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a - INV - Stoupačka 1" sheetId="2" r:id="rId2"/>
    <sheet name="01b - INV - Stoupačka 2" sheetId="3" r:id="rId3"/>
    <sheet name="01c - INV - Stoupačka 3" sheetId="4" r:id="rId4"/>
    <sheet name="01d - INV - Stoupačka 4" sheetId="5" r:id="rId5"/>
    <sheet name="02a - NEINV - Stoupačka 1" sheetId="6" r:id="rId6"/>
    <sheet name="02b - NEINV - Stoupačka 2" sheetId="7" r:id="rId7"/>
    <sheet name="02c - NEINV - Stoupačka 3" sheetId="8" r:id="rId8"/>
    <sheet name="02d - NEINV - Stoupačka 4" sheetId="9" r:id="rId9"/>
    <sheet name="03a - NEINV - Pokoje 1" sheetId="10" r:id="rId10"/>
    <sheet name="03b - NEINV - Pokoje 2" sheetId="11" r:id="rId11"/>
    <sheet name="03c - NEINV - Pokoje 3" sheetId="12" r:id="rId12"/>
    <sheet name="03d - NEINV - Pokoje 4" sheetId="13" r:id="rId13"/>
  </sheets>
  <definedNames>
    <definedName name="_xlnm.Print_Area" localSheetId="0">'Rekapitulace stavby'!$D$4:$AO$76,'Rekapitulace stavby'!$C$82:$AQ$109</definedName>
    <definedName name="_xlnm.Print_Titles" localSheetId="0">'Rekapitulace stavby'!$92:$92</definedName>
    <definedName name="_xlnm._FilterDatabase" localSheetId="1" hidden="1">'01a - INV - Stoupačka 1'!$C$131:$K$195</definedName>
    <definedName name="_xlnm.Print_Area" localSheetId="1">'01a - INV - Stoupačka 1'!$C$4:$J$76,'01a - INV - Stoupačka 1'!$C$82:$J$111,'01a - INV - Stoupačka 1'!$C$117:$K$195</definedName>
    <definedName name="_xlnm.Print_Titles" localSheetId="1">'01a - INV - Stoupačka 1'!$131:$131</definedName>
    <definedName name="_xlnm._FilterDatabase" localSheetId="2" hidden="1">'01b - INV - Stoupačka 2'!$C$131:$K$195</definedName>
    <definedName name="_xlnm.Print_Area" localSheetId="2">'01b - INV - Stoupačka 2'!$C$4:$J$76,'01b - INV - Stoupačka 2'!$C$82:$J$111,'01b - INV - Stoupačka 2'!$C$117:$K$195</definedName>
    <definedName name="_xlnm.Print_Titles" localSheetId="2">'01b - INV - Stoupačka 2'!$131:$131</definedName>
    <definedName name="_xlnm._FilterDatabase" localSheetId="3" hidden="1">'01c - INV - Stoupačka 3'!$C$131:$K$195</definedName>
    <definedName name="_xlnm.Print_Area" localSheetId="3">'01c - INV - Stoupačka 3'!$C$4:$J$76,'01c - INV - Stoupačka 3'!$C$82:$J$111,'01c - INV - Stoupačka 3'!$C$117:$K$195</definedName>
    <definedName name="_xlnm.Print_Titles" localSheetId="3">'01c - INV - Stoupačka 3'!$131:$131</definedName>
    <definedName name="_xlnm._FilterDatabase" localSheetId="4" hidden="1">'01d - INV - Stoupačka 4'!$C$131:$K$195</definedName>
    <definedName name="_xlnm.Print_Area" localSheetId="4">'01d - INV - Stoupačka 4'!$C$4:$J$76,'01d - INV - Stoupačka 4'!$C$82:$J$111,'01d - INV - Stoupačka 4'!$C$117:$K$195</definedName>
    <definedName name="_xlnm.Print_Titles" localSheetId="4">'01d - INV - Stoupačka 4'!$131:$131</definedName>
    <definedName name="_xlnm._FilterDatabase" localSheetId="5" hidden="1">'02a - NEINV - Stoupačka 1'!$C$147:$K$606</definedName>
    <definedName name="_xlnm.Print_Area" localSheetId="5">'02a - NEINV - Stoupačka 1'!$C$4:$J$76,'02a - NEINV - Stoupačka 1'!$C$82:$J$127,'02a - NEINV - Stoupačka 1'!$C$133:$K$606</definedName>
    <definedName name="_xlnm.Print_Titles" localSheetId="5">'02a - NEINV - Stoupačka 1'!$147:$147</definedName>
    <definedName name="_xlnm._FilterDatabase" localSheetId="6" hidden="1">'02b - NEINV - Stoupačka 2'!$C$147:$K$606</definedName>
    <definedName name="_xlnm.Print_Area" localSheetId="6">'02b - NEINV - Stoupačka 2'!$C$4:$J$76,'02b - NEINV - Stoupačka 2'!$C$82:$J$127,'02b - NEINV - Stoupačka 2'!$C$133:$K$606</definedName>
    <definedName name="_xlnm.Print_Titles" localSheetId="6">'02b - NEINV - Stoupačka 2'!$147:$147</definedName>
    <definedName name="_xlnm._FilterDatabase" localSheetId="7" hidden="1">'02c - NEINV - Stoupačka 3'!$C$147:$K$606</definedName>
    <definedName name="_xlnm.Print_Area" localSheetId="7">'02c - NEINV - Stoupačka 3'!$C$4:$J$76,'02c - NEINV - Stoupačka 3'!$C$82:$J$127,'02c - NEINV - Stoupačka 3'!$C$133:$K$606</definedName>
    <definedName name="_xlnm.Print_Titles" localSheetId="7">'02c - NEINV - Stoupačka 3'!$147:$147</definedName>
    <definedName name="_xlnm._FilterDatabase" localSheetId="8" hidden="1">'02d - NEINV - Stoupačka 4'!$C$147:$K$606</definedName>
    <definedName name="_xlnm.Print_Area" localSheetId="8">'02d - NEINV - Stoupačka 4'!$C$4:$J$76,'02d - NEINV - Stoupačka 4'!$C$82:$J$127,'02d - NEINV - Stoupačka 4'!$C$133:$K$606</definedName>
    <definedName name="_xlnm.Print_Titles" localSheetId="8">'02d - NEINV - Stoupačka 4'!$147:$147</definedName>
    <definedName name="_xlnm._FilterDatabase" localSheetId="9" hidden="1">'03a - NEINV - Pokoje 1'!$C$131:$K$216</definedName>
    <definedName name="_xlnm.Print_Area" localSheetId="9">'03a - NEINV - Pokoje 1'!$C$4:$J$76,'03a - NEINV - Pokoje 1'!$C$82:$J$111,'03a - NEINV - Pokoje 1'!$C$117:$K$216</definedName>
    <definedName name="_xlnm.Print_Titles" localSheetId="9">'03a - NEINV - Pokoje 1'!$131:$131</definedName>
    <definedName name="_xlnm._FilterDatabase" localSheetId="10" hidden="1">'03b - NEINV - Pokoje 2'!$C$131:$K$216</definedName>
    <definedName name="_xlnm.Print_Area" localSheetId="10">'03b - NEINV - Pokoje 2'!$C$4:$J$76,'03b - NEINV - Pokoje 2'!$C$82:$J$111,'03b - NEINV - Pokoje 2'!$C$117:$K$216</definedName>
    <definedName name="_xlnm.Print_Titles" localSheetId="10">'03b - NEINV - Pokoje 2'!$131:$131</definedName>
    <definedName name="_xlnm._FilterDatabase" localSheetId="11" hidden="1">'03c - NEINV - Pokoje 3'!$C$131:$K$216</definedName>
    <definedName name="_xlnm.Print_Area" localSheetId="11">'03c - NEINV - Pokoje 3'!$C$4:$J$76,'03c - NEINV - Pokoje 3'!$C$82:$J$111,'03c - NEINV - Pokoje 3'!$C$117:$K$216</definedName>
    <definedName name="_xlnm.Print_Titles" localSheetId="11">'03c - NEINV - Pokoje 3'!$131:$131</definedName>
    <definedName name="_xlnm._FilterDatabase" localSheetId="12" hidden="1">'03d - NEINV - Pokoje 4'!$C$131:$K$216</definedName>
    <definedName name="_xlnm.Print_Area" localSheetId="12">'03d - NEINV - Pokoje 4'!$C$4:$J$76,'03d - NEINV - Pokoje 4'!$C$82:$J$111,'03d - NEINV - Pokoje 4'!$C$117:$K$216</definedName>
    <definedName name="_xlnm.Print_Titles" localSheetId="12">'03d - NEINV - Pokoje 4'!$131:$131</definedName>
  </definedNames>
  <calcPr/>
</workbook>
</file>

<file path=xl/calcChain.xml><?xml version="1.0" encoding="utf-8"?>
<calcChain xmlns="http://schemas.openxmlformats.org/spreadsheetml/2006/main">
  <c i="13" r="J39"/>
  <c r="J38"/>
  <c i="1" r="AY108"/>
  <c i="13" r="J37"/>
  <c i="1" r="AX108"/>
  <c i="13" r="BI216"/>
  <c r="BH216"/>
  <c r="BG216"/>
  <c r="BF216"/>
  <c r="T216"/>
  <c r="T215"/>
  <c r="T214"/>
  <c r="R216"/>
  <c r="R215"/>
  <c r="R214"/>
  <c r="P216"/>
  <c r="P215"/>
  <c r="P214"/>
  <c r="BK216"/>
  <c r="BK215"/>
  <c r="J215"/>
  <c r="BK214"/>
  <c r="J214"/>
  <c r="J216"/>
  <c r="BE216"/>
  <c r="J110"/>
  <c r="J109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T206"/>
  <c r="R207"/>
  <c r="R206"/>
  <c r="P207"/>
  <c r="P206"/>
  <c r="BK207"/>
  <c r="BK206"/>
  <c r="J206"/>
  <c r="J207"/>
  <c r="BE207"/>
  <c r="J1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107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105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104"/>
  <c r="J103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1"/>
  <c r="BI138"/>
  <c r="BH138"/>
  <c r="BG138"/>
  <c r="BF138"/>
  <c r="T138"/>
  <c r="R138"/>
  <c r="P138"/>
  <c r="BK138"/>
  <c r="J138"/>
  <c r="BE138"/>
  <c r="BI135"/>
  <c r="F39"/>
  <c i="1" r="BD108"/>
  <c i="13" r="BH135"/>
  <c r="F38"/>
  <c i="1" r="BC108"/>
  <c i="13" r="BG135"/>
  <c r="F37"/>
  <c i="1" r="BB108"/>
  <c i="13" r="BF135"/>
  <c r="J36"/>
  <c i="1" r="AW108"/>
  <c i="13" r="F36"/>
  <c i="1" r="BA108"/>
  <c i="13" r="T135"/>
  <c r="T134"/>
  <c r="T133"/>
  <c r="T132"/>
  <c r="R135"/>
  <c r="R134"/>
  <c r="R133"/>
  <c r="R132"/>
  <c r="P135"/>
  <c r="P134"/>
  <c r="P133"/>
  <c r="P132"/>
  <c i="1" r="AU108"/>
  <c i="13" r="BK135"/>
  <c r="BK134"/>
  <c r="J134"/>
  <c r="BK133"/>
  <c r="J133"/>
  <c r="BK132"/>
  <c r="J132"/>
  <c r="J98"/>
  <c r="J32"/>
  <c i="1" r="AG108"/>
  <c i="13" r="J135"/>
  <c r="BE135"/>
  <c r="J35"/>
  <c i="1" r="AV108"/>
  <c i="13" r="F35"/>
  <c i="1" r="AZ108"/>
  <c i="13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12" r="J39"/>
  <c r="J38"/>
  <c i="1" r="AY107"/>
  <c i="12" r="J37"/>
  <c i="1" r="AX107"/>
  <c i="12" r="BI216"/>
  <c r="BH216"/>
  <c r="BG216"/>
  <c r="BF216"/>
  <c r="T216"/>
  <c r="T215"/>
  <c r="T214"/>
  <c r="R216"/>
  <c r="R215"/>
  <c r="R214"/>
  <c r="P216"/>
  <c r="P215"/>
  <c r="P214"/>
  <c r="BK216"/>
  <c r="BK215"/>
  <c r="J215"/>
  <c r="BK214"/>
  <c r="J214"/>
  <c r="J216"/>
  <c r="BE216"/>
  <c r="J110"/>
  <c r="J109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T206"/>
  <c r="R207"/>
  <c r="R206"/>
  <c r="P207"/>
  <c r="P206"/>
  <c r="BK207"/>
  <c r="BK206"/>
  <c r="J206"/>
  <c r="J207"/>
  <c r="BE207"/>
  <c r="J1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107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105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104"/>
  <c r="J103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1"/>
  <c r="BI138"/>
  <c r="BH138"/>
  <c r="BG138"/>
  <c r="BF138"/>
  <c r="T138"/>
  <c r="R138"/>
  <c r="P138"/>
  <c r="BK138"/>
  <c r="J138"/>
  <c r="BE138"/>
  <c r="BI135"/>
  <c r="F39"/>
  <c i="1" r="BD107"/>
  <c i="12" r="BH135"/>
  <c r="F38"/>
  <c i="1" r="BC107"/>
  <c i="12" r="BG135"/>
  <c r="F37"/>
  <c i="1" r="BB107"/>
  <c i="12" r="BF135"/>
  <c r="J36"/>
  <c i="1" r="AW107"/>
  <c i="12" r="F36"/>
  <c i="1" r="BA107"/>
  <c i="12" r="T135"/>
  <c r="T134"/>
  <c r="T133"/>
  <c r="T132"/>
  <c r="R135"/>
  <c r="R134"/>
  <c r="R133"/>
  <c r="R132"/>
  <c r="P135"/>
  <c r="P134"/>
  <c r="P133"/>
  <c r="P132"/>
  <c i="1" r="AU107"/>
  <c i="12" r="BK135"/>
  <c r="BK134"/>
  <c r="J134"/>
  <c r="BK133"/>
  <c r="J133"/>
  <c r="BK132"/>
  <c r="J132"/>
  <c r="J98"/>
  <c r="J32"/>
  <c i="1" r="AG107"/>
  <c i="12" r="J135"/>
  <c r="BE135"/>
  <c r="J35"/>
  <c i="1" r="AV107"/>
  <c i="12" r="F35"/>
  <c i="1" r="AZ107"/>
  <c i="12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11" r="J39"/>
  <c r="J38"/>
  <c i="1" r="AY106"/>
  <c i="11" r="J37"/>
  <c i="1" r="AX106"/>
  <c i="11" r="BI216"/>
  <c r="BH216"/>
  <c r="BG216"/>
  <c r="BF216"/>
  <c r="T216"/>
  <c r="T215"/>
  <c r="T214"/>
  <c r="R216"/>
  <c r="R215"/>
  <c r="R214"/>
  <c r="P216"/>
  <c r="P215"/>
  <c r="P214"/>
  <c r="BK216"/>
  <c r="BK215"/>
  <c r="J215"/>
  <c r="BK214"/>
  <c r="J214"/>
  <c r="J216"/>
  <c r="BE216"/>
  <c r="J110"/>
  <c r="J109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T206"/>
  <c r="R207"/>
  <c r="R206"/>
  <c r="P207"/>
  <c r="P206"/>
  <c r="BK207"/>
  <c r="BK206"/>
  <c r="J206"/>
  <c r="J207"/>
  <c r="BE207"/>
  <c r="J1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107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105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104"/>
  <c r="J103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1"/>
  <c r="BI138"/>
  <c r="BH138"/>
  <c r="BG138"/>
  <c r="BF138"/>
  <c r="T138"/>
  <c r="R138"/>
  <c r="P138"/>
  <c r="BK138"/>
  <c r="J138"/>
  <c r="BE138"/>
  <c r="BI135"/>
  <c r="F39"/>
  <c i="1" r="BD106"/>
  <c i="11" r="BH135"/>
  <c r="F38"/>
  <c i="1" r="BC106"/>
  <c i="11" r="BG135"/>
  <c r="F37"/>
  <c i="1" r="BB106"/>
  <c i="11" r="BF135"/>
  <c r="J36"/>
  <c i="1" r="AW106"/>
  <c i="11" r="F36"/>
  <c i="1" r="BA106"/>
  <c i="11" r="T135"/>
  <c r="T134"/>
  <c r="T133"/>
  <c r="T132"/>
  <c r="R135"/>
  <c r="R134"/>
  <c r="R133"/>
  <c r="R132"/>
  <c r="P135"/>
  <c r="P134"/>
  <c r="P133"/>
  <c r="P132"/>
  <c i="1" r="AU106"/>
  <c i="11" r="BK135"/>
  <c r="BK134"/>
  <c r="J134"/>
  <c r="BK133"/>
  <c r="J133"/>
  <c r="BK132"/>
  <c r="J132"/>
  <c r="J98"/>
  <c r="J32"/>
  <c i="1" r="AG106"/>
  <c i="11" r="J135"/>
  <c r="BE135"/>
  <c r="J35"/>
  <c i="1" r="AV106"/>
  <c i="11" r="F35"/>
  <c i="1" r="AZ106"/>
  <c i="11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10" r="J39"/>
  <c r="J38"/>
  <c i="1" r="AY105"/>
  <c i="10" r="J37"/>
  <c i="1" r="AX105"/>
  <c i="10" r="BI216"/>
  <c r="BH216"/>
  <c r="BG216"/>
  <c r="BF216"/>
  <c r="T216"/>
  <c r="T215"/>
  <c r="T214"/>
  <c r="R216"/>
  <c r="R215"/>
  <c r="R214"/>
  <c r="P216"/>
  <c r="P215"/>
  <c r="P214"/>
  <c r="BK216"/>
  <c r="BK215"/>
  <c r="J215"/>
  <c r="BK214"/>
  <c r="J214"/>
  <c r="J216"/>
  <c r="BE216"/>
  <c r="J110"/>
  <c r="J109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T206"/>
  <c r="R207"/>
  <c r="R206"/>
  <c r="P207"/>
  <c r="P206"/>
  <c r="BK207"/>
  <c r="BK206"/>
  <c r="J206"/>
  <c r="J207"/>
  <c r="BE207"/>
  <c r="J108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1"/>
  <c r="BH201"/>
  <c r="BG201"/>
  <c r="BF201"/>
  <c r="T201"/>
  <c r="T200"/>
  <c r="R201"/>
  <c r="R200"/>
  <c r="P201"/>
  <c r="P200"/>
  <c r="BK201"/>
  <c r="BK200"/>
  <c r="J200"/>
  <c r="J201"/>
  <c r="BE201"/>
  <c r="J107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6"/>
  <c r="BH176"/>
  <c r="BG176"/>
  <c r="BF176"/>
  <c r="T176"/>
  <c r="T175"/>
  <c r="R176"/>
  <c r="R175"/>
  <c r="P176"/>
  <c r="P175"/>
  <c r="BK176"/>
  <c r="BK175"/>
  <c r="J175"/>
  <c r="J176"/>
  <c r="BE176"/>
  <c r="J106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5"/>
  <c r="BH155"/>
  <c r="BG155"/>
  <c r="BF155"/>
  <c r="T155"/>
  <c r="T154"/>
  <c r="R155"/>
  <c r="R154"/>
  <c r="P155"/>
  <c r="P154"/>
  <c r="BK155"/>
  <c r="BK154"/>
  <c r="J154"/>
  <c r="J155"/>
  <c r="BE155"/>
  <c r="J105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104"/>
  <c r="J103"/>
  <c r="BI148"/>
  <c r="BH148"/>
  <c r="BG148"/>
  <c r="BF148"/>
  <c r="T148"/>
  <c r="T147"/>
  <c r="R148"/>
  <c r="R147"/>
  <c r="P148"/>
  <c r="P147"/>
  <c r="BK148"/>
  <c r="BK147"/>
  <c r="J147"/>
  <c r="J148"/>
  <c r="BE148"/>
  <c r="J102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1"/>
  <c r="BI138"/>
  <c r="BH138"/>
  <c r="BG138"/>
  <c r="BF138"/>
  <c r="T138"/>
  <c r="R138"/>
  <c r="P138"/>
  <c r="BK138"/>
  <c r="J138"/>
  <c r="BE138"/>
  <c r="BI135"/>
  <c r="F39"/>
  <c i="1" r="BD105"/>
  <c i="10" r="BH135"/>
  <c r="F38"/>
  <c i="1" r="BC105"/>
  <c i="10" r="BG135"/>
  <c r="F37"/>
  <c i="1" r="BB105"/>
  <c i="10" r="BF135"/>
  <c r="J36"/>
  <c i="1" r="AW105"/>
  <c i="10" r="F36"/>
  <c i="1" r="BA105"/>
  <c i="10" r="T135"/>
  <c r="T134"/>
  <c r="T133"/>
  <c r="T132"/>
  <c r="R135"/>
  <c r="R134"/>
  <c r="R133"/>
  <c r="R132"/>
  <c r="P135"/>
  <c r="P134"/>
  <c r="P133"/>
  <c r="P132"/>
  <c i="1" r="AU105"/>
  <c i="10" r="BK135"/>
  <c r="BK134"/>
  <c r="J134"/>
  <c r="BK133"/>
  <c r="J133"/>
  <c r="BK132"/>
  <c r="J132"/>
  <c r="J98"/>
  <c r="J32"/>
  <c i="1" r="AG105"/>
  <c i="10" r="J135"/>
  <c r="BE135"/>
  <c r="J35"/>
  <c i="1" r="AV105"/>
  <c i="10" r="F35"/>
  <c i="1" r="AZ105"/>
  <c i="10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9" r="J39"/>
  <c r="J38"/>
  <c i="1" r="AY104"/>
  <c i="9" r="J37"/>
  <c i="1" r="AX104"/>
  <c i="9" r="BI606"/>
  <c r="BH606"/>
  <c r="BG606"/>
  <c r="BF606"/>
  <c r="T606"/>
  <c r="T605"/>
  <c r="T604"/>
  <c r="R606"/>
  <c r="R605"/>
  <c r="R604"/>
  <c r="P606"/>
  <c r="P605"/>
  <c r="P604"/>
  <c r="BK606"/>
  <c r="BK605"/>
  <c r="J605"/>
  <c r="BK604"/>
  <c r="J604"/>
  <c r="J606"/>
  <c r="BE606"/>
  <c r="J126"/>
  <c r="J125"/>
  <c r="BI600"/>
  <c r="BH600"/>
  <c r="BG600"/>
  <c r="BF600"/>
  <c r="T600"/>
  <c r="R600"/>
  <c r="P600"/>
  <c r="BK600"/>
  <c r="J600"/>
  <c r="BE600"/>
  <c r="BI588"/>
  <c r="BH588"/>
  <c r="BG588"/>
  <c r="BF588"/>
  <c r="T588"/>
  <c r="T587"/>
  <c r="R588"/>
  <c r="R587"/>
  <c r="P588"/>
  <c r="P587"/>
  <c r="BK588"/>
  <c r="BK587"/>
  <c r="J587"/>
  <c r="J588"/>
  <c r="BE588"/>
  <c r="J124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6"/>
  <c r="BH576"/>
  <c r="BG576"/>
  <c r="BF576"/>
  <c r="T576"/>
  <c r="T575"/>
  <c r="R576"/>
  <c r="R575"/>
  <c r="P576"/>
  <c r="P575"/>
  <c r="BK576"/>
  <c r="BK575"/>
  <c r="J575"/>
  <c r="J576"/>
  <c r="BE576"/>
  <c r="J123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T566"/>
  <c r="R567"/>
  <c r="R566"/>
  <c r="P567"/>
  <c r="P566"/>
  <c r="BK567"/>
  <c r="BK566"/>
  <c r="J566"/>
  <c r="J567"/>
  <c r="BE567"/>
  <c r="J122"/>
  <c r="BI565"/>
  <c r="BH565"/>
  <c r="BG565"/>
  <c r="BF565"/>
  <c r="T565"/>
  <c r="R565"/>
  <c r="P565"/>
  <c r="BK565"/>
  <c r="J565"/>
  <c r="BE565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21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7"/>
  <c r="BH517"/>
  <c r="BG517"/>
  <c r="BF517"/>
  <c r="T517"/>
  <c r="T516"/>
  <c r="R517"/>
  <c r="R516"/>
  <c r="P517"/>
  <c r="P516"/>
  <c r="BK517"/>
  <c r="BK516"/>
  <c r="J516"/>
  <c r="J517"/>
  <c r="BE517"/>
  <c r="J120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3"/>
  <c r="BH503"/>
  <c r="BG503"/>
  <c r="BF503"/>
  <c r="T503"/>
  <c r="T502"/>
  <c r="R503"/>
  <c r="R502"/>
  <c r="P503"/>
  <c r="P502"/>
  <c r="BK503"/>
  <c r="BK502"/>
  <c r="J502"/>
  <c r="J503"/>
  <c r="BE503"/>
  <c r="J119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78"/>
  <c r="BH478"/>
  <c r="BG478"/>
  <c r="BF478"/>
  <c r="T478"/>
  <c r="T477"/>
  <c r="R478"/>
  <c r="R477"/>
  <c r="P478"/>
  <c r="P477"/>
  <c r="BK478"/>
  <c r="BK477"/>
  <c r="J477"/>
  <c r="J478"/>
  <c r="BE478"/>
  <c r="J118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T468"/>
  <c r="R469"/>
  <c r="R468"/>
  <c r="P469"/>
  <c r="P468"/>
  <c r="BK469"/>
  <c r="BK468"/>
  <c r="J468"/>
  <c r="J469"/>
  <c r="BE469"/>
  <c r="J117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7"/>
  <c r="BH437"/>
  <c r="BG437"/>
  <c r="BF437"/>
  <c r="T437"/>
  <c r="T436"/>
  <c r="R437"/>
  <c r="R436"/>
  <c r="P437"/>
  <c r="P436"/>
  <c r="BK437"/>
  <c r="BK436"/>
  <c r="J436"/>
  <c r="J437"/>
  <c r="BE437"/>
  <c r="J116"/>
  <c r="BI435"/>
  <c r="BH435"/>
  <c r="BG435"/>
  <c r="BF435"/>
  <c r="T435"/>
  <c r="R435"/>
  <c r="P435"/>
  <c r="BK435"/>
  <c r="J435"/>
  <c r="BE435"/>
  <c r="BI432"/>
  <c r="BH432"/>
  <c r="BG432"/>
  <c r="BF432"/>
  <c r="T432"/>
  <c r="T431"/>
  <c r="R432"/>
  <c r="R431"/>
  <c r="P432"/>
  <c r="P431"/>
  <c r="BK432"/>
  <c r="BK431"/>
  <c r="J431"/>
  <c r="J432"/>
  <c r="BE432"/>
  <c r="J115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14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T415"/>
  <c r="R416"/>
  <c r="R415"/>
  <c r="P416"/>
  <c r="P415"/>
  <c r="BK416"/>
  <c r="BK415"/>
  <c r="J415"/>
  <c r="J416"/>
  <c r="BE416"/>
  <c r="J113"/>
  <c r="BI414"/>
  <c r="BH414"/>
  <c r="BG414"/>
  <c r="BF414"/>
  <c r="T414"/>
  <c r="T413"/>
  <c r="R414"/>
  <c r="R413"/>
  <c r="P414"/>
  <c r="P413"/>
  <c r="BK414"/>
  <c r="BK413"/>
  <c r="J413"/>
  <c r="J414"/>
  <c r="BE414"/>
  <c r="J112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111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110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109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T287"/>
  <c r="T286"/>
  <c r="R288"/>
  <c r="R287"/>
  <c r="R286"/>
  <c r="P288"/>
  <c r="P287"/>
  <c r="P286"/>
  <c r="BK288"/>
  <c r="BK287"/>
  <c r="J287"/>
  <c r="BK286"/>
  <c r="J286"/>
  <c r="J288"/>
  <c r="BE288"/>
  <c r="J108"/>
  <c r="J107"/>
  <c r="BI285"/>
  <c r="BH285"/>
  <c r="BG285"/>
  <c r="BF285"/>
  <c r="T285"/>
  <c r="T284"/>
  <c r="R285"/>
  <c r="R284"/>
  <c r="P285"/>
  <c r="P284"/>
  <c r="BK285"/>
  <c r="BK284"/>
  <c r="J284"/>
  <c r="J285"/>
  <c r="BE285"/>
  <c r="J106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10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T235"/>
  <c r="R236"/>
  <c r="R235"/>
  <c r="P236"/>
  <c r="P235"/>
  <c r="BK236"/>
  <c r="BK235"/>
  <c r="J235"/>
  <c r="J236"/>
  <c r="BE236"/>
  <c r="J104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10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8"/>
  <c r="BH188"/>
  <c r="BG188"/>
  <c r="BF188"/>
  <c r="T188"/>
  <c r="T187"/>
  <c r="R188"/>
  <c r="R187"/>
  <c r="P188"/>
  <c r="P187"/>
  <c r="BK188"/>
  <c r="BK187"/>
  <c r="J187"/>
  <c r="J188"/>
  <c r="BE188"/>
  <c r="J102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T175"/>
  <c r="R176"/>
  <c r="R175"/>
  <c r="P176"/>
  <c r="P175"/>
  <c r="BK176"/>
  <c r="BK175"/>
  <c r="J175"/>
  <c r="J176"/>
  <c r="BE176"/>
  <c r="J101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F39"/>
  <c i="1" r="BD104"/>
  <c i="9" r="BH151"/>
  <c r="F38"/>
  <c i="1" r="BC104"/>
  <c i="9" r="BG151"/>
  <c r="F37"/>
  <c i="1" r="BB104"/>
  <c i="9" r="BF151"/>
  <c r="J36"/>
  <c i="1" r="AW104"/>
  <c i="9" r="F36"/>
  <c i="1" r="BA104"/>
  <c i="9" r="T151"/>
  <c r="T150"/>
  <c r="T149"/>
  <c r="T148"/>
  <c r="R151"/>
  <c r="R150"/>
  <c r="R149"/>
  <c r="R148"/>
  <c r="P151"/>
  <c r="P150"/>
  <c r="P149"/>
  <c r="P148"/>
  <c i="1" r="AU104"/>
  <c i="9" r="BK151"/>
  <c r="BK150"/>
  <c r="J150"/>
  <c r="BK149"/>
  <c r="J149"/>
  <c r="BK148"/>
  <c r="J148"/>
  <c r="J98"/>
  <c r="J32"/>
  <c i="1" r="AG104"/>
  <c i="9" r="J151"/>
  <c r="BE151"/>
  <c r="J35"/>
  <c i="1" r="AV104"/>
  <c i="9" r="F35"/>
  <c i="1" r="AZ104"/>
  <c i="9" r="J100"/>
  <c r="J99"/>
  <c r="J145"/>
  <c r="J144"/>
  <c r="F144"/>
  <c r="F142"/>
  <c r="E140"/>
  <c r="J94"/>
  <c r="J93"/>
  <c r="F93"/>
  <c r="F91"/>
  <c r="E89"/>
  <c r="J41"/>
  <c r="J20"/>
  <c r="E20"/>
  <c r="F145"/>
  <c r="F94"/>
  <c r="J19"/>
  <c r="J14"/>
  <c r="J142"/>
  <c r="J91"/>
  <c r="E7"/>
  <c r="E136"/>
  <c r="E85"/>
  <c i="8" r="J39"/>
  <c r="J38"/>
  <c i="1" r="AY103"/>
  <c i="8" r="J37"/>
  <c i="1" r="AX103"/>
  <c i="8" r="BI606"/>
  <c r="BH606"/>
  <c r="BG606"/>
  <c r="BF606"/>
  <c r="T606"/>
  <c r="T605"/>
  <c r="T604"/>
  <c r="R606"/>
  <c r="R605"/>
  <c r="R604"/>
  <c r="P606"/>
  <c r="P605"/>
  <c r="P604"/>
  <c r="BK606"/>
  <c r="BK605"/>
  <c r="J605"/>
  <c r="BK604"/>
  <c r="J604"/>
  <c r="J606"/>
  <c r="BE606"/>
  <c r="J126"/>
  <c r="J125"/>
  <c r="BI600"/>
  <c r="BH600"/>
  <c r="BG600"/>
  <c r="BF600"/>
  <c r="T600"/>
  <c r="R600"/>
  <c r="P600"/>
  <c r="BK600"/>
  <c r="J600"/>
  <c r="BE600"/>
  <c r="BI588"/>
  <c r="BH588"/>
  <c r="BG588"/>
  <c r="BF588"/>
  <c r="T588"/>
  <c r="T587"/>
  <c r="R588"/>
  <c r="R587"/>
  <c r="P588"/>
  <c r="P587"/>
  <c r="BK588"/>
  <c r="BK587"/>
  <c r="J587"/>
  <c r="J588"/>
  <c r="BE588"/>
  <c r="J124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6"/>
  <c r="BH576"/>
  <c r="BG576"/>
  <c r="BF576"/>
  <c r="T576"/>
  <c r="T575"/>
  <c r="R576"/>
  <c r="R575"/>
  <c r="P576"/>
  <c r="P575"/>
  <c r="BK576"/>
  <c r="BK575"/>
  <c r="J575"/>
  <c r="J576"/>
  <c r="BE576"/>
  <c r="J123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T566"/>
  <c r="R567"/>
  <c r="R566"/>
  <c r="P567"/>
  <c r="P566"/>
  <c r="BK567"/>
  <c r="BK566"/>
  <c r="J566"/>
  <c r="J567"/>
  <c r="BE567"/>
  <c r="J122"/>
  <c r="BI565"/>
  <c r="BH565"/>
  <c r="BG565"/>
  <c r="BF565"/>
  <c r="T565"/>
  <c r="R565"/>
  <c r="P565"/>
  <c r="BK565"/>
  <c r="J565"/>
  <c r="BE565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21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7"/>
  <c r="BH517"/>
  <c r="BG517"/>
  <c r="BF517"/>
  <c r="T517"/>
  <c r="T516"/>
  <c r="R517"/>
  <c r="R516"/>
  <c r="P517"/>
  <c r="P516"/>
  <c r="BK517"/>
  <c r="BK516"/>
  <c r="J516"/>
  <c r="J517"/>
  <c r="BE517"/>
  <c r="J120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3"/>
  <c r="BH503"/>
  <c r="BG503"/>
  <c r="BF503"/>
  <c r="T503"/>
  <c r="T502"/>
  <c r="R503"/>
  <c r="R502"/>
  <c r="P503"/>
  <c r="P502"/>
  <c r="BK503"/>
  <c r="BK502"/>
  <c r="J502"/>
  <c r="J503"/>
  <c r="BE503"/>
  <c r="J119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78"/>
  <c r="BH478"/>
  <c r="BG478"/>
  <c r="BF478"/>
  <c r="T478"/>
  <c r="T477"/>
  <c r="R478"/>
  <c r="R477"/>
  <c r="P478"/>
  <c r="P477"/>
  <c r="BK478"/>
  <c r="BK477"/>
  <c r="J477"/>
  <c r="J478"/>
  <c r="BE478"/>
  <c r="J118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T468"/>
  <c r="R469"/>
  <c r="R468"/>
  <c r="P469"/>
  <c r="P468"/>
  <c r="BK469"/>
  <c r="BK468"/>
  <c r="J468"/>
  <c r="J469"/>
  <c r="BE469"/>
  <c r="J117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7"/>
  <c r="BH437"/>
  <c r="BG437"/>
  <c r="BF437"/>
  <c r="T437"/>
  <c r="T436"/>
  <c r="R437"/>
  <c r="R436"/>
  <c r="P437"/>
  <c r="P436"/>
  <c r="BK437"/>
  <c r="BK436"/>
  <c r="J436"/>
  <c r="J437"/>
  <c r="BE437"/>
  <c r="J116"/>
  <c r="BI435"/>
  <c r="BH435"/>
  <c r="BG435"/>
  <c r="BF435"/>
  <c r="T435"/>
  <c r="R435"/>
  <c r="P435"/>
  <c r="BK435"/>
  <c r="J435"/>
  <c r="BE435"/>
  <c r="BI432"/>
  <c r="BH432"/>
  <c r="BG432"/>
  <c r="BF432"/>
  <c r="T432"/>
  <c r="T431"/>
  <c r="R432"/>
  <c r="R431"/>
  <c r="P432"/>
  <c r="P431"/>
  <c r="BK432"/>
  <c r="BK431"/>
  <c r="J431"/>
  <c r="J432"/>
  <c r="BE432"/>
  <c r="J115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14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T415"/>
  <c r="R416"/>
  <c r="R415"/>
  <c r="P416"/>
  <c r="P415"/>
  <c r="BK416"/>
  <c r="BK415"/>
  <c r="J415"/>
  <c r="J416"/>
  <c r="BE416"/>
  <c r="J113"/>
  <c r="BI414"/>
  <c r="BH414"/>
  <c r="BG414"/>
  <c r="BF414"/>
  <c r="T414"/>
  <c r="T413"/>
  <c r="R414"/>
  <c r="R413"/>
  <c r="P414"/>
  <c r="P413"/>
  <c r="BK414"/>
  <c r="BK413"/>
  <c r="J413"/>
  <c r="J414"/>
  <c r="BE414"/>
  <c r="J112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111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110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109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T287"/>
  <c r="T286"/>
  <c r="R288"/>
  <c r="R287"/>
  <c r="R286"/>
  <c r="P288"/>
  <c r="P287"/>
  <c r="P286"/>
  <c r="BK288"/>
  <c r="BK287"/>
  <c r="J287"/>
  <c r="BK286"/>
  <c r="J286"/>
  <c r="J288"/>
  <c r="BE288"/>
  <c r="J108"/>
  <c r="J107"/>
  <c r="BI285"/>
  <c r="BH285"/>
  <c r="BG285"/>
  <c r="BF285"/>
  <c r="T285"/>
  <c r="T284"/>
  <c r="R285"/>
  <c r="R284"/>
  <c r="P285"/>
  <c r="P284"/>
  <c r="BK285"/>
  <c r="BK284"/>
  <c r="J284"/>
  <c r="J285"/>
  <c r="BE285"/>
  <c r="J106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10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T235"/>
  <c r="R236"/>
  <c r="R235"/>
  <c r="P236"/>
  <c r="P235"/>
  <c r="BK236"/>
  <c r="BK235"/>
  <c r="J235"/>
  <c r="J236"/>
  <c r="BE236"/>
  <c r="J104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10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8"/>
  <c r="BH188"/>
  <c r="BG188"/>
  <c r="BF188"/>
  <c r="T188"/>
  <c r="T187"/>
  <c r="R188"/>
  <c r="R187"/>
  <c r="P188"/>
  <c r="P187"/>
  <c r="BK188"/>
  <c r="BK187"/>
  <c r="J187"/>
  <c r="J188"/>
  <c r="BE188"/>
  <c r="J102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T175"/>
  <c r="R176"/>
  <c r="R175"/>
  <c r="P176"/>
  <c r="P175"/>
  <c r="BK176"/>
  <c r="BK175"/>
  <c r="J175"/>
  <c r="J176"/>
  <c r="BE176"/>
  <c r="J101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F39"/>
  <c i="1" r="BD103"/>
  <c i="8" r="BH151"/>
  <c r="F38"/>
  <c i="1" r="BC103"/>
  <c i="8" r="BG151"/>
  <c r="F37"/>
  <c i="1" r="BB103"/>
  <c i="8" r="BF151"/>
  <c r="J36"/>
  <c i="1" r="AW103"/>
  <c i="8" r="F36"/>
  <c i="1" r="BA103"/>
  <c i="8" r="T151"/>
  <c r="T150"/>
  <c r="T149"/>
  <c r="T148"/>
  <c r="R151"/>
  <c r="R150"/>
  <c r="R149"/>
  <c r="R148"/>
  <c r="P151"/>
  <c r="P150"/>
  <c r="P149"/>
  <c r="P148"/>
  <c i="1" r="AU103"/>
  <c i="8" r="BK151"/>
  <c r="BK150"/>
  <c r="J150"/>
  <c r="BK149"/>
  <c r="J149"/>
  <c r="BK148"/>
  <c r="J148"/>
  <c r="J98"/>
  <c r="J32"/>
  <c i="1" r="AG103"/>
  <c i="8" r="J151"/>
  <c r="BE151"/>
  <c r="J35"/>
  <c i="1" r="AV103"/>
  <c i="8" r="F35"/>
  <c i="1" r="AZ103"/>
  <c i="8" r="J100"/>
  <c r="J99"/>
  <c r="J145"/>
  <c r="J144"/>
  <c r="F144"/>
  <c r="F142"/>
  <c r="E140"/>
  <c r="J94"/>
  <c r="J93"/>
  <c r="F93"/>
  <c r="F91"/>
  <c r="E89"/>
  <c r="J41"/>
  <c r="J20"/>
  <c r="E20"/>
  <c r="F145"/>
  <c r="F94"/>
  <c r="J19"/>
  <c r="J14"/>
  <c r="J142"/>
  <c r="J91"/>
  <c r="E7"/>
  <c r="E136"/>
  <c r="E85"/>
  <c i="7" r="J39"/>
  <c r="J38"/>
  <c i="1" r="AY102"/>
  <c i="7" r="J37"/>
  <c i="1" r="AX102"/>
  <c i="7" r="BI606"/>
  <c r="BH606"/>
  <c r="BG606"/>
  <c r="BF606"/>
  <c r="T606"/>
  <c r="T605"/>
  <c r="T604"/>
  <c r="R606"/>
  <c r="R605"/>
  <c r="R604"/>
  <c r="P606"/>
  <c r="P605"/>
  <c r="P604"/>
  <c r="BK606"/>
  <c r="BK605"/>
  <c r="J605"/>
  <c r="BK604"/>
  <c r="J604"/>
  <c r="J606"/>
  <c r="BE606"/>
  <c r="J126"/>
  <c r="J125"/>
  <c r="BI600"/>
  <c r="BH600"/>
  <c r="BG600"/>
  <c r="BF600"/>
  <c r="T600"/>
  <c r="R600"/>
  <c r="P600"/>
  <c r="BK600"/>
  <c r="J600"/>
  <c r="BE600"/>
  <c r="BI588"/>
  <c r="BH588"/>
  <c r="BG588"/>
  <c r="BF588"/>
  <c r="T588"/>
  <c r="T587"/>
  <c r="R588"/>
  <c r="R587"/>
  <c r="P588"/>
  <c r="P587"/>
  <c r="BK588"/>
  <c r="BK587"/>
  <c r="J587"/>
  <c r="J588"/>
  <c r="BE588"/>
  <c r="J124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6"/>
  <c r="BH576"/>
  <c r="BG576"/>
  <c r="BF576"/>
  <c r="T576"/>
  <c r="T575"/>
  <c r="R576"/>
  <c r="R575"/>
  <c r="P576"/>
  <c r="P575"/>
  <c r="BK576"/>
  <c r="BK575"/>
  <c r="J575"/>
  <c r="J576"/>
  <c r="BE576"/>
  <c r="J123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T566"/>
  <c r="R567"/>
  <c r="R566"/>
  <c r="P567"/>
  <c r="P566"/>
  <c r="BK567"/>
  <c r="BK566"/>
  <c r="J566"/>
  <c r="J567"/>
  <c r="BE567"/>
  <c r="J122"/>
  <c r="BI565"/>
  <c r="BH565"/>
  <c r="BG565"/>
  <c r="BF565"/>
  <c r="T565"/>
  <c r="R565"/>
  <c r="P565"/>
  <c r="BK565"/>
  <c r="J565"/>
  <c r="BE565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21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7"/>
  <c r="BH517"/>
  <c r="BG517"/>
  <c r="BF517"/>
  <c r="T517"/>
  <c r="T516"/>
  <c r="R517"/>
  <c r="R516"/>
  <c r="P517"/>
  <c r="P516"/>
  <c r="BK517"/>
  <c r="BK516"/>
  <c r="J516"/>
  <c r="J517"/>
  <c r="BE517"/>
  <c r="J120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3"/>
  <c r="BH503"/>
  <c r="BG503"/>
  <c r="BF503"/>
  <c r="T503"/>
  <c r="T502"/>
  <c r="R503"/>
  <c r="R502"/>
  <c r="P503"/>
  <c r="P502"/>
  <c r="BK503"/>
  <c r="BK502"/>
  <c r="J502"/>
  <c r="J503"/>
  <c r="BE503"/>
  <c r="J119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78"/>
  <c r="BH478"/>
  <c r="BG478"/>
  <c r="BF478"/>
  <c r="T478"/>
  <c r="T477"/>
  <c r="R478"/>
  <c r="R477"/>
  <c r="P478"/>
  <c r="P477"/>
  <c r="BK478"/>
  <c r="BK477"/>
  <c r="J477"/>
  <c r="J478"/>
  <c r="BE478"/>
  <c r="J118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T468"/>
  <c r="R469"/>
  <c r="R468"/>
  <c r="P469"/>
  <c r="P468"/>
  <c r="BK469"/>
  <c r="BK468"/>
  <c r="J468"/>
  <c r="J469"/>
  <c r="BE469"/>
  <c r="J117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7"/>
  <c r="BH437"/>
  <c r="BG437"/>
  <c r="BF437"/>
  <c r="T437"/>
  <c r="T436"/>
  <c r="R437"/>
  <c r="R436"/>
  <c r="P437"/>
  <c r="P436"/>
  <c r="BK437"/>
  <c r="BK436"/>
  <c r="J436"/>
  <c r="J437"/>
  <c r="BE437"/>
  <c r="J116"/>
  <c r="BI435"/>
  <c r="BH435"/>
  <c r="BG435"/>
  <c r="BF435"/>
  <c r="T435"/>
  <c r="R435"/>
  <c r="P435"/>
  <c r="BK435"/>
  <c r="J435"/>
  <c r="BE435"/>
  <c r="BI432"/>
  <c r="BH432"/>
  <c r="BG432"/>
  <c r="BF432"/>
  <c r="T432"/>
  <c r="T431"/>
  <c r="R432"/>
  <c r="R431"/>
  <c r="P432"/>
  <c r="P431"/>
  <c r="BK432"/>
  <c r="BK431"/>
  <c r="J431"/>
  <c r="J432"/>
  <c r="BE432"/>
  <c r="J115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14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T415"/>
  <c r="R416"/>
  <c r="R415"/>
  <c r="P416"/>
  <c r="P415"/>
  <c r="BK416"/>
  <c r="BK415"/>
  <c r="J415"/>
  <c r="J416"/>
  <c r="BE416"/>
  <c r="J113"/>
  <c r="BI414"/>
  <c r="BH414"/>
  <c r="BG414"/>
  <c r="BF414"/>
  <c r="T414"/>
  <c r="T413"/>
  <c r="R414"/>
  <c r="R413"/>
  <c r="P414"/>
  <c r="P413"/>
  <c r="BK414"/>
  <c r="BK413"/>
  <c r="J413"/>
  <c r="J414"/>
  <c r="BE414"/>
  <c r="J112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111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110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109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T287"/>
  <c r="T286"/>
  <c r="R288"/>
  <c r="R287"/>
  <c r="R286"/>
  <c r="P288"/>
  <c r="P287"/>
  <c r="P286"/>
  <c r="BK288"/>
  <c r="BK287"/>
  <c r="J287"/>
  <c r="BK286"/>
  <c r="J286"/>
  <c r="J288"/>
  <c r="BE288"/>
  <c r="J108"/>
  <c r="J107"/>
  <c r="BI285"/>
  <c r="BH285"/>
  <c r="BG285"/>
  <c r="BF285"/>
  <c r="T285"/>
  <c r="T284"/>
  <c r="R285"/>
  <c r="R284"/>
  <c r="P285"/>
  <c r="P284"/>
  <c r="BK285"/>
  <c r="BK284"/>
  <c r="J284"/>
  <c r="J285"/>
  <c r="BE285"/>
  <c r="J106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10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T235"/>
  <c r="R236"/>
  <c r="R235"/>
  <c r="P236"/>
  <c r="P235"/>
  <c r="BK236"/>
  <c r="BK235"/>
  <c r="J235"/>
  <c r="J236"/>
  <c r="BE236"/>
  <c r="J104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10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8"/>
  <c r="BH188"/>
  <c r="BG188"/>
  <c r="BF188"/>
  <c r="T188"/>
  <c r="T187"/>
  <c r="R188"/>
  <c r="R187"/>
  <c r="P188"/>
  <c r="P187"/>
  <c r="BK188"/>
  <c r="BK187"/>
  <c r="J187"/>
  <c r="J188"/>
  <c r="BE188"/>
  <c r="J102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T175"/>
  <c r="R176"/>
  <c r="R175"/>
  <c r="P176"/>
  <c r="P175"/>
  <c r="BK176"/>
  <c r="BK175"/>
  <c r="J175"/>
  <c r="J176"/>
  <c r="BE176"/>
  <c r="J101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F39"/>
  <c i="1" r="BD102"/>
  <c i="7" r="BH151"/>
  <c r="F38"/>
  <c i="1" r="BC102"/>
  <c i="7" r="BG151"/>
  <c r="F37"/>
  <c i="1" r="BB102"/>
  <c i="7" r="BF151"/>
  <c r="J36"/>
  <c i="1" r="AW102"/>
  <c i="7" r="F36"/>
  <c i="1" r="BA102"/>
  <c i="7" r="T151"/>
  <c r="T150"/>
  <c r="T149"/>
  <c r="T148"/>
  <c r="R151"/>
  <c r="R150"/>
  <c r="R149"/>
  <c r="R148"/>
  <c r="P151"/>
  <c r="P150"/>
  <c r="P149"/>
  <c r="P148"/>
  <c i="1" r="AU102"/>
  <c i="7" r="BK151"/>
  <c r="BK150"/>
  <c r="J150"/>
  <c r="BK149"/>
  <c r="J149"/>
  <c r="BK148"/>
  <c r="J148"/>
  <c r="J98"/>
  <c r="J32"/>
  <c i="1" r="AG102"/>
  <c i="7" r="J151"/>
  <c r="BE151"/>
  <c r="J35"/>
  <c i="1" r="AV102"/>
  <c i="7" r="F35"/>
  <c i="1" r="AZ102"/>
  <c i="7" r="J100"/>
  <c r="J99"/>
  <c r="J145"/>
  <c r="J144"/>
  <c r="F144"/>
  <c r="F142"/>
  <c r="E140"/>
  <c r="J94"/>
  <c r="J93"/>
  <c r="F93"/>
  <c r="F91"/>
  <c r="E89"/>
  <c r="J41"/>
  <c r="J20"/>
  <c r="E20"/>
  <c r="F145"/>
  <c r="F94"/>
  <c r="J19"/>
  <c r="J14"/>
  <c r="J142"/>
  <c r="J91"/>
  <c r="E7"/>
  <c r="E136"/>
  <c r="E85"/>
  <c i="6" r="J39"/>
  <c r="J38"/>
  <c i="1" r="AY101"/>
  <c i="6" r="J37"/>
  <c i="1" r="AX101"/>
  <c i="6" r="BI606"/>
  <c r="BH606"/>
  <c r="BG606"/>
  <c r="BF606"/>
  <c r="T606"/>
  <c r="T605"/>
  <c r="T604"/>
  <c r="R606"/>
  <c r="R605"/>
  <c r="R604"/>
  <c r="P606"/>
  <c r="P605"/>
  <c r="P604"/>
  <c r="BK606"/>
  <c r="BK605"/>
  <c r="J605"/>
  <c r="BK604"/>
  <c r="J604"/>
  <c r="J606"/>
  <c r="BE606"/>
  <c r="J126"/>
  <c r="J125"/>
  <c r="BI600"/>
  <c r="BH600"/>
  <c r="BG600"/>
  <c r="BF600"/>
  <c r="T600"/>
  <c r="R600"/>
  <c r="P600"/>
  <c r="BK600"/>
  <c r="J600"/>
  <c r="BE600"/>
  <c r="BI588"/>
  <c r="BH588"/>
  <c r="BG588"/>
  <c r="BF588"/>
  <c r="T588"/>
  <c r="T587"/>
  <c r="R588"/>
  <c r="R587"/>
  <c r="P588"/>
  <c r="P587"/>
  <c r="BK588"/>
  <c r="BK587"/>
  <c r="J587"/>
  <c r="J588"/>
  <c r="BE588"/>
  <c r="J124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6"/>
  <c r="BH576"/>
  <c r="BG576"/>
  <c r="BF576"/>
  <c r="T576"/>
  <c r="T575"/>
  <c r="R576"/>
  <c r="R575"/>
  <c r="P576"/>
  <c r="P575"/>
  <c r="BK576"/>
  <c r="BK575"/>
  <c r="J575"/>
  <c r="J576"/>
  <c r="BE576"/>
  <c r="J123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T566"/>
  <c r="R567"/>
  <c r="R566"/>
  <c r="P567"/>
  <c r="P566"/>
  <c r="BK567"/>
  <c r="BK566"/>
  <c r="J566"/>
  <c r="J567"/>
  <c r="BE567"/>
  <c r="J122"/>
  <c r="BI565"/>
  <c r="BH565"/>
  <c r="BG565"/>
  <c r="BF565"/>
  <c r="T565"/>
  <c r="R565"/>
  <c r="P565"/>
  <c r="BK565"/>
  <c r="J565"/>
  <c r="BE565"/>
  <c r="BI562"/>
  <c r="BH562"/>
  <c r="BG562"/>
  <c r="BF562"/>
  <c r="T562"/>
  <c r="R562"/>
  <c r="P562"/>
  <c r="BK562"/>
  <c r="J562"/>
  <c r="BE562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51"/>
  <c r="BH551"/>
  <c r="BG551"/>
  <c r="BF551"/>
  <c r="T551"/>
  <c r="R551"/>
  <c r="P551"/>
  <c r="BK551"/>
  <c r="J551"/>
  <c r="BE551"/>
  <c r="BI548"/>
  <c r="BH548"/>
  <c r="BG548"/>
  <c r="BF548"/>
  <c r="T548"/>
  <c r="R548"/>
  <c r="P548"/>
  <c r="BK548"/>
  <c r="J548"/>
  <c r="BE548"/>
  <c r="BI547"/>
  <c r="BH547"/>
  <c r="BG547"/>
  <c r="BF547"/>
  <c r="T547"/>
  <c r="T546"/>
  <c r="R547"/>
  <c r="R546"/>
  <c r="P547"/>
  <c r="P546"/>
  <c r="BK547"/>
  <c r="BK546"/>
  <c r="J546"/>
  <c r="J547"/>
  <c r="BE547"/>
  <c r="J121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2"/>
  <c r="BH542"/>
  <c r="BG542"/>
  <c r="BF542"/>
  <c r="T542"/>
  <c r="R542"/>
  <c r="P542"/>
  <c r="BK542"/>
  <c r="J542"/>
  <c r="BE542"/>
  <c r="BI539"/>
  <c r="BH539"/>
  <c r="BG539"/>
  <c r="BF539"/>
  <c r="T539"/>
  <c r="R539"/>
  <c r="P539"/>
  <c r="BK539"/>
  <c r="J539"/>
  <c r="BE539"/>
  <c r="BI537"/>
  <c r="BH537"/>
  <c r="BG537"/>
  <c r="BF537"/>
  <c r="T537"/>
  <c r="R537"/>
  <c r="P537"/>
  <c r="BK537"/>
  <c r="J537"/>
  <c r="BE537"/>
  <c r="BI534"/>
  <c r="BH534"/>
  <c r="BG534"/>
  <c r="BF534"/>
  <c r="T534"/>
  <c r="R534"/>
  <c r="P534"/>
  <c r="BK534"/>
  <c r="J534"/>
  <c r="BE534"/>
  <c r="BI532"/>
  <c r="BH532"/>
  <c r="BG532"/>
  <c r="BF532"/>
  <c r="T532"/>
  <c r="R532"/>
  <c r="P532"/>
  <c r="BK532"/>
  <c r="J532"/>
  <c r="BE532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7"/>
  <c r="BH517"/>
  <c r="BG517"/>
  <c r="BF517"/>
  <c r="T517"/>
  <c r="T516"/>
  <c r="R517"/>
  <c r="R516"/>
  <c r="P517"/>
  <c r="P516"/>
  <c r="BK517"/>
  <c r="BK516"/>
  <c r="J516"/>
  <c r="J517"/>
  <c r="BE517"/>
  <c r="J120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4"/>
  <c r="BH504"/>
  <c r="BG504"/>
  <c r="BF504"/>
  <c r="T504"/>
  <c r="R504"/>
  <c r="P504"/>
  <c r="BK504"/>
  <c r="J504"/>
  <c r="BE504"/>
  <c r="BI503"/>
  <c r="BH503"/>
  <c r="BG503"/>
  <c r="BF503"/>
  <c r="T503"/>
  <c r="T502"/>
  <c r="R503"/>
  <c r="R502"/>
  <c r="P503"/>
  <c r="P502"/>
  <c r="BK503"/>
  <c r="BK502"/>
  <c r="J502"/>
  <c r="J503"/>
  <c r="BE503"/>
  <c r="J119"/>
  <c r="BI501"/>
  <c r="BH501"/>
  <c r="BG501"/>
  <c r="BF501"/>
  <c r="T501"/>
  <c r="R501"/>
  <c r="P501"/>
  <c r="BK501"/>
  <c r="J501"/>
  <c r="BE501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6"/>
  <c r="BH486"/>
  <c r="BG486"/>
  <c r="BF486"/>
  <c r="T486"/>
  <c r="R486"/>
  <c r="P486"/>
  <c r="BK486"/>
  <c r="J486"/>
  <c r="BE486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78"/>
  <c r="BH478"/>
  <c r="BG478"/>
  <c r="BF478"/>
  <c r="T478"/>
  <c r="T477"/>
  <c r="R478"/>
  <c r="R477"/>
  <c r="P478"/>
  <c r="P477"/>
  <c r="BK478"/>
  <c r="BK477"/>
  <c r="J477"/>
  <c r="J478"/>
  <c r="BE478"/>
  <c r="J118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T468"/>
  <c r="R469"/>
  <c r="R468"/>
  <c r="P469"/>
  <c r="P468"/>
  <c r="BK469"/>
  <c r="BK468"/>
  <c r="J468"/>
  <c r="J469"/>
  <c r="BE469"/>
  <c r="J117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7"/>
  <c r="BH437"/>
  <c r="BG437"/>
  <c r="BF437"/>
  <c r="T437"/>
  <c r="T436"/>
  <c r="R437"/>
  <c r="R436"/>
  <c r="P437"/>
  <c r="P436"/>
  <c r="BK437"/>
  <c r="BK436"/>
  <c r="J436"/>
  <c r="J437"/>
  <c r="BE437"/>
  <c r="J116"/>
  <c r="BI435"/>
  <c r="BH435"/>
  <c r="BG435"/>
  <c r="BF435"/>
  <c r="T435"/>
  <c r="R435"/>
  <c r="P435"/>
  <c r="BK435"/>
  <c r="J435"/>
  <c r="BE435"/>
  <c r="BI432"/>
  <c r="BH432"/>
  <c r="BG432"/>
  <c r="BF432"/>
  <c r="T432"/>
  <c r="T431"/>
  <c r="R432"/>
  <c r="R431"/>
  <c r="P432"/>
  <c r="P431"/>
  <c r="BK432"/>
  <c r="BK431"/>
  <c r="J431"/>
  <c r="J432"/>
  <c r="BE432"/>
  <c r="J115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14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6"/>
  <c r="BH416"/>
  <c r="BG416"/>
  <c r="BF416"/>
  <c r="T416"/>
  <c r="T415"/>
  <c r="R416"/>
  <c r="R415"/>
  <c r="P416"/>
  <c r="P415"/>
  <c r="BK416"/>
  <c r="BK415"/>
  <c r="J415"/>
  <c r="J416"/>
  <c r="BE416"/>
  <c r="J113"/>
  <c r="BI414"/>
  <c r="BH414"/>
  <c r="BG414"/>
  <c r="BF414"/>
  <c r="T414"/>
  <c r="T413"/>
  <c r="R414"/>
  <c r="R413"/>
  <c r="P414"/>
  <c r="P413"/>
  <c r="BK414"/>
  <c r="BK413"/>
  <c r="J413"/>
  <c r="J414"/>
  <c r="BE414"/>
  <c r="J112"/>
  <c r="BI412"/>
  <c r="BH412"/>
  <c r="BG412"/>
  <c r="BF412"/>
  <c r="T412"/>
  <c r="R412"/>
  <c r="P412"/>
  <c r="BK412"/>
  <c r="J412"/>
  <c r="BE412"/>
  <c r="BI409"/>
  <c r="BH409"/>
  <c r="BG409"/>
  <c r="BF409"/>
  <c r="T409"/>
  <c r="R409"/>
  <c r="P409"/>
  <c r="BK409"/>
  <c r="J409"/>
  <c r="BE409"/>
  <c r="BI406"/>
  <c r="BH406"/>
  <c r="BG406"/>
  <c r="BF406"/>
  <c r="T406"/>
  <c r="R406"/>
  <c r="P406"/>
  <c r="BK406"/>
  <c r="J406"/>
  <c r="BE406"/>
  <c r="BI403"/>
  <c r="BH403"/>
  <c r="BG403"/>
  <c r="BF403"/>
  <c r="T403"/>
  <c r="R403"/>
  <c r="P403"/>
  <c r="BK403"/>
  <c r="J403"/>
  <c r="BE403"/>
  <c r="BI400"/>
  <c r="BH400"/>
  <c r="BG400"/>
  <c r="BF400"/>
  <c r="T400"/>
  <c r="R400"/>
  <c r="P400"/>
  <c r="BK400"/>
  <c r="J400"/>
  <c r="BE400"/>
  <c r="BI397"/>
  <c r="BH397"/>
  <c r="BG397"/>
  <c r="BF397"/>
  <c r="T397"/>
  <c r="R397"/>
  <c r="P397"/>
  <c r="BK397"/>
  <c r="J397"/>
  <c r="BE397"/>
  <c r="BI394"/>
  <c r="BH394"/>
  <c r="BG394"/>
  <c r="BF394"/>
  <c r="T394"/>
  <c r="R394"/>
  <c r="P394"/>
  <c r="BK394"/>
  <c r="J394"/>
  <c r="BE394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61"/>
  <c r="BH361"/>
  <c r="BG361"/>
  <c r="BF361"/>
  <c r="T361"/>
  <c r="T360"/>
  <c r="R361"/>
  <c r="R360"/>
  <c r="P361"/>
  <c r="P360"/>
  <c r="BK361"/>
  <c r="BK360"/>
  <c r="J360"/>
  <c r="J361"/>
  <c r="BE361"/>
  <c r="J111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110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3"/>
  <c r="BH323"/>
  <c r="BG323"/>
  <c r="BF323"/>
  <c r="T323"/>
  <c r="R323"/>
  <c r="P323"/>
  <c r="BK323"/>
  <c r="J323"/>
  <c r="BE323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3"/>
  <c r="BH303"/>
  <c r="BG303"/>
  <c r="BF303"/>
  <c r="T303"/>
  <c r="T302"/>
  <c r="R303"/>
  <c r="R302"/>
  <c r="P303"/>
  <c r="P302"/>
  <c r="BK303"/>
  <c r="BK302"/>
  <c r="J302"/>
  <c r="J303"/>
  <c r="BE303"/>
  <c r="J109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8"/>
  <c r="BH288"/>
  <c r="BG288"/>
  <c r="BF288"/>
  <c r="T288"/>
  <c r="T287"/>
  <c r="T286"/>
  <c r="R288"/>
  <c r="R287"/>
  <c r="R286"/>
  <c r="P288"/>
  <c r="P287"/>
  <c r="P286"/>
  <c r="BK288"/>
  <c r="BK287"/>
  <c r="J287"/>
  <c r="BK286"/>
  <c r="J286"/>
  <c r="J288"/>
  <c r="BE288"/>
  <c r="J108"/>
  <c r="J107"/>
  <c r="BI285"/>
  <c r="BH285"/>
  <c r="BG285"/>
  <c r="BF285"/>
  <c r="T285"/>
  <c r="T284"/>
  <c r="R285"/>
  <c r="R284"/>
  <c r="P285"/>
  <c r="P284"/>
  <c r="BK285"/>
  <c r="BK284"/>
  <c r="J284"/>
  <c r="J285"/>
  <c r="BE285"/>
  <c r="J106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0"/>
  <c r="BH280"/>
  <c r="BG280"/>
  <c r="BF280"/>
  <c r="T280"/>
  <c r="R280"/>
  <c r="P280"/>
  <c r="BK280"/>
  <c r="J280"/>
  <c r="BE280"/>
  <c r="BI279"/>
  <c r="BH279"/>
  <c r="BG279"/>
  <c r="BF279"/>
  <c r="T279"/>
  <c r="T278"/>
  <c r="R279"/>
  <c r="R278"/>
  <c r="P279"/>
  <c r="P278"/>
  <c r="BK279"/>
  <c r="BK278"/>
  <c r="J278"/>
  <c r="J279"/>
  <c r="BE279"/>
  <c r="J105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6"/>
  <c r="BH236"/>
  <c r="BG236"/>
  <c r="BF236"/>
  <c r="T236"/>
  <c r="T235"/>
  <c r="R236"/>
  <c r="R235"/>
  <c r="P236"/>
  <c r="P235"/>
  <c r="BK236"/>
  <c r="BK235"/>
  <c r="J235"/>
  <c r="J236"/>
  <c r="BE236"/>
  <c r="J104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103"/>
  <c r="BI231"/>
  <c r="BH231"/>
  <c r="BG231"/>
  <c r="BF231"/>
  <c r="T231"/>
  <c r="R231"/>
  <c r="P231"/>
  <c r="BK231"/>
  <c r="J231"/>
  <c r="BE231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7"/>
  <c r="BH217"/>
  <c r="BG217"/>
  <c r="BF217"/>
  <c r="T217"/>
  <c r="R217"/>
  <c r="P217"/>
  <c r="BK217"/>
  <c r="J217"/>
  <c r="BE217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3"/>
  <c r="BH193"/>
  <c r="BG193"/>
  <c r="BF193"/>
  <c r="T193"/>
  <c r="R193"/>
  <c r="P193"/>
  <c r="BK193"/>
  <c r="J193"/>
  <c r="BE193"/>
  <c r="BI188"/>
  <c r="BH188"/>
  <c r="BG188"/>
  <c r="BF188"/>
  <c r="T188"/>
  <c r="T187"/>
  <c r="R188"/>
  <c r="R187"/>
  <c r="P188"/>
  <c r="P187"/>
  <c r="BK188"/>
  <c r="BK187"/>
  <c r="J187"/>
  <c r="J188"/>
  <c r="BE188"/>
  <c r="J102"/>
  <c r="BI184"/>
  <c r="BH184"/>
  <c r="BG184"/>
  <c r="BF184"/>
  <c r="T184"/>
  <c r="R184"/>
  <c r="P184"/>
  <c r="BK184"/>
  <c r="J184"/>
  <c r="BE184"/>
  <c r="BI180"/>
  <c r="BH180"/>
  <c r="BG180"/>
  <c r="BF180"/>
  <c r="T180"/>
  <c r="R180"/>
  <c r="P180"/>
  <c r="BK180"/>
  <c r="J180"/>
  <c r="BE180"/>
  <c r="BI176"/>
  <c r="BH176"/>
  <c r="BG176"/>
  <c r="BF176"/>
  <c r="T176"/>
  <c r="T175"/>
  <c r="R176"/>
  <c r="R175"/>
  <c r="P176"/>
  <c r="P175"/>
  <c r="BK176"/>
  <c r="BK175"/>
  <c r="J175"/>
  <c r="J176"/>
  <c r="BE176"/>
  <c r="J101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F39"/>
  <c i="1" r="BD101"/>
  <c i="6" r="BH151"/>
  <c r="F38"/>
  <c i="1" r="BC101"/>
  <c i="6" r="BG151"/>
  <c r="F37"/>
  <c i="1" r="BB101"/>
  <c i="6" r="BF151"/>
  <c r="J36"/>
  <c i="1" r="AW101"/>
  <c i="6" r="F36"/>
  <c i="1" r="BA101"/>
  <c i="6" r="T151"/>
  <c r="T150"/>
  <c r="T149"/>
  <c r="T148"/>
  <c r="R151"/>
  <c r="R150"/>
  <c r="R149"/>
  <c r="R148"/>
  <c r="P151"/>
  <c r="P150"/>
  <c r="P149"/>
  <c r="P148"/>
  <c i="1" r="AU101"/>
  <c i="6" r="BK151"/>
  <c r="BK150"/>
  <c r="J150"/>
  <c r="BK149"/>
  <c r="J149"/>
  <c r="BK148"/>
  <c r="J148"/>
  <c r="J98"/>
  <c r="J32"/>
  <c i="1" r="AG101"/>
  <c i="6" r="J151"/>
  <c r="BE151"/>
  <c r="J35"/>
  <c i="1" r="AV101"/>
  <c i="6" r="F35"/>
  <c i="1" r="AZ101"/>
  <c i="6" r="J100"/>
  <c r="J99"/>
  <c r="J145"/>
  <c r="J144"/>
  <c r="F144"/>
  <c r="F142"/>
  <c r="E140"/>
  <c r="J94"/>
  <c r="J93"/>
  <c r="F93"/>
  <c r="F91"/>
  <c r="E89"/>
  <c r="J41"/>
  <c r="J20"/>
  <c r="E20"/>
  <c r="F145"/>
  <c r="F94"/>
  <c r="J19"/>
  <c r="J14"/>
  <c r="J142"/>
  <c r="J91"/>
  <c r="E7"/>
  <c r="E136"/>
  <c r="E85"/>
  <c i="5" r="J39"/>
  <c r="J38"/>
  <c i="1" r="AY99"/>
  <c i="5" r="J37"/>
  <c i="1" r="AX99"/>
  <c i="5"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110"/>
  <c r="J109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10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107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6"/>
  <c r="BI158"/>
  <c r="BH158"/>
  <c r="BG158"/>
  <c r="BF158"/>
  <c r="T158"/>
  <c r="R158"/>
  <c r="P158"/>
  <c r="BK158"/>
  <c r="J158"/>
  <c r="BE158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5"/>
  <c r="J104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2"/>
  <c r="BI142"/>
  <c r="BH142"/>
  <c r="BG142"/>
  <c r="BF142"/>
  <c r="T142"/>
  <c r="T141"/>
  <c r="R142"/>
  <c r="R141"/>
  <c r="P142"/>
  <c r="P141"/>
  <c r="BK142"/>
  <c r="BK141"/>
  <c r="J141"/>
  <c r="J142"/>
  <c r="BE142"/>
  <c r="J101"/>
  <c r="BI135"/>
  <c r="F39"/>
  <c i="1" r="BD99"/>
  <c i="5" r="BH135"/>
  <c r="F38"/>
  <c i="1" r="BC99"/>
  <c i="5" r="BG135"/>
  <c r="F37"/>
  <c i="1" r="BB99"/>
  <c i="5" r="BF135"/>
  <c r="J36"/>
  <c i="1" r="AW99"/>
  <c i="5" r="F36"/>
  <c i="1" r="BA99"/>
  <c i="5" r="T135"/>
  <c r="T134"/>
  <c r="T133"/>
  <c r="T132"/>
  <c r="R135"/>
  <c r="R134"/>
  <c r="R133"/>
  <c r="R132"/>
  <c r="P135"/>
  <c r="P134"/>
  <c r="P133"/>
  <c r="P132"/>
  <c i="1" r="AU99"/>
  <c i="5" r="BK135"/>
  <c r="BK134"/>
  <c r="J134"/>
  <c r="BK133"/>
  <c r="J133"/>
  <c r="BK132"/>
  <c r="J132"/>
  <c r="J98"/>
  <c r="J32"/>
  <c i="1" r="AG99"/>
  <c i="5" r="J135"/>
  <c r="BE135"/>
  <c r="J35"/>
  <c i="1" r="AV99"/>
  <c i="5" r="F35"/>
  <c i="1" r="AZ99"/>
  <c i="5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4" r="J39"/>
  <c r="J38"/>
  <c i="1" r="AY98"/>
  <c i="4" r="J37"/>
  <c i="1" r="AX98"/>
  <c i="4"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110"/>
  <c r="J109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10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107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6"/>
  <c r="BI158"/>
  <c r="BH158"/>
  <c r="BG158"/>
  <c r="BF158"/>
  <c r="T158"/>
  <c r="R158"/>
  <c r="P158"/>
  <c r="BK158"/>
  <c r="J158"/>
  <c r="BE158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5"/>
  <c r="J104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2"/>
  <c r="BI142"/>
  <c r="BH142"/>
  <c r="BG142"/>
  <c r="BF142"/>
  <c r="T142"/>
  <c r="T141"/>
  <c r="R142"/>
  <c r="R141"/>
  <c r="P142"/>
  <c r="P141"/>
  <c r="BK142"/>
  <c r="BK141"/>
  <c r="J141"/>
  <c r="J142"/>
  <c r="BE142"/>
  <c r="J101"/>
  <c r="BI135"/>
  <c r="F39"/>
  <c i="1" r="BD98"/>
  <c i="4" r="BH135"/>
  <c r="F38"/>
  <c i="1" r="BC98"/>
  <c i="4" r="BG135"/>
  <c r="F37"/>
  <c i="1" r="BB98"/>
  <c i="4" r="BF135"/>
  <c r="J36"/>
  <c i="1" r="AW98"/>
  <c i="4" r="F36"/>
  <c i="1" r="BA98"/>
  <c i="4" r="T135"/>
  <c r="T134"/>
  <c r="T133"/>
  <c r="T132"/>
  <c r="R135"/>
  <c r="R134"/>
  <c r="R133"/>
  <c r="R132"/>
  <c r="P135"/>
  <c r="P134"/>
  <c r="P133"/>
  <c r="P132"/>
  <c i="1" r="AU98"/>
  <c i="4" r="BK135"/>
  <c r="BK134"/>
  <c r="J134"/>
  <c r="BK133"/>
  <c r="J133"/>
  <c r="BK132"/>
  <c r="J132"/>
  <c r="J98"/>
  <c r="J32"/>
  <c i="1" r="AG98"/>
  <c i="4" r="J135"/>
  <c r="BE135"/>
  <c r="J35"/>
  <c i="1" r="AV98"/>
  <c i="4" r="F35"/>
  <c i="1" r="AZ98"/>
  <c i="4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3" r="J39"/>
  <c r="J38"/>
  <c i="1" r="AY97"/>
  <c i="3" r="J37"/>
  <c i="1" r="AX97"/>
  <c i="3"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110"/>
  <c r="J109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10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107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6"/>
  <c r="BI158"/>
  <c r="BH158"/>
  <c r="BG158"/>
  <c r="BF158"/>
  <c r="T158"/>
  <c r="R158"/>
  <c r="P158"/>
  <c r="BK158"/>
  <c r="J158"/>
  <c r="BE158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5"/>
  <c r="J104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2"/>
  <c r="BI142"/>
  <c r="BH142"/>
  <c r="BG142"/>
  <c r="BF142"/>
  <c r="T142"/>
  <c r="T141"/>
  <c r="R142"/>
  <c r="R141"/>
  <c r="P142"/>
  <c r="P141"/>
  <c r="BK142"/>
  <c r="BK141"/>
  <c r="J141"/>
  <c r="J142"/>
  <c r="BE142"/>
  <c r="J101"/>
  <c r="BI135"/>
  <c r="F39"/>
  <c i="1" r="BD97"/>
  <c i="3" r="BH135"/>
  <c r="F38"/>
  <c i="1" r="BC97"/>
  <c i="3" r="BG135"/>
  <c r="F37"/>
  <c i="1" r="BB97"/>
  <c i="3" r="BF135"/>
  <c r="J36"/>
  <c i="1" r="AW97"/>
  <c i="3" r="F36"/>
  <c i="1" r="BA97"/>
  <c i="3" r="T135"/>
  <c r="T134"/>
  <c r="T133"/>
  <c r="T132"/>
  <c r="R135"/>
  <c r="R134"/>
  <c r="R133"/>
  <c r="R132"/>
  <c r="P135"/>
  <c r="P134"/>
  <c r="P133"/>
  <c r="P132"/>
  <c i="1" r="AU97"/>
  <c i="3" r="BK135"/>
  <c r="BK134"/>
  <c r="J134"/>
  <c r="BK133"/>
  <c r="J133"/>
  <c r="BK132"/>
  <c r="J132"/>
  <c r="J98"/>
  <c r="J32"/>
  <c i="1" r="AG97"/>
  <c i="3" r="J135"/>
  <c r="BE135"/>
  <c r="J35"/>
  <c i="1" r="AV97"/>
  <c i="3" r="F35"/>
  <c i="1" r="AZ97"/>
  <c i="3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2" r="J39"/>
  <c r="J38"/>
  <c i="1" r="AY96"/>
  <c i="2" r="J37"/>
  <c i="1" r="AX96"/>
  <c i="2" r="BI195"/>
  <c r="BH195"/>
  <c r="BG195"/>
  <c r="BF195"/>
  <c r="T195"/>
  <c r="T194"/>
  <c r="T193"/>
  <c r="R195"/>
  <c r="R194"/>
  <c r="R193"/>
  <c r="P195"/>
  <c r="P194"/>
  <c r="P193"/>
  <c r="BK195"/>
  <c r="BK194"/>
  <c r="J194"/>
  <c r="BK193"/>
  <c r="J193"/>
  <c r="J195"/>
  <c r="BE195"/>
  <c r="J110"/>
  <c r="J109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108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107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T159"/>
  <c r="R160"/>
  <c r="R159"/>
  <c r="P160"/>
  <c r="P159"/>
  <c r="BK160"/>
  <c r="BK159"/>
  <c r="J159"/>
  <c r="J160"/>
  <c r="BE160"/>
  <c r="J106"/>
  <c r="BI158"/>
  <c r="BH158"/>
  <c r="BG158"/>
  <c r="BF158"/>
  <c r="T158"/>
  <c r="R158"/>
  <c r="P158"/>
  <c r="BK158"/>
  <c r="J158"/>
  <c r="BE158"/>
  <c r="BI155"/>
  <c r="BH155"/>
  <c r="BG155"/>
  <c r="BF155"/>
  <c r="T155"/>
  <c r="T154"/>
  <c r="T153"/>
  <c r="R155"/>
  <c r="R154"/>
  <c r="R153"/>
  <c r="P155"/>
  <c r="P154"/>
  <c r="P153"/>
  <c r="BK155"/>
  <c r="BK154"/>
  <c r="J154"/>
  <c r="BK153"/>
  <c r="J153"/>
  <c r="J155"/>
  <c r="BE155"/>
  <c r="J105"/>
  <c r="J104"/>
  <c r="BI152"/>
  <c r="BH152"/>
  <c r="BG152"/>
  <c r="BF152"/>
  <c r="T152"/>
  <c r="T151"/>
  <c r="R152"/>
  <c r="R151"/>
  <c r="P152"/>
  <c r="P151"/>
  <c r="BK152"/>
  <c r="BK151"/>
  <c r="J151"/>
  <c r="J152"/>
  <c r="BE152"/>
  <c r="J103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2"/>
  <c r="BI142"/>
  <c r="BH142"/>
  <c r="BG142"/>
  <c r="BF142"/>
  <c r="T142"/>
  <c r="T141"/>
  <c r="R142"/>
  <c r="R141"/>
  <c r="P142"/>
  <c r="P141"/>
  <c r="BK142"/>
  <c r="BK141"/>
  <c r="J141"/>
  <c r="J142"/>
  <c r="BE142"/>
  <c r="J101"/>
  <c r="BI135"/>
  <c r="F39"/>
  <c i="1" r="BD96"/>
  <c i="2" r="BH135"/>
  <c r="F38"/>
  <c i="1" r="BC96"/>
  <c i="2" r="BG135"/>
  <c r="F37"/>
  <c i="1" r="BB96"/>
  <c i="2" r="BF135"/>
  <c r="J36"/>
  <c i="1" r="AW96"/>
  <c i="2" r="F36"/>
  <c i="1" r="BA96"/>
  <c i="2" r="T135"/>
  <c r="T134"/>
  <c r="T133"/>
  <c r="T132"/>
  <c r="R135"/>
  <c r="R134"/>
  <c r="R133"/>
  <c r="R132"/>
  <c r="P135"/>
  <c r="P134"/>
  <c r="P133"/>
  <c r="P132"/>
  <c i="1" r="AU96"/>
  <c i="2" r="BK135"/>
  <c r="BK134"/>
  <c r="J134"/>
  <c r="BK133"/>
  <c r="J133"/>
  <c r="BK132"/>
  <c r="J132"/>
  <c r="J98"/>
  <c r="J32"/>
  <c i="1" r="AG96"/>
  <c i="2" r="J135"/>
  <c r="BE135"/>
  <c r="J35"/>
  <c i="1" r="AV96"/>
  <c i="2" r="F35"/>
  <c i="1" r="AZ96"/>
  <c i="2" r="J100"/>
  <c r="J99"/>
  <c r="J129"/>
  <c r="J128"/>
  <c r="F128"/>
  <c r="F126"/>
  <c r="E124"/>
  <c r="J94"/>
  <c r="J93"/>
  <c r="F93"/>
  <c r="F91"/>
  <c r="E89"/>
  <c r="J41"/>
  <c r="J20"/>
  <c r="E20"/>
  <c r="F129"/>
  <c r="F94"/>
  <c r="J19"/>
  <c r="J14"/>
  <c r="J126"/>
  <c r="J91"/>
  <c r="E7"/>
  <c r="E120"/>
  <c r="E85"/>
  <c i="1" r="BD100"/>
  <c r="BC100"/>
  <c r="BB100"/>
  <c r="BA100"/>
  <c r="AZ100"/>
  <c r="AY100"/>
  <c r="AX100"/>
  <c r="AW100"/>
  <c r="AV100"/>
  <c r="AU100"/>
  <c r="AT100"/>
  <c r="AS100"/>
  <c r="AG100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8"/>
  <c r="AN108"/>
  <c r="AT107"/>
  <c r="AN107"/>
  <c r="AT106"/>
  <c r="AN106"/>
  <c r="AT105"/>
  <c r="AN105"/>
  <c r="AT104"/>
  <c r="AN104"/>
  <c r="AT103"/>
  <c r="AN103"/>
  <c r="AT102"/>
  <c r="AN102"/>
  <c r="AT101"/>
  <c r="AN101"/>
  <c r="AN100"/>
  <c r="AT99"/>
  <c r="AN99"/>
  <c r="AT98"/>
  <c r="AN98"/>
  <c r="AT97"/>
  <c r="AN97"/>
  <c r="AT96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<sst xmlns="http://schemas.openxmlformats.org/spreadsheetml/2006/main">
  <si>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</si>
  <si>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</si>
  <si>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</si>
  <si>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</si>
  <si>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</si>
  <si>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{606f1e01-87e4-42e1-8a0c-9cc52e115515}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</si>
  <si>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</si>
  <si>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</si>
  <si>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</si>
  <si>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</si>
  <si>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</si>
  <si>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</si>
  <si>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</si>
  <si>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</si>
  <si>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290b/2019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</si>
  <si>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</si>
  <si>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</si>
  <si>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UK KAM – Rekonstrukce a oprava bloku B, kolej Kajetánka I</t>
  </si>
  <si>
    <t>KSO:</t>
  </si>
  <si>
    <t>CC-CZ:</t>
  </si>
  <si>
    <t>Místo:</t>
  </si>
  <si>
    <t>Radimova 35/12, blok B</t>
  </si>
  <si>
    <t>Datum:</t>
  </si>
  <si>
    <t>2. 12. 2019</t>
  </si>
  <si>
    <t>Zadavatel:</t>
  </si>
  <si>
    <t>IČ:</t>
  </si>
  <si>
    <t xml:space="preserve">Univerzita Karlova, Koleje a menzy - 168 02 Praha </t>
  </si>
  <si>
    <t>DIČ:</t>
  </si>
  <si>
    <t>Uchazeč:</t>
  </si>
  <si>
    <t>Vyplň údaj</t>
  </si>
  <si>
    <t>Projektant:</t>
  </si>
  <si>
    <t>Ateliér M</t>
  </si>
  <si>
    <t>True</t>
  </si>
  <si>
    <t>Zpracovatel:</t>
  </si>
  <si>
    <t>01890000</t>
  </si>
  <si>
    <t>Jan Petr</t>
  </si>
  <si>
    <t>CZ8604200451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</si>
  <si>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</si>
  <si>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</si>
  <si>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</si>
  <si>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</si>
  <si>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</si>
  <si>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</si>
  <si>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</si>
  <si>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</si>
  <si>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</si>
  <si>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</si>
  <si>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</si>
  <si>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</si>
  <si>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</si>
  <si>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</si>
  <si>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</si>
  <si>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</si>
  <si>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</si>
  <si>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</si>
  <si>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</si>
  <si>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</si>
  <si>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</si>
  <si>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</si>
  <si>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</si>
  <si>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</si>
  <si>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</si>
  <si>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</si>
  <si>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</si>
  <si>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</si>
  <si>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</si>
  <si>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</si>
  <si>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</si>
  <si>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</si>
  <si>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</si>
  <si>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</si>
  <si>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</si>
  <si>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</si>
  <si>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</si>
  <si>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</si>
  <si>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</si>
  <si>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</si>
  <si>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</si>
  <si>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</si>
  <si>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</si>
  <si>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</si>
  <si>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</si>
  <si>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00</t>
  </si>
  <si>
    <t>Investiční část stavby</t>
  </si>
  <si>
    <t>STA</t>
  </si>
  <si>
    <t>1</t>
  </si>
  <si>
    <t>{35ef2518-4ed5-40de-b580-479018e5c604}</t>
  </si>
  <si>
    <t>2</t>
  </si>
  <si>
    <t>/</t>
  </si>
  <si>
    <t>01a</t>
  </si>
  <si>
    <t>INV - Stoupačka 1</t>
  </si>
  <si>
    <t>Soupis</t>
  </si>
  <si>
    <t>{1783412d-a8c9-42a9-bcf3-e4799497ff6c}</t>
  </si>
  <si>
    <t>01b</t>
  </si>
  <si>
    <t>INV - Stoupačka 2</t>
  </si>
  <si>
    <t>{c436f9c7-73f3-4322-bed8-14051918f64c}</t>
  </si>
  <si>
    <t>01c</t>
  </si>
  <si>
    <t>INV - Stoupačka 3</t>
  </si>
  <si>
    <t>{af6a333b-213e-4bbd-8247-c4493d152976}</t>
  </si>
  <si>
    <t>01d</t>
  </si>
  <si>
    <t>INV - Stoupačka 4</t>
  </si>
  <si>
    <t>{01e774ab-e22f-434f-b77f-5c40a93cc93d}</t>
  </si>
  <si>
    <t>01</t>
  </si>
  <si>
    <t>Neinvestiční část stavby</t>
  </si>
  <si>
    <t>{8480af35-a4c4-49cc-90b1-fb35f331fdbb}</t>
  </si>
  <si>
    <t>02a</t>
  </si>
  <si>
    <t>NEINV - Stoupačka 1</t>
  </si>
  <si>
    <t>{75554d08-ed7b-405b-98ac-8c87daefd1ed}</t>
  </si>
  <si>
    <t>02b</t>
  </si>
  <si>
    <t>NEINV - Stoupačka 2</t>
  </si>
  <si>
    <t>{e22a2e80-f493-466f-b13e-398a44dda681}</t>
  </si>
  <si>
    <t>02c</t>
  </si>
  <si>
    <t>NEINV - Stoupačka 3</t>
  </si>
  <si>
    <t>{6cd033bd-0cd6-45f1-81cf-d9c2e5cb8b64}</t>
  </si>
  <si>
    <t>02d</t>
  </si>
  <si>
    <t>NEINV - Stoupačka 4</t>
  </si>
  <si>
    <t>{b8d06a75-21fd-45ef-a711-dd6f3b20572f}</t>
  </si>
  <si>
    <t>03a</t>
  </si>
  <si>
    <t>NEINV - Pokoje 1</t>
  </si>
  <si>
    <t>{2ac8cd2b-4390-4d2a-932a-8efc0b508302}</t>
  </si>
  <si>
    <t>03b</t>
  </si>
  <si>
    <t>NEINV - Pokoje 2</t>
  </si>
  <si>
    <t>{71b9b9f8-9693-4601-9e15-c755eff4a998}</t>
  </si>
  <si>
    <t>03c</t>
  </si>
  <si>
    <t>NEINV - Pokoje 3</t>
  </si>
  <si>
    <t>{b487e4ef-8510-4d3f-ab7a-af8e8de49a0f}</t>
  </si>
  <si>
    <t>03d</t>
  </si>
  <si>
    <t>NEINV - Pokoje 4</t>
  </si>
  <si>
    <t>{1b9e13ac-ae97-4bf3-a479-2cf3a491bcba}</t>
  </si>
  <si>
    <t>KRYCÍ LIST SOUPISU PRACÍ</t>
  </si>
  <si>
    <t>Objekt:</t>
  </si>
  <si>
    <t>00 - Investiční část stavby</t>
  </si>
  <si>
    <t>Soupis:</t>
  </si>
  <si>
    <t>01a - INV - Stoupačka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</si>
  <si>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</si>
  <si>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</si>
  <si>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</si>
  <si>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</si>
  <si>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</si>
  <si>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</si>
  <si>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</si>
  <si>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</si>
  <si>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</si>
  <si>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</si>
  <si>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</si>
  <si>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727 - Zdravotechnika - požární ochrana</t>
  </si>
  <si>
    <t xml:space="preserve">    751 - Vzduchotechnika</t>
  </si>
  <si>
    <t xml:space="preserve">    763 - Konstrukce suché výstavby</t>
  </si>
  <si>
    <t xml:space="preserve">    766 - Konstrukce truhlářské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</si>
  <si>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</si>
  <si>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</si>
  <si>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</si>
  <si>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</si>
  <si>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</si>
  <si>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</si>
  <si>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</si>
  <si>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</si>
  <si>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</si>
  <si>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</si>
  <si>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</si>
  <si>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</si>
  <si>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</si>
  <si>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</si>
  <si>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</si>
  <si>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</si>
  <si>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</si>
  <si>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</si>
  <si>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</si>
  <si>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</si>
  <si>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</si>
  <si>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</si>
  <si>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podlah fólií přilepenou lepící páskou</t>
  </si>
  <si>
    <t>m2</t>
  </si>
  <si>
    <t>CS ÚRS 2019 01</t>
  </si>
  <si>
    <t>4</t>
  </si>
  <si>
    <t>-1006757123</t>
  </si>
  <si>
    <t>VV</t>
  </si>
  <si>
    <t>VÝTAH</t>
  </si>
  <si>
    <t>18*1</t>
  </si>
  <si>
    <t>CHODBY</t>
  </si>
  <si>
    <t>59,2*15</t>
  </si>
  <si>
    <t>Součet</t>
  </si>
  <si>
    <t>9</t>
  </si>
  <si>
    <t>Ostatní konstrukce a práce, bourání</t>
  </si>
  <si>
    <t>952901111</t>
  </si>
  <si>
    <t>Vyčištění budov bytové a občanské výstavby při výšce podlaží do 4 m</t>
  </si>
  <si>
    <t>-284312417</t>
  </si>
  <si>
    <t>997</t>
  </si>
  <si>
    <t>Přesun sutě</t>
  </si>
  <si>
    <t>3</t>
  </si>
  <si>
    <t>997013158</t>
  </si>
  <si>
    <t>Vnitrostaveništní doprava suti a vybouraných hmot pro budovy v do 27 m s omezením mechanizace</t>
  </si>
  <si>
    <t>t</t>
  </si>
  <si>
    <t>873622700</t>
  </si>
  <si>
    <t>997013509</t>
  </si>
  <si>
    <t>Příplatek k odvozu suti a vybouraných hmot na skládku ZKD 1 km přes 1 km</t>
  </si>
  <si>
    <t>2045618804</t>
  </si>
  <si>
    <t>0,719*30 'Přepočtené koeficientem množství</t>
  </si>
  <si>
    <t>5</t>
  </si>
  <si>
    <t>997013511</t>
  </si>
  <si>
    <t>Odvoz suti a vybouraných hmot z meziskládky na skládku do 1 km s naložením a se složením</t>
  </si>
  <si>
    <t>1866446223</t>
  </si>
  <si>
    <t>997013831</t>
  </si>
  <si>
    <t>Poplatek za uložení na skládce (skládkovné) stavebního odpadu směsného kód odpadu 170 904</t>
  </si>
  <si>
    <t>1353861947</t>
  </si>
  <si>
    <t>998</t>
  </si>
  <si>
    <t>Přesun hmot</t>
  </si>
  <si>
    <t>7</t>
  </si>
  <si>
    <t>998017002</t>
  </si>
  <si>
    <t>Přesun hmot s omezením mechanizace pro budovy v do 12 m</t>
  </si>
  <si>
    <t>1880578589</t>
  </si>
  <si>
    <t>PSV</t>
  </si>
  <si>
    <t>Práce a dodávky PSV</t>
  </si>
  <si>
    <t>727</t>
  </si>
  <si>
    <t>Zdravotechnika - požární ochrana</t>
  </si>
  <si>
    <t>8</t>
  </si>
  <si>
    <t>727121103</t>
  </si>
  <si>
    <t>Protipožární manžeta D 50 mm z jedné strany dělící konstrukce požární odolnost EI 90</t>
  </si>
  <si>
    <t>kus</t>
  </si>
  <si>
    <t>16</t>
  </si>
  <si>
    <t>-1784229795</t>
  </si>
  <si>
    <t>2*15</t>
  </si>
  <si>
    <t>727121107</t>
  </si>
  <si>
    <t>Protipožární manžeta D 110 mm z jedné strany dělící konstrukce požární odolnost EI 90</t>
  </si>
  <si>
    <t>1312257305</t>
  </si>
  <si>
    <t>751</t>
  </si>
  <si>
    <t>Vzduchotechnika</t>
  </si>
  <si>
    <t>10</t>
  </si>
  <si>
    <t>751111811.R01</t>
  </si>
  <si>
    <t>Demontáž ventilátoru axiálního nízkotlakého kruhové potrubí D do 200 mm pro další užití</t>
  </si>
  <si>
    <t>1678829953</t>
  </si>
  <si>
    <t>11</t>
  </si>
  <si>
    <t>751510861</t>
  </si>
  <si>
    <t>Demontáž vzduchotechnického potrubí plechového čtyřhranného do suti průřezu do 0,13 m2</t>
  </si>
  <si>
    <t>m</t>
  </si>
  <si>
    <t>1890297395</t>
  </si>
  <si>
    <t>12</t>
  </si>
  <si>
    <t>751513859</t>
  </si>
  <si>
    <t>Demontáž protidešťové stříšky z plech potrubí kruhové s přírubou nebo bez příruby D do 200 mm</t>
  </si>
  <si>
    <t>-313095155</t>
  </si>
  <si>
    <t>13</t>
  </si>
  <si>
    <t>751R001</t>
  </si>
  <si>
    <t>Dodávka a montáž ventilátor 2000m3/h</t>
  </si>
  <si>
    <t>-99306561</t>
  </si>
  <si>
    <t>14</t>
  </si>
  <si>
    <t>751R002</t>
  </si>
  <si>
    <t>Dodávka a montáž buňkový tlumič hluku</t>
  </si>
  <si>
    <t>-778593013</t>
  </si>
  <si>
    <t>751R003</t>
  </si>
  <si>
    <t>Dodávka a montáž síta 500*350 mm, oka 10 mm</t>
  </si>
  <si>
    <t>-2021075307</t>
  </si>
  <si>
    <t>751R004</t>
  </si>
  <si>
    <t>Dodávka a montáž protipožární talířový ventil odvodní 100</t>
  </si>
  <si>
    <t>1727783139</t>
  </si>
  <si>
    <t>17</t>
  </si>
  <si>
    <t>751R005</t>
  </si>
  <si>
    <t>Dodávka a montáž protipožární talířový ventil přívodní 125</t>
  </si>
  <si>
    <t>-1860054240</t>
  </si>
  <si>
    <t>18</t>
  </si>
  <si>
    <t>751R006</t>
  </si>
  <si>
    <t xml:space="preserve">Dodávka a montáž čtyřhrhranné pz potrubí </t>
  </si>
  <si>
    <t>-1612276305</t>
  </si>
  <si>
    <t>19</t>
  </si>
  <si>
    <t>751R007</t>
  </si>
  <si>
    <t>Dodávka a montáž kruhové potrubí DN 100 plech, délka 300 mm</t>
  </si>
  <si>
    <t>-320442673</t>
  </si>
  <si>
    <t>20</t>
  </si>
  <si>
    <t>751R008</t>
  </si>
  <si>
    <t>Dodávka a montáž kruhové potrubí DN 125 plech, délka 300 mm</t>
  </si>
  <si>
    <t>-518946803</t>
  </si>
  <si>
    <t>751R009</t>
  </si>
  <si>
    <t>Dodávka a montáž tepelné izolace EI 60 mm</t>
  </si>
  <si>
    <t>334408186</t>
  </si>
  <si>
    <t>22</t>
  </si>
  <si>
    <t>751R010</t>
  </si>
  <si>
    <t xml:space="preserve">Dodávka a montáž oplechování protipožární izolace </t>
  </si>
  <si>
    <t>-422662861</t>
  </si>
  <si>
    <t>23</t>
  </si>
  <si>
    <t>751R011</t>
  </si>
  <si>
    <t>Dodávka a montáž ocelové konstrukce pro zařízení VZT na střeše 3000*700 mm</t>
  </si>
  <si>
    <t>soubor</t>
  </si>
  <si>
    <t>904028668</t>
  </si>
  <si>
    <t>763</t>
  </si>
  <si>
    <t>Konstrukce suché výstavby</t>
  </si>
  <si>
    <t>24</t>
  </si>
  <si>
    <t>763111331</t>
  </si>
  <si>
    <t>SDK příčka tl 75 mm profil CW+UW 50 desky 1xH2 12,5 TI 50 mm EI 30 Rw 41 dB</t>
  </si>
  <si>
    <t>-341273494</t>
  </si>
  <si>
    <t>4*15</t>
  </si>
  <si>
    <t>25</t>
  </si>
  <si>
    <t>763132221.R01</t>
  </si>
  <si>
    <t>SDK samostatný požární předěl desky 2xDF12,5 TI40 mm EIZ/S45/60 jednovrstvá spodní kce CD+UD</t>
  </si>
  <si>
    <t>-1684057781</t>
  </si>
  <si>
    <t>25*15</t>
  </si>
  <si>
    <t>26</t>
  </si>
  <si>
    <t>763172315</t>
  </si>
  <si>
    <t>Montáž revizních dvířek SDK kcí vel. 600x600 mm</t>
  </si>
  <si>
    <t>1060939132</t>
  </si>
  <si>
    <t>DO JADER</t>
  </si>
  <si>
    <t>27</t>
  </si>
  <si>
    <t>M</t>
  </si>
  <si>
    <t>59030714.R01</t>
  </si>
  <si>
    <t>dvířka revizní s automatickým zámkem 600x600mm EI15</t>
  </si>
  <si>
    <t>32</t>
  </si>
  <si>
    <t>376099006</t>
  </si>
  <si>
    <t>28</t>
  </si>
  <si>
    <t>998763304</t>
  </si>
  <si>
    <t>Přesun hmot tonážní pro sádrokartonové konstrukce v objektech v do 36 m</t>
  </si>
  <si>
    <t>-1746188946</t>
  </si>
  <si>
    <t>766</t>
  </si>
  <si>
    <t>Konstrukce truhlářské</t>
  </si>
  <si>
    <t>29</t>
  </si>
  <si>
    <t>766660411</t>
  </si>
  <si>
    <t>Montáž vchodových dveří jednokřídlových bez nadsvětlíku do zdiva</t>
  </si>
  <si>
    <t>-1482181919</t>
  </si>
  <si>
    <t>30</t>
  </si>
  <si>
    <t>611R001</t>
  </si>
  <si>
    <t>dveře dřevěné vchodové , pož.odolnost EI30, 800*1970 mm, kování koule*klika, reinstalace zámku</t>
  </si>
  <si>
    <t>-1519306318</t>
  </si>
  <si>
    <t>31</t>
  </si>
  <si>
    <t>998766104</t>
  </si>
  <si>
    <t>Přesun hmot tonážní pro konstrukce truhlářské v objektech v do 36 m</t>
  </si>
  <si>
    <t>-1712113871</t>
  </si>
  <si>
    <t>VRN</t>
  </si>
  <si>
    <t>Vedlejší rozpočtové náklady</t>
  </si>
  <si>
    <t>VRN3</t>
  </si>
  <si>
    <t>Zařízení staveniště</t>
  </si>
  <si>
    <t>031103000</t>
  </si>
  <si>
    <t>VRN - 2,5%</t>
  </si>
  <si>
    <t>…</t>
  </si>
  <si>
    <t>1024</t>
  </si>
  <si>
    <t>-352435809</t>
  </si>
  <si>
    <t>01b - INV - Stoupačka 2</t>
  </si>
  <si>
    <t>01c - INV - Stoupačka 3</t>
  </si>
  <si>
    <t>01d - INV - Stoupačka 4</t>
  </si>
  <si>
    <t>01 - Neinvestiční část stavby</t>
  </si>
  <si>
    <t>02a - NEINV - Stoupačka 1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</si>
  <si>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</si>
  <si>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</si>
  <si>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</si>
  <si>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</si>
  <si>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</si>
  <si>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</si>
  <si>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</si>
  <si>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</si>
  <si>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</si>
  <si>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</si>
  <si>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</si>
  <si>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</si>
  <si>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</si>
  <si>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</si>
  <si>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</si>
  <si>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</si>
  <si>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</si>
  <si>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Svislé a kompletní konstrukce</t>
  </si>
  <si>
    <t>317142410</t>
  </si>
  <si>
    <t>Překlad nenosný pórobetonový š 75 mm v do 250 mm na tenkovrstvou maltu dl do 1000 mm</t>
  </si>
  <si>
    <t>-1711718788</t>
  </si>
  <si>
    <t>317142420</t>
  </si>
  <si>
    <t>Překlad nenosný pórobetonový š 100 mm v do 250 mm na tenkovrstvou maltu dl do 1000 mm</t>
  </si>
  <si>
    <t>255310880</t>
  </si>
  <si>
    <t>342272215</t>
  </si>
  <si>
    <t>Příčka z pórobetonových hladkých tvárnic na tenkovrstvou maltu tl 75 mm</t>
  </si>
  <si>
    <t>-170296171</t>
  </si>
  <si>
    <t>4,2*15</t>
  </si>
  <si>
    <t>3,6*15</t>
  </si>
  <si>
    <t>342272225</t>
  </si>
  <si>
    <t>Příčka z pórobetonových hladkých tvárnic na tenkovrstvou maltu tl 100 mm</t>
  </si>
  <si>
    <t>1947286174</t>
  </si>
  <si>
    <t>6,6*15</t>
  </si>
  <si>
    <t>12,5*15</t>
  </si>
  <si>
    <t>342291112</t>
  </si>
  <si>
    <t>Ukotvení příček montážní polyuretanovou pěnou tl příčky přes 100 mm</t>
  </si>
  <si>
    <t>1659867475</t>
  </si>
  <si>
    <t>8*15</t>
  </si>
  <si>
    <t>342291121</t>
  </si>
  <si>
    <t>Ukotvení příček k cihelným konstrukcím plochými kotvami</t>
  </si>
  <si>
    <t>936907012</t>
  </si>
  <si>
    <t>346244381.R01</t>
  </si>
  <si>
    <t>Plentování jednostranné v do 200 mm cihlami</t>
  </si>
  <si>
    <t>-1686772256</t>
  </si>
  <si>
    <t>PRO ZTI A EL</t>
  </si>
  <si>
    <t>54*0,2*15</t>
  </si>
  <si>
    <t>Vodorovné konstrukce</t>
  </si>
  <si>
    <t>411321414</t>
  </si>
  <si>
    <t>Stropy deskové ze ŽB tř. C 25/30</t>
  </si>
  <si>
    <t>m3</t>
  </si>
  <si>
    <t>-2063137819</t>
  </si>
  <si>
    <t>POŽÁRNÍ PŘEDĚL V ŠACHTĚ</t>
  </si>
  <si>
    <t>1*0,15*15</t>
  </si>
  <si>
    <t>411354219</t>
  </si>
  <si>
    <t>Bednění stropů ztracené z hraněných trapézových vln v 60 mm plech lesklý tl 1,0 mm</t>
  </si>
  <si>
    <t>1531577550</t>
  </si>
  <si>
    <t>PŘEDĚL V ŠACHTĚ</t>
  </si>
  <si>
    <t>1*15</t>
  </si>
  <si>
    <t>411361821</t>
  </si>
  <si>
    <t>Výztuž stropů betonářskou ocelí 10 505</t>
  </si>
  <si>
    <t>-287939451</t>
  </si>
  <si>
    <t>2,25*0,2</t>
  </si>
  <si>
    <t>612142001</t>
  </si>
  <si>
    <t>Potažení vnitřních stěn sklovláknitým pletivem vtlačeným do tenkovrstvé hmoty</t>
  </si>
  <si>
    <t>1186476366</t>
  </si>
  <si>
    <t>15,8*15</t>
  </si>
  <si>
    <t>10*15</t>
  </si>
  <si>
    <t>36,19*15</t>
  </si>
  <si>
    <t>612311131</t>
  </si>
  <si>
    <t>Potažení vnitřních stěn vápenným štukem tloušťky do 3 mm</t>
  </si>
  <si>
    <t>1169534954</t>
  </si>
  <si>
    <t>612315422</t>
  </si>
  <si>
    <t>Oprava vnitřní vápenné štukové omítky stěn v rozsahu plochy do 30%</t>
  </si>
  <si>
    <t>-846192549</t>
  </si>
  <si>
    <t>613203747</t>
  </si>
  <si>
    <t>STÁVAJÍCÍ PVC V CHODBÁCH</t>
  </si>
  <si>
    <t>619991011</t>
  </si>
  <si>
    <t>Obalení konstrukcí a prvků fólií přilepenou lepící páskou</t>
  </si>
  <si>
    <t>-2019289684</t>
  </si>
  <si>
    <t>"SKŘÍNĚ+POSTELE" 60*15</t>
  </si>
  <si>
    <t>629991011</t>
  </si>
  <si>
    <t>Zakrytí výplní otvorů a svislých ploch fólií přilepenou lepící páskou</t>
  </si>
  <si>
    <t>-215998455</t>
  </si>
  <si>
    <t>631311115</t>
  </si>
  <si>
    <t>Mazanina tl do 80 mm z betonu prostého bez zvýšených nároků na prostředí tř. C 20/25</t>
  </si>
  <si>
    <t>590281213</t>
  </si>
  <si>
    <t>0,53*15</t>
  </si>
  <si>
    <t>0,03*15</t>
  </si>
  <si>
    <t>632450122</t>
  </si>
  <si>
    <t>Vyrovnávací cementový potěr tl do 30 mm ze suchých směsí provedený v pásu</t>
  </si>
  <si>
    <t>-316539740</t>
  </si>
  <si>
    <t>1,59*15</t>
  </si>
  <si>
    <t>632450131</t>
  </si>
  <si>
    <t>Vyrovnávací cementový potěr tl do 20 mm ze suchých směsí provedený v ploše</t>
  </si>
  <si>
    <t>-1054770470</t>
  </si>
  <si>
    <t>13,2*15</t>
  </si>
  <si>
    <t>632481212</t>
  </si>
  <si>
    <t>Separační vrstva z asfaltovaného pásu</t>
  </si>
  <si>
    <t>-1028739536</t>
  </si>
  <si>
    <t>ZALOŽENÍ PŘÍČEK</t>
  </si>
  <si>
    <t>642942111</t>
  </si>
  <si>
    <t>Osazování zárubní nebo rámů dveřních kovových do 2,5 m2 na MC</t>
  </si>
  <si>
    <t>40073928</t>
  </si>
  <si>
    <t>55331348</t>
  </si>
  <si>
    <t>zárubeň ocelová pro pórobeton 100 700 levá,pravá</t>
  </si>
  <si>
    <t>1547295388</t>
  </si>
  <si>
    <t>Trubní vedení</t>
  </si>
  <si>
    <t>891183431</t>
  </si>
  <si>
    <t>Montáž ventilů regulačních v objektech DN 20</t>
  </si>
  <si>
    <t>-1887293336</t>
  </si>
  <si>
    <t>42211339.R01</t>
  </si>
  <si>
    <t>ventil termoregulační DN 20</t>
  </si>
  <si>
    <t>958491343</t>
  </si>
  <si>
    <t>900R001</t>
  </si>
  <si>
    <t>Demontáž zrcadel v rámu</t>
  </si>
  <si>
    <t>1039802584</t>
  </si>
  <si>
    <t>0,6*0,6*30</t>
  </si>
  <si>
    <t>900R002</t>
  </si>
  <si>
    <t>Demontáž tyče vč.závěsu u sprch</t>
  </si>
  <si>
    <t>-249810421</t>
  </si>
  <si>
    <t>900R003</t>
  </si>
  <si>
    <t>Demontáž drobných zařizovacích předmětů</t>
  </si>
  <si>
    <t>1258417860</t>
  </si>
  <si>
    <t>900R004</t>
  </si>
  <si>
    <t>Demontáž zrcadlové stěny a zrcadla</t>
  </si>
  <si>
    <t>-818197572</t>
  </si>
  <si>
    <t>2076688529</t>
  </si>
  <si>
    <t>962031132</t>
  </si>
  <si>
    <t>Bourání příček z cihel pálených na MVC tl do 100 mm</t>
  </si>
  <si>
    <t>-260002357</t>
  </si>
  <si>
    <t>0,5*15</t>
  </si>
  <si>
    <t>19,5*15</t>
  </si>
  <si>
    <t>962032241</t>
  </si>
  <si>
    <t>Bourání zdiva z cihel pálených nebo vápenopískových na MC přes 1 m3</t>
  </si>
  <si>
    <t>502331286</t>
  </si>
  <si>
    <t>PŮVODNÍ POŽÁRNÍ PŘEDĚLY</t>
  </si>
  <si>
    <t>0,15*15</t>
  </si>
  <si>
    <t>963051110</t>
  </si>
  <si>
    <t>Bourání ŽB stropů deskových tl do 80 mm</t>
  </si>
  <si>
    <t>-872712241</t>
  </si>
  <si>
    <t>0,01*15</t>
  </si>
  <si>
    <t>33</t>
  </si>
  <si>
    <t>965043331</t>
  </si>
  <si>
    <t>Bourání podkladů pod dlažby betonových s potěrem nebo teracem tl do 100 mm pl do 4 m2</t>
  </si>
  <si>
    <t>1426641817</t>
  </si>
  <si>
    <t>0,34*15</t>
  </si>
  <si>
    <t>34</t>
  </si>
  <si>
    <t>965049111</t>
  </si>
  <si>
    <t>Příplatek k bourání betonových mazanin za bourání mazanin se svařovanou sítí tl do 100 mm</t>
  </si>
  <si>
    <t>1902262068</t>
  </si>
  <si>
    <t>35</t>
  </si>
  <si>
    <t>968072455</t>
  </si>
  <si>
    <t>Vybourání kovových dveřních zárubní pl do 2 m2</t>
  </si>
  <si>
    <t>1065467486</t>
  </si>
  <si>
    <t>36</t>
  </si>
  <si>
    <t>974082114</t>
  </si>
  <si>
    <t>Vysekání rýh pro vodiče v omítce MV nebo MVC stěn š do 70 mm</t>
  </si>
  <si>
    <t>-781463033</t>
  </si>
  <si>
    <t>240</t>
  </si>
  <si>
    <t>37</t>
  </si>
  <si>
    <t>978013141</t>
  </si>
  <si>
    <t>Otlučení (osekání) vnitřní vápenné nebo vápenocementové omítky stěn v rozsahu do 30 %</t>
  </si>
  <si>
    <t>962309923</t>
  </si>
  <si>
    <t>OPRAVA STÁVAJÍCÍCH OMÍTEK</t>
  </si>
  <si>
    <t>38</t>
  </si>
  <si>
    <t>586571305</t>
  </si>
  <si>
    <t>39</t>
  </si>
  <si>
    <t>-646778588</t>
  </si>
  <si>
    <t>92,187*30 'Přepočtené koeficientem množství</t>
  </si>
  <si>
    <t>40</t>
  </si>
  <si>
    <t>-757562590</t>
  </si>
  <si>
    <t>41</t>
  </si>
  <si>
    <t>-79081667</t>
  </si>
  <si>
    <t>42</t>
  </si>
  <si>
    <t>998017004</t>
  </si>
  <si>
    <t>Přesun hmot s omezením mechanizace pro budovy v do 36 m</t>
  </si>
  <si>
    <t>-763211360</t>
  </si>
  <si>
    <t>711</t>
  </si>
  <si>
    <t>Izolace proti vodě, vlhkosti a plynům</t>
  </si>
  <si>
    <t>43</t>
  </si>
  <si>
    <t>711111001</t>
  </si>
  <si>
    <t>Provedení izolace proti zemní vlhkosti vodorovné za studena nátěrem penetračním</t>
  </si>
  <si>
    <t>-996011501</t>
  </si>
  <si>
    <t>10,2*15</t>
  </si>
  <si>
    <t>44</t>
  </si>
  <si>
    <t>11163150</t>
  </si>
  <si>
    <t>lak penetrační asfaltový</t>
  </si>
  <si>
    <t>-734554943</t>
  </si>
  <si>
    <t>153*0,0003 'Přepočtené koeficientem množství</t>
  </si>
  <si>
    <t>45</t>
  </si>
  <si>
    <t>711141559</t>
  </si>
  <si>
    <t>Provedení izolace proti zemní vlhkosti pásy přitavením vodorovné NAIP</t>
  </si>
  <si>
    <t>-1124015389</t>
  </si>
  <si>
    <t>46</t>
  </si>
  <si>
    <t>62832134</t>
  </si>
  <si>
    <t>pás asfaltový natavitelný oxidovaný tl. 4,0mm typu V60 S40 s vložkou ze skleněné rohože, s jemnozrnným minerálním posypem</t>
  </si>
  <si>
    <t>1339208324</t>
  </si>
  <si>
    <t>153*1,15 'Přepočtené koeficientem množství</t>
  </si>
  <si>
    <t>47</t>
  </si>
  <si>
    <t>711191201</t>
  </si>
  <si>
    <t>Provedení izolace proti zemní vlhkosti hydroizolační stěrkou vodorovné na betonu, 2 vrstvy</t>
  </si>
  <si>
    <t>-1152342374</t>
  </si>
  <si>
    <t>14*15</t>
  </si>
  <si>
    <t>48</t>
  </si>
  <si>
    <t>58581005</t>
  </si>
  <si>
    <t>malta těsnící hydraulicky rychle tuhnoucí se síranovzdorným pojivem</t>
  </si>
  <si>
    <t>kg</t>
  </si>
  <si>
    <t>1646415904</t>
  </si>
  <si>
    <t>210*2,5 'Přepočtené koeficientem množství</t>
  </si>
  <si>
    <t>49</t>
  </si>
  <si>
    <t>998711103</t>
  </si>
  <si>
    <t>Přesun hmot tonážní pro izolace proti vodě, vlhkosti a plynům v objektech výšky do 60 m</t>
  </si>
  <si>
    <t>-778943376</t>
  </si>
  <si>
    <t>721</t>
  </si>
  <si>
    <t>Zdravotechnika - vnitřní kanalizace</t>
  </si>
  <si>
    <t>50</t>
  </si>
  <si>
    <t>721140802</t>
  </si>
  <si>
    <t>Demontáž potrubí litinové do DN 100</t>
  </si>
  <si>
    <t>1300381324</t>
  </si>
  <si>
    <t>51</t>
  </si>
  <si>
    <t>721140806</t>
  </si>
  <si>
    <t>Demontáž potrubí litinové do DN 200</t>
  </si>
  <si>
    <t>654282661</t>
  </si>
  <si>
    <t>1,5*15</t>
  </si>
  <si>
    <t>52</t>
  </si>
  <si>
    <t>721140906</t>
  </si>
  <si>
    <t>Potrubí litinové vsazení odbočky DN 125</t>
  </si>
  <si>
    <t>1376008074</t>
  </si>
  <si>
    <t>53</t>
  </si>
  <si>
    <t>721171808</t>
  </si>
  <si>
    <t>Demontáž potrubí z PVC do D 114</t>
  </si>
  <si>
    <t>2082207088</t>
  </si>
  <si>
    <t>45*2</t>
  </si>
  <si>
    <t>54</t>
  </si>
  <si>
    <t>721171905</t>
  </si>
  <si>
    <t>Potrubí z PP vsazení odbočky do hrdla DN 110</t>
  </si>
  <si>
    <t>-693671369</t>
  </si>
  <si>
    <t>55</t>
  </si>
  <si>
    <t>721171916</t>
  </si>
  <si>
    <t>Potrubí z PP propojení potrubí DN 125</t>
  </si>
  <si>
    <t>371053970</t>
  </si>
  <si>
    <t>56</t>
  </si>
  <si>
    <t>721174025</t>
  </si>
  <si>
    <t>Potrubí kanalizační z PP odpadní DN 110</t>
  </si>
  <si>
    <t>1266104103</t>
  </si>
  <si>
    <t>57</t>
  </si>
  <si>
    <t>721174042</t>
  </si>
  <si>
    <t>Potrubí kanalizační z PP připojovací DN 40</t>
  </si>
  <si>
    <t>812165777</t>
  </si>
  <si>
    <t>58</t>
  </si>
  <si>
    <t>721174043</t>
  </si>
  <si>
    <t>Potrubí kanalizační z PP připojovací DN 50</t>
  </si>
  <si>
    <t>-1438339585</t>
  </si>
  <si>
    <t>2,5*15</t>
  </si>
  <si>
    <t>59</t>
  </si>
  <si>
    <t>721174045</t>
  </si>
  <si>
    <t>Potrubí kanalizační z PP připojovací DN 110</t>
  </si>
  <si>
    <t>642588432</t>
  </si>
  <si>
    <t>60</t>
  </si>
  <si>
    <t>721290111</t>
  </si>
  <si>
    <t>Zkouška těsnosti potrubí kanalizace vodou do DN 125</t>
  </si>
  <si>
    <t>-925009307</t>
  </si>
  <si>
    <t>61</t>
  </si>
  <si>
    <t>998721104</t>
  </si>
  <si>
    <t>Přesun hmot tonážní pro vnitřní kanalizace v objektech v do 36 m</t>
  </si>
  <si>
    <t>-1908442023</t>
  </si>
  <si>
    <t>722</t>
  </si>
  <si>
    <t>Zdravotechnika - vnitřní vodovod</t>
  </si>
  <si>
    <t>62</t>
  </si>
  <si>
    <t>722130801</t>
  </si>
  <si>
    <t>Demontáž potrubí ocelové pozinkované závitové do DN 25</t>
  </si>
  <si>
    <t>-1729639468</t>
  </si>
  <si>
    <t>16*15</t>
  </si>
  <si>
    <t>63</t>
  </si>
  <si>
    <t>722174002</t>
  </si>
  <si>
    <t>Potrubí vodovodní plastové PPR svar polyfuze PN 16 D 20 x 2,8 mm</t>
  </si>
  <si>
    <t>-1346411017</t>
  </si>
  <si>
    <t>7,5*15</t>
  </si>
  <si>
    <t>64</t>
  </si>
  <si>
    <t>722174003</t>
  </si>
  <si>
    <t>Potrubí vodovodní plastové PPR svar polyfuze PN 16 D 25 x 3,5 mm</t>
  </si>
  <si>
    <t>-179439273</t>
  </si>
  <si>
    <t>6,5*15</t>
  </si>
  <si>
    <t>65</t>
  </si>
  <si>
    <t>722174004</t>
  </si>
  <si>
    <t>Potrubí vodovodní plastové PPR svar polyfuze PN 16 D 32 x 4,4 mm</t>
  </si>
  <si>
    <t>-495220700</t>
  </si>
  <si>
    <t>66</t>
  </si>
  <si>
    <t>722174005</t>
  </si>
  <si>
    <t>Potrubí vodovodní plastové PPR svar polyfuze PN 16 D 40 x 5,5 mm</t>
  </si>
  <si>
    <t>-1218112759</t>
  </si>
  <si>
    <t>67</t>
  </si>
  <si>
    <t>722181221</t>
  </si>
  <si>
    <t>Ochrana vodovodního potrubí přilepenými termoizolačními trubicemi z PE tl do 9 mm DN do 22 mm</t>
  </si>
  <si>
    <t>-2099501282</t>
  </si>
  <si>
    <t>68</t>
  </si>
  <si>
    <t>722181222</t>
  </si>
  <si>
    <t>Ochrana vodovodního potrubí přilepenými termoizolačními trubicemi z PE tl do 9 mm DN do 45 mm</t>
  </si>
  <si>
    <t>-334017609</t>
  </si>
  <si>
    <t>69</t>
  </si>
  <si>
    <t>722181223</t>
  </si>
  <si>
    <t>Ochrana vodovodního potrubí přilepenými termoizolačními trubicemi z PE tl do 9 mm DN do 63 mm</t>
  </si>
  <si>
    <t>-1135549538</t>
  </si>
  <si>
    <t>70</t>
  </si>
  <si>
    <t>722181231</t>
  </si>
  <si>
    <t>Ochrana vodovodního potrubí přilepenými termoizolačními trubicemi z PE tl do 13 mm DN do 22 mm</t>
  </si>
  <si>
    <t>-1961923552</t>
  </si>
  <si>
    <t>71</t>
  </si>
  <si>
    <t>722181252</t>
  </si>
  <si>
    <t>Ochrana vodovodního potrubí přilepenými termoizolačními trubicemi z PE tl do 25 mm DN do 45 mm</t>
  </si>
  <si>
    <t>913539298</t>
  </si>
  <si>
    <t>72</t>
  </si>
  <si>
    <t>722181253</t>
  </si>
  <si>
    <t>Ochrana vodovodního potrubí přilepenými termoizolačními trubicemi z PE tl do 25 mm DN do 63 mm</t>
  </si>
  <si>
    <t>762618246</t>
  </si>
  <si>
    <t>73</t>
  </si>
  <si>
    <t>722232011</t>
  </si>
  <si>
    <t>Kohout kulový podomítkový G 1/2 PN 16 do 120°C vnitřní závit</t>
  </si>
  <si>
    <t>1213715843</t>
  </si>
  <si>
    <t>74</t>
  </si>
  <si>
    <t>722232062</t>
  </si>
  <si>
    <t>Kohout kulový přímý G 3/4 PN 42 do 185°C vnitřní závit s vypouštěním</t>
  </si>
  <si>
    <t>199815542</t>
  </si>
  <si>
    <t>75</t>
  </si>
  <si>
    <t>722232063</t>
  </si>
  <si>
    <t>Kohout kulový přímý G 1 PN 42 do 185°C vnitřní závit s vypouštěním</t>
  </si>
  <si>
    <t>907976309</t>
  </si>
  <si>
    <t>76</t>
  </si>
  <si>
    <t>722290215</t>
  </si>
  <si>
    <t>Zkouška těsnosti vodovodního potrubí hrdlového nebo přírubového do DN 100</t>
  </si>
  <si>
    <t>2040294318</t>
  </si>
  <si>
    <t>112,5+97,5+60</t>
  </si>
  <si>
    <t>77</t>
  </si>
  <si>
    <t>722290234</t>
  </si>
  <si>
    <t>Proplach a dezinfekce vodovodního potrubí do DN 80</t>
  </si>
  <si>
    <t>-1582143736</t>
  </si>
  <si>
    <t>78</t>
  </si>
  <si>
    <t>998722104</t>
  </si>
  <si>
    <t>Přesun hmot tonážní pro vnitřní vodovod v objektech v do 36 m</t>
  </si>
  <si>
    <t>-1190261348</t>
  </si>
  <si>
    <t>725</t>
  </si>
  <si>
    <t>Zdravotechnika - zařizovací předměty</t>
  </si>
  <si>
    <t>79</t>
  </si>
  <si>
    <t>725110811</t>
  </si>
  <si>
    <t>Demontáž klozetů splachovací s nádrží</t>
  </si>
  <si>
    <t>-780615738</t>
  </si>
  <si>
    <t>80</t>
  </si>
  <si>
    <t>725112171</t>
  </si>
  <si>
    <t>Kombi klozet s hlubokým splachováním odpad vodorovný</t>
  </si>
  <si>
    <t>231614639</t>
  </si>
  <si>
    <t>81</t>
  </si>
  <si>
    <t>725210821</t>
  </si>
  <si>
    <t>Demontáž umyvadel bez výtokových armatur</t>
  </si>
  <si>
    <t>1048935443</t>
  </si>
  <si>
    <t>82</t>
  </si>
  <si>
    <t>725211602</t>
  </si>
  <si>
    <t>Umyvadlo keramické bílé šířky 550 mm bez krytu na sifon připevněné na stěnu šrouby</t>
  </si>
  <si>
    <t>1768734945</t>
  </si>
  <si>
    <t>83</t>
  </si>
  <si>
    <t>725240812</t>
  </si>
  <si>
    <t>Demontáž vaniček sprchových bez výtokových armatur</t>
  </si>
  <si>
    <t>-2043155735</t>
  </si>
  <si>
    <t>84</t>
  </si>
  <si>
    <t>725241112</t>
  </si>
  <si>
    <t>Vanička sprchová akrylátová čtvercová 900x900 mm</t>
  </si>
  <si>
    <t>-309565440</t>
  </si>
  <si>
    <t>85</t>
  </si>
  <si>
    <t>725291211</t>
  </si>
  <si>
    <t>Doplňky zařízení koupelen a záchodů keramické mýdelník jednoduchý</t>
  </si>
  <si>
    <t>421040257</t>
  </si>
  <si>
    <t>86</t>
  </si>
  <si>
    <t>725291521</t>
  </si>
  <si>
    <t>Doplňky zařízení koupelen a záchodů plastové zásobník toaletních papírů</t>
  </si>
  <si>
    <t>-1511413408</t>
  </si>
  <si>
    <t>87</t>
  </si>
  <si>
    <t>725813111</t>
  </si>
  <si>
    <t>Ventil rohový bez připojovací trubičky nebo flexi hadičky G 1/2</t>
  </si>
  <si>
    <t>-74447767</t>
  </si>
  <si>
    <t>88</t>
  </si>
  <si>
    <t>725820802</t>
  </si>
  <si>
    <t>Demontáž baterie stojánkové do jednoho otvoru</t>
  </si>
  <si>
    <t>1821211818</t>
  </si>
  <si>
    <t>89</t>
  </si>
  <si>
    <t>725822611</t>
  </si>
  <si>
    <t>Baterie umyvadlová stojánková páková bez výpusti</t>
  </si>
  <si>
    <t>192587988</t>
  </si>
  <si>
    <t>90</t>
  </si>
  <si>
    <t>725840850</t>
  </si>
  <si>
    <t>Demontáž baterie sprch diferenciální do G 3/4x1</t>
  </si>
  <si>
    <t>1629093613</t>
  </si>
  <si>
    <t>91</t>
  </si>
  <si>
    <t>725841322</t>
  </si>
  <si>
    <t>Baterie sprchová nástěnná klasická s roztečí 150 mm</t>
  </si>
  <si>
    <t>1469419815</t>
  </si>
  <si>
    <t>92</t>
  </si>
  <si>
    <t>725861101</t>
  </si>
  <si>
    <t>Zápachová uzávěrka pro umyvadla DN 32</t>
  </si>
  <si>
    <t>-508992736</t>
  </si>
  <si>
    <t>93</t>
  </si>
  <si>
    <t>725R001</t>
  </si>
  <si>
    <t>Dodávka a montáž zástěny bílý elox s plstovou výplní do sprchy 900*1850 mm</t>
  </si>
  <si>
    <t>2118112830</t>
  </si>
  <si>
    <t>94</t>
  </si>
  <si>
    <t>725R002</t>
  </si>
  <si>
    <t>Dodávka a montáž dvojháčku na oděv</t>
  </si>
  <si>
    <t>-1107210513</t>
  </si>
  <si>
    <t>95</t>
  </si>
  <si>
    <t>725R003</t>
  </si>
  <si>
    <t>Dodávka a montáž skřínky 800/1200/545 mm</t>
  </si>
  <si>
    <t>-2037892807</t>
  </si>
  <si>
    <t>96</t>
  </si>
  <si>
    <t>725R004</t>
  </si>
  <si>
    <t>Dodávka a montáž zrcadla se zabroušenými hranami 620*750 mm</t>
  </si>
  <si>
    <t>-2010176533</t>
  </si>
  <si>
    <t>97</t>
  </si>
  <si>
    <t>725R005</t>
  </si>
  <si>
    <t>Dodávka a montáž wc koše</t>
  </si>
  <si>
    <t>-1196518613</t>
  </si>
  <si>
    <t>98</t>
  </si>
  <si>
    <t>725R006</t>
  </si>
  <si>
    <t xml:space="preserve">Dodávka a montáž desky T6  + háčky</t>
  </si>
  <si>
    <t>1945612550</t>
  </si>
  <si>
    <t>99</t>
  </si>
  <si>
    <t>725R007</t>
  </si>
  <si>
    <t>Dodávka a montáž zrcadla v bílém rámu 600*1200 mm</t>
  </si>
  <si>
    <t>479183595</t>
  </si>
  <si>
    <t>100</t>
  </si>
  <si>
    <t>725R008</t>
  </si>
  <si>
    <t>Dodávka a montáž lednice s integrovaným mrazákem 500*545*850 mm</t>
  </si>
  <si>
    <t>1040387852</t>
  </si>
  <si>
    <t>101</t>
  </si>
  <si>
    <t>725R009</t>
  </si>
  <si>
    <t>Dodávka a montáž wc sady čistící</t>
  </si>
  <si>
    <t>541771362</t>
  </si>
  <si>
    <t>102</t>
  </si>
  <si>
    <t>998725104</t>
  </si>
  <si>
    <t>Přesun hmot tonážní pro zařizovací předměty v objektech v do 36 m</t>
  </si>
  <si>
    <t>880656281</t>
  </si>
  <si>
    <t>103</t>
  </si>
  <si>
    <t>727111116</t>
  </si>
  <si>
    <t>Prostup předizolovaného kovového potrubí D 54 mm stěnou tl 10 cm požární odolnost EI 60-120</t>
  </si>
  <si>
    <t>2116056014</t>
  </si>
  <si>
    <t>733</t>
  </si>
  <si>
    <t>Ústřední vytápění - rozvodné potrubí</t>
  </si>
  <si>
    <t>104</t>
  </si>
  <si>
    <t>733110806</t>
  </si>
  <si>
    <t>Demontáž potrubí ocelového závitového do DN 32</t>
  </si>
  <si>
    <t>-672583954</t>
  </si>
  <si>
    <t>11,2*16</t>
  </si>
  <si>
    <t>105</t>
  </si>
  <si>
    <t>733111103</t>
  </si>
  <si>
    <t>Potrubí ocelové závitové bezešvé běžné nízkotlaké DN 15</t>
  </si>
  <si>
    <t>-759639341</t>
  </si>
  <si>
    <t>12*15</t>
  </si>
  <si>
    <t>106</t>
  </si>
  <si>
    <t>733r001</t>
  </si>
  <si>
    <t>Technické plyny</t>
  </si>
  <si>
    <t>1290122736</t>
  </si>
  <si>
    <t>107</t>
  </si>
  <si>
    <t>733R002</t>
  </si>
  <si>
    <t>Zaregulování soustavy</t>
  </si>
  <si>
    <t>997131154</t>
  </si>
  <si>
    <t>108</t>
  </si>
  <si>
    <t>733R003</t>
  </si>
  <si>
    <t>Nátěry</t>
  </si>
  <si>
    <t>8595410</t>
  </si>
  <si>
    <t>109</t>
  </si>
  <si>
    <t>733R004</t>
  </si>
  <si>
    <t>Vypouštění, napouštění</t>
  </si>
  <si>
    <t>-537409642</t>
  </si>
  <si>
    <t>110</t>
  </si>
  <si>
    <t>998733104</t>
  </si>
  <si>
    <t>Přesun hmot tonážní pro rozvody potrubí v objektech v do 36 m</t>
  </si>
  <si>
    <t>1907146906</t>
  </si>
  <si>
    <t>734</t>
  </si>
  <si>
    <t>Ústřední vytápění - armatury</t>
  </si>
  <si>
    <t>111</t>
  </si>
  <si>
    <t>734221682</t>
  </si>
  <si>
    <t>Termostatická hlavice kapalinová PN 10 do 110°C otopných těles VK</t>
  </si>
  <si>
    <t>1928884553</t>
  </si>
  <si>
    <t>112</t>
  </si>
  <si>
    <t>734261402</t>
  </si>
  <si>
    <t>Armatura připojovací rohová G 1/2x18 PN 10 do 110°C radiátorů typu VK</t>
  </si>
  <si>
    <t>-419218880</t>
  </si>
  <si>
    <t>113</t>
  </si>
  <si>
    <t>998734104</t>
  </si>
  <si>
    <t>Přesun hmot tonážní pro armatury v objektech v do 36 m</t>
  </si>
  <si>
    <t>1650193046</t>
  </si>
  <si>
    <t>735</t>
  </si>
  <si>
    <t>Ústřední vytápění - otopná tělesa</t>
  </si>
  <si>
    <t>114</t>
  </si>
  <si>
    <t>735164231</t>
  </si>
  <si>
    <t>Otopné těleso trubkové elektrické přímotopné výška/délka 900/595 mm</t>
  </si>
  <si>
    <t>36668709</t>
  </si>
  <si>
    <t>115</t>
  </si>
  <si>
    <t>998735104</t>
  </si>
  <si>
    <t>Přesun hmot tonážní pro otopná tělesa v objektech v do 36 m</t>
  </si>
  <si>
    <t>-1190384988</t>
  </si>
  <si>
    <t>741</t>
  </si>
  <si>
    <t>Elektroinstalace - silnoproud</t>
  </si>
  <si>
    <t>116</t>
  </si>
  <si>
    <t>741112001</t>
  </si>
  <si>
    <t>Montáž krabice zapuštěná plastová kruhová</t>
  </si>
  <si>
    <t>1258585811</t>
  </si>
  <si>
    <t>117</t>
  </si>
  <si>
    <t>34571511</t>
  </si>
  <si>
    <t>krabice přístrojová instalační 500 V, D 69 mm x 30mm</t>
  </si>
  <si>
    <t>-1684291308</t>
  </si>
  <si>
    <t>118</t>
  </si>
  <si>
    <t>741112801</t>
  </si>
  <si>
    <t>Demontáž elektroinstalačních lišt nástěnných vkládacích uložených pevně</t>
  </si>
  <si>
    <t>121070289</t>
  </si>
  <si>
    <t>30*15</t>
  </si>
  <si>
    <t>119</t>
  </si>
  <si>
    <t>741122001</t>
  </si>
  <si>
    <t>Montáž kabel Cu bez ukončení uložený pod omítku plný plochý 2x1 až 1,5 mm2 (CYKYLo)</t>
  </si>
  <si>
    <t>-261029055</t>
  </si>
  <si>
    <t>120</t>
  </si>
  <si>
    <t>34109511</t>
  </si>
  <si>
    <t xml:space="preserve">kabel silový s Cu jádrem plochý 1kV  2x1,5mm2</t>
  </si>
  <si>
    <t>-1513547202</t>
  </si>
  <si>
    <t>75*1,2 'Přepočtené koeficientem množství</t>
  </si>
  <si>
    <t>121</t>
  </si>
  <si>
    <t>741122015</t>
  </si>
  <si>
    <t>Montáž kabel Cu bez ukončení uložený pod omítku plný kulatý 3x1,5 mm2 (CYKY)</t>
  </si>
  <si>
    <t>-427780576</t>
  </si>
  <si>
    <t>122</t>
  </si>
  <si>
    <t>34111030</t>
  </si>
  <si>
    <t>kabel silový s Cu jádrem 1 kV 3x1,5mm2</t>
  </si>
  <si>
    <t>-1308935395</t>
  </si>
  <si>
    <t>450*1,2 'Přepočtené koeficientem množství</t>
  </si>
  <si>
    <t>123</t>
  </si>
  <si>
    <t>741122016</t>
  </si>
  <si>
    <t>Montáž kabel Cu bez ukončení uložený pod omítku plný kulatý 3x2,5 až 6 mm2 (CYKY)</t>
  </si>
  <si>
    <t>-118506094</t>
  </si>
  <si>
    <t>124</t>
  </si>
  <si>
    <t>34111036</t>
  </si>
  <si>
    <t>kabel silový s Cu jádrem 1 kV 3x2,5mm2</t>
  </si>
  <si>
    <t>1659135276</t>
  </si>
  <si>
    <t>150*1,2 'Přepočtené koeficientem množství</t>
  </si>
  <si>
    <t>125</t>
  </si>
  <si>
    <t>741315813</t>
  </si>
  <si>
    <t>Demontáž zásuvek domovních normálních do 16A zapuštěných bezšroubových bez zachování funkčnosti 2P+PE</t>
  </si>
  <si>
    <t>-1363010724</t>
  </si>
  <si>
    <t>126</t>
  </si>
  <si>
    <t>741810002</t>
  </si>
  <si>
    <t>Celková prohlídka elektrického rozvodu a zařízení do 500 000,- Kč</t>
  </si>
  <si>
    <t>449085920</t>
  </si>
  <si>
    <t>127</t>
  </si>
  <si>
    <t>741R001</t>
  </si>
  <si>
    <t>Dodávka a montáž doběhového relé</t>
  </si>
  <si>
    <t>302614222</t>
  </si>
  <si>
    <t>128</t>
  </si>
  <si>
    <t>741R002</t>
  </si>
  <si>
    <t>Dodávka a montáž zvonkového nerez tlačítka</t>
  </si>
  <si>
    <t>-838313187</t>
  </si>
  <si>
    <t>129</t>
  </si>
  <si>
    <t>741R003</t>
  </si>
  <si>
    <t>Dodávka a montáž zásuvky domovní</t>
  </si>
  <si>
    <t>2134105371</t>
  </si>
  <si>
    <t>130</t>
  </si>
  <si>
    <t>741R004</t>
  </si>
  <si>
    <t>Dodávka a montáž nástěnného LED svítidla dl. 310 mm</t>
  </si>
  <si>
    <t>-1252588621</t>
  </si>
  <si>
    <t>131</t>
  </si>
  <si>
    <t>741R005</t>
  </si>
  <si>
    <t>Dodávka a montáž trubicového svítidla IP 44, dl. 630 mm</t>
  </si>
  <si>
    <t>-244095581</t>
  </si>
  <si>
    <t>132</t>
  </si>
  <si>
    <t>741R006</t>
  </si>
  <si>
    <t>Dodávka a montáž přepínač schodišťový vč. krabice</t>
  </si>
  <si>
    <t>-98504495</t>
  </si>
  <si>
    <t>133</t>
  </si>
  <si>
    <t>741R007</t>
  </si>
  <si>
    <t>Dodávka a montáž vypínač dvoupolový 230/10A</t>
  </si>
  <si>
    <t>-499308687</t>
  </si>
  <si>
    <t>134</t>
  </si>
  <si>
    <t>741R008</t>
  </si>
  <si>
    <t>Provedení úpravy vedení od rozvaděče do buňky</t>
  </si>
  <si>
    <t>-245087340</t>
  </si>
  <si>
    <t>135</t>
  </si>
  <si>
    <t>741R009</t>
  </si>
  <si>
    <t>Napojení ventilátoru na střeše objektu</t>
  </si>
  <si>
    <t>-2080093594</t>
  </si>
  <si>
    <t>136</t>
  </si>
  <si>
    <t>741R010</t>
  </si>
  <si>
    <t>Dodávka a montáž vypínačů pro odvětrání koupelen vč.kabeláže</t>
  </si>
  <si>
    <t>-982045304</t>
  </si>
  <si>
    <t>137</t>
  </si>
  <si>
    <t>998741104</t>
  </si>
  <si>
    <t>Přesun hmot tonážní pro silnoproud v objektech v do 36 m</t>
  </si>
  <si>
    <t>2081630383</t>
  </si>
  <si>
    <t>138</t>
  </si>
  <si>
    <t>763171811.R01</t>
  </si>
  <si>
    <t>Demontáž revizních klapek/dvířek vel. do 1 m2</t>
  </si>
  <si>
    <t>1208385626</t>
  </si>
  <si>
    <t>139</t>
  </si>
  <si>
    <t>763172311</t>
  </si>
  <si>
    <t>Montáž revizních dvířek SDK kcí vel. 200x200 mm</t>
  </si>
  <si>
    <t>-730773616</t>
  </si>
  <si>
    <t>140</t>
  </si>
  <si>
    <t>59030710.R01</t>
  </si>
  <si>
    <t>dvířka revizní plastová 200x200mm</t>
  </si>
  <si>
    <t>-766981853</t>
  </si>
  <si>
    <t>141</t>
  </si>
  <si>
    <t>-152565947</t>
  </si>
  <si>
    <t>142</t>
  </si>
  <si>
    <t>766660001</t>
  </si>
  <si>
    <t>Montáž dveřních křídel otvíravých jednokřídlových š do 0,8 m do ocelové zárubně</t>
  </si>
  <si>
    <t>-1504712750</t>
  </si>
  <si>
    <t>143</t>
  </si>
  <si>
    <t>dveře dřevěné vnitřní hladké plné 1křídlé , WC kování, folie buk</t>
  </si>
  <si>
    <t>1095617000</t>
  </si>
  <si>
    <t>144</t>
  </si>
  <si>
    <t>611R002</t>
  </si>
  <si>
    <t>dveře dřevěné vnitřní hladké plné 1křídlé , 800*1970 mm, klika*klika, folie buk, reinstalace zámku</t>
  </si>
  <si>
    <t>1619464146</t>
  </si>
  <si>
    <t>145</t>
  </si>
  <si>
    <t>766662811</t>
  </si>
  <si>
    <t>Demontáž dveřních prahů u dveří jednokřídlových</t>
  </si>
  <si>
    <t>344160564</t>
  </si>
  <si>
    <t>146</t>
  </si>
  <si>
    <t>766691914</t>
  </si>
  <si>
    <t>Vyvěšení nebo zavěšení dřevěných křídel dveří pl do 2 m2</t>
  </si>
  <si>
    <t>-1364770600</t>
  </si>
  <si>
    <t>147</t>
  </si>
  <si>
    <t>766691915</t>
  </si>
  <si>
    <t>Vyvěšení nebo zavěšení dřevěných křídel dveří pl přes 2 m2</t>
  </si>
  <si>
    <t>254190386</t>
  </si>
  <si>
    <t>PŮVODNÍ DVEŘE DO ŠACHTY</t>
  </si>
  <si>
    <t>148</t>
  </si>
  <si>
    <t>766695212</t>
  </si>
  <si>
    <t>Montáž truhlářských prahů dveří jednokřídlových šířky do 10 cm</t>
  </si>
  <si>
    <t>1914135429</t>
  </si>
  <si>
    <t>6*15</t>
  </si>
  <si>
    <t>149</t>
  </si>
  <si>
    <t>61187156</t>
  </si>
  <si>
    <t>práh dveřní dřevěný dubový tl 20mm dl 820mm š 100mm</t>
  </si>
  <si>
    <t>1393623664</t>
  </si>
  <si>
    <t>150</t>
  </si>
  <si>
    <t>766825811</t>
  </si>
  <si>
    <t>Demontáž truhlářských vestavěných skříní jednokřídlových</t>
  </si>
  <si>
    <t>1552207405</t>
  </si>
  <si>
    <t>SKŘÍNKY NAD LEDNICÍ</t>
  </si>
  <si>
    <t>151</t>
  </si>
  <si>
    <t>-253344070</t>
  </si>
  <si>
    <t>771</t>
  </si>
  <si>
    <t>Podlahy z dlaždic</t>
  </si>
  <si>
    <t>152</t>
  </si>
  <si>
    <t>771111011</t>
  </si>
  <si>
    <t>Vysátí podkladu před pokládkou dlažby</t>
  </si>
  <si>
    <t>534508180</t>
  </si>
  <si>
    <t>153</t>
  </si>
  <si>
    <t>771121011</t>
  </si>
  <si>
    <t>Nátěr penetrační na podlahu</t>
  </si>
  <si>
    <t>-1711601075</t>
  </si>
  <si>
    <t>5,8*15</t>
  </si>
  <si>
    <t>154</t>
  </si>
  <si>
    <t>771574112</t>
  </si>
  <si>
    <t>Montáž podlah keramických hladkých lepených flexibilním lepidlem do 12 ks/ m2</t>
  </si>
  <si>
    <t>-1078980913</t>
  </si>
  <si>
    <t>155</t>
  </si>
  <si>
    <t>59761003</t>
  </si>
  <si>
    <t>dlažba keramická hutná hladká do interiéru přes 9 do 12 ks/m2</t>
  </si>
  <si>
    <t>1579441389</t>
  </si>
  <si>
    <t>87*1,1 'Přepočtené koeficientem množství</t>
  </si>
  <si>
    <t>156</t>
  </si>
  <si>
    <t>771591112</t>
  </si>
  <si>
    <t>Izolace pod dlažbu nátěrem nebo stěrkou ve dvou vrstvách</t>
  </si>
  <si>
    <t>767220968</t>
  </si>
  <si>
    <t>157</t>
  </si>
  <si>
    <t>998771104</t>
  </si>
  <si>
    <t>Přesun hmot tonážní pro podlahy z dlaždic v objektech v do 36 m</t>
  </si>
  <si>
    <t>-796038847</t>
  </si>
  <si>
    <t>776</t>
  </si>
  <si>
    <t>Podlahy povlakové</t>
  </si>
  <si>
    <t>158</t>
  </si>
  <si>
    <t>776111116</t>
  </si>
  <si>
    <t>Odstranění zbytků lepidla z podkladu povlakových podlah broušením</t>
  </si>
  <si>
    <t>872856524</t>
  </si>
  <si>
    <t>7*15</t>
  </si>
  <si>
    <t>159</t>
  </si>
  <si>
    <t>776111311</t>
  </si>
  <si>
    <t>Vysátí podkladu povlakových podlah</t>
  </si>
  <si>
    <t>1123952784</t>
  </si>
  <si>
    <t>160</t>
  </si>
  <si>
    <t>776121111</t>
  </si>
  <si>
    <t>Vodou ředitelná penetrace savého podkladu povlakových podlah ředěná v poměru 1:3</t>
  </si>
  <si>
    <t>1782230555</t>
  </si>
  <si>
    <t>161</t>
  </si>
  <si>
    <t>776201811</t>
  </si>
  <si>
    <t>Demontáž lepených povlakových podlah bez podložky ručně</t>
  </si>
  <si>
    <t>-1063010949</t>
  </si>
  <si>
    <t>162</t>
  </si>
  <si>
    <t>776221111</t>
  </si>
  <si>
    <t>Lepení pásů z PVC standardním lepidlem</t>
  </si>
  <si>
    <t>-808675327</t>
  </si>
  <si>
    <t>163</t>
  </si>
  <si>
    <t>28411000</t>
  </si>
  <si>
    <t>PVC heterogenní zátěžová antibakteriální, nášlapná vrstva 0,90mm, třída zátěže 34/43, otlak do 0,03mm, R10, hořlavost Bfl S1</t>
  </si>
  <si>
    <t>70446977</t>
  </si>
  <si>
    <t>105*1,05 'Přepočtené koeficientem množství</t>
  </si>
  <si>
    <t>164</t>
  </si>
  <si>
    <t>776421111</t>
  </si>
  <si>
    <t>Montáž obvodových lišt lepením</t>
  </si>
  <si>
    <t>1782361976</t>
  </si>
  <si>
    <t>165</t>
  </si>
  <si>
    <t>28411009</t>
  </si>
  <si>
    <t>lišta soklová PVC 18x80mm</t>
  </si>
  <si>
    <t>1761690961</t>
  </si>
  <si>
    <t>180*1,02 'Přepočtené koeficientem množství</t>
  </si>
  <si>
    <t>166</t>
  </si>
  <si>
    <t>776421311</t>
  </si>
  <si>
    <t>Montáž přechodových samolepících lišt</t>
  </si>
  <si>
    <t>1852623410</t>
  </si>
  <si>
    <t>0,7*4*15</t>
  </si>
  <si>
    <t>167</t>
  </si>
  <si>
    <t>55343115</t>
  </si>
  <si>
    <t>profil přechodový nerez</t>
  </si>
  <si>
    <t>-587057016</t>
  </si>
  <si>
    <t>42*1,02 'Přepočtené koeficientem množství</t>
  </si>
  <si>
    <t>168</t>
  </si>
  <si>
    <t>776991111</t>
  </si>
  <si>
    <t>Spárování silikonem</t>
  </si>
  <si>
    <t>-2066422052</t>
  </si>
  <si>
    <t>169</t>
  </si>
  <si>
    <t>998776104</t>
  </si>
  <si>
    <t>Přesun hmot tonážní pro podlahy povlakové v objektech v do 36 m</t>
  </si>
  <si>
    <t>-1941587410</t>
  </si>
  <si>
    <t>781</t>
  </si>
  <si>
    <t>Dokončovací práce - obklady</t>
  </si>
  <si>
    <t>170</t>
  </si>
  <si>
    <t>781111011</t>
  </si>
  <si>
    <t>Ometení (oprášení) stěny při přípravě podkladu</t>
  </si>
  <si>
    <t>-114106919</t>
  </si>
  <si>
    <t>171</t>
  </si>
  <si>
    <t>781121011</t>
  </si>
  <si>
    <t>Nátěr penetrační na stěnu</t>
  </si>
  <si>
    <t>1612213377</t>
  </si>
  <si>
    <t>42,7*15</t>
  </si>
  <si>
    <t>172</t>
  </si>
  <si>
    <t>781473810</t>
  </si>
  <si>
    <t>Demontáž obkladů z obkladaček keramických lepených</t>
  </si>
  <si>
    <t>-1562218697</t>
  </si>
  <si>
    <t>20,8*15</t>
  </si>
  <si>
    <t>173</t>
  </si>
  <si>
    <t>781474113</t>
  </si>
  <si>
    <t>Montáž obkladů vnitřních keramických hladkých do 19 ks/m2 lepených flexibilním lepidlem</t>
  </si>
  <si>
    <t>1632393356</t>
  </si>
  <si>
    <t>174</t>
  </si>
  <si>
    <t>59761071</t>
  </si>
  <si>
    <t>obklad keramický hladký přes 12 do 19ks/m2</t>
  </si>
  <si>
    <t>2072354027</t>
  </si>
  <si>
    <t>640,5*1,07 'Přepočtené koeficientem množství</t>
  </si>
  <si>
    <t>175</t>
  </si>
  <si>
    <t>781494511</t>
  </si>
  <si>
    <t>Plastové profily ukončovací lepené flexibilním lepidlem</t>
  </si>
  <si>
    <t>1740959183</t>
  </si>
  <si>
    <t>23*15</t>
  </si>
  <si>
    <t>176</t>
  </si>
  <si>
    <t>781495115</t>
  </si>
  <si>
    <t>Spárování vnitřních obkladů silikonem</t>
  </si>
  <si>
    <t>1973256688</t>
  </si>
  <si>
    <t>18*15</t>
  </si>
  <si>
    <t>177</t>
  </si>
  <si>
    <t>998781104</t>
  </si>
  <si>
    <t>Přesun hmot tonážní pro obklady keramické v objektech v do 36 m</t>
  </si>
  <si>
    <t>1111626024</t>
  </si>
  <si>
    <t>783</t>
  </si>
  <si>
    <t>Dokončovací práce - nátěry</t>
  </si>
  <si>
    <t>178</t>
  </si>
  <si>
    <t>783306801</t>
  </si>
  <si>
    <t>Odstranění nátěru ze zámečnických konstrukcí obroušením</t>
  </si>
  <si>
    <t>746258052</t>
  </si>
  <si>
    <t>179</t>
  </si>
  <si>
    <t>783306811</t>
  </si>
  <si>
    <t>Odstranění nátěru ze zámečnických konstrukcí oškrábáním</t>
  </si>
  <si>
    <t>686595686</t>
  </si>
  <si>
    <t>180</t>
  </si>
  <si>
    <t>783314101</t>
  </si>
  <si>
    <t>Základní jednonásobný syntetický nátěr zámečnických konstrukcí</t>
  </si>
  <si>
    <t>-1551909031</t>
  </si>
  <si>
    <t>NÁTĚR ZÁRUBNÍ</t>
  </si>
  <si>
    <t>0,7*1,97*10*15</t>
  </si>
  <si>
    <t>181</t>
  </si>
  <si>
    <t>783315101</t>
  </si>
  <si>
    <t>Mezinátěr jednonásobný syntetický standardní zámečnických konstrukcí</t>
  </si>
  <si>
    <t>1497847459</t>
  </si>
  <si>
    <t>182</t>
  </si>
  <si>
    <t>783317101</t>
  </si>
  <si>
    <t>Krycí jednonásobný syntetický standardní nátěr zámečnických konstrukcí</t>
  </si>
  <si>
    <t>-1555136373</t>
  </si>
  <si>
    <t>784</t>
  </si>
  <si>
    <t>Dokončovací práce - malby a tapety</t>
  </si>
  <si>
    <t>183</t>
  </si>
  <si>
    <t>784121001</t>
  </si>
  <si>
    <t>Oškrabání malby v mísnostech výšky do 3,80 m</t>
  </si>
  <si>
    <t>-2003356960</t>
  </si>
  <si>
    <t>22*15</t>
  </si>
  <si>
    <t>184</t>
  </si>
  <si>
    <t>784121011</t>
  </si>
  <si>
    <t>Rozmývání podkladu po oškrabání malby v místnostech výšky do 3,80 m</t>
  </si>
  <si>
    <t>753387249</t>
  </si>
  <si>
    <t>185</t>
  </si>
  <si>
    <t>784181011</t>
  </si>
  <si>
    <t>Dvojnásobné pačokování v místnostech výšky do 3,80 m</t>
  </si>
  <si>
    <t>1930647602</t>
  </si>
  <si>
    <t>44*15</t>
  </si>
  <si>
    <t>186</t>
  </si>
  <si>
    <t>784181101</t>
  </si>
  <si>
    <t>Základní akrylátová jednonásobná penetrace podkladu v místnostech výšky do 3,80m</t>
  </si>
  <si>
    <t>186906770</t>
  </si>
  <si>
    <t>187</t>
  </si>
  <si>
    <t>784331001</t>
  </si>
  <si>
    <t>Dvojnásobné bílé protiplísňové malby v místnostech výšky do 3,80 m</t>
  </si>
  <si>
    <t>2039548966</t>
  </si>
  <si>
    <t>HZS</t>
  </si>
  <si>
    <t>Hodinové zúčtovací sazby</t>
  </si>
  <si>
    <t>188</t>
  </si>
  <si>
    <t>HZS2222</t>
  </si>
  <si>
    <t>Hodinová zúčtovací sazba elektrikář odborný</t>
  </si>
  <si>
    <t>hod</t>
  </si>
  <si>
    <t>512</t>
  </si>
  <si>
    <t>-49213167</t>
  </si>
  <si>
    <t>DEMONTÁŽ STÁVAJÍCÍCH ROZVODŮ</t>
  </si>
  <si>
    <t>ZPĚTNÁ MONTÁŽ ROZVODŮ</t>
  </si>
  <si>
    <t>DEMONTÁŽ SVÍTIDEL</t>
  </si>
  <si>
    <t>KONTROLA ROZVODŮ PO MONTÁŽI</t>
  </si>
  <si>
    <t>ZAPOJENÍ PŘÍSTROJŮ</t>
  </si>
  <si>
    <t>3*15</t>
  </si>
  <si>
    <t>189</t>
  </si>
  <si>
    <t>HZS2491</t>
  </si>
  <si>
    <t>Hodinová zúčtovací sazba dělník zednických výpomocí</t>
  </si>
  <si>
    <t>2049244633</t>
  </si>
  <si>
    <t>PŘÍPOMOCE ELEKTRO</t>
  </si>
  <si>
    <t>190</t>
  </si>
  <si>
    <t>-1825243544</t>
  </si>
  <si>
    <t>02b - NEINV - Stoupačka 2</t>
  </si>
  <si>
    <t>02c - NEINV - Stoupačka 3</t>
  </si>
  <si>
    <t>02d - NEINV - Stoupačka 4</t>
  </si>
  <si>
    <t>03a - NEINV - Pokoje 1</t>
  </si>
  <si>
    <t xml:space="preserve">    VRN3 - VRN</t>
  </si>
  <si>
    <t>611311131</t>
  </si>
  <si>
    <t>Potažení vnitřních rovných stropů vápenným štukem tloušťky do 3 mm</t>
  </si>
  <si>
    <t>1814245205</t>
  </si>
  <si>
    <t>38*15</t>
  </si>
  <si>
    <t>-698381212</t>
  </si>
  <si>
    <t>143*9</t>
  </si>
  <si>
    <t>-518405096</t>
  </si>
  <si>
    <t>-727623150</t>
  </si>
  <si>
    <t>6,067*30 'Přepočtené koeficientem množství</t>
  </si>
  <si>
    <t>998056279</t>
  </si>
  <si>
    <t>-919011117</t>
  </si>
  <si>
    <t>-1405389673</t>
  </si>
  <si>
    <t>734300821</t>
  </si>
  <si>
    <t>Rozpojení šroubení horkovodního do DN 15</t>
  </si>
  <si>
    <t>1231136979</t>
  </si>
  <si>
    <t>735111810</t>
  </si>
  <si>
    <t>Demontáž otopného tělesa litinového článkového</t>
  </si>
  <si>
    <t>44898245</t>
  </si>
  <si>
    <t>3*4*15</t>
  </si>
  <si>
    <t>735119140</t>
  </si>
  <si>
    <t>Montáž otopného tělesa litinového článkového</t>
  </si>
  <si>
    <t>1400091143</t>
  </si>
  <si>
    <t>ZPĚTNÁ MONTÁŽ TĚLES</t>
  </si>
  <si>
    <t>735R001</t>
  </si>
  <si>
    <t>Propláchnutí topných těles, jejich vyčištění</t>
  </si>
  <si>
    <t>-1245633258</t>
  </si>
  <si>
    <t>735R002</t>
  </si>
  <si>
    <t>Reinstalace termohlavic</t>
  </si>
  <si>
    <t>2014785795</t>
  </si>
  <si>
    <t>735R003</t>
  </si>
  <si>
    <t>Napouštění a vypuštění topné vody ze stoupačky</t>
  </si>
  <si>
    <t>-573902990</t>
  </si>
  <si>
    <t>735R004</t>
  </si>
  <si>
    <t>Dodávka a montáž nových konzol radiátorů</t>
  </si>
  <si>
    <t>-331847650</t>
  </si>
  <si>
    <t>4*2*15</t>
  </si>
  <si>
    <t>1585520892</t>
  </si>
  <si>
    <t>776111115</t>
  </si>
  <si>
    <t>Broušení podkladu povlakových podlah před litím stěrky</t>
  </si>
  <si>
    <t>-817437847</t>
  </si>
  <si>
    <t>1255132370</t>
  </si>
  <si>
    <t>40*15</t>
  </si>
  <si>
    <t>881263499</t>
  </si>
  <si>
    <t>-228667678</t>
  </si>
  <si>
    <t>776141121</t>
  </si>
  <si>
    <t>Vyrovnání podkladu povlakových podlah stěrkou pevnosti 30 MPa tl 3 mm</t>
  </si>
  <si>
    <t>1465954740</t>
  </si>
  <si>
    <t>476482931</t>
  </si>
  <si>
    <t>1524398217</t>
  </si>
  <si>
    <t>334713454</t>
  </si>
  <si>
    <t>600*1,1 'Přepočtené koeficientem množství</t>
  </si>
  <si>
    <t>-840904948</t>
  </si>
  <si>
    <t>56*15</t>
  </si>
  <si>
    <t>190241856</t>
  </si>
  <si>
    <t>840*1,02 'Přepočtené koeficientem množství</t>
  </si>
  <si>
    <t>888169938</t>
  </si>
  <si>
    <t>2006380539</t>
  </si>
  <si>
    <t>783601301</t>
  </si>
  <si>
    <t>Odrezivění žebrových trub před provedením nátěru</t>
  </si>
  <si>
    <t>1146694906</t>
  </si>
  <si>
    <t>783614101</t>
  </si>
  <si>
    <t>Základní jednonásobný syntetický nátěr žebrových trub</t>
  </si>
  <si>
    <t>-1854513492</t>
  </si>
  <si>
    <t>783617107</t>
  </si>
  <si>
    <t>Krycí dvojnásobný syntetický nátěr žebrových trub</t>
  </si>
  <si>
    <t>-478913595</t>
  </si>
  <si>
    <t>784131013</t>
  </si>
  <si>
    <t>Odstranění lepených tapet s makulaturou ze stěn výšky do 3,80 m</t>
  </si>
  <si>
    <t>-164378388</t>
  </si>
  <si>
    <t>143*10</t>
  </si>
  <si>
    <t>-1679663760</t>
  </si>
  <si>
    <t>181*15</t>
  </si>
  <si>
    <t>784211111</t>
  </si>
  <si>
    <t>Dvojnásobné bílé malby ze směsí za mokra velmi dobře otěruvzdorných v místnostech výšky do 3,80 m</t>
  </si>
  <si>
    <t>-552650201</t>
  </si>
  <si>
    <t>1581516596</t>
  </si>
  <si>
    <t>03b - NEINV - Pokoje 2</t>
  </si>
  <si>
    <t>03c - NEINV - Pokoje 3</t>
  </si>
  <si>
    <t>03d - NEINV - Pokoje 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</si>
</sst>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36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51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52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53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54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53</v>
      </c>
      <c r="AI60" s="40"/>
      <c r="AJ60" s="40"/>
      <c r="AK60" s="40"/>
      <c r="AL60" s="40"/>
      <c r="AM60" s="59" t="s">
        <v>54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55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56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53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54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53</v>
      </c>
      <c r="AI75" s="40"/>
      <c r="AJ75" s="40"/>
      <c r="AK75" s="40"/>
      <c r="AL75" s="40"/>
      <c r="AM75" s="59" t="s">
        <v>54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57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290b/2019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UK KAM – Rekonstrukce a oprava bloku B, kolej Kajetánka I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Radimova 35/12, blok B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2. 12. 2019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Univerzita Karlova, Koleje a menzy - 168 02 Praha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>Ateliér M</v>
      </c>
      <c r="AN89" s="65"/>
      <c r="AO89" s="65"/>
      <c r="AP89" s="65"/>
      <c r="AQ89" s="38"/>
      <c r="AR89" s="42"/>
      <c r="AS89" s="75" t="s">
        <v>58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Jan Petr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59</v>
      </c>
      <c r="D92" s="88"/>
      <c r="E92" s="88"/>
      <c r="F92" s="88"/>
      <c r="G92" s="88"/>
      <c r="H92" s="89"/>
      <c r="I92" s="90" t="s">
        <v>60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61</v>
      </c>
      <c r="AH92" s="88"/>
      <c r="AI92" s="88"/>
      <c r="AJ92" s="88"/>
      <c r="AK92" s="88"/>
      <c r="AL92" s="88"/>
      <c r="AM92" s="88"/>
      <c r="AN92" s="90" t="s">
        <v>62</v>
      </c>
      <c r="AO92" s="88"/>
      <c r="AP92" s="92"/>
      <c r="AQ92" s="93" t="s">
        <v>63</v>
      </c>
      <c r="AR92" s="42"/>
      <c r="AS92" s="94" t="s">
        <v>64</v>
      </c>
      <c r="AT92" s="95" t="s">
        <v>65</v>
      </c>
      <c r="AU92" s="95" t="s">
        <v>66</v>
      </c>
      <c r="AV92" s="95" t="s">
        <v>67</v>
      </c>
      <c r="AW92" s="95" t="s">
        <v>68</v>
      </c>
      <c r="AX92" s="95" t="s">
        <v>69</v>
      </c>
      <c r="AY92" s="95" t="s">
        <v>70</v>
      </c>
      <c r="AZ92" s="95" t="s">
        <v>71</v>
      </c>
      <c r="BA92" s="95" t="s">
        <v>72</v>
      </c>
      <c r="BB92" s="95" t="s">
        <v>73</v>
      </c>
      <c r="BC92" s="95" t="s">
        <v>74</v>
      </c>
      <c r="BD92" s="96" t="s">
        <v>75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76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ROUND(AG95+AG100,2)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ROUND(AS95+AS100,2)</f>
        <v>0</v>
      </c>
      <c r="AT94" s="108">
        <f>ROUND(SUM(AV94:AW94),2)</f>
        <v>0</v>
      </c>
      <c r="AU94" s="109">
        <f>ROUND(AU95+AU100,5)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ROUND(AZ95+AZ100,2)</f>
        <v>0</v>
      </c>
      <c r="BA94" s="108">
        <f>ROUND(BA95+BA100,2)</f>
        <v>0</v>
      </c>
      <c r="BB94" s="108">
        <f>ROUND(BB95+BB100,2)</f>
        <v>0</v>
      </c>
      <c r="BC94" s="108">
        <f>ROUND(BC95+BC100,2)</f>
        <v>0</v>
      </c>
      <c r="BD94" s="110">
        <f>ROUND(BD95+BD100,2)</f>
        <v>0</v>
      </c>
      <c r="BS94" s="111" t="s">
        <v>77</v>
      </c>
      <c r="BT94" s="111" t="s">
        <v>78</v>
      </c>
      <c r="BU94" s="112" t="s">
        <v>79</v>
      </c>
      <c r="BV94" s="111" t="s">
        <v>80</v>
      </c>
      <c r="BW94" s="111" t="s">
        <v>5</v>
      </c>
      <c r="BX94" s="111" t="s">
        <v>81</v>
      </c>
      <c r="CL94" s="111" t="s">
        <v>1</v>
      </c>
    </row>
    <row r="95" s="6" customFormat="1" ht="16.5" customHeight="1">
      <c r="B95" s="113"/>
      <c r="C95" s="114"/>
      <c r="D95" s="115" t="s">
        <v>82</v>
      </c>
      <c r="E95" s="115"/>
      <c r="F95" s="115"/>
      <c r="G95" s="115"/>
      <c r="H95" s="115"/>
      <c r="I95" s="116"/>
      <c r="J95" s="115" t="s">
        <v>83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ROUND(SUM(AG96:AG99),2)</f>
        <v>0</v>
      </c>
      <c r="AH95" s="116"/>
      <c r="AI95" s="116"/>
      <c r="AJ95" s="116"/>
      <c r="AK95" s="116"/>
      <c r="AL95" s="116"/>
      <c r="AM95" s="116"/>
      <c r="AN95" s="118">
        <f>SUM(AG95,AT95)</f>
        <v>0</v>
      </c>
      <c r="AO95" s="116"/>
      <c r="AP95" s="116"/>
      <c r="AQ95" s="119" t="s">
        <v>84</v>
      </c>
      <c r="AR95" s="120"/>
      <c r="AS95" s="121">
        <f>ROUND(SUM(AS96:AS99),2)</f>
        <v>0</v>
      </c>
      <c r="AT95" s="122">
        <f>ROUND(SUM(AV95:AW95),2)</f>
        <v>0</v>
      </c>
      <c r="AU95" s="123">
        <f>ROUND(SUM(AU96:AU99),5)</f>
        <v>0</v>
      </c>
      <c r="AV95" s="122">
        <f>ROUND(AZ95*L29,2)</f>
        <v>0</v>
      </c>
      <c r="AW95" s="122">
        <f>ROUND(BA95*L30,2)</f>
        <v>0</v>
      </c>
      <c r="AX95" s="122">
        <f>ROUND(BB95*L29,2)</f>
        <v>0</v>
      </c>
      <c r="AY95" s="122">
        <f>ROUND(BC95*L30,2)</f>
        <v>0</v>
      </c>
      <c r="AZ95" s="122">
        <f>ROUND(SUM(AZ96:AZ99),2)</f>
        <v>0</v>
      </c>
      <c r="BA95" s="122">
        <f>ROUND(SUM(BA96:BA99),2)</f>
        <v>0</v>
      </c>
      <c r="BB95" s="122">
        <f>ROUND(SUM(BB96:BB99),2)</f>
        <v>0</v>
      </c>
      <c r="BC95" s="122">
        <f>ROUND(SUM(BC96:BC99),2)</f>
        <v>0</v>
      </c>
      <c r="BD95" s="124">
        <f>ROUND(SUM(BD96:BD99),2)</f>
        <v>0</v>
      </c>
      <c r="BS95" s="125" t="s">
        <v>77</v>
      </c>
      <c r="BT95" s="125" t="s">
        <v>85</v>
      </c>
      <c r="BU95" s="125" t="s">
        <v>79</v>
      </c>
      <c r="BV95" s="125" t="s">
        <v>80</v>
      </c>
      <c r="BW95" s="125" t="s">
        <v>86</v>
      </c>
      <c r="BX95" s="125" t="s">
        <v>5</v>
      </c>
      <c r="CL95" s="125" t="s">
        <v>1</v>
      </c>
      <c r="CM95" s="125" t="s">
        <v>87</v>
      </c>
    </row>
    <row r="96" s="3" customFormat="1" ht="16.5" customHeight="1">
      <c r="A96" s="126" t="s">
        <v>88</v>
      </c>
      <c r="B96" s="64"/>
      <c r="C96" s="127"/>
      <c r="D96" s="127"/>
      <c r="E96" s="128" t="s">
        <v>89</v>
      </c>
      <c r="F96" s="128"/>
      <c r="G96" s="128"/>
      <c r="H96" s="128"/>
      <c r="I96" s="128"/>
      <c r="J96" s="127"/>
      <c r="K96" s="128" t="s">
        <v>90</v>
      </c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9">
        <f>'01a - INV - Stoupačka 1'!J32</f>
        <v>0</v>
      </c>
      <c r="AH96" s="127"/>
      <c r="AI96" s="127"/>
      <c r="AJ96" s="127"/>
      <c r="AK96" s="127"/>
      <c r="AL96" s="127"/>
      <c r="AM96" s="127"/>
      <c r="AN96" s="129">
        <f>SUM(AG96,AT96)</f>
        <v>0</v>
      </c>
      <c r="AO96" s="127"/>
      <c r="AP96" s="127"/>
      <c r="AQ96" s="130" t="s">
        <v>91</v>
      </c>
      <c r="AR96" s="66"/>
      <c r="AS96" s="131">
        <v>0</v>
      </c>
      <c r="AT96" s="132">
        <f>ROUND(SUM(AV96:AW96),2)</f>
        <v>0</v>
      </c>
      <c r="AU96" s="133">
        <f>'01a - INV - Stoupačka 1'!P132</f>
        <v>0</v>
      </c>
      <c r="AV96" s="132">
        <f>'01a - INV - Stoupačka 1'!J35</f>
        <v>0</v>
      </c>
      <c r="AW96" s="132">
        <f>'01a - INV - Stoupačka 1'!J36</f>
        <v>0</v>
      </c>
      <c r="AX96" s="132">
        <f>'01a - INV - Stoupačka 1'!J37</f>
        <v>0</v>
      </c>
      <c r="AY96" s="132">
        <f>'01a - INV - Stoupačka 1'!J38</f>
        <v>0</v>
      </c>
      <c r="AZ96" s="132">
        <f>'01a - INV - Stoupačka 1'!F35</f>
        <v>0</v>
      </c>
      <c r="BA96" s="132">
        <f>'01a - INV - Stoupačka 1'!F36</f>
        <v>0</v>
      </c>
      <c r="BB96" s="132">
        <f>'01a - INV - Stoupačka 1'!F37</f>
        <v>0</v>
      </c>
      <c r="BC96" s="132">
        <f>'01a - INV - Stoupačka 1'!F38</f>
        <v>0</v>
      </c>
      <c r="BD96" s="134">
        <f>'01a - INV - Stoupačka 1'!F39</f>
        <v>0</v>
      </c>
      <c r="BT96" s="135" t="s">
        <v>87</v>
      </c>
      <c r="BV96" s="135" t="s">
        <v>80</v>
      </c>
      <c r="BW96" s="135" t="s">
        <v>92</v>
      </c>
      <c r="BX96" s="135" t="s">
        <v>86</v>
      </c>
      <c r="CL96" s="135" t="s">
        <v>1</v>
      </c>
    </row>
    <row r="97" s="3" customFormat="1" ht="16.5" customHeight="1">
      <c r="A97" s="126" t="s">
        <v>88</v>
      </c>
      <c r="B97" s="64"/>
      <c r="C97" s="127"/>
      <c r="D97" s="127"/>
      <c r="E97" s="128" t="s">
        <v>93</v>
      </c>
      <c r="F97" s="128"/>
      <c r="G97" s="128"/>
      <c r="H97" s="128"/>
      <c r="I97" s="128"/>
      <c r="J97" s="127"/>
      <c r="K97" s="128" t="s">
        <v>94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9">
        <f>'01b - INV - Stoupačka 2'!J32</f>
        <v>0</v>
      </c>
      <c r="AH97" s="127"/>
      <c r="AI97" s="127"/>
      <c r="AJ97" s="127"/>
      <c r="AK97" s="127"/>
      <c r="AL97" s="127"/>
      <c r="AM97" s="127"/>
      <c r="AN97" s="129">
        <f>SUM(AG97,AT97)</f>
        <v>0</v>
      </c>
      <c r="AO97" s="127"/>
      <c r="AP97" s="127"/>
      <c r="AQ97" s="130" t="s">
        <v>91</v>
      </c>
      <c r="AR97" s="66"/>
      <c r="AS97" s="131">
        <v>0</v>
      </c>
      <c r="AT97" s="132">
        <f>ROUND(SUM(AV97:AW97),2)</f>
        <v>0</v>
      </c>
      <c r="AU97" s="133">
        <f>'01b - INV - Stoupačka 2'!P132</f>
        <v>0</v>
      </c>
      <c r="AV97" s="132">
        <f>'01b - INV - Stoupačka 2'!J35</f>
        <v>0</v>
      </c>
      <c r="AW97" s="132">
        <f>'01b - INV - Stoupačka 2'!J36</f>
        <v>0</v>
      </c>
      <c r="AX97" s="132">
        <f>'01b - INV - Stoupačka 2'!J37</f>
        <v>0</v>
      </c>
      <c r="AY97" s="132">
        <f>'01b - INV - Stoupačka 2'!J38</f>
        <v>0</v>
      </c>
      <c r="AZ97" s="132">
        <f>'01b - INV - Stoupačka 2'!F35</f>
        <v>0</v>
      </c>
      <c r="BA97" s="132">
        <f>'01b - INV - Stoupačka 2'!F36</f>
        <v>0</v>
      </c>
      <c r="BB97" s="132">
        <f>'01b - INV - Stoupačka 2'!F37</f>
        <v>0</v>
      </c>
      <c r="BC97" s="132">
        <f>'01b - INV - Stoupačka 2'!F38</f>
        <v>0</v>
      </c>
      <c r="BD97" s="134">
        <f>'01b - INV - Stoupačka 2'!F39</f>
        <v>0</v>
      </c>
      <c r="BT97" s="135" t="s">
        <v>87</v>
      </c>
      <c r="BV97" s="135" t="s">
        <v>80</v>
      </c>
      <c r="BW97" s="135" t="s">
        <v>95</v>
      </c>
      <c r="BX97" s="135" t="s">
        <v>86</v>
      </c>
      <c r="CL97" s="135" t="s">
        <v>1</v>
      </c>
    </row>
    <row r="98" s="3" customFormat="1" ht="16.5" customHeight="1">
      <c r="A98" s="126" t="s">
        <v>88</v>
      </c>
      <c r="B98" s="64"/>
      <c r="C98" s="127"/>
      <c r="D98" s="127"/>
      <c r="E98" s="128" t="s">
        <v>96</v>
      </c>
      <c r="F98" s="128"/>
      <c r="G98" s="128"/>
      <c r="H98" s="128"/>
      <c r="I98" s="128"/>
      <c r="J98" s="127"/>
      <c r="K98" s="128" t="s">
        <v>97</v>
      </c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9">
        <f>'01c - INV - Stoupačka 3'!J32</f>
        <v>0</v>
      </c>
      <c r="AH98" s="127"/>
      <c r="AI98" s="127"/>
      <c r="AJ98" s="127"/>
      <c r="AK98" s="127"/>
      <c r="AL98" s="127"/>
      <c r="AM98" s="127"/>
      <c r="AN98" s="129">
        <f>SUM(AG98,AT98)</f>
        <v>0</v>
      </c>
      <c r="AO98" s="127"/>
      <c r="AP98" s="127"/>
      <c r="AQ98" s="130" t="s">
        <v>91</v>
      </c>
      <c r="AR98" s="66"/>
      <c r="AS98" s="131">
        <v>0</v>
      </c>
      <c r="AT98" s="132">
        <f>ROUND(SUM(AV98:AW98),2)</f>
        <v>0</v>
      </c>
      <c r="AU98" s="133">
        <f>'01c - INV - Stoupačka 3'!P132</f>
        <v>0</v>
      </c>
      <c r="AV98" s="132">
        <f>'01c - INV - Stoupačka 3'!J35</f>
        <v>0</v>
      </c>
      <c r="AW98" s="132">
        <f>'01c - INV - Stoupačka 3'!J36</f>
        <v>0</v>
      </c>
      <c r="AX98" s="132">
        <f>'01c - INV - Stoupačka 3'!J37</f>
        <v>0</v>
      </c>
      <c r="AY98" s="132">
        <f>'01c - INV - Stoupačka 3'!J38</f>
        <v>0</v>
      </c>
      <c r="AZ98" s="132">
        <f>'01c - INV - Stoupačka 3'!F35</f>
        <v>0</v>
      </c>
      <c r="BA98" s="132">
        <f>'01c - INV - Stoupačka 3'!F36</f>
        <v>0</v>
      </c>
      <c r="BB98" s="132">
        <f>'01c - INV - Stoupačka 3'!F37</f>
        <v>0</v>
      </c>
      <c r="BC98" s="132">
        <f>'01c - INV - Stoupačka 3'!F38</f>
        <v>0</v>
      </c>
      <c r="BD98" s="134">
        <f>'01c - INV - Stoupačka 3'!F39</f>
        <v>0</v>
      </c>
      <c r="BT98" s="135" t="s">
        <v>87</v>
      </c>
      <c r="BV98" s="135" t="s">
        <v>80</v>
      </c>
      <c r="BW98" s="135" t="s">
        <v>98</v>
      </c>
      <c r="BX98" s="135" t="s">
        <v>86</v>
      </c>
      <c r="CL98" s="135" t="s">
        <v>1</v>
      </c>
    </row>
    <row r="99" s="3" customFormat="1" ht="16.5" customHeight="1">
      <c r="A99" s="126" t="s">
        <v>88</v>
      </c>
      <c r="B99" s="64"/>
      <c r="C99" s="127"/>
      <c r="D99" s="127"/>
      <c r="E99" s="128" t="s">
        <v>99</v>
      </c>
      <c r="F99" s="128"/>
      <c r="G99" s="128"/>
      <c r="H99" s="128"/>
      <c r="I99" s="128"/>
      <c r="J99" s="127"/>
      <c r="K99" s="128" t="s">
        <v>100</v>
      </c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9">
        <f>'01d - INV - Stoupačka 4'!J32</f>
        <v>0</v>
      </c>
      <c r="AH99" s="127"/>
      <c r="AI99" s="127"/>
      <c r="AJ99" s="127"/>
      <c r="AK99" s="127"/>
      <c r="AL99" s="127"/>
      <c r="AM99" s="127"/>
      <c r="AN99" s="129">
        <f>SUM(AG99,AT99)</f>
        <v>0</v>
      </c>
      <c r="AO99" s="127"/>
      <c r="AP99" s="127"/>
      <c r="AQ99" s="130" t="s">
        <v>91</v>
      </c>
      <c r="AR99" s="66"/>
      <c r="AS99" s="131">
        <v>0</v>
      </c>
      <c r="AT99" s="132">
        <f>ROUND(SUM(AV99:AW99),2)</f>
        <v>0</v>
      </c>
      <c r="AU99" s="133">
        <f>'01d - INV - Stoupačka 4'!P132</f>
        <v>0</v>
      </c>
      <c r="AV99" s="132">
        <f>'01d - INV - Stoupačka 4'!J35</f>
        <v>0</v>
      </c>
      <c r="AW99" s="132">
        <f>'01d - INV - Stoupačka 4'!J36</f>
        <v>0</v>
      </c>
      <c r="AX99" s="132">
        <f>'01d - INV - Stoupačka 4'!J37</f>
        <v>0</v>
      </c>
      <c r="AY99" s="132">
        <f>'01d - INV - Stoupačka 4'!J38</f>
        <v>0</v>
      </c>
      <c r="AZ99" s="132">
        <f>'01d - INV - Stoupačka 4'!F35</f>
        <v>0</v>
      </c>
      <c r="BA99" s="132">
        <f>'01d - INV - Stoupačka 4'!F36</f>
        <v>0</v>
      </c>
      <c r="BB99" s="132">
        <f>'01d - INV - Stoupačka 4'!F37</f>
        <v>0</v>
      </c>
      <c r="BC99" s="132">
        <f>'01d - INV - Stoupačka 4'!F38</f>
        <v>0</v>
      </c>
      <c r="BD99" s="134">
        <f>'01d - INV - Stoupačka 4'!F39</f>
        <v>0</v>
      </c>
      <c r="BT99" s="135" t="s">
        <v>87</v>
      </c>
      <c r="BV99" s="135" t="s">
        <v>80</v>
      </c>
      <c r="BW99" s="135" t="s">
        <v>101</v>
      </c>
      <c r="BX99" s="135" t="s">
        <v>86</v>
      </c>
      <c r="CL99" s="135" t="s">
        <v>1</v>
      </c>
    </row>
    <row r="100" s="6" customFormat="1" ht="16.5" customHeight="1">
      <c r="B100" s="113"/>
      <c r="C100" s="114"/>
      <c r="D100" s="115" t="s">
        <v>102</v>
      </c>
      <c r="E100" s="115"/>
      <c r="F100" s="115"/>
      <c r="G100" s="115"/>
      <c r="H100" s="115"/>
      <c r="I100" s="116"/>
      <c r="J100" s="115" t="s">
        <v>103</v>
      </c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G100" s="117">
        <f>ROUND(SUM(AG101:AG108),2)</f>
        <v>0</v>
      </c>
      <c r="AH100" s="116"/>
      <c r="AI100" s="116"/>
      <c r="AJ100" s="116"/>
      <c r="AK100" s="116"/>
      <c r="AL100" s="116"/>
      <c r="AM100" s="116"/>
      <c r="AN100" s="118">
        <f>SUM(AG100,AT100)</f>
        <v>0</v>
      </c>
      <c r="AO100" s="116"/>
      <c r="AP100" s="116"/>
      <c r="AQ100" s="119" t="s">
        <v>84</v>
      </c>
      <c r="AR100" s="120"/>
      <c r="AS100" s="121">
        <f>ROUND(SUM(AS101:AS108),2)</f>
        <v>0</v>
      </c>
      <c r="AT100" s="122">
        <f>ROUND(SUM(AV100:AW100),2)</f>
        <v>0</v>
      </c>
      <c r="AU100" s="123">
        <f>ROUND(SUM(AU101:AU108),5)</f>
        <v>0</v>
      </c>
      <c r="AV100" s="122">
        <f>ROUND(AZ100*L29,2)</f>
        <v>0</v>
      </c>
      <c r="AW100" s="122">
        <f>ROUND(BA100*L30,2)</f>
        <v>0</v>
      </c>
      <c r="AX100" s="122">
        <f>ROUND(BB100*L29,2)</f>
        <v>0</v>
      </c>
      <c r="AY100" s="122">
        <f>ROUND(BC100*L30,2)</f>
        <v>0</v>
      </c>
      <c r="AZ100" s="122">
        <f>ROUND(SUM(AZ101:AZ108),2)</f>
        <v>0</v>
      </c>
      <c r="BA100" s="122">
        <f>ROUND(SUM(BA101:BA108),2)</f>
        <v>0</v>
      </c>
      <c r="BB100" s="122">
        <f>ROUND(SUM(BB101:BB108),2)</f>
        <v>0</v>
      </c>
      <c r="BC100" s="122">
        <f>ROUND(SUM(BC101:BC108),2)</f>
        <v>0</v>
      </c>
      <c r="BD100" s="124">
        <f>ROUND(SUM(BD101:BD108),2)</f>
        <v>0</v>
      </c>
      <c r="BS100" s="125" t="s">
        <v>77</v>
      </c>
      <c r="BT100" s="125" t="s">
        <v>85</v>
      </c>
      <c r="BU100" s="125" t="s">
        <v>79</v>
      </c>
      <c r="BV100" s="125" t="s">
        <v>80</v>
      </c>
      <c r="BW100" s="125" t="s">
        <v>104</v>
      </c>
      <c r="BX100" s="125" t="s">
        <v>5</v>
      </c>
      <c r="CL100" s="125" t="s">
        <v>1</v>
      </c>
      <c r="CM100" s="125" t="s">
        <v>87</v>
      </c>
    </row>
    <row r="101" s="3" customFormat="1" ht="16.5" customHeight="1">
      <c r="A101" s="126" t="s">
        <v>88</v>
      </c>
      <c r="B101" s="64"/>
      <c r="C101" s="127"/>
      <c r="D101" s="127"/>
      <c r="E101" s="128" t="s">
        <v>105</v>
      </c>
      <c r="F101" s="128"/>
      <c r="G101" s="128"/>
      <c r="H101" s="128"/>
      <c r="I101" s="128"/>
      <c r="J101" s="127"/>
      <c r="K101" s="128" t="s">
        <v>106</v>
      </c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9">
        <f>'02a - NEINV - Stoupačka 1'!J32</f>
        <v>0</v>
      </c>
      <c r="AH101" s="127"/>
      <c r="AI101" s="127"/>
      <c r="AJ101" s="127"/>
      <c r="AK101" s="127"/>
      <c r="AL101" s="127"/>
      <c r="AM101" s="127"/>
      <c r="AN101" s="129">
        <f>SUM(AG101,AT101)</f>
        <v>0</v>
      </c>
      <c r="AO101" s="127"/>
      <c r="AP101" s="127"/>
      <c r="AQ101" s="130" t="s">
        <v>91</v>
      </c>
      <c r="AR101" s="66"/>
      <c r="AS101" s="131">
        <v>0</v>
      </c>
      <c r="AT101" s="132">
        <f>ROUND(SUM(AV101:AW101),2)</f>
        <v>0</v>
      </c>
      <c r="AU101" s="133">
        <f>'02a - NEINV - Stoupačka 1'!P148</f>
        <v>0</v>
      </c>
      <c r="AV101" s="132">
        <f>'02a - NEINV - Stoupačka 1'!J35</f>
        <v>0</v>
      </c>
      <c r="AW101" s="132">
        <f>'02a - NEINV - Stoupačka 1'!J36</f>
        <v>0</v>
      </c>
      <c r="AX101" s="132">
        <f>'02a - NEINV - Stoupačka 1'!J37</f>
        <v>0</v>
      </c>
      <c r="AY101" s="132">
        <f>'02a - NEINV - Stoupačka 1'!J38</f>
        <v>0</v>
      </c>
      <c r="AZ101" s="132">
        <f>'02a - NEINV - Stoupačka 1'!F35</f>
        <v>0</v>
      </c>
      <c r="BA101" s="132">
        <f>'02a - NEINV - Stoupačka 1'!F36</f>
        <v>0</v>
      </c>
      <c r="BB101" s="132">
        <f>'02a - NEINV - Stoupačka 1'!F37</f>
        <v>0</v>
      </c>
      <c r="BC101" s="132">
        <f>'02a - NEINV - Stoupačka 1'!F38</f>
        <v>0</v>
      </c>
      <c r="BD101" s="134">
        <f>'02a - NEINV - Stoupačka 1'!F39</f>
        <v>0</v>
      </c>
      <c r="BT101" s="135" t="s">
        <v>87</v>
      </c>
      <c r="BV101" s="135" t="s">
        <v>80</v>
      </c>
      <c r="BW101" s="135" t="s">
        <v>107</v>
      </c>
      <c r="BX101" s="135" t="s">
        <v>104</v>
      </c>
      <c r="CL101" s="135" t="s">
        <v>1</v>
      </c>
    </row>
    <row r="102" s="3" customFormat="1" ht="16.5" customHeight="1">
      <c r="A102" s="126" t="s">
        <v>88</v>
      </c>
      <c r="B102" s="64"/>
      <c r="C102" s="127"/>
      <c r="D102" s="127"/>
      <c r="E102" s="128" t="s">
        <v>108</v>
      </c>
      <c r="F102" s="128"/>
      <c r="G102" s="128"/>
      <c r="H102" s="128"/>
      <c r="I102" s="128"/>
      <c r="J102" s="127"/>
      <c r="K102" s="128" t="s">
        <v>109</v>
      </c>
      <c r="L102" s="128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9">
        <f>'02b - NEINV - Stoupačka 2'!J32</f>
        <v>0</v>
      </c>
      <c r="AH102" s="127"/>
      <c r="AI102" s="127"/>
      <c r="AJ102" s="127"/>
      <c r="AK102" s="127"/>
      <c r="AL102" s="127"/>
      <c r="AM102" s="127"/>
      <c r="AN102" s="129">
        <f>SUM(AG102,AT102)</f>
        <v>0</v>
      </c>
      <c r="AO102" s="127"/>
      <c r="AP102" s="127"/>
      <c r="AQ102" s="130" t="s">
        <v>91</v>
      </c>
      <c r="AR102" s="66"/>
      <c r="AS102" s="131">
        <v>0</v>
      </c>
      <c r="AT102" s="132">
        <f>ROUND(SUM(AV102:AW102),2)</f>
        <v>0</v>
      </c>
      <c r="AU102" s="133">
        <f>'02b - NEINV - Stoupačka 2'!P148</f>
        <v>0</v>
      </c>
      <c r="AV102" s="132">
        <f>'02b - NEINV - Stoupačka 2'!J35</f>
        <v>0</v>
      </c>
      <c r="AW102" s="132">
        <f>'02b - NEINV - Stoupačka 2'!J36</f>
        <v>0</v>
      </c>
      <c r="AX102" s="132">
        <f>'02b - NEINV - Stoupačka 2'!J37</f>
        <v>0</v>
      </c>
      <c r="AY102" s="132">
        <f>'02b - NEINV - Stoupačka 2'!J38</f>
        <v>0</v>
      </c>
      <c r="AZ102" s="132">
        <f>'02b - NEINV - Stoupačka 2'!F35</f>
        <v>0</v>
      </c>
      <c r="BA102" s="132">
        <f>'02b - NEINV - Stoupačka 2'!F36</f>
        <v>0</v>
      </c>
      <c r="BB102" s="132">
        <f>'02b - NEINV - Stoupačka 2'!F37</f>
        <v>0</v>
      </c>
      <c r="BC102" s="132">
        <f>'02b - NEINV - Stoupačka 2'!F38</f>
        <v>0</v>
      </c>
      <c r="BD102" s="134">
        <f>'02b - NEINV - Stoupačka 2'!F39</f>
        <v>0</v>
      </c>
      <c r="BT102" s="135" t="s">
        <v>87</v>
      </c>
      <c r="BV102" s="135" t="s">
        <v>80</v>
      </c>
      <c r="BW102" s="135" t="s">
        <v>110</v>
      </c>
      <c r="BX102" s="135" t="s">
        <v>104</v>
      </c>
      <c r="CL102" s="135" t="s">
        <v>1</v>
      </c>
    </row>
    <row r="103" s="3" customFormat="1" ht="16.5" customHeight="1">
      <c r="A103" s="126" t="s">
        <v>88</v>
      </c>
      <c r="B103" s="64"/>
      <c r="C103" s="127"/>
      <c r="D103" s="127"/>
      <c r="E103" s="128" t="s">
        <v>111</v>
      </c>
      <c r="F103" s="128"/>
      <c r="G103" s="128"/>
      <c r="H103" s="128"/>
      <c r="I103" s="128"/>
      <c r="J103" s="127"/>
      <c r="K103" s="128" t="s">
        <v>112</v>
      </c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9">
        <f>'02c - NEINV - Stoupačka 3'!J32</f>
        <v>0</v>
      </c>
      <c r="AH103" s="127"/>
      <c r="AI103" s="127"/>
      <c r="AJ103" s="127"/>
      <c r="AK103" s="127"/>
      <c r="AL103" s="127"/>
      <c r="AM103" s="127"/>
      <c r="AN103" s="129">
        <f>SUM(AG103,AT103)</f>
        <v>0</v>
      </c>
      <c r="AO103" s="127"/>
      <c r="AP103" s="127"/>
      <c r="AQ103" s="130" t="s">
        <v>91</v>
      </c>
      <c r="AR103" s="66"/>
      <c r="AS103" s="131">
        <v>0</v>
      </c>
      <c r="AT103" s="132">
        <f>ROUND(SUM(AV103:AW103),2)</f>
        <v>0</v>
      </c>
      <c r="AU103" s="133">
        <f>'02c - NEINV - Stoupačka 3'!P148</f>
        <v>0</v>
      </c>
      <c r="AV103" s="132">
        <f>'02c - NEINV - Stoupačka 3'!J35</f>
        <v>0</v>
      </c>
      <c r="AW103" s="132">
        <f>'02c - NEINV - Stoupačka 3'!J36</f>
        <v>0</v>
      </c>
      <c r="AX103" s="132">
        <f>'02c - NEINV - Stoupačka 3'!J37</f>
        <v>0</v>
      </c>
      <c r="AY103" s="132">
        <f>'02c - NEINV - Stoupačka 3'!J38</f>
        <v>0</v>
      </c>
      <c r="AZ103" s="132">
        <f>'02c - NEINV - Stoupačka 3'!F35</f>
        <v>0</v>
      </c>
      <c r="BA103" s="132">
        <f>'02c - NEINV - Stoupačka 3'!F36</f>
        <v>0</v>
      </c>
      <c r="BB103" s="132">
        <f>'02c - NEINV - Stoupačka 3'!F37</f>
        <v>0</v>
      </c>
      <c r="BC103" s="132">
        <f>'02c - NEINV - Stoupačka 3'!F38</f>
        <v>0</v>
      </c>
      <c r="BD103" s="134">
        <f>'02c - NEINV - Stoupačka 3'!F39</f>
        <v>0</v>
      </c>
      <c r="BT103" s="135" t="s">
        <v>87</v>
      </c>
      <c r="BV103" s="135" t="s">
        <v>80</v>
      </c>
      <c r="BW103" s="135" t="s">
        <v>113</v>
      </c>
      <c r="BX103" s="135" t="s">
        <v>104</v>
      </c>
      <c r="CL103" s="135" t="s">
        <v>1</v>
      </c>
    </row>
    <row r="104" s="3" customFormat="1" ht="16.5" customHeight="1">
      <c r="A104" s="126" t="s">
        <v>88</v>
      </c>
      <c r="B104" s="64"/>
      <c r="C104" s="127"/>
      <c r="D104" s="127"/>
      <c r="E104" s="128" t="s">
        <v>114</v>
      </c>
      <c r="F104" s="128"/>
      <c r="G104" s="128"/>
      <c r="H104" s="128"/>
      <c r="I104" s="128"/>
      <c r="J104" s="127"/>
      <c r="K104" s="128" t="s">
        <v>115</v>
      </c>
      <c r="L104" s="128"/>
      <c r="M104" s="128"/>
      <c r="N104" s="128"/>
      <c r="O104" s="128"/>
      <c r="P104" s="128"/>
      <c r="Q104" s="128"/>
      <c r="R104" s="128"/>
      <c r="S104" s="128"/>
      <c r="T104" s="128"/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9">
        <f>'02d - NEINV - Stoupačka 4'!J32</f>
        <v>0</v>
      </c>
      <c r="AH104" s="127"/>
      <c r="AI104" s="127"/>
      <c r="AJ104" s="127"/>
      <c r="AK104" s="127"/>
      <c r="AL104" s="127"/>
      <c r="AM104" s="127"/>
      <c r="AN104" s="129">
        <f>SUM(AG104,AT104)</f>
        <v>0</v>
      </c>
      <c r="AO104" s="127"/>
      <c r="AP104" s="127"/>
      <c r="AQ104" s="130" t="s">
        <v>91</v>
      </c>
      <c r="AR104" s="66"/>
      <c r="AS104" s="131">
        <v>0</v>
      </c>
      <c r="AT104" s="132">
        <f>ROUND(SUM(AV104:AW104),2)</f>
        <v>0</v>
      </c>
      <c r="AU104" s="133">
        <f>'02d - NEINV - Stoupačka 4'!P148</f>
        <v>0</v>
      </c>
      <c r="AV104" s="132">
        <f>'02d - NEINV - Stoupačka 4'!J35</f>
        <v>0</v>
      </c>
      <c r="AW104" s="132">
        <f>'02d - NEINV - Stoupačka 4'!J36</f>
        <v>0</v>
      </c>
      <c r="AX104" s="132">
        <f>'02d - NEINV - Stoupačka 4'!J37</f>
        <v>0</v>
      </c>
      <c r="AY104" s="132">
        <f>'02d - NEINV - Stoupačka 4'!J38</f>
        <v>0</v>
      </c>
      <c r="AZ104" s="132">
        <f>'02d - NEINV - Stoupačka 4'!F35</f>
        <v>0</v>
      </c>
      <c r="BA104" s="132">
        <f>'02d - NEINV - Stoupačka 4'!F36</f>
        <v>0</v>
      </c>
      <c r="BB104" s="132">
        <f>'02d - NEINV - Stoupačka 4'!F37</f>
        <v>0</v>
      </c>
      <c r="BC104" s="132">
        <f>'02d - NEINV - Stoupačka 4'!F38</f>
        <v>0</v>
      </c>
      <c r="BD104" s="134">
        <f>'02d - NEINV - Stoupačka 4'!F39</f>
        <v>0</v>
      </c>
      <c r="BT104" s="135" t="s">
        <v>87</v>
      </c>
      <c r="BV104" s="135" t="s">
        <v>80</v>
      </c>
      <c r="BW104" s="135" t="s">
        <v>116</v>
      </c>
      <c r="BX104" s="135" t="s">
        <v>104</v>
      </c>
      <c r="CL104" s="135" t="s">
        <v>1</v>
      </c>
    </row>
    <row r="105" s="3" customFormat="1" ht="16.5" customHeight="1">
      <c r="A105" s="126" t="s">
        <v>88</v>
      </c>
      <c r="B105" s="64"/>
      <c r="C105" s="127"/>
      <c r="D105" s="127"/>
      <c r="E105" s="128" t="s">
        <v>117</v>
      </c>
      <c r="F105" s="128"/>
      <c r="G105" s="128"/>
      <c r="H105" s="128"/>
      <c r="I105" s="128"/>
      <c r="J105" s="127"/>
      <c r="K105" s="128" t="s">
        <v>118</v>
      </c>
      <c r="L105" s="128"/>
      <c r="M105" s="128"/>
      <c r="N105" s="128"/>
      <c r="O105" s="128"/>
      <c r="P105" s="128"/>
      <c r="Q105" s="128"/>
      <c r="R105" s="128"/>
      <c r="S105" s="128"/>
      <c r="T105" s="128"/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9">
        <f>'03a - NEINV - Pokoje 1'!J32</f>
        <v>0</v>
      </c>
      <c r="AH105" s="127"/>
      <c r="AI105" s="127"/>
      <c r="AJ105" s="127"/>
      <c r="AK105" s="127"/>
      <c r="AL105" s="127"/>
      <c r="AM105" s="127"/>
      <c r="AN105" s="129">
        <f>SUM(AG105,AT105)</f>
        <v>0</v>
      </c>
      <c r="AO105" s="127"/>
      <c r="AP105" s="127"/>
      <c r="AQ105" s="130" t="s">
        <v>91</v>
      </c>
      <c r="AR105" s="66"/>
      <c r="AS105" s="131">
        <v>0</v>
      </c>
      <c r="AT105" s="132">
        <f>ROUND(SUM(AV105:AW105),2)</f>
        <v>0</v>
      </c>
      <c r="AU105" s="133">
        <f>'03a - NEINV - Pokoje 1'!P132</f>
        <v>0</v>
      </c>
      <c r="AV105" s="132">
        <f>'03a - NEINV - Pokoje 1'!J35</f>
        <v>0</v>
      </c>
      <c r="AW105" s="132">
        <f>'03a - NEINV - Pokoje 1'!J36</f>
        <v>0</v>
      </c>
      <c r="AX105" s="132">
        <f>'03a - NEINV - Pokoje 1'!J37</f>
        <v>0</v>
      </c>
      <c r="AY105" s="132">
        <f>'03a - NEINV - Pokoje 1'!J38</f>
        <v>0</v>
      </c>
      <c r="AZ105" s="132">
        <f>'03a - NEINV - Pokoje 1'!F35</f>
        <v>0</v>
      </c>
      <c r="BA105" s="132">
        <f>'03a - NEINV - Pokoje 1'!F36</f>
        <v>0</v>
      </c>
      <c r="BB105" s="132">
        <f>'03a - NEINV - Pokoje 1'!F37</f>
        <v>0</v>
      </c>
      <c r="BC105" s="132">
        <f>'03a - NEINV - Pokoje 1'!F38</f>
        <v>0</v>
      </c>
      <c r="BD105" s="134">
        <f>'03a - NEINV - Pokoje 1'!F39</f>
        <v>0</v>
      </c>
      <c r="BT105" s="135" t="s">
        <v>87</v>
      </c>
      <c r="BV105" s="135" t="s">
        <v>80</v>
      </c>
      <c r="BW105" s="135" t="s">
        <v>119</v>
      </c>
      <c r="BX105" s="135" t="s">
        <v>104</v>
      </c>
      <c r="CL105" s="135" t="s">
        <v>1</v>
      </c>
    </row>
    <row r="106" s="3" customFormat="1" ht="16.5" customHeight="1">
      <c r="A106" s="126" t="s">
        <v>88</v>
      </c>
      <c r="B106" s="64"/>
      <c r="C106" s="127"/>
      <c r="D106" s="127"/>
      <c r="E106" s="128" t="s">
        <v>120</v>
      </c>
      <c r="F106" s="128"/>
      <c r="G106" s="128"/>
      <c r="H106" s="128"/>
      <c r="I106" s="128"/>
      <c r="J106" s="127"/>
      <c r="K106" s="128" t="s">
        <v>121</v>
      </c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9">
        <f>'03b - NEINV - Pokoje 2'!J32</f>
        <v>0</v>
      </c>
      <c r="AH106" s="127"/>
      <c r="AI106" s="127"/>
      <c r="AJ106" s="127"/>
      <c r="AK106" s="127"/>
      <c r="AL106" s="127"/>
      <c r="AM106" s="127"/>
      <c r="AN106" s="129">
        <f>SUM(AG106,AT106)</f>
        <v>0</v>
      </c>
      <c r="AO106" s="127"/>
      <c r="AP106" s="127"/>
      <c r="AQ106" s="130" t="s">
        <v>91</v>
      </c>
      <c r="AR106" s="66"/>
      <c r="AS106" s="131">
        <v>0</v>
      </c>
      <c r="AT106" s="132">
        <f>ROUND(SUM(AV106:AW106),2)</f>
        <v>0</v>
      </c>
      <c r="AU106" s="133">
        <f>'03b - NEINV - Pokoje 2'!P132</f>
        <v>0</v>
      </c>
      <c r="AV106" s="132">
        <f>'03b - NEINV - Pokoje 2'!J35</f>
        <v>0</v>
      </c>
      <c r="AW106" s="132">
        <f>'03b - NEINV - Pokoje 2'!J36</f>
        <v>0</v>
      </c>
      <c r="AX106" s="132">
        <f>'03b - NEINV - Pokoje 2'!J37</f>
        <v>0</v>
      </c>
      <c r="AY106" s="132">
        <f>'03b - NEINV - Pokoje 2'!J38</f>
        <v>0</v>
      </c>
      <c r="AZ106" s="132">
        <f>'03b - NEINV - Pokoje 2'!F35</f>
        <v>0</v>
      </c>
      <c r="BA106" s="132">
        <f>'03b - NEINV - Pokoje 2'!F36</f>
        <v>0</v>
      </c>
      <c r="BB106" s="132">
        <f>'03b - NEINV - Pokoje 2'!F37</f>
        <v>0</v>
      </c>
      <c r="BC106" s="132">
        <f>'03b - NEINV - Pokoje 2'!F38</f>
        <v>0</v>
      </c>
      <c r="BD106" s="134">
        <f>'03b - NEINV - Pokoje 2'!F39</f>
        <v>0</v>
      </c>
      <c r="BT106" s="135" t="s">
        <v>87</v>
      </c>
      <c r="BV106" s="135" t="s">
        <v>80</v>
      </c>
      <c r="BW106" s="135" t="s">
        <v>122</v>
      </c>
      <c r="BX106" s="135" t="s">
        <v>104</v>
      </c>
      <c r="CL106" s="135" t="s">
        <v>1</v>
      </c>
    </row>
    <row r="107" s="3" customFormat="1" ht="16.5" customHeight="1">
      <c r="A107" s="126" t="s">
        <v>88</v>
      </c>
      <c r="B107" s="64"/>
      <c r="C107" s="127"/>
      <c r="D107" s="127"/>
      <c r="E107" s="128" t="s">
        <v>123</v>
      </c>
      <c r="F107" s="128"/>
      <c r="G107" s="128"/>
      <c r="H107" s="128"/>
      <c r="I107" s="128"/>
      <c r="J107" s="127"/>
      <c r="K107" s="128" t="s">
        <v>124</v>
      </c>
      <c r="L107" s="128"/>
      <c r="M107" s="128"/>
      <c r="N107" s="128"/>
      <c r="O107" s="128"/>
      <c r="P107" s="128"/>
      <c r="Q107" s="128"/>
      <c r="R107" s="128"/>
      <c r="S107" s="128"/>
      <c r="T107" s="128"/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9">
        <f>'03c - NEINV - Pokoje 3'!J32</f>
        <v>0</v>
      </c>
      <c r="AH107" s="127"/>
      <c r="AI107" s="127"/>
      <c r="AJ107" s="127"/>
      <c r="AK107" s="127"/>
      <c r="AL107" s="127"/>
      <c r="AM107" s="127"/>
      <c r="AN107" s="129">
        <f>SUM(AG107,AT107)</f>
        <v>0</v>
      </c>
      <c r="AO107" s="127"/>
      <c r="AP107" s="127"/>
      <c r="AQ107" s="130" t="s">
        <v>91</v>
      </c>
      <c r="AR107" s="66"/>
      <c r="AS107" s="131">
        <v>0</v>
      </c>
      <c r="AT107" s="132">
        <f>ROUND(SUM(AV107:AW107),2)</f>
        <v>0</v>
      </c>
      <c r="AU107" s="133">
        <f>'03c - NEINV - Pokoje 3'!P132</f>
        <v>0</v>
      </c>
      <c r="AV107" s="132">
        <f>'03c - NEINV - Pokoje 3'!J35</f>
        <v>0</v>
      </c>
      <c r="AW107" s="132">
        <f>'03c - NEINV - Pokoje 3'!J36</f>
        <v>0</v>
      </c>
      <c r="AX107" s="132">
        <f>'03c - NEINV - Pokoje 3'!J37</f>
        <v>0</v>
      </c>
      <c r="AY107" s="132">
        <f>'03c - NEINV - Pokoje 3'!J38</f>
        <v>0</v>
      </c>
      <c r="AZ107" s="132">
        <f>'03c - NEINV - Pokoje 3'!F35</f>
        <v>0</v>
      </c>
      <c r="BA107" s="132">
        <f>'03c - NEINV - Pokoje 3'!F36</f>
        <v>0</v>
      </c>
      <c r="BB107" s="132">
        <f>'03c - NEINV - Pokoje 3'!F37</f>
        <v>0</v>
      </c>
      <c r="BC107" s="132">
        <f>'03c - NEINV - Pokoje 3'!F38</f>
        <v>0</v>
      </c>
      <c r="BD107" s="134">
        <f>'03c - NEINV - Pokoje 3'!F39</f>
        <v>0</v>
      </c>
      <c r="BT107" s="135" t="s">
        <v>87</v>
      </c>
      <c r="BV107" s="135" t="s">
        <v>80</v>
      </c>
      <c r="BW107" s="135" t="s">
        <v>125</v>
      </c>
      <c r="BX107" s="135" t="s">
        <v>104</v>
      </c>
      <c r="CL107" s="135" t="s">
        <v>1</v>
      </c>
    </row>
    <row r="108" s="3" customFormat="1" ht="16.5" customHeight="1">
      <c r="A108" s="126" t="s">
        <v>88</v>
      </c>
      <c r="B108" s="64"/>
      <c r="C108" s="127"/>
      <c r="D108" s="127"/>
      <c r="E108" s="128" t="s">
        <v>126</v>
      </c>
      <c r="F108" s="128"/>
      <c r="G108" s="128"/>
      <c r="H108" s="128"/>
      <c r="I108" s="128"/>
      <c r="J108" s="127"/>
      <c r="K108" s="128" t="s">
        <v>127</v>
      </c>
      <c r="L108" s="128"/>
      <c r="M108" s="128"/>
      <c r="N108" s="128"/>
      <c r="O108" s="128"/>
      <c r="P108" s="128"/>
      <c r="Q108" s="128"/>
      <c r="R108" s="128"/>
      <c r="S108" s="128"/>
      <c r="T108" s="128"/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9">
        <f>'03d - NEINV - Pokoje 4'!J32</f>
        <v>0</v>
      </c>
      <c r="AH108" s="127"/>
      <c r="AI108" s="127"/>
      <c r="AJ108" s="127"/>
      <c r="AK108" s="127"/>
      <c r="AL108" s="127"/>
      <c r="AM108" s="127"/>
      <c r="AN108" s="129">
        <f>SUM(AG108,AT108)</f>
        <v>0</v>
      </c>
      <c r="AO108" s="127"/>
      <c r="AP108" s="127"/>
      <c r="AQ108" s="130" t="s">
        <v>91</v>
      </c>
      <c r="AR108" s="66"/>
      <c r="AS108" s="136">
        <v>0</v>
      </c>
      <c r="AT108" s="137">
        <f>ROUND(SUM(AV108:AW108),2)</f>
        <v>0</v>
      </c>
      <c r="AU108" s="138">
        <f>'03d - NEINV - Pokoje 4'!P132</f>
        <v>0</v>
      </c>
      <c r="AV108" s="137">
        <f>'03d - NEINV - Pokoje 4'!J35</f>
        <v>0</v>
      </c>
      <c r="AW108" s="137">
        <f>'03d - NEINV - Pokoje 4'!J36</f>
        <v>0</v>
      </c>
      <c r="AX108" s="137">
        <f>'03d - NEINV - Pokoje 4'!J37</f>
        <v>0</v>
      </c>
      <c r="AY108" s="137">
        <f>'03d - NEINV - Pokoje 4'!J38</f>
        <v>0</v>
      </c>
      <c r="AZ108" s="137">
        <f>'03d - NEINV - Pokoje 4'!F35</f>
        <v>0</v>
      </c>
      <c r="BA108" s="137">
        <f>'03d - NEINV - Pokoje 4'!F36</f>
        <v>0</v>
      </c>
      <c r="BB108" s="137">
        <f>'03d - NEINV - Pokoje 4'!F37</f>
        <v>0</v>
      </c>
      <c r="BC108" s="137">
        <f>'03d - NEINV - Pokoje 4'!F38</f>
        <v>0</v>
      </c>
      <c r="BD108" s="139">
        <f>'03d - NEINV - Pokoje 4'!F39</f>
        <v>0</v>
      </c>
      <c r="BT108" s="135" t="s">
        <v>87</v>
      </c>
      <c r="BV108" s="135" t="s">
        <v>80</v>
      </c>
      <c r="BW108" s="135" t="s">
        <v>128</v>
      </c>
      <c r="BX108" s="135" t="s">
        <v>104</v>
      </c>
      <c r="CL108" s="135" t="s">
        <v>1</v>
      </c>
    </row>
    <row r="109" s="1" customFormat="1" ht="30" customHeight="1">
      <c r="B109" s="37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42"/>
    </row>
    <row r="110" s="1" customFormat="1" ht="6.96" customHeight="1"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42"/>
    </row>
  </sheetData>
  <sheetProtection sheet="1" formatColumns="0" formatRows="0" objects="1" scenarios="1" spinCount="100000" saltValue="hs7ud4RgXqJLZD8V/JP5ziURcY0ejZwQARAKo5QEdx7sBKofz+/fK7gGAo3VZnseqBtr6JSNmi/Y5TyAecxLKA==" hashValue="dJ3R7BgyNnqzQIY33OfcdlP7ehc2nHngNdpCbWQ/QBw6DaBRYveJYx3SYFVbKv/WjSrJ7qKZFPj5XhI7HjdbAg==" algorithmName="SHA-512" password="CC35"/>
  <mergeCells count="9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E102:I102"/>
    <mergeCell ref="D95:H95"/>
    <mergeCell ref="E96:I96"/>
    <mergeCell ref="E97:I97"/>
    <mergeCell ref="E98:I98"/>
    <mergeCell ref="E99:I99"/>
    <mergeCell ref="D100:H100"/>
    <mergeCell ref="E101:I101"/>
    <mergeCell ref="E103:I103"/>
    <mergeCell ref="E104:I104"/>
    <mergeCell ref="E105:I105"/>
    <mergeCell ref="E106:I106"/>
    <mergeCell ref="E107:I107"/>
    <mergeCell ref="E108:I108"/>
    <mergeCell ref="AG104:AM104"/>
    <mergeCell ref="AG103:AM103"/>
    <mergeCell ref="AG105:AM105"/>
    <mergeCell ref="AG106:AM106"/>
    <mergeCell ref="AG107:AM107"/>
    <mergeCell ref="AG108:AM108"/>
    <mergeCell ref="C92:G92"/>
    <mergeCell ref="I92:AF92"/>
    <mergeCell ref="J95:AF95"/>
    <mergeCell ref="K96:AF96"/>
    <mergeCell ref="K97:AF97"/>
    <mergeCell ref="K98:AF98"/>
    <mergeCell ref="K99:AF99"/>
    <mergeCell ref="J100:AF100"/>
    <mergeCell ref="K101:AF101"/>
    <mergeCell ref="K102:AF102"/>
    <mergeCell ref="K103:AF103"/>
    <mergeCell ref="K104:AF104"/>
    <mergeCell ref="K105:AF105"/>
    <mergeCell ref="K106:AF106"/>
    <mergeCell ref="K107:AF107"/>
    <mergeCell ref="K108:AF10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</mergeCells>
  <hyperlinks>
    <hyperlink ref="A96" location="'01a - INV - Stoupačka 1'!C2" display="/"/>
    <hyperlink ref="A97" location="'01b - INV - Stoupačka 2'!C2" display="/"/>
    <hyperlink ref="A98" location="'01c - INV - Stoupačka 3'!C2" display="/"/>
    <hyperlink ref="A99" location="'01d - INV - Stoupačka 4'!C2" display="/"/>
    <hyperlink ref="A101" location="'02a - NEINV - Stoupačka 1'!C2" display="/"/>
    <hyperlink ref="A102" location="'02b - NEINV - Stoupačka 2'!C2" display="/"/>
    <hyperlink ref="A103" location="'02c - NEINV - Stoupačka 3'!C2" display="/"/>
    <hyperlink ref="A104" location="'02d - NEINV - Stoupačka 4'!C2" display="/"/>
    <hyperlink ref="A105" location="'03a - NEINV - Pokoje 1'!C2" display="/"/>
    <hyperlink ref="A106" location="'03b - NEINV - Pokoje 2'!C2" display="/"/>
    <hyperlink ref="A107" location="'03c - NEINV - Pokoje 3'!C2" display="/"/>
    <hyperlink ref="A108" location="'03d - NEINV - Pokoje 4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131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133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ROUND((SUM(BE132:BE195)),  2)</f>
        <v>0</v>
      </c>
      <c r="I35" s="162">
        <v>0.20999999999999999</v>
      </c>
      <c r="J35" s="161">
        <f>ROUND(((SUM(BE132:BE195))*I35),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ROUND((SUM(BF132:BF195)),  2)</f>
        <v>0</v>
      </c>
      <c r="I36" s="162">
        <v>0.14999999999999999</v>
      </c>
      <c r="J36" s="161">
        <f>ROUND(((SUM(BF132:BF195))*I36),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ROUND((SUM(BG132:BG195)),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ROUND((SUM(BH132:BH195)),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ROUND((SUM(BI132:BI195)),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131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01a - INV - Stoupačka 1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141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142</v>
      </c>
      <c r="E102" s="200"/>
      <c r="F102" s="200"/>
      <c r="G102" s="200"/>
      <c r="H102" s="200"/>
      <c r="I102" s="201"/>
      <c r="J102" s="202">
        <f>J145</f>
        <v>0</v>
      </c>
      <c r="K102" s="127"/>
      <c r="L102" s="203"/>
    </row>
    <row r="103" s="9" customFormat="1" ht="19.92" customHeight="1">
      <c r="B103" s="198"/>
      <c r="C103" s="127"/>
      <c r="D103" s="199" t="s">
        <v>143</v>
      </c>
      <c r="E103" s="200"/>
      <c r="F103" s="200"/>
      <c r="G103" s="200"/>
      <c r="H103" s="200"/>
      <c r="I103" s="201"/>
      <c r="J103" s="202">
        <f>J151</f>
        <v>0</v>
      </c>
      <c r="K103" s="127"/>
      <c r="L103" s="203"/>
    </row>
    <row r="104" s="8" customFormat="1" ht="24.96" customHeight="1">
      <c r="B104" s="191"/>
      <c r="C104" s="192"/>
      <c r="D104" s="193" t="s">
        <v>144</v>
      </c>
      <c r="E104" s="194"/>
      <c r="F104" s="194"/>
      <c r="G104" s="194"/>
      <c r="H104" s="194"/>
      <c r="I104" s="195"/>
      <c r="J104" s="196">
        <f>J153</f>
        <v>0</v>
      </c>
      <c r="K104" s="192"/>
      <c r="L104" s="197"/>
    </row>
    <row r="105" s="9" customFormat="1" ht="19.92" customHeight="1">
      <c r="B105" s="198"/>
      <c r="C105" s="127"/>
      <c r="D105" s="199" t="s">
        <v>145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146</v>
      </c>
      <c r="E106" s="200"/>
      <c r="F106" s="200"/>
      <c r="G106" s="200"/>
      <c r="H106" s="200"/>
      <c r="I106" s="201"/>
      <c r="J106" s="202">
        <f>J159</f>
        <v>0</v>
      </c>
      <c r="K106" s="127"/>
      <c r="L106" s="203"/>
    </row>
    <row r="107" s="9" customFormat="1" ht="19.92" customHeight="1">
      <c r="B107" s="198"/>
      <c r="C107" s="127"/>
      <c r="D107" s="199" t="s">
        <v>147</v>
      </c>
      <c r="E107" s="200"/>
      <c r="F107" s="200"/>
      <c r="G107" s="200"/>
      <c r="H107" s="200"/>
      <c r="I107" s="201"/>
      <c r="J107" s="202">
        <f>J174</f>
        <v>0</v>
      </c>
      <c r="K107" s="127"/>
      <c r="L107" s="203"/>
    </row>
    <row r="108" s="9" customFormat="1" ht="19.92" customHeight="1">
      <c r="B108" s="198"/>
      <c r="C108" s="127"/>
      <c r="D108" s="199" t="s">
        <v>148</v>
      </c>
      <c r="E108" s="200"/>
      <c r="F108" s="200"/>
      <c r="G108" s="200"/>
      <c r="H108" s="200"/>
      <c r="I108" s="201"/>
      <c r="J108" s="202">
        <f>J187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J193</f>
        <v>0</v>
      </c>
      <c r="K109" s="192"/>
      <c r="L109" s="197"/>
    </row>
    <row r="110" s="9" customFormat="1" ht="19.92" customHeight="1">
      <c r="B110" s="198"/>
      <c r="C110" s="127"/>
      <c r="D110" s="199" t="s">
        <v>150</v>
      </c>
      <c r="E110" s="200"/>
      <c r="F110" s="200"/>
      <c r="G110" s="200"/>
      <c r="H110" s="200"/>
      <c r="I110" s="201"/>
      <c r="J110" s="202">
        <f>J194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131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01a - INV - Stoupačka 1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P133+P153+P193</f>
        <v>0</v>
      </c>
      <c r="Q132" s="98"/>
      <c r="R132" s="211">
        <f>R133+R153+R193</f>
        <v>12.477119999999999</v>
      </c>
      <c r="S132" s="98"/>
      <c r="T132" s="212">
        <f>T133+T153+T193</f>
        <v>0.71860000000000013</v>
      </c>
      <c r="AT132" s="16" t="s">
        <v>77</v>
      </c>
      <c r="AU132" s="16" t="s">
        <v>138</v>
      </c>
      <c r="BK132" s="213">
        <f>BK133+BK153+BK193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P134+P141+P145+P151</f>
        <v>0</v>
      </c>
      <c r="Q133" s="222"/>
      <c r="R133" s="223">
        <f>R134+R141+R145+R151</f>
        <v>0.035520000000000003</v>
      </c>
      <c r="S133" s="222"/>
      <c r="T133" s="224">
        <f>T134+T141+T145+T151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BK134+BK141+BK145+BK151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0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16.5" customHeight="1">
      <c r="B135" s="37"/>
      <c r="C135" s="230" t="s">
        <v>85</v>
      </c>
      <c r="D135" s="230" t="s">
        <v>169</v>
      </c>
      <c r="E135" s="231" t="s">
        <v>170</v>
      </c>
      <c r="F135" s="232" t="s">
        <v>171</v>
      </c>
      <c r="G135" s="233" t="s">
        <v>172</v>
      </c>
      <c r="H135" s="234">
        <v>906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175</v>
      </c>
    </row>
    <row r="136" s="12" customFormat="1">
      <c r="B136" s="243"/>
      <c r="C136" s="244"/>
      <c r="D136" s="245" t="s">
        <v>176</v>
      </c>
      <c r="E136" s="246" t="s">
        <v>1</v>
      </c>
      <c r="F136" s="247" t="s">
        <v>177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176</v>
      </c>
      <c r="AU136" s="253" t="s">
        <v>87</v>
      </c>
      <c r="AV136" s="12" t="s">
        <v>85</v>
      </c>
      <c r="AW136" s="12" t="s">
        <v>32</v>
      </c>
      <c r="AX136" s="12" t="s">
        <v>78</v>
      </c>
      <c r="AY136" s="253" t="s">
        <v>166</v>
      </c>
    </row>
    <row r="137" s="13" customFormat="1">
      <c r="B137" s="254"/>
      <c r="C137" s="255"/>
      <c r="D137" s="245" t="s">
        <v>176</v>
      </c>
      <c r="E137" s="256" t="s">
        <v>1</v>
      </c>
      <c r="F137" s="257" t="s">
        <v>178</v>
      </c>
      <c r="G137" s="255"/>
      <c r="H137" s="258">
        <v>18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176</v>
      </c>
      <c r="AU137" s="264" t="s">
        <v>87</v>
      </c>
      <c r="AV137" s="13" t="s">
        <v>87</v>
      </c>
      <c r="AW137" s="13" t="s">
        <v>32</v>
      </c>
      <c r="AX137" s="13" t="s">
        <v>78</v>
      </c>
      <c r="AY137" s="264" t="s">
        <v>166</v>
      </c>
    </row>
    <row r="138" s="12" customFormat="1">
      <c r="B138" s="243"/>
      <c r="C138" s="244"/>
      <c r="D138" s="245" t="s">
        <v>176</v>
      </c>
      <c r="E138" s="246" t="s">
        <v>1</v>
      </c>
      <c r="F138" s="247" t="s">
        <v>179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176</v>
      </c>
      <c r="AU138" s="253" t="s">
        <v>87</v>
      </c>
      <c r="AV138" s="12" t="s">
        <v>85</v>
      </c>
      <c r="AW138" s="12" t="s">
        <v>32</v>
      </c>
      <c r="AX138" s="12" t="s">
        <v>78</v>
      </c>
      <c r="AY138" s="253" t="s">
        <v>166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180</v>
      </c>
      <c r="G139" s="255"/>
      <c r="H139" s="258">
        <v>888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906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182</v>
      </c>
      <c r="F141" s="228" t="s">
        <v>183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SUM(P142:P144)</f>
        <v>0</v>
      </c>
      <c r="Q141" s="222"/>
      <c r="R141" s="223">
        <f>SUM(R142:R144)</f>
        <v>0.035520000000000003</v>
      </c>
      <c r="S141" s="222"/>
      <c r="T141" s="224">
        <f>SUM(T142:T144)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SUM(BK142:BK144)</f>
        <v>0</v>
      </c>
    </row>
    <row r="142" s="1" customFormat="1" ht="24" customHeight="1">
      <c r="B142" s="37"/>
      <c r="C142" s="230" t="s">
        <v>87</v>
      </c>
      <c r="D142" s="230" t="s">
        <v>169</v>
      </c>
      <c r="E142" s="231" t="s">
        <v>184</v>
      </c>
      <c r="F142" s="232" t="s">
        <v>185</v>
      </c>
      <c r="G142" s="233" t="s">
        <v>172</v>
      </c>
      <c r="H142" s="234">
        <v>888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4.0000000000000003E-05</v>
      </c>
      <c r="R142" s="239">
        <f>Q142*H142</f>
        <v>0.035520000000000003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186</v>
      </c>
    </row>
    <row r="143" s="13" customFormat="1">
      <c r="B143" s="254"/>
      <c r="C143" s="255"/>
      <c r="D143" s="245" t="s">
        <v>176</v>
      </c>
      <c r="E143" s="256" t="s">
        <v>1</v>
      </c>
      <c r="F143" s="257" t="s">
        <v>180</v>
      </c>
      <c r="G143" s="255"/>
      <c r="H143" s="258">
        <v>888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176</v>
      </c>
      <c r="AU143" s="264" t="s">
        <v>87</v>
      </c>
      <c r="AV143" s="13" t="s">
        <v>87</v>
      </c>
      <c r="AW143" s="13" t="s">
        <v>32</v>
      </c>
      <c r="AX143" s="13" t="s">
        <v>78</v>
      </c>
      <c r="AY143" s="264" t="s">
        <v>166</v>
      </c>
    </row>
    <row r="144" s="14" customFormat="1">
      <c r="B144" s="265"/>
      <c r="C144" s="266"/>
      <c r="D144" s="245" t="s">
        <v>176</v>
      </c>
      <c r="E144" s="267" t="s">
        <v>1</v>
      </c>
      <c r="F144" s="268" t="s">
        <v>181</v>
      </c>
      <c r="G144" s="266"/>
      <c r="H144" s="269">
        <v>888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176</v>
      </c>
      <c r="AU144" s="275" t="s">
        <v>87</v>
      </c>
      <c r="AV144" s="14" t="s">
        <v>174</v>
      </c>
      <c r="AW144" s="14" t="s">
        <v>32</v>
      </c>
      <c r="AX144" s="14" t="s">
        <v>85</v>
      </c>
      <c r="AY144" s="275" t="s">
        <v>166</v>
      </c>
    </row>
    <row r="145" s="11" customFormat="1" ht="22.8" customHeight="1">
      <c r="B145" s="214"/>
      <c r="C145" s="215"/>
      <c r="D145" s="216" t="s">
        <v>77</v>
      </c>
      <c r="E145" s="228" t="s">
        <v>187</v>
      </c>
      <c r="F145" s="228" t="s">
        <v>188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SUM(P146:P150)</f>
        <v>0</v>
      </c>
      <c r="Q145" s="222"/>
      <c r="R145" s="223">
        <f>SUM(R146:R150)</f>
        <v>0</v>
      </c>
      <c r="S145" s="222"/>
      <c r="T145" s="224">
        <f>SUM(T146:T150)</f>
        <v>0</v>
      </c>
      <c r="AR145" s="225" t="s">
        <v>85</v>
      </c>
      <c r="AT145" s="226" t="s">
        <v>77</v>
      </c>
      <c r="AU145" s="226" t="s">
        <v>85</v>
      </c>
      <c r="AY145" s="225" t="s">
        <v>166</v>
      </c>
      <c r="BK145" s="227">
        <f>SUM(BK146:BK150)</f>
        <v>0</v>
      </c>
    </row>
    <row r="146" s="1" customFormat="1" ht="24" customHeight="1">
      <c r="B146" s="37"/>
      <c r="C146" s="230" t="s">
        <v>189</v>
      </c>
      <c r="D146" s="230" t="s">
        <v>169</v>
      </c>
      <c r="E146" s="231" t="s">
        <v>190</v>
      </c>
      <c r="F146" s="232" t="s">
        <v>191</v>
      </c>
      <c r="G146" s="233" t="s">
        <v>192</v>
      </c>
      <c r="H146" s="234">
        <v>0.71899999999999997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193</v>
      </c>
    </row>
    <row r="147" s="1" customFormat="1" ht="24" customHeight="1">
      <c r="B147" s="37"/>
      <c r="C147" s="230" t="s">
        <v>174</v>
      </c>
      <c r="D147" s="230" t="s">
        <v>169</v>
      </c>
      <c r="E147" s="231" t="s">
        <v>194</v>
      </c>
      <c r="F147" s="232" t="s">
        <v>195</v>
      </c>
      <c r="G147" s="233" t="s">
        <v>192</v>
      </c>
      <c r="H147" s="234">
        <v>21.57</v>
      </c>
      <c r="I147" s="235"/>
      <c r="J147" s="236">
        <f>ROUND(I147*H147,2)</f>
        <v>0</v>
      </c>
      <c r="K147" s="232" t="s">
        <v>173</v>
      </c>
      <c r="L147" s="42"/>
      <c r="M147" s="237" t="s">
        <v>1</v>
      </c>
      <c r="N147" s="238" t="s">
        <v>43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174</v>
      </c>
      <c r="AT147" s="241" t="s">
        <v>169</v>
      </c>
      <c r="AU147" s="241" t="s">
        <v>87</v>
      </c>
      <c r="AY147" s="16" t="s">
        <v>166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85</v>
      </c>
      <c r="BK147" s="242">
        <f>ROUND(I147*H147,2)</f>
        <v>0</v>
      </c>
      <c r="BL147" s="16" t="s">
        <v>174</v>
      </c>
      <c r="BM147" s="241" t="s">
        <v>196</v>
      </c>
    </row>
    <row r="148" s="13" customFormat="1">
      <c r="B148" s="254"/>
      <c r="C148" s="255"/>
      <c r="D148" s="245" t="s">
        <v>176</v>
      </c>
      <c r="E148" s="255"/>
      <c r="F148" s="257" t="s">
        <v>197</v>
      </c>
      <c r="G148" s="255"/>
      <c r="H148" s="258">
        <v>21.57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176</v>
      </c>
      <c r="AU148" s="264" t="s">
        <v>87</v>
      </c>
      <c r="AV148" s="13" t="s">
        <v>87</v>
      </c>
      <c r="AW148" s="13" t="s">
        <v>4</v>
      </c>
      <c r="AX148" s="13" t="s">
        <v>85</v>
      </c>
      <c r="AY148" s="264" t="s">
        <v>166</v>
      </c>
    </row>
    <row r="149" s="1" customFormat="1" ht="24" customHeight="1">
      <c r="B149" s="37"/>
      <c r="C149" s="230" t="s">
        <v>198</v>
      </c>
      <c r="D149" s="230" t="s">
        <v>169</v>
      </c>
      <c r="E149" s="231" t="s">
        <v>199</v>
      </c>
      <c r="F149" s="232" t="s">
        <v>200</v>
      </c>
      <c r="G149" s="233" t="s">
        <v>192</v>
      </c>
      <c r="H149" s="234">
        <v>0.71899999999999997</v>
      </c>
      <c r="I149" s="235"/>
      <c r="J149" s="236">
        <f>ROUND(I149*H149,2)</f>
        <v>0</v>
      </c>
      <c r="K149" s="232" t="s">
        <v>173</v>
      </c>
      <c r="L149" s="42"/>
      <c r="M149" s="237" t="s">
        <v>1</v>
      </c>
      <c r="N149" s="238" t="s">
        <v>43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174</v>
      </c>
      <c r="AT149" s="241" t="s">
        <v>169</v>
      </c>
      <c r="AU149" s="241" t="s">
        <v>87</v>
      </c>
      <c r="AY149" s="16" t="s">
        <v>166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85</v>
      </c>
      <c r="BK149" s="242">
        <f>ROUND(I149*H149,2)</f>
        <v>0</v>
      </c>
      <c r="BL149" s="16" t="s">
        <v>174</v>
      </c>
      <c r="BM149" s="241" t="s">
        <v>201</v>
      </c>
    </row>
    <row r="150" s="1" customFormat="1" ht="24" customHeight="1">
      <c r="B150" s="37"/>
      <c r="C150" s="230" t="s">
        <v>167</v>
      </c>
      <c r="D150" s="230" t="s">
        <v>169</v>
      </c>
      <c r="E150" s="231" t="s">
        <v>202</v>
      </c>
      <c r="F150" s="232" t="s">
        <v>203</v>
      </c>
      <c r="G150" s="233" t="s">
        <v>192</v>
      </c>
      <c r="H150" s="234">
        <v>0.71899999999999997</v>
      </c>
      <c r="I150" s="235"/>
      <c r="J150" s="236">
        <f>ROUND(I150*H150,2)</f>
        <v>0</v>
      </c>
      <c r="K150" s="232" t="s">
        <v>173</v>
      </c>
      <c r="L150" s="42"/>
      <c r="M150" s="237" t="s">
        <v>1</v>
      </c>
      <c r="N150" s="238" t="s">
        <v>43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174</v>
      </c>
      <c r="AT150" s="241" t="s">
        <v>169</v>
      </c>
      <c r="AU150" s="241" t="s">
        <v>87</v>
      </c>
      <c r="AY150" s="16" t="s">
        <v>166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85</v>
      </c>
      <c r="BK150" s="242">
        <f>ROUND(I150*H150,2)</f>
        <v>0</v>
      </c>
      <c r="BL150" s="16" t="s">
        <v>174</v>
      </c>
      <c r="BM150" s="241" t="s">
        <v>204</v>
      </c>
    </row>
    <row r="151" s="11" customFormat="1" ht="22.8" customHeight="1">
      <c r="B151" s="214"/>
      <c r="C151" s="215"/>
      <c r="D151" s="216" t="s">
        <v>77</v>
      </c>
      <c r="E151" s="228" t="s">
        <v>205</v>
      </c>
      <c r="F151" s="228" t="s">
        <v>206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P152</f>
        <v>0</v>
      </c>
      <c r="Q151" s="222"/>
      <c r="R151" s="223">
        <f>R152</f>
        <v>0</v>
      </c>
      <c r="S151" s="222"/>
      <c r="T151" s="224">
        <f>T152</f>
        <v>0</v>
      </c>
      <c r="AR151" s="225" t="s">
        <v>85</v>
      </c>
      <c r="AT151" s="226" t="s">
        <v>77</v>
      </c>
      <c r="AU151" s="226" t="s">
        <v>85</v>
      </c>
      <c r="AY151" s="225" t="s">
        <v>166</v>
      </c>
      <c r="BK151" s="227">
        <f>BK152</f>
        <v>0</v>
      </c>
    </row>
    <row r="152" s="1" customFormat="1" ht="24" customHeight="1">
      <c r="B152" s="37"/>
      <c r="C152" s="230" t="s">
        <v>207</v>
      </c>
      <c r="D152" s="230" t="s">
        <v>169</v>
      </c>
      <c r="E152" s="231" t="s">
        <v>208</v>
      </c>
      <c r="F152" s="232" t="s">
        <v>209</v>
      </c>
      <c r="G152" s="233" t="s">
        <v>192</v>
      </c>
      <c r="H152" s="234">
        <v>0.035999999999999997</v>
      </c>
      <c r="I152" s="235"/>
      <c r="J152" s="236">
        <f>ROUND(I152*H152,2)</f>
        <v>0</v>
      </c>
      <c r="K152" s="232" t="s">
        <v>173</v>
      </c>
      <c r="L152" s="42"/>
      <c r="M152" s="237" t="s">
        <v>1</v>
      </c>
      <c r="N152" s="238" t="s">
        <v>43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174</v>
      </c>
      <c r="AT152" s="241" t="s">
        <v>169</v>
      </c>
      <c r="AU152" s="241" t="s">
        <v>87</v>
      </c>
      <c r="AY152" s="16" t="s">
        <v>166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85</v>
      </c>
      <c r="BK152" s="242">
        <f>ROUND(I152*H152,2)</f>
        <v>0</v>
      </c>
      <c r="BL152" s="16" t="s">
        <v>174</v>
      </c>
      <c r="BM152" s="241" t="s">
        <v>210</v>
      </c>
    </row>
    <row r="153" s="11" customFormat="1" ht="25.92" customHeight="1">
      <c r="B153" s="214"/>
      <c r="C153" s="215"/>
      <c r="D153" s="216" t="s">
        <v>77</v>
      </c>
      <c r="E153" s="217" t="s">
        <v>211</v>
      </c>
      <c r="F153" s="217" t="s">
        <v>212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P154+P159+P174+P187</f>
        <v>0</v>
      </c>
      <c r="Q153" s="222"/>
      <c r="R153" s="223">
        <f>R154+R159+R174+R187</f>
        <v>12.441599999999999</v>
      </c>
      <c r="S153" s="222"/>
      <c r="T153" s="224">
        <f>T154+T159+T174+T187</f>
        <v>0.71860000000000013</v>
      </c>
      <c r="AR153" s="225" t="s">
        <v>87</v>
      </c>
      <c r="AT153" s="226" t="s">
        <v>77</v>
      </c>
      <c r="AU153" s="226" t="s">
        <v>78</v>
      </c>
      <c r="AY153" s="225" t="s">
        <v>166</v>
      </c>
      <c r="BK153" s="227">
        <f>BK154+BK159+BK174+BK187</f>
        <v>0</v>
      </c>
    </row>
    <row r="154" s="11" customFormat="1" ht="22.8" customHeight="1">
      <c r="B154" s="214"/>
      <c r="C154" s="215"/>
      <c r="D154" s="216" t="s">
        <v>77</v>
      </c>
      <c r="E154" s="228" t="s">
        <v>213</v>
      </c>
      <c r="F154" s="228" t="s">
        <v>214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SUM(P155:P158)</f>
        <v>0</v>
      </c>
      <c r="Q154" s="222"/>
      <c r="R154" s="223">
        <f>SUM(R155:R158)</f>
        <v>0.012750000000000001</v>
      </c>
      <c r="S154" s="222"/>
      <c r="T154" s="224">
        <f>SUM(T155:T158)</f>
        <v>0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SUM(BK155:BK158)</f>
        <v>0</v>
      </c>
    </row>
    <row r="155" s="1" customFormat="1" ht="24" customHeight="1">
      <c r="B155" s="37"/>
      <c r="C155" s="230" t="s">
        <v>215</v>
      </c>
      <c r="D155" s="230" t="s">
        <v>169</v>
      </c>
      <c r="E155" s="231" t="s">
        <v>216</v>
      </c>
      <c r="F155" s="232" t="s">
        <v>217</v>
      </c>
      <c r="G155" s="233" t="s">
        <v>218</v>
      </c>
      <c r="H155" s="234">
        <v>30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0.00025000000000000001</v>
      </c>
      <c r="R155" s="239">
        <f>Q155*H155</f>
        <v>0.0074999999999999997</v>
      </c>
      <c r="S155" s="239">
        <v>0</v>
      </c>
      <c r="T155" s="240">
        <f>S155*H155</f>
        <v>0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220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221</v>
      </c>
      <c r="G156" s="255"/>
      <c r="H156" s="258">
        <v>30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30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24" customHeight="1">
      <c r="B158" s="37"/>
      <c r="C158" s="230" t="s">
        <v>182</v>
      </c>
      <c r="D158" s="230" t="s">
        <v>169</v>
      </c>
      <c r="E158" s="231" t="s">
        <v>222</v>
      </c>
      <c r="F158" s="232" t="s">
        <v>223</v>
      </c>
      <c r="G158" s="233" t="s">
        <v>218</v>
      </c>
      <c r="H158" s="234">
        <v>15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0.00035</v>
      </c>
      <c r="R158" s="239">
        <f>Q158*H158</f>
        <v>0.0052500000000000003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224</v>
      </c>
    </row>
    <row r="159" s="11" customFormat="1" ht="22.8" customHeight="1">
      <c r="B159" s="214"/>
      <c r="C159" s="215"/>
      <c r="D159" s="216" t="s">
        <v>77</v>
      </c>
      <c r="E159" s="228" t="s">
        <v>225</v>
      </c>
      <c r="F159" s="228" t="s">
        <v>226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SUM(P160:P173)</f>
        <v>0</v>
      </c>
      <c r="Q159" s="222"/>
      <c r="R159" s="223">
        <f>SUM(R160:R173)</f>
        <v>0</v>
      </c>
      <c r="S159" s="222"/>
      <c r="T159" s="224">
        <f>SUM(T160:T173)</f>
        <v>0.71860000000000013</v>
      </c>
      <c r="AR159" s="225" t="s">
        <v>87</v>
      </c>
      <c r="AT159" s="226" t="s">
        <v>77</v>
      </c>
      <c r="AU159" s="226" t="s">
        <v>85</v>
      </c>
      <c r="AY159" s="225" t="s">
        <v>166</v>
      </c>
      <c r="BK159" s="227">
        <f>SUM(BK160:BK173)</f>
        <v>0</v>
      </c>
    </row>
    <row r="160" s="1" customFormat="1" ht="24" customHeight="1">
      <c r="B160" s="37"/>
      <c r="C160" s="230" t="s">
        <v>227</v>
      </c>
      <c r="D160" s="230" t="s">
        <v>169</v>
      </c>
      <c r="E160" s="231" t="s">
        <v>228</v>
      </c>
      <c r="F160" s="232" t="s">
        <v>229</v>
      </c>
      <c r="G160" s="233" t="s">
        <v>218</v>
      </c>
      <c r="H160" s="234">
        <v>30</v>
      </c>
      <c r="I160" s="235"/>
      <c r="J160" s="236">
        <f>ROUND(I160*H160,2)</f>
        <v>0</v>
      </c>
      <c r="K160" s="232" t="s">
        <v>1</v>
      </c>
      <c r="L160" s="42"/>
      <c r="M160" s="237" t="s">
        <v>1</v>
      </c>
      <c r="N160" s="238" t="s">
        <v>43</v>
      </c>
      <c r="O160" s="85"/>
      <c r="P160" s="239">
        <f>O160*H160</f>
        <v>0</v>
      </c>
      <c r="Q160" s="239">
        <v>0</v>
      </c>
      <c r="R160" s="239">
        <f>Q160*H160</f>
        <v>0</v>
      </c>
      <c r="S160" s="239">
        <v>0.002</v>
      </c>
      <c r="T160" s="240">
        <f>S160*H160</f>
        <v>0.059999999999999998</v>
      </c>
      <c r="AR160" s="241" t="s">
        <v>219</v>
      </c>
      <c r="AT160" s="241" t="s">
        <v>169</v>
      </c>
      <c r="AU160" s="241" t="s">
        <v>87</v>
      </c>
      <c r="AY160" s="16" t="s">
        <v>166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6" t="s">
        <v>85</v>
      </c>
      <c r="BK160" s="242">
        <f>ROUND(I160*H160,2)</f>
        <v>0</v>
      </c>
      <c r="BL160" s="16" t="s">
        <v>219</v>
      </c>
      <c r="BM160" s="241" t="s">
        <v>230</v>
      </c>
    </row>
    <row r="161" s="1" customFormat="1" ht="24" customHeight="1">
      <c r="B161" s="37"/>
      <c r="C161" s="230" t="s">
        <v>231</v>
      </c>
      <c r="D161" s="230" t="s">
        <v>169</v>
      </c>
      <c r="E161" s="231" t="s">
        <v>232</v>
      </c>
      <c r="F161" s="232" t="s">
        <v>233</v>
      </c>
      <c r="G161" s="233" t="s">
        <v>234</v>
      </c>
      <c r="H161" s="234">
        <v>80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0.0082100000000000003</v>
      </c>
      <c r="T161" s="240">
        <f>S161*H161</f>
        <v>0.65680000000000005</v>
      </c>
      <c r="AR161" s="241" t="s">
        <v>219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219</v>
      </c>
      <c r="BM161" s="241" t="s">
        <v>235</v>
      </c>
    </row>
    <row r="162" s="1" customFormat="1" ht="24" customHeight="1">
      <c r="B162" s="37"/>
      <c r="C162" s="230" t="s">
        <v>236</v>
      </c>
      <c r="D162" s="230" t="s">
        <v>169</v>
      </c>
      <c r="E162" s="231" t="s">
        <v>237</v>
      </c>
      <c r="F162" s="232" t="s">
        <v>238</v>
      </c>
      <c r="G162" s="233" t="s">
        <v>218</v>
      </c>
      <c r="H162" s="234">
        <v>2</v>
      </c>
      <c r="I162" s="235"/>
      <c r="J162" s="236">
        <f>ROUND(I162*H162,2)</f>
        <v>0</v>
      </c>
      <c r="K162" s="232" t="s">
        <v>173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0.00089999999999999998</v>
      </c>
      <c r="T162" s="240">
        <f>S162*H162</f>
        <v>0.0018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239</v>
      </c>
    </row>
    <row r="163" s="1" customFormat="1" ht="16.5" customHeight="1">
      <c r="B163" s="37"/>
      <c r="C163" s="230" t="s">
        <v>240</v>
      </c>
      <c r="D163" s="230" t="s">
        <v>169</v>
      </c>
      <c r="E163" s="231" t="s">
        <v>241</v>
      </c>
      <c r="F163" s="232" t="s">
        <v>242</v>
      </c>
      <c r="G163" s="233" t="s">
        <v>218</v>
      </c>
      <c r="H163" s="234">
        <v>2</v>
      </c>
      <c r="I163" s="235"/>
      <c r="J163" s="236">
        <f>ROUND(I163*H163,2)</f>
        <v>0</v>
      </c>
      <c r="K163" s="232" t="s">
        <v>1</v>
      </c>
      <c r="L163" s="42"/>
      <c r="M163" s="237" t="s">
        <v>1</v>
      </c>
      <c r="N163" s="238" t="s">
        <v>43</v>
      </c>
      <c r="O163" s="8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AR163" s="241" t="s">
        <v>219</v>
      </c>
      <c r="AT163" s="241" t="s">
        <v>169</v>
      </c>
      <c r="AU163" s="241" t="s">
        <v>87</v>
      </c>
      <c r="AY163" s="16" t="s">
        <v>166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85</v>
      </c>
      <c r="BK163" s="242">
        <f>ROUND(I163*H163,2)</f>
        <v>0</v>
      </c>
      <c r="BL163" s="16" t="s">
        <v>219</v>
      </c>
      <c r="BM163" s="241" t="s">
        <v>243</v>
      </c>
    </row>
    <row r="164" s="1" customFormat="1" ht="16.5" customHeight="1">
      <c r="B164" s="37"/>
      <c r="C164" s="230" t="s">
        <v>244</v>
      </c>
      <c r="D164" s="230" t="s">
        <v>169</v>
      </c>
      <c r="E164" s="231" t="s">
        <v>245</v>
      </c>
      <c r="F164" s="232" t="s">
        <v>246</v>
      </c>
      <c r="G164" s="233" t="s">
        <v>218</v>
      </c>
      <c r="H164" s="234">
        <v>4</v>
      </c>
      <c r="I164" s="235"/>
      <c r="J164" s="236">
        <f>ROUND(I164*H164,2)</f>
        <v>0</v>
      </c>
      <c r="K164" s="232" t="s">
        <v>1</v>
      </c>
      <c r="L164" s="42"/>
      <c r="M164" s="237" t="s">
        <v>1</v>
      </c>
      <c r="N164" s="238" t="s">
        <v>43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219</v>
      </c>
      <c r="AT164" s="241" t="s">
        <v>169</v>
      </c>
      <c r="AU164" s="241" t="s">
        <v>87</v>
      </c>
      <c r="AY164" s="16" t="s">
        <v>166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85</v>
      </c>
      <c r="BK164" s="242">
        <f>ROUND(I164*H164,2)</f>
        <v>0</v>
      </c>
      <c r="BL164" s="16" t="s">
        <v>219</v>
      </c>
      <c r="BM164" s="241" t="s">
        <v>247</v>
      </c>
    </row>
    <row r="165" s="1" customFormat="1" ht="16.5" customHeight="1">
      <c r="B165" s="37"/>
      <c r="C165" s="230" t="s">
        <v>8</v>
      </c>
      <c r="D165" s="230" t="s">
        <v>169</v>
      </c>
      <c r="E165" s="231" t="s">
        <v>248</v>
      </c>
      <c r="F165" s="232" t="s">
        <v>249</v>
      </c>
      <c r="G165" s="233" t="s">
        <v>218</v>
      </c>
      <c r="H165" s="234">
        <v>2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250</v>
      </c>
    </row>
    <row r="166" s="1" customFormat="1" ht="24" customHeight="1">
      <c r="B166" s="37"/>
      <c r="C166" s="230" t="s">
        <v>219</v>
      </c>
      <c r="D166" s="230" t="s">
        <v>169</v>
      </c>
      <c r="E166" s="231" t="s">
        <v>251</v>
      </c>
      <c r="F166" s="232" t="s">
        <v>252</v>
      </c>
      <c r="G166" s="233" t="s">
        <v>218</v>
      </c>
      <c r="H166" s="234">
        <v>30</v>
      </c>
      <c r="I166" s="235"/>
      <c r="J166" s="236">
        <f>ROUND(I166*H166,2)</f>
        <v>0</v>
      </c>
      <c r="K166" s="232" t="s">
        <v>1</v>
      </c>
      <c r="L166" s="42"/>
      <c r="M166" s="237" t="s">
        <v>1</v>
      </c>
      <c r="N166" s="238" t="s">
        <v>43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219</v>
      </c>
      <c r="AT166" s="241" t="s">
        <v>169</v>
      </c>
      <c r="AU166" s="241" t="s">
        <v>87</v>
      </c>
      <c r="AY166" s="16" t="s">
        <v>166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85</v>
      </c>
      <c r="BK166" s="242">
        <f>ROUND(I166*H166,2)</f>
        <v>0</v>
      </c>
      <c r="BL166" s="16" t="s">
        <v>219</v>
      </c>
      <c r="BM166" s="241" t="s">
        <v>253</v>
      </c>
    </row>
    <row r="167" s="1" customFormat="1" ht="24" customHeight="1">
      <c r="B167" s="37"/>
      <c r="C167" s="230" t="s">
        <v>254</v>
      </c>
      <c r="D167" s="230" t="s">
        <v>169</v>
      </c>
      <c r="E167" s="231" t="s">
        <v>255</v>
      </c>
      <c r="F167" s="232" t="s">
        <v>256</v>
      </c>
      <c r="G167" s="233" t="s">
        <v>218</v>
      </c>
      <c r="H167" s="234">
        <v>30</v>
      </c>
      <c r="I167" s="235"/>
      <c r="J167" s="236">
        <f>ROUND(I167*H167,2)</f>
        <v>0</v>
      </c>
      <c r="K167" s="232" t="s">
        <v>1</v>
      </c>
      <c r="L167" s="42"/>
      <c r="M167" s="237" t="s">
        <v>1</v>
      </c>
      <c r="N167" s="238" t="s">
        <v>43</v>
      </c>
      <c r="O167" s="8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AR167" s="241" t="s">
        <v>219</v>
      </c>
      <c r="AT167" s="241" t="s">
        <v>169</v>
      </c>
      <c r="AU167" s="241" t="s">
        <v>87</v>
      </c>
      <c r="AY167" s="16" t="s">
        <v>166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85</v>
      </c>
      <c r="BK167" s="242">
        <f>ROUND(I167*H167,2)</f>
        <v>0</v>
      </c>
      <c r="BL167" s="16" t="s">
        <v>219</v>
      </c>
      <c r="BM167" s="241" t="s">
        <v>257</v>
      </c>
    </row>
    <row r="168" s="1" customFormat="1" ht="16.5" customHeight="1">
      <c r="B168" s="37"/>
      <c r="C168" s="230" t="s">
        <v>258</v>
      </c>
      <c r="D168" s="230" t="s">
        <v>169</v>
      </c>
      <c r="E168" s="231" t="s">
        <v>259</v>
      </c>
      <c r="F168" s="232" t="s">
        <v>260</v>
      </c>
      <c r="G168" s="233" t="s">
        <v>172</v>
      </c>
      <c r="H168" s="234">
        <v>15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261</v>
      </c>
    </row>
    <row r="169" s="1" customFormat="1" ht="24" customHeight="1">
      <c r="B169" s="37"/>
      <c r="C169" s="230" t="s">
        <v>262</v>
      </c>
      <c r="D169" s="230" t="s">
        <v>169</v>
      </c>
      <c r="E169" s="231" t="s">
        <v>263</v>
      </c>
      <c r="F169" s="232" t="s">
        <v>264</v>
      </c>
      <c r="G169" s="233" t="s">
        <v>218</v>
      </c>
      <c r="H169" s="234">
        <v>30</v>
      </c>
      <c r="I169" s="235"/>
      <c r="J169" s="236">
        <f>ROUND(I169*H169,2)</f>
        <v>0</v>
      </c>
      <c r="K169" s="232" t="s">
        <v>1</v>
      </c>
      <c r="L169" s="42"/>
      <c r="M169" s="237" t="s">
        <v>1</v>
      </c>
      <c r="N169" s="238" t="s">
        <v>43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AR169" s="241" t="s">
        <v>219</v>
      </c>
      <c r="AT169" s="241" t="s">
        <v>169</v>
      </c>
      <c r="AU169" s="241" t="s">
        <v>87</v>
      </c>
      <c r="AY169" s="16" t="s">
        <v>166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85</v>
      </c>
      <c r="BK169" s="242">
        <f>ROUND(I169*H169,2)</f>
        <v>0</v>
      </c>
      <c r="BL169" s="16" t="s">
        <v>219</v>
      </c>
      <c r="BM169" s="241" t="s">
        <v>265</v>
      </c>
    </row>
    <row r="170" s="1" customFormat="1" ht="24" customHeight="1">
      <c r="B170" s="37"/>
      <c r="C170" s="230" t="s">
        <v>266</v>
      </c>
      <c r="D170" s="230" t="s">
        <v>169</v>
      </c>
      <c r="E170" s="231" t="s">
        <v>267</v>
      </c>
      <c r="F170" s="232" t="s">
        <v>268</v>
      </c>
      <c r="G170" s="233" t="s">
        <v>218</v>
      </c>
      <c r="H170" s="234">
        <v>30</v>
      </c>
      <c r="I170" s="235"/>
      <c r="J170" s="236">
        <f>ROUND(I170*H170,2)</f>
        <v>0</v>
      </c>
      <c r="K170" s="232" t="s">
        <v>1</v>
      </c>
      <c r="L170" s="42"/>
      <c r="M170" s="237" t="s">
        <v>1</v>
      </c>
      <c r="N170" s="238" t="s">
        <v>43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219</v>
      </c>
      <c r="AT170" s="241" t="s">
        <v>169</v>
      </c>
      <c r="AU170" s="241" t="s">
        <v>87</v>
      </c>
      <c r="AY170" s="16" t="s">
        <v>166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85</v>
      </c>
      <c r="BK170" s="242">
        <f>ROUND(I170*H170,2)</f>
        <v>0</v>
      </c>
      <c r="BL170" s="16" t="s">
        <v>219</v>
      </c>
      <c r="BM170" s="241" t="s">
        <v>269</v>
      </c>
    </row>
    <row r="171" s="1" customFormat="1" ht="16.5" customHeight="1">
      <c r="B171" s="37"/>
      <c r="C171" s="230" t="s">
        <v>7</v>
      </c>
      <c r="D171" s="230" t="s">
        <v>169</v>
      </c>
      <c r="E171" s="231" t="s">
        <v>270</v>
      </c>
      <c r="F171" s="232" t="s">
        <v>271</v>
      </c>
      <c r="G171" s="233" t="s">
        <v>172</v>
      </c>
      <c r="H171" s="234">
        <v>12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272</v>
      </c>
    </row>
    <row r="172" s="1" customFormat="1" ht="16.5" customHeight="1">
      <c r="B172" s="37"/>
      <c r="C172" s="230" t="s">
        <v>273</v>
      </c>
      <c r="D172" s="230" t="s">
        <v>169</v>
      </c>
      <c r="E172" s="231" t="s">
        <v>274</v>
      </c>
      <c r="F172" s="232" t="s">
        <v>275</v>
      </c>
      <c r="G172" s="233" t="s">
        <v>172</v>
      </c>
      <c r="H172" s="234">
        <v>12</v>
      </c>
      <c r="I172" s="235"/>
      <c r="J172" s="236">
        <f>ROUND(I172*H172,2)</f>
        <v>0</v>
      </c>
      <c r="K172" s="232" t="s">
        <v>1</v>
      </c>
      <c r="L172" s="42"/>
      <c r="M172" s="237" t="s">
        <v>1</v>
      </c>
      <c r="N172" s="238" t="s">
        <v>43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219</v>
      </c>
      <c r="AT172" s="241" t="s">
        <v>169</v>
      </c>
      <c r="AU172" s="241" t="s">
        <v>87</v>
      </c>
      <c r="AY172" s="16" t="s">
        <v>166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85</v>
      </c>
      <c r="BK172" s="242">
        <f>ROUND(I172*H172,2)</f>
        <v>0</v>
      </c>
      <c r="BL172" s="16" t="s">
        <v>219</v>
      </c>
      <c r="BM172" s="241" t="s">
        <v>276</v>
      </c>
    </row>
    <row r="173" s="1" customFormat="1" ht="24" customHeight="1">
      <c r="B173" s="37"/>
      <c r="C173" s="230" t="s">
        <v>277</v>
      </c>
      <c r="D173" s="230" t="s">
        <v>169</v>
      </c>
      <c r="E173" s="231" t="s">
        <v>278</v>
      </c>
      <c r="F173" s="232" t="s">
        <v>279</v>
      </c>
      <c r="G173" s="233" t="s">
        <v>280</v>
      </c>
      <c r="H173" s="234">
        <v>2</v>
      </c>
      <c r="I173" s="235"/>
      <c r="J173" s="236">
        <f>ROUND(I173*H173,2)</f>
        <v>0</v>
      </c>
      <c r="K173" s="232" t="s">
        <v>1</v>
      </c>
      <c r="L173" s="42"/>
      <c r="M173" s="237" t="s">
        <v>1</v>
      </c>
      <c r="N173" s="238" t="s">
        <v>43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219</v>
      </c>
      <c r="AT173" s="241" t="s">
        <v>169</v>
      </c>
      <c r="AU173" s="241" t="s">
        <v>87</v>
      </c>
      <c r="AY173" s="16" t="s">
        <v>166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85</v>
      </c>
      <c r="BK173" s="242">
        <f>ROUND(I173*H173,2)</f>
        <v>0</v>
      </c>
      <c r="BL173" s="16" t="s">
        <v>219</v>
      </c>
      <c r="BM173" s="241" t="s">
        <v>281</v>
      </c>
    </row>
    <row r="174" s="11" customFormat="1" ht="22.8" customHeight="1">
      <c r="B174" s="214"/>
      <c r="C174" s="215"/>
      <c r="D174" s="216" t="s">
        <v>77</v>
      </c>
      <c r="E174" s="228" t="s">
        <v>282</v>
      </c>
      <c r="F174" s="228" t="s">
        <v>283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SUM(P175:P186)</f>
        <v>0</v>
      </c>
      <c r="Q174" s="222"/>
      <c r="R174" s="223">
        <f>SUM(R175:R186)</f>
        <v>11.831249999999999</v>
      </c>
      <c r="S174" s="222"/>
      <c r="T174" s="224">
        <f>SUM(T175:T186)</f>
        <v>0</v>
      </c>
      <c r="AR174" s="225" t="s">
        <v>87</v>
      </c>
      <c r="AT174" s="226" t="s">
        <v>77</v>
      </c>
      <c r="AU174" s="226" t="s">
        <v>85</v>
      </c>
      <c r="AY174" s="225" t="s">
        <v>166</v>
      </c>
      <c r="BK174" s="227">
        <f>SUM(BK175:BK186)</f>
        <v>0</v>
      </c>
    </row>
    <row r="175" s="1" customFormat="1" ht="24" customHeight="1">
      <c r="B175" s="37"/>
      <c r="C175" s="230" t="s">
        <v>284</v>
      </c>
      <c r="D175" s="230" t="s">
        <v>169</v>
      </c>
      <c r="E175" s="231" t="s">
        <v>285</v>
      </c>
      <c r="F175" s="232" t="s">
        <v>286</v>
      </c>
      <c r="G175" s="233" t="s">
        <v>172</v>
      </c>
      <c r="H175" s="234">
        <v>60</v>
      </c>
      <c r="I175" s="235"/>
      <c r="J175" s="236">
        <f>ROUND(I175*H175,2)</f>
        <v>0</v>
      </c>
      <c r="K175" s="232" t="s">
        <v>173</v>
      </c>
      <c r="L175" s="42"/>
      <c r="M175" s="237" t="s">
        <v>1</v>
      </c>
      <c r="N175" s="238" t="s">
        <v>43</v>
      </c>
      <c r="O175" s="85"/>
      <c r="P175" s="239">
        <f>O175*H175</f>
        <v>0</v>
      </c>
      <c r="Q175" s="239">
        <v>0.025409999999999999</v>
      </c>
      <c r="R175" s="239">
        <f>Q175*H175</f>
        <v>1.5246</v>
      </c>
      <c r="S175" s="239">
        <v>0</v>
      </c>
      <c r="T175" s="240">
        <f>S175*H175</f>
        <v>0</v>
      </c>
      <c r="AR175" s="241" t="s">
        <v>219</v>
      </c>
      <c r="AT175" s="241" t="s">
        <v>169</v>
      </c>
      <c r="AU175" s="241" t="s">
        <v>87</v>
      </c>
      <c r="AY175" s="16" t="s">
        <v>166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85</v>
      </c>
      <c r="BK175" s="242">
        <f>ROUND(I175*H175,2)</f>
        <v>0</v>
      </c>
      <c r="BL175" s="16" t="s">
        <v>219</v>
      </c>
      <c r="BM175" s="241" t="s">
        <v>287</v>
      </c>
    </row>
    <row r="176" s="13" customFormat="1">
      <c r="B176" s="254"/>
      <c r="C176" s="255"/>
      <c r="D176" s="245" t="s">
        <v>176</v>
      </c>
      <c r="E176" s="256" t="s">
        <v>1</v>
      </c>
      <c r="F176" s="257" t="s">
        <v>288</v>
      </c>
      <c r="G176" s="255"/>
      <c r="H176" s="258">
        <v>60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176</v>
      </c>
      <c r="AU176" s="264" t="s">
        <v>87</v>
      </c>
      <c r="AV176" s="13" t="s">
        <v>87</v>
      </c>
      <c r="AW176" s="13" t="s">
        <v>32</v>
      </c>
      <c r="AX176" s="13" t="s">
        <v>78</v>
      </c>
      <c r="AY176" s="264" t="s">
        <v>166</v>
      </c>
    </row>
    <row r="177" s="14" customFormat="1">
      <c r="B177" s="265"/>
      <c r="C177" s="266"/>
      <c r="D177" s="245" t="s">
        <v>176</v>
      </c>
      <c r="E177" s="267" t="s">
        <v>1</v>
      </c>
      <c r="F177" s="268" t="s">
        <v>181</v>
      </c>
      <c r="G177" s="266"/>
      <c r="H177" s="269">
        <v>60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176</v>
      </c>
      <c r="AU177" s="275" t="s">
        <v>87</v>
      </c>
      <c r="AV177" s="14" t="s">
        <v>174</v>
      </c>
      <c r="AW177" s="14" t="s">
        <v>32</v>
      </c>
      <c r="AX177" s="14" t="s">
        <v>85</v>
      </c>
      <c r="AY177" s="275" t="s">
        <v>166</v>
      </c>
    </row>
    <row r="178" s="1" customFormat="1" ht="24" customHeight="1">
      <c r="B178" s="37"/>
      <c r="C178" s="230" t="s">
        <v>289</v>
      </c>
      <c r="D178" s="230" t="s">
        <v>169</v>
      </c>
      <c r="E178" s="231" t="s">
        <v>290</v>
      </c>
      <c r="F178" s="232" t="s">
        <v>291</v>
      </c>
      <c r="G178" s="233" t="s">
        <v>172</v>
      </c>
      <c r="H178" s="234">
        <v>375</v>
      </c>
      <c r="I178" s="235"/>
      <c r="J178" s="236">
        <f>ROUND(I178*H178,2)</f>
        <v>0</v>
      </c>
      <c r="K178" s="232" t="s">
        <v>1</v>
      </c>
      <c r="L178" s="42"/>
      <c r="M178" s="237" t="s">
        <v>1</v>
      </c>
      <c r="N178" s="238" t="s">
        <v>43</v>
      </c>
      <c r="O178" s="85"/>
      <c r="P178" s="239">
        <f>O178*H178</f>
        <v>0</v>
      </c>
      <c r="Q178" s="239">
        <v>0.027390000000000001</v>
      </c>
      <c r="R178" s="239">
        <f>Q178*H178</f>
        <v>10.27125</v>
      </c>
      <c r="S178" s="239">
        <v>0</v>
      </c>
      <c r="T178" s="240">
        <f>S178*H178</f>
        <v>0</v>
      </c>
      <c r="AR178" s="241" t="s">
        <v>219</v>
      </c>
      <c r="AT178" s="241" t="s">
        <v>169</v>
      </c>
      <c r="AU178" s="241" t="s">
        <v>87</v>
      </c>
      <c r="AY178" s="16" t="s">
        <v>166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85</v>
      </c>
      <c r="BK178" s="242">
        <f>ROUND(I178*H178,2)</f>
        <v>0</v>
      </c>
      <c r="BL178" s="16" t="s">
        <v>219</v>
      </c>
      <c r="BM178" s="241" t="s">
        <v>292</v>
      </c>
    </row>
    <row r="179" s="13" customFormat="1">
      <c r="B179" s="254"/>
      <c r="C179" s="255"/>
      <c r="D179" s="245" t="s">
        <v>176</v>
      </c>
      <c r="E179" s="256" t="s">
        <v>1</v>
      </c>
      <c r="F179" s="257" t="s">
        <v>293</v>
      </c>
      <c r="G179" s="255"/>
      <c r="H179" s="258">
        <v>375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176</v>
      </c>
      <c r="AU179" s="264" t="s">
        <v>87</v>
      </c>
      <c r="AV179" s="13" t="s">
        <v>87</v>
      </c>
      <c r="AW179" s="13" t="s">
        <v>32</v>
      </c>
      <c r="AX179" s="13" t="s">
        <v>78</v>
      </c>
      <c r="AY179" s="264" t="s">
        <v>166</v>
      </c>
    </row>
    <row r="180" s="14" customFormat="1">
      <c r="B180" s="265"/>
      <c r="C180" s="266"/>
      <c r="D180" s="245" t="s">
        <v>176</v>
      </c>
      <c r="E180" s="267" t="s">
        <v>1</v>
      </c>
      <c r="F180" s="268" t="s">
        <v>181</v>
      </c>
      <c r="G180" s="266"/>
      <c r="H180" s="269">
        <v>375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176</v>
      </c>
      <c r="AU180" s="275" t="s">
        <v>87</v>
      </c>
      <c r="AV180" s="14" t="s">
        <v>174</v>
      </c>
      <c r="AW180" s="14" t="s">
        <v>32</v>
      </c>
      <c r="AX180" s="14" t="s">
        <v>85</v>
      </c>
      <c r="AY180" s="275" t="s">
        <v>166</v>
      </c>
    </row>
    <row r="181" s="1" customFormat="1" ht="16.5" customHeight="1">
      <c r="B181" s="37"/>
      <c r="C181" s="230" t="s">
        <v>294</v>
      </c>
      <c r="D181" s="230" t="s">
        <v>169</v>
      </c>
      <c r="E181" s="231" t="s">
        <v>295</v>
      </c>
      <c r="F181" s="232" t="s">
        <v>296</v>
      </c>
      <c r="G181" s="233" t="s">
        <v>218</v>
      </c>
      <c r="H181" s="234">
        <v>30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8.0000000000000007E-05</v>
      </c>
      <c r="R181" s="239">
        <f>Q181*H181</f>
        <v>0.0024000000000000002</v>
      </c>
      <c r="S181" s="239">
        <v>0</v>
      </c>
      <c r="T181" s="240">
        <f>S181*H181</f>
        <v>0</v>
      </c>
      <c r="AR181" s="241" t="s">
        <v>219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219</v>
      </c>
      <c r="BM181" s="241" t="s">
        <v>297</v>
      </c>
    </row>
    <row r="182" s="12" customFormat="1">
      <c r="B182" s="243"/>
      <c r="C182" s="244"/>
      <c r="D182" s="245" t="s">
        <v>176</v>
      </c>
      <c r="E182" s="246" t="s">
        <v>1</v>
      </c>
      <c r="F182" s="247" t="s">
        <v>298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176</v>
      </c>
      <c r="AU182" s="253" t="s">
        <v>87</v>
      </c>
      <c r="AV182" s="12" t="s">
        <v>85</v>
      </c>
      <c r="AW182" s="12" t="s">
        <v>32</v>
      </c>
      <c r="AX182" s="12" t="s">
        <v>78</v>
      </c>
      <c r="AY182" s="253" t="s">
        <v>166</v>
      </c>
    </row>
    <row r="183" s="13" customFormat="1">
      <c r="B183" s="254"/>
      <c r="C183" s="255"/>
      <c r="D183" s="245" t="s">
        <v>176</v>
      </c>
      <c r="E183" s="256" t="s">
        <v>1</v>
      </c>
      <c r="F183" s="257" t="s">
        <v>221</v>
      </c>
      <c r="G183" s="255"/>
      <c r="H183" s="258">
        <v>30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176</v>
      </c>
      <c r="AU183" s="264" t="s">
        <v>87</v>
      </c>
      <c r="AV183" s="13" t="s">
        <v>87</v>
      </c>
      <c r="AW183" s="13" t="s">
        <v>32</v>
      </c>
      <c r="AX183" s="13" t="s">
        <v>78</v>
      </c>
      <c r="AY183" s="264" t="s">
        <v>166</v>
      </c>
    </row>
    <row r="184" s="14" customFormat="1">
      <c r="B184" s="265"/>
      <c r="C184" s="266"/>
      <c r="D184" s="245" t="s">
        <v>176</v>
      </c>
      <c r="E184" s="267" t="s">
        <v>1</v>
      </c>
      <c r="F184" s="268" t="s">
        <v>181</v>
      </c>
      <c r="G184" s="266"/>
      <c r="H184" s="269">
        <v>30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176</v>
      </c>
      <c r="AU184" s="275" t="s">
        <v>87</v>
      </c>
      <c r="AV184" s="14" t="s">
        <v>174</v>
      </c>
      <c r="AW184" s="14" t="s">
        <v>32</v>
      </c>
      <c r="AX184" s="14" t="s">
        <v>85</v>
      </c>
      <c r="AY184" s="275" t="s">
        <v>166</v>
      </c>
    </row>
    <row r="185" s="1" customFormat="1" ht="24" customHeight="1">
      <c r="B185" s="37"/>
      <c r="C185" s="276" t="s">
        <v>299</v>
      </c>
      <c r="D185" s="276" t="s">
        <v>300</v>
      </c>
      <c r="E185" s="277" t="s">
        <v>301</v>
      </c>
      <c r="F185" s="278" t="s">
        <v>302</v>
      </c>
      <c r="G185" s="279" t="s">
        <v>218</v>
      </c>
      <c r="H185" s="280">
        <v>30</v>
      </c>
      <c r="I185" s="281"/>
      <c r="J185" s="282">
        <f>ROUND(I185*H185,2)</f>
        <v>0</v>
      </c>
      <c r="K185" s="278" t="s">
        <v>1</v>
      </c>
      <c r="L185" s="283"/>
      <c r="M185" s="284" t="s">
        <v>1</v>
      </c>
      <c r="N185" s="285" t="s">
        <v>43</v>
      </c>
      <c r="O185" s="85"/>
      <c r="P185" s="239">
        <f>O185*H185</f>
        <v>0</v>
      </c>
      <c r="Q185" s="239">
        <v>0.0011000000000000001</v>
      </c>
      <c r="R185" s="239">
        <f>Q185*H185</f>
        <v>0.033000000000000002</v>
      </c>
      <c r="S185" s="239">
        <v>0</v>
      </c>
      <c r="T185" s="240">
        <f>S185*H185</f>
        <v>0</v>
      </c>
      <c r="AR185" s="241" t="s">
        <v>303</v>
      </c>
      <c r="AT185" s="241" t="s">
        <v>300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304</v>
      </c>
    </row>
    <row r="186" s="1" customFormat="1" ht="24" customHeight="1">
      <c r="B186" s="37"/>
      <c r="C186" s="230" t="s">
        <v>305</v>
      </c>
      <c r="D186" s="230" t="s">
        <v>169</v>
      </c>
      <c r="E186" s="231" t="s">
        <v>306</v>
      </c>
      <c r="F186" s="232" t="s">
        <v>307</v>
      </c>
      <c r="G186" s="233" t="s">
        <v>192</v>
      </c>
      <c r="H186" s="234">
        <v>11.831</v>
      </c>
      <c r="I186" s="235"/>
      <c r="J186" s="236">
        <f>ROUND(I186*H186,2)</f>
        <v>0</v>
      </c>
      <c r="K186" s="232" t="s">
        <v>173</v>
      </c>
      <c r="L186" s="42"/>
      <c r="M186" s="237" t="s">
        <v>1</v>
      </c>
      <c r="N186" s="238" t="s">
        <v>43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219</v>
      </c>
      <c r="AT186" s="241" t="s">
        <v>169</v>
      </c>
      <c r="AU186" s="241" t="s">
        <v>87</v>
      </c>
      <c r="AY186" s="16" t="s">
        <v>166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85</v>
      </c>
      <c r="BK186" s="242">
        <f>ROUND(I186*H186,2)</f>
        <v>0</v>
      </c>
      <c r="BL186" s="16" t="s">
        <v>219</v>
      </c>
      <c r="BM186" s="241" t="s">
        <v>308</v>
      </c>
    </row>
    <row r="187" s="11" customFormat="1" ht="22.8" customHeight="1">
      <c r="B187" s="214"/>
      <c r="C187" s="215"/>
      <c r="D187" s="216" t="s">
        <v>77</v>
      </c>
      <c r="E187" s="228" t="s">
        <v>309</v>
      </c>
      <c r="F187" s="228" t="s">
        <v>310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0.59759999999999991</v>
      </c>
      <c r="S187" s="222"/>
      <c r="T187" s="224">
        <f>SUM(T188:T192)</f>
        <v>0</v>
      </c>
      <c r="AR187" s="225" t="s">
        <v>87</v>
      </c>
      <c r="AT187" s="226" t="s">
        <v>77</v>
      </c>
      <c r="AU187" s="226" t="s">
        <v>85</v>
      </c>
      <c r="AY187" s="225" t="s">
        <v>166</v>
      </c>
      <c r="BK187" s="227">
        <f>SUM(BK188:BK192)</f>
        <v>0</v>
      </c>
    </row>
    <row r="188" s="1" customFormat="1" ht="24" customHeight="1">
      <c r="B188" s="37"/>
      <c r="C188" s="230" t="s">
        <v>311</v>
      </c>
      <c r="D188" s="230" t="s">
        <v>169</v>
      </c>
      <c r="E188" s="231" t="s">
        <v>312</v>
      </c>
      <c r="F188" s="232" t="s">
        <v>313</v>
      </c>
      <c r="G188" s="233" t="s">
        <v>218</v>
      </c>
      <c r="H188" s="234">
        <v>30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0.00092000000000000003</v>
      </c>
      <c r="R188" s="239">
        <f>Q188*H188</f>
        <v>0.0276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314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221</v>
      </c>
      <c r="G189" s="255"/>
      <c r="H189" s="258">
        <v>30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30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24" customHeight="1">
      <c r="B191" s="37"/>
      <c r="C191" s="276" t="s">
        <v>315</v>
      </c>
      <c r="D191" s="276" t="s">
        <v>300</v>
      </c>
      <c r="E191" s="277" t="s">
        <v>316</v>
      </c>
      <c r="F191" s="278" t="s">
        <v>317</v>
      </c>
      <c r="G191" s="279" t="s">
        <v>218</v>
      </c>
      <c r="H191" s="280">
        <v>30</v>
      </c>
      <c r="I191" s="281"/>
      <c r="J191" s="282">
        <f>ROUND(I191*H191,2)</f>
        <v>0</v>
      </c>
      <c r="K191" s="278" t="s">
        <v>1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0.019</v>
      </c>
      <c r="R191" s="239">
        <f>Q191*H191</f>
        <v>0.56999999999999995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318</v>
      </c>
    </row>
    <row r="192" s="1" customFormat="1" ht="24" customHeight="1">
      <c r="B192" s="37"/>
      <c r="C192" s="230" t="s">
        <v>319</v>
      </c>
      <c r="D192" s="230" t="s">
        <v>169</v>
      </c>
      <c r="E192" s="231" t="s">
        <v>320</v>
      </c>
      <c r="F192" s="232" t="s">
        <v>321</v>
      </c>
      <c r="G192" s="233" t="s">
        <v>192</v>
      </c>
      <c r="H192" s="234">
        <v>0.59799999999999998</v>
      </c>
      <c r="I192" s="235"/>
      <c r="J192" s="236">
        <f>ROUND(I192*H192,2)</f>
        <v>0</v>
      </c>
      <c r="K192" s="232" t="s">
        <v>173</v>
      </c>
      <c r="L192" s="42"/>
      <c r="M192" s="237" t="s">
        <v>1</v>
      </c>
      <c r="N192" s="238" t="s">
        <v>43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219</v>
      </c>
      <c r="AT192" s="241" t="s">
        <v>169</v>
      </c>
      <c r="AU192" s="241" t="s">
        <v>87</v>
      </c>
      <c r="AY192" s="16" t="s">
        <v>166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85</v>
      </c>
      <c r="BK192" s="242">
        <f>ROUND(I192*H192,2)</f>
        <v>0</v>
      </c>
      <c r="BL192" s="16" t="s">
        <v>219</v>
      </c>
      <c r="BM192" s="241" t="s">
        <v>322</v>
      </c>
    </row>
    <row r="193" s="11" customFormat="1" ht="25.92" customHeight="1">
      <c r="B193" s="214"/>
      <c r="C193" s="215"/>
      <c r="D193" s="216" t="s">
        <v>77</v>
      </c>
      <c r="E193" s="217" t="s">
        <v>323</v>
      </c>
      <c r="F193" s="217" t="s">
        <v>324</v>
      </c>
      <c r="G193" s="215"/>
      <c r="H193" s="215"/>
      <c r="I193" s="218"/>
      <c r="J193" s="219">
        <f>BK193</f>
        <v>0</v>
      </c>
      <c r="K193" s="215"/>
      <c r="L193" s="220"/>
      <c r="M193" s="221"/>
      <c r="N193" s="222"/>
      <c r="O193" s="222"/>
      <c r="P193" s="223">
        <f>P194</f>
        <v>0</v>
      </c>
      <c r="Q193" s="222"/>
      <c r="R193" s="223">
        <f>R194</f>
        <v>0</v>
      </c>
      <c r="S193" s="222"/>
      <c r="T193" s="224">
        <f>T194</f>
        <v>0</v>
      </c>
      <c r="AR193" s="225" t="s">
        <v>198</v>
      </c>
      <c r="AT193" s="226" t="s">
        <v>77</v>
      </c>
      <c r="AU193" s="226" t="s">
        <v>78</v>
      </c>
      <c r="AY193" s="225" t="s">
        <v>166</v>
      </c>
      <c r="BK193" s="227">
        <f>BK194</f>
        <v>0</v>
      </c>
    </row>
    <row r="194" s="11" customFormat="1" ht="22.8" customHeight="1">
      <c r="B194" s="214"/>
      <c r="C194" s="215"/>
      <c r="D194" s="216" t="s">
        <v>77</v>
      </c>
      <c r="E194" s="228" t="s">
        <v>325</v>
      </c>
      <c r="F194" s="228" t="s">
        <v>326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P195</f>
        <v>0</v>
      </c>
      <c r="Q194" s="222"/>
      <c r="R194" s="223">
        <f>R195</f>
        <v>0</v>
      </c>
      <c r="S194" s="222"/>
      <c r="T194" s="224">
        <f>T195</f>
        <v>0</v>
      </c>
      <c r="AR194" s="225" t="s">
        <v>198</v>
      </c>
      <c r="AT194" s="226" t="s">
        <v>77</v>
      </c>
      <c r="AU194" s="226" t="s">
        <v>85</v>
      </c>
      <c r="AY194" s="225" t="s">
        <v>166</v>
      </c>
      <c r="BK194" s="227">
        <f>BK195</f>
        <v>0</v>
      </c>
    </row>
    <row r="195" s="1" customFormat="1" ht="16.5" customHeight="1">
      <c r="B195" s="37"/>
      <c r="C195" s="230" t="s">
        <v>303</v>
      </c>
      <c r="D195" s="230" t="s">
        <v>169</v>
      </c>
      <c r="E195" s="231" t="s">
        <v>327</v>
      </c>
      <c r="F195" s="232" t="s">
        <v>328</v>
      </c>
      <c r="G195" s="233" t="s">
        <v>329</v>
      </c>
      <c r="H195" s="234">
        <v>1</v>
      </c>
      <c r="I195" s="235"/>
      <c r="J195" s="236">
        <f>ROUND(I195*H195,2)</f>
        <v>0</v>
      </c>
      <c r="K195" s="232" t="s">
        <v>173</v>
      </c>
      <c r="L195" s="42"/>
      <c r="M195" s="286" t="s">
        <v>1</v>
      </c>
      <c r="N195" s="287" t="s">
        <v>43</v>
      </c>
      <c r="O195" s="288"/>
      <c r="P195" s="289">
        <f>O195*H195</f>
        <v>0</v>
      </c>
      <c r="Q195" s="289">
        <v>0</v>
      </c>
      <c r="R195" s="289">
        <f>Q195*H195</f>
        <v>0</v>
      </c>
      <c r="S195" s="289">
        <v>0</v>
      </c>
      <c r="T195" s="290">
        <f>S195*H195</f>
        <v>0</v>
      </c>
      <c r="AR195" s="241" t="s">
        <v>330</v>
      </c>
      <c r="AT195" s="241" t="s">
        <v>169</v>
      </c>
      <c r="AU195" s="241" t="s">
        <v>87</v>
      </c>
      <c r="AY195" s="16" t="s">
        <v>166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85</v>
      </c>
      <c r="BK195" s="242">
        <f>ROUND(I195*H195,2)</f>
        <v>0</v>
      </c>
      <c r="BL195" s="16" t="s">
        <v>330</v>
      </c>
      <c r="BM195" s="241" t="s">
        <v>331</v>
      </c>
    </row>
    <row r="196" s="1" customFormat="1" ht="6.96" customHeight="1">
      <c r="B196" s="60"/>
      <c r="C196" s="61"/>
      <c r="D196" s="61"/>
      <c r="E196" s="61"/>
      <c r="F196" s="61"/>
      <c r="G196" s="61"/>
      <c r="H196" s="61"/>
      <c r="I196" s="181"/>
      <c r="J196" s="61"/>
      <c r="K196" s="61"/>
      <c r="L196" s="42"/>
    </row>
  </sheetData>
  <sheetProtection sheet="1" autoFilter="0" formatColumns="0" formatRows="0" objects="1" scenarios="1" spinCount="100000" saltValue="gdzfmHeLJaLVMiQlyPRc8AjoqbNKDDEuDVLKCL4vzD5biC64s840ekFaVyJPGhfBazijKe9dr2zRq6DEX4Ip0Q==" hashValue="BHaf1JBlCbpzP5FG6P4lvtoTHgr/qoZ5YjT3xaijstcogZ1L8FdDUfKKYkNtQ0DIIzrQPyXFNfEyI8MeWZTWYA==" algorithmName="SHA-512" password="CC35"/>
  <autoFilter ref="C13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131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332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ROUND((SUM(BE132:BE195)),  2)</f>
        <v>0</v>
      </c>
      <c r="I35" s="162">
        <v>0.20999999999999999</v>
      </c>
      <c r="J35" s="161">
        <f>ROUND(((SUM(BE132:BE195))*I35),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ROUND((SUM(BF132:BF195)),  2)</f>
        <v>0</v>
      </c>
      <c r="I36" s="162">
        <v>0.14999999999999999</v>
      </c>
      <c r="J36" s="161">
        <f>ROUND(((SUM(BF132:BF195))*I36),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ROUND((SUM(BG132:BG195)),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ROUND((SUM(BH132:BH195)),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ROUND((SUM(BI132:BI195)),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131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01b - INV - Stoupačka 2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141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142</v>
      </c>
      <c r="E102" s="200"/>
      <c r="F102" s="200"/>
      <c r="G102" s="200"/>
      <c r="H102" s="200"/>
      <c r="I102" s="201"/>
      <c r="J102" s="202">
        <f>J145</f>
        <v>0</v>
      </c>
      <c r="K102" s="127"/>
      <c r="L102" s="203"/>
    </row>
    <row r="103" s="9" customFormat="1" ht="19.92" customHeight="1">
      <c r="B103" s="198"/>
      <c r="C103" s="127"/>
      <c r="D103" s="199" t="s">
        <v>143</v>
      </c>
      <c r="E103" s="200"/>
      <c r="F103" s="200"/>
      <c r="G103" s="200"/>
      <c r="H103" s="200"/>
      <c r="I103" s="201"/>
      <c r="J103" s="202">
        <f>J151</f>
        <v>0</v>
      </c>
      <c r="K103" s="127"/>
      <c r="L103" s="203"/>
    </row>
    <row r="104" s="8" customFormat="1" ht="24.96" customHeight="1">
      <c r="B104" s="191"/>
      <c r="C104" s="192"/>
      <c r="D104" s="193" t="s">
        <v>144</v>
      </c>
      <c r="E104" s="194"/>
      <c r="F104" s="194"/>
      <c r="G104" s="194"/>
      <c r="H104" s="194"/>
      <c r="I104" s="195"/>
      <c r="J104" s="196">
        <f>J153</f>
        <v>0</v>
      </c>
      <c r="K104" s="192"/>
      <c r="L104" s="197"/>
    </row>
    <row r="105" s="9" customFormat="1" ht="19.92" customHeight="1">
      <c r="B105" s="198"/>
      <c r="C105" s="127"/>
      <c r="D105" s="199" t="s">
        <v>145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146</v>
      </c>
      <c r="E106" s="200"/>
      <c r="F106" s="200"/>
      <c r="G106" s="200"/>
      <c r="H106" s="200"/>
      <c r="I106" s="201"/>
      <c r="J106" s="202">
        <f>J159</f>
        <v>0</v>
      </c>
      <c r="K106" s="127"/>
      <c r="L106" s="203"/>
    </row>
    <row r="107" s="9" customFormat="1" ht="19.92" customHeight="1">
      <c r="B107" s="198"/>
      <c r="C107" s="127"/>
      <c r="D107" s="199" t="s">
        <v>147</v>
      </c>
      <c r="E107" s="200"/>
      <c r="F107" s="200"/>
      <c r="G107" s="200"/>
      <c r="H107" s="200"/>
      <c r="I107" s="201"/>
      <c r="J107" s="202">
        <f>J174</f>
        <v>0</v>
      </c>
      <c r="K107" s="127"/>
      <c r="L107" s="203"/>
    </row>
    <row r="108" s="9" customFormat="1" ht="19.92" customHeight="1">
      <c r="B108" s="198"/>
      <c r="C108" s="127"/>
      <c r="D108" s="199" t="s">
        <v>148</v>
      </c>
      <c r="E108" s="200"/>
      <c r="F108" s="200"/>
      <c r="G108" s="200"/>
      <c r="H108" s="200"/>
      <c r="I108" s="201"/>
      <c r="J108" s="202">
        <f>J187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J193</f>
        <v>0</v>
      </c>
      <c r="K109" s="192"/>
      <c r="L109" s="197"/>
    </row>
    <row r="110" s="9" customFormat="1" ht="19.92" customHeight="1">
      <c r="B110" s="198"/>
      <c r="C110" s="127"/>
      <c r="D110" s="199" t="s">
        <v>150</v>
      </c>
      <c r="E110" s="200"/>
      <c r="F110" s="200"/>
      <c r="G110" s="200"/>
      <c r="H110" s="200"/>
      <c r="I110" s="201"/>
      <c r="J110" s="202">
        <f>J194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131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01b - INV - Stoupačka 2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P133+P153+P193</f>
        <v>0</v>
      </c>
      <c r="Q132" s="98"/>
      <c r="R132" s="211">
        <f>R133+R153+R193</f>
        <v>12.477119999999999</v>
      </c>
      <c r="S132" s="98"/>
      <c r="T132" s="212">
        <f>T133+T153+T193</f>
        <v>0.71860000000000013</v>
      </c>
      <c r="AT132" s="16" t="s">
        <v>77</v>
      </c>
      <c r="AU132" s="16" t="s">
        <v>138</v>
      </c>
      <c r="BK132" s="213">
        <f>BK133+BK153+BK193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P134+P141+P145+P151</f>
        <v>0</v>
      </c>
      <c r="Q133" s="222"/>
      <c r="R133" s="223">
        <f>R134+R141+R145+R151</f>
        <v>0.035520000000000003</v>
      </c>
      <c r="S133" s="222"/>
      <c r="T133" s="224">
        <f>T134+T141+T145+T151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BK134+BK141+BK145+BK151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0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16.5" customHeight="1">
      <c r="B135" s="37"/>
      <c r="C135" s="230" t="s">
        <v>85</v>
      </c>
      <c r="D135" s="230" t="s">
        <v>169</v>
      </c>
      <c r="E135" s="231" t="s">
        <v>170</v>
      </c>
      <c r="F135" s="232" t="s">
        <v>171</v>
      </c>
      <c r="G135" s="233" t="s">
        <v>172</v>
      </c>
      <c r="H135" s="234">
        <v>906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175</v>
      </c>
    </row>
    <row r="136" s="12" customFormat="1">
      <c r="B136" s="243"/>
      <c r="C136" s="244"/>
      <c r="D136" s="245" t="s">
        <v>176</v>
      </c>
      <c r="E136" s="246" t="s">
        <v>1</v>
      </c>
      <c r="F136" s="247" t="s">
        <v>177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176</v>
      </c>
      <c r="AU136" s="253" t="s">
        <v>87</v>
      </c>
      <c r="AV136" s="12" t="s">
        <v>85</v>
      </c>
      <c r="AW136" s="12" t="s">
        <v>32</v>
      </c>
      <c r="AX136" s="12" t="s">
        <v>78</v>
      </c>
      <c r="AY136" s="253" t="s">
        <v>166</v>
      </c>
    </row>
    <row r="137" s="13" customFormat="1">
      <c r="B137" s="254"/>
      <c r="C137" s="255"/>
      <c r="D137" s="245" t="s">
        <v>176</v>
      </c>
      <c r="E137" s="256" t="s">
        <v>1</v>
      </c>
      <c r="F137" s="257" t="s">
        <v>178</v>
      </c>
      <c r="G137" s="255"/>
      <c r="H137" s="258">
        <v>18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176</v>
      </c>
      <c r="AU137" s="264" t="s">
        <v>87</v>
      </c>
      <c r="AV137" s="13" t="s">
        <v>87</v>
      </c>
      <c r="AW137" s="13" t="s">
        <v>32</v>
      </c>
      <c r="AX137" s="13" t="s">
        <v>78</v>
      </c>
      <c r="AY137" s="264" t="s">
        <v>166</v>
      </c>
    </row>
    <row r="138" s="12" customFormat="1">
      <c r="B138" s="243"/>
      <c r="C138" s="244"/>
      <c r="D138" s="245" t="s">
        <v>176</v>
      </c>
      <c r="E138" s="246" t="s">
        <v>1</v>
      </c>
      <c r="F138" s="247" t="s">
        <v>179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176</v>
      </c>
      <c r="AU138" s="253" t="s">
        <v>87</v>
      </c>
      <c r="AV138" s="12" t="s">
        <v>85</v>
      </c>
      <c r="AW138" s="12" t="s">
        <v>32</v>
      </c>
      <c r="AX138" s="12" t="s">
        <v>78</v>
      </c>
      <c r="AY138" s="253" t="s">
        <v>166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180</v>
      </c>
      <c r="G139" s="255"/>
      <c r="H139" s="258">
        <v>888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906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182</v>
      </c>
      <c r="F141" s="228" t="s">
        <v>183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SUM(P142:P144)</f>
        <v>0</v>
      </c>
      <c r="Q141" s="222"/>
      <c r="R141" s="223">
        <f>SUM(R142:R144)</f>
        <v>0.035520000000000003</v>
      </c>
      <c r="S141" s="222"/>
      <c r="T141" s="224">
        <f>SUM(T142:T144)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SUM(BK142:BK144)</f>
        <v>0</v>
      </c>
    </row>
    <row r="142" s="1" customFormat="1" ht="24" customHeight="1">
      <c r="B142" s="37"/>
      <c r="C142" s="230" t="s">
        <v>87</v>
      </c>
      <c r="D142" s="230" t="s">
        <v>169</v>
      </c>
      <c r="E142" s="231" t="s">
        <v>184</v>
      </c>
      <c r="F142" s="232" t="s">
        <v>185</v>
      </c>
      <c r="G142" s="233" t="s">
        <v>172</v>
      </c>
      <c r="H142" s="234">
        <v>888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4.0000000000000003E-05</v>
      </c>
      <c r="R142" s="239">
        <f>Q142*H142</f>
        <v>0.035520000000000003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186</v>
      </c>
    </row>
    <row r="143" s="13" customFormat="1">
      <c r="B143" s="254"/>
      <c r="C143" s="255"/>
      <c r="D143" s="245" t="s">
        <v>176</v>
      </c>
      <c r="E143" s="256" t="s">
        <v>1</v>
      </c>
      <c r="F143" s="257" t="s">
        <v>180</v>
      </c>
      <c r="G143" s="255"/>
      <c r="H143" s="258">
        <v>888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176</v>
      </c>
      <c r="AU143" s="264" t="s">
        <v>87</v>
      </c>
      <c r="AV143" s="13" t="s">
        <v>87</v>
      </c>
      <c r="AW143" s="13" t="s">
        <v>32</v>
      </c>
      <c r="AX143" s="13" t="s">
        <v>78</v>
      </c>
      <c r="AY143" s="264" t="s">
        <v>166</v>
      </c>
    </row>
    <row r="144" s="14" customFormat="1">
      <c r="B144" s="265"/>
      <c r="C144" s="266"/>
      <c r="D144" s="245" t="s">
        <v>176</v>
      </c>
      <c r="E144" s="267" t="s">
        <v>1</v>
      </c>
      <c r="F144" s="268" t="s">
        <v>181</v>
      </c>
      <c r="G144" s="266"/>
      <c r="H144" s="269">
        <v>888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176</v>
      </c>
      <c r="AU144" s="275" t="s">
        <v>87</v>
      </c>
      <c r="AV144" s="14" t="s">
        <v>174</v>
      </c>
      <c r="AW144" s="14" t="s">
        <v>32</v>
      </c>
      <c r="AX144" s="14" t="s">
        <v>85</v>
      </c>
      <c r="AY144" s="275" t="s">
        <v>166</v>
      </c>
    </row>
    <row r="145" s="11" customFormat="1" ht="22.8" customHeight="1">
      <c r="B145" s="214"/>
      <c r="C145" s="215"/>
      <c r="D145" s="216" t="s">
        <v>77</v>
      </c>
      <c r="E145" s="228" t="s">
        <v>187</v>
      </c>
      <c r="F145" s="228" t="s">
        <v>188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SUM(P146:P150)</f>
        <v>0</v>
      </c>
      <c r="Q145" s="222"/>
      <c r="R145" s="223">
        <f>SUM(R146:R150)</f>
        <v>0</v>
      </c>
      <c r="S145" s="222"/>
      <c r="T145" s="224">
        <f>SUM(T146:T150)</f>
        <v>0</v>
      </c>
      <c r="AR145" s="225" t="s">
        <v>85</v>
      </c>
      <c r="AT145" s="226" t="s">
        <v>77</v>
      </c>
      <c r="AU145" s="226" t="s">
        <v>85</v>
      </c>
      <c r="AY145" s="225" t="s">
        <v>166</v>
      </c>
      <c r="BK145" s="227">
        <f>SUM(BK146:BK150)</f>
        <v>0</v>
      </c>
    </row>
    <row r="146" s="1" customFormat="1" ht="24" customHeight="1">
      <c r="B146" s="37"/>
      <c r="C146" s="230" t="s">
        <v>189</v>
      </c>
      <c r="D146" s="230" t="s">
        <v>169</v>
      </c>
      <c r="E146" s="231" t="s">
        <v>190</v>
      </c>
      <c r="F146" s="232" t="s">
        <v>191</v>
      </c>
      <c r="G146" s="233" t="s">
        <v>192</v>
      </c>
      <c r="H146" s="234">
        <v>0.71899999999999997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193</v>
      </c>
    </row>
    <row r="147" s="1" customFormat="1" ht="24" customHeight="1">
      <c r="B147" s="37"/>
      <c r="C147" s="230" t="s">
        <v>174</v>
      </c>
      <c r="D147" s="230" t="s">
        <v>169</v>
      </c>
      <c r="E147" s="231" t="s">
        <v>194</v>
      </c>
      <c r="F147" s="232" t="s">
        <v>195</v>
      </c>
      <c r="G147" s="233" t="s">
        <v>192</v>
      </c>
      <c r="H147" s="234">
        <v>21.57</v>
      </c>
      <c r="I147" s="235"/>
      <c r="J147" s="236">
        <f>ROUND(I147*H147,2)</f>
        <v>0</v>
      </c>
      <c r="K147" s="232" t="s">
        <v>173</v>
      </c>
      <c r="L147" s="42"/>
      <c r="M147" s="237" t="s">
        <v>1</v>
      </c>
      <c r="N147" s="238" t="s">
        <v>43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174</v>
      </c>
      <c r="AT147" s="241" t="s">
        <v>169</v>
      </c>
      <c r="AU147" s="241" t="s">
        <v>87</v>
      </c>
      <c r="AY147" s="16" t="s">
        <v>166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85</v>
      </c>
      <c r="BK147" s="242">
        <f>ROUND(I147*H147,2)</f>
        <v>0</v>
      </c>
      <c r="BL147" s="16" t="s">
        <v>174</v>
      </c>
      <c r="BM147" s="241" t="s">
        <v>196</v>
      </c>
    </row>
    <row r="148" s="13" customFormat="1">
      <c r="B148" s="254"/>
      <c r="C148" s="255"/>
      <c r="D148" s="245" t="s">
        <v>176</v>
      </c>
      <c r="E148" s="255"/>
      <c r="F148" s="257" t="s">
        <v>197</v>
      </c>
      <c r="G148" s="255"/>
      <c r="H148" s="258">
        <v>21.57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176</v>
      </c>
      <c r="AU148" s="264" t="s">
        <v>87</v>
      </c>
      <c r="AV148" s="13" t="s">
        <v>87</v>
      </c>
      <c r="AW148" s="13" t="s">
        <v>4</v>
      </c>
      <c r="AX148" s="13" t="s">
        <v>85</v>
      </c>
      <c r="AY148" s="264" t="s">
        <v>166</v>
      </c>
    </row>
    <row r="149" s="1" customFormat="1" ht="24" customHeight="1">
      <c r="B149" s="37"/>
      <c r="C149" s="230" t="s">
        <v>198</v>
      </c>
      <c r="D149" s="230" t="s">
        <v>169</v>
      </c>
      <c r="E149" s="231" t="s">
        <v>199</v>
      </c>
      <c r="F149" s="232" t="s">
        <v>200</v>
      </c>
      <c r="G149" s="233" t="s">
        <v>192</v>
      </c>
      <c r="H149" s="234">
        <v>0.71899999999999997</v>
      </c>
      <c r="I149" s="235"/>
      <c r="J149" s="236">
        <f>ROUND(I149*H149,2)</f>
        <v>0</v>
      </c>
      <c r="K149" s="232" t="s">
        <v>173</v>
      </c>
      <c r="L149" s="42"/>
      <c r="M149" s="237" t="s">
        <v>1</v>
      </c>
      <c r="N149" s="238" t="s">
        <v>43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174</v>
      </c>
      <c r="AT149" s="241" t="s">
        <v>169</v>
      </c>
      <c r="AU149" s="241" t="s">
        <v>87</v>
      </c>
      <c r="AY149" s="16" t="s">
        <v>166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85</v>
      </c>
      <c r="BK149" s="242">
        <f>ROUND(I149*H149,2)</f>
        <v>0</v>
      </c>
      <c r="BL149" s="16" t="s">
        <v>174</v>
      </c>
      <c r="BM149" s="241" t="s">
        <v>201</v>
      </c>
    </row>
    <row r="150" s="1" customFormat="1" ht="24" customHeight="1">
      <c r="B150" s="37"/>
      <c r="C150" s="230" t="s">
        <v>167</v>
      </c>
      <c r="D150" s="230" t="s">
        <v>169</v>
      </c>
      <c r="E150" s="231" t="s">
        <v>202</v>
      </c>
      <c r="F150" s="232" t="s">
        <v>203</v>
      </c>
      <c r="G150" s="233" t="s">
        <v>192</v>
      </c>
      <c r="H150" s="234">
        <v>0.71899999999999997</v>
      </c>
      <c r="I150" s="235"/>
      <c r="J150" s="236">
        <f>ROUND(I150*H150,2)</f>
        <v>0</v>
      </c>
      <c r="K150" s="232" t="s">
        <v>173</v>
      </c>
      <c r="L150" s="42"/>
      <c r="M150" s="237" t="s">
        <v>1</v>
      </c>
      <c r="N150" s="238" t="s">
        <v>43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174</v>
      </c>
      <c r="AT150" s="241" t="s">
        <v>169</v>
      </c>
      <c r="AU150" s="241" t="s">
        <v>87</v>
      </c>
      <c r="AY150" s="16" t="s">
        <v>166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85</v>
      </c>
      <c r="BK150" s="242">
        <f>ROUND(I150*H150,2)</f>
        <v>0</v>
      </c>
      <c r="BL150" s="16" t="s">
        <v>174</v>
      </c>
      <c r="BM150" s="241" t="s">
        <v>204</v>
      </c>
    </row>
    <row r="151" s="11" customFormat="1" ht="22.8" customHeight="1">
      <c r="B151" s="214"/>
      <c r="C151" s="215"/>
      <c r="D151" s="216" t="s">
        <v>77</v>
      </c>
      <c r="E151" s="228" t="s">
        <v>205</v>
      </c>
      <c r="F151" s="228" t="s">
        <v>206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P152</f>
        <v>0</v>
      </c>
      <c r="Q151" s="222"/>
      <c r="R151" s="223">
        <f>R152</f>
        <v>0</v>
      </c>
      <c r="S151" s="222"/>
      <c r="T151" s="224">
        <f>T152</f>
        <v>0</v>
      </c>
      <c r="AR151" s="225" t="s">
        <v>85</v>
      </c>
      <c r="AT151" s="226" t="s">
        <v>77</v>
      </c>
      <c r="AU151" s="226" t="s">
        <v>85</v>
      </c>
      <c r="AY151" s="225" t="s">
        <v>166</v>
      </c>
      <c r="BK151" s="227">
        <f>BK152</f>
        <v>0</v>
      </c>
    </row>
    <row r="152" s="1" customFormat="1" ht="24" customHeight="1">
      <c r="B152" s="37"/>
      <c r="C152" s="230" t="s">
        <v>207</v>
      </c>
      <c r="D152" s="230" t="s">
        <v>169</v>
      </c>
      <c r="E152" s="231" t="s">
        <v>208</v>
      </c>
      <c r="F152" s="232" t="s">
        <v>209</v>
      </c>
      <c r="G152" s="233" t="s">
        <v>192</v>
      </c>
      <c r="H152" s="234">
        <v>0.035999999999999997</v>
      </c>
      <c r="I152" s="235"/>
      <c r="J152" s="236">
        <f>ROUND(I152*H152,2)</f>
        <v>0</v>
      </c>
      <c r="K152" s="232" t="s">
        <v>173</v>
      </c>
      <c r="L152" s="42"/>
      <c r="M152" s="237" t="s">
        <v>1</v>
      </c>
      <c r="N152" s="238" t="s">
        <v>43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174</v>
      </c>
      <c r="AT152" s="241" t="s">
        <v>169</v>
      </c>
      <c r="AU152" s="241" t="s">
        <v>87</v>
      </c>
      <c r="AY152" s="16" t="s">
        <v>166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85</v>
      </c>
      <c r="BK152" s="242">
        <f>ROUND(I152*H152,2)</f>
        <v>0</v>
      </c>
      <c r="BL152" s="16" t="s">
        <v>174</v>
      </c>
      <c r="BM152" s="241" t="s">
        <v>210</v>
      </c>
    </row>
    <row r="153" s="11" customFormat="1" ht="25.92" customHeight="1">
      <c r="B153" s="214"/>
      <c r="C153" s="215"/>
      <c r="D153" s="216" t="s">
        <v>77</v>
      </c>
      <c r="E153" s="217" t="s">
        <v>211</v>
      </c>
      <c r="F153" s="217" t="s">
        <v>212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P154+P159+P174+P187</f>
        <v>0</v>
      </c>
      <c r="Q153" s="222"/>
      <c r="R153" s="223">
        <f>R154+R159+R174+R187</f>
        <v>12.441599999999999</v>
      </c>
      <c r="S153" s="222"/>
      <c r="T153" s="224">
        <f>T154+T159+T174+T187</f>
        <v>0.71860000000000013</v>
      </c>
      <c r="AR153" s="225" t="s">
        <v>87</v>
      </c>
      <c r="AT153" s="226" t="s">
        <v>77</v>
      </c>
      <c r="AU153" s="226" t="s">
        <v>78</v>
      </c>
      <c r="AY153" s="225" t="s">
        <v>166</v>
      </c>
      <c r="BK153" s="227">
        <f>BK154+BK159+BK174+BK187</f>
        <v>0</v>
      </c>
    </row>
    <row r="154" s="11" customFormat="1" ht="22.8" customHeight="1">
      <c r="B154" s="214"/>
      <c r="C154" s="215"/>
      <c r="D154" s="216" t="s">
        <v>77</v>
      </c>
      <c r="E154" s="228" t="s">
        <v>213</v>
      </c>
      <c r="F154" s="228" t="s">
        <v>214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SUM(P155:P158)</f>
        <v>0</v>
      </c>
      <c r="Q154" s="222"/>
      <c r="R154" s="223">
        <f>SUM(R155:R158)</f>
        <v>0.012750000000000001</v>
      </c>
      <c r="S154" s="222"/>
      <c r="T154" s="224">
        <f>SUM(T155:T158)</f>
        <v>0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SUM(BK155:BK158)</f>
        <v>0</v>
      </c>
    </row>
    <row r="155" s="1" customFormat="1" ht="24" customHeight="1">
      <c r="B155" s="37"/>
      <c r="C155" s="230" t="s">
        <v>215</v>
      </c>
      <c r="D155" s="230" t="s">
        <v>169</v>
      </c>
      <c r="E155" s="231" t="s">
        <v>216</v>
      </c>
      <c r="F155" s="232" t="s">
        <v>217</v>
      </c>
      <c r="G155" s="233" t="s">
        <v>218</v>
      </c>
      <c r="H155" s="234">
        <v>30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0.00025000000000000001</v>
      </c>
      <c r="R155" s="239">
        <f>Q155*H155</f>
        <v>0.0074999999999999997</v>
      </c>
      <c r="S155" s="239">
        <v>0</v>
      </c>
      <c r="T155" s="240">
        <f>S155*H155</f>
        <v>0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220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221</v>
      </c>
      <c r="G156" s="255"/>
      <c r="H156" s="258">
        <v>30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30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24" customHeight="1">
      <c r="B158" s="37"/>
      <c r="C158" s="230" t="s">
        <v>182</v>
      </c>
      <c r="D158" s="230" t="s">
        <v>169</v>
      </c>
      <c r="E158" s="231" t="s">
        <v>222</v>
      </c>
      <c r="F158" s="232" t="s">
        <v>223</v>
      </c>
      <c r="G158" s="233" t="s">
        <v>218</v>
      </c>
      <c r="H158" s="234">
        <v>15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0.00035</v>
      </c>
      <c r="R158" s="239">
        <f>Q158*H158</f>
        <v>0.0052500000000000003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224</v>
      </c>
    </row>
    <row r="159" s="11" customFormat="1" ht="22.8" customHeight="1">
      <c r="B159" s="214"/>
      <c r="C159" s="215"/>
      <c r="D159" s="216" t="s">
        <v>77</v>
      </c>
      <c r="E159" s="228" t="s">
        <v>225</v>
      </c>
      <c r="F159" s="228" t="s">
        <v>226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SUM(P160:P173)</f>
        <v>0</v>
      </c>
      <c r="Q159" s="222"/>
      <c r="R159" s="223">
        <f>SUM(R160:R173)</f>
        <v>0</v>
      </c>
      <c r="S159" s="222"/>
      <c r="T159" s="224">
        <f>SUM(T160:T173)</f>
        <v>0.71860000000000013</v>
      </c>
      <c r="AR159" s="225" t="s">
        <v>87</v>
      </c>
      <c r="AT159" s="226" t="s">
        <v>77</v>
      </c>
      <c r="AU159" s="226" t="s">
        <v>85</v>
      </c>
      <c r="AY159" s="225" t="s">
        <v>166</v>
      </c>
      <c r="BK159" s="227">
        <f>SUM(BK160:BK173)</f>
        <v>0</v>
      </c>
    </row>
    <row r="160" s="1" customFormat="1" ht="24" customHeight="1">
      <c r="B160" s="37"/>
      <c r="C160" s="230" t="s">
        <v>227</v>
      </c>
      <c r="D160" s="230" t="s">
        <v>169</v>
      </c>
      <c r="E160" s="231" t="s">
        <v>228</v>
      </c>
      <c r="F160" s="232" t="s">
        <v>229</v>
      </c>
      <c r="G160" s="233" t="s">
        <v>218</v>
      </c>
      <c r="H160" s="234">
        <v>30</v>
      </c>
      <c r="I160" s="235"/>
      <c r="J160" s="236">
        <f>ROUND(I160*H160,2)</f>
        <v>0</v>
      </c>
      <c r="K160" s="232" t="s">
        <v>1</v>
      </c>
      <c r="L160" s="42"/>
      <c r="M160" s="237" t="s">
        <v>1</v>
      </c>
      <c r="N160" s="238" t="s">
        <v>43</v>
      </c>
      <c r="O160" s="85"/>
      <c r="P160" s="239">
        <f>O160*H160</f>
        <v>0</v>
      </c>
      <c r="Q160" s="239">
        <v>0</v>
      </c>
      <c r="R160" s="239">
        <f>Q160*H160</f>
        <v>0</v>
      </c>
      <c r="S160" s="239">
        <v>0.002</v>
      </c>
      <c r="T160" s="240">
        <f>S160*H160</f>
        <v>0.059999999999999998</v>
      </c>
      <c r="AR160" s="241" t="s">
        <v>219</v>
      </c>
      <c r="AT160" s="241" t="s">
        <v>169</v>
      </c>
      <c r="AU160" s="241" t="s">
        <v>87</v>
      </c>
      <c r="AY160" s="16" t="s">
        <v>166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6" t="s">
        <v>85</v>
      </c>
      <c r="BK160" s="242">
        <f>ROUND(I160*H160,2)</f>
        <v>0</v>
      </c>
      <c r="BL160" s="16" t="s">
        <v>219</v>
      </c>
      <c r="BM160" s="241" t="s">
        <v>230</v>
      </c>
    </row>
    <row r="161" s="1" customFormat="1" ht="24" customHeight="1">
      <c r="B161" s="37"/>
      <c r="C161" s="230" t="s">
        <v>231</v>
      </c>
      <c r="D161" s="230" t="s">
        <v>169</v>
      </c>
      <c r="E161" s="231" t="s">
        <v>232</v>
      </c>
      <c r="F161" s="232" t="s">
        <v>233</v>
      </c>
      <c r="G161" s="233" t="s">
        <v>234</v>
      </c>
      <c r="H161" s="234">
        <v>80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0.0082100000000000003</v>
      </c>
      <c r="T161" s="240">
        <f>S161*H161</f>
        <v>0.65680000000000005</v>
      </c>
      <c r="AR161" s="241" t="s">
        <v>219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219</v>
      </c>
      <c r="BM161" s="241" t="s">
        <v>235</v>
      </c>
    </row>
    <row r="162" s="1" customFormat="1" ht="24" customHeight="1">
      <c r="B162" s="37"/>
      <c r="C162" s="230" t="s">
        <v>236</v>
      </c>
      <c r="D162" s="230" t="s">
        <v>169</v>
      </c>
      <c r="E162" s="231" t="s">
        <v>237</v>
      </c>
      <c r="F162" s="232" t="s">
        <v>238</v>
      </c>
      <c r="G162" s="233" t="s">
        <v>218</v>
      </c>
      <c r="H162" s="234">
        <v>2</v>
      </c>
      <c r="I162" s="235"/>
      <c r="J162" s="236">
        <f>ROUND(I162*H162,2)</f>
        <v>0</v>
      </c>
      <c r="K162" s="232" t="s">
        <v>173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0.00089999999999999998</v>
      </c>
      <c r="T162" s="240">
        <f>S162*H162</f>
        <v>0.0018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239</v>
      </c>
    </row>
    <row r="163" s="1" customFormat="1" ht="16.5" customHeight="1">
      <c r="B163" s="37"/>
      <c r="C163" s="230" t="s">
        <v>240</v>
      </c>
      <c r="D163" s="230" t="s">
        <v>169</v>
      </c>
      <c r="E163" s="231" t="s">
        <v>241</v>
      </c>
      <c r="F163" s="232" t="s">
        <v>242</v>
      </c>
      <c r="G163" s="233" t="s">
        <v>218</v>
      </c>
      <c r="H163" s="234">
        <v>2</v>
      </c>
      <c r="I163" s="235"/>
      <c r="J163" s="236">
        <f>ROUND(I163*H163,2)</f>
        <v>0</v>
      </c>
      <c r="K163" s="232" t="s">
        <v>1</v>
      </c>
      <c r="L163" s="42"/>
      <c r="M163" s="237" t="s">
        <v>1</v>
      </c>
      <c r="N163" s="238" t="s">
        <v>43</v>
      </c>
      <c r="O163" s="8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AR163" s="241" t="s">
        <v>219</v>
      </c>
      <c r="AT163" s="241" t="s">
        <v>169</v>
      </c>
      <c r="AU163" s="241" t="s">
        <v>87</v>
      </c>
      <c r="AY163" s="16" t="s">
        <v>166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85</v>
      </c>
      <c r="BK163" s="242">
        <f>ROUND(I163*H163,2)</f>
        <v>0</v>
      </c>
      <c r="BL163" s="16" t="s">
        <v>219</v>
      </c>
      <c r="BM163" s="241" t="s">
        <v>243</v>
      </c>
    </row>
    <row r="164" s="1" customFormat="1" ht="16.5" customHeight="1">
      <c r="B164" s="37"/>
      <c r="C164" s="230" t="s">
        <v>244</v>
      </c>
      <c r="D164" s="230" t="s">
        <v>169</v>
      </c>
      <c r="E164" s="231" t="s">
        <v>245</v>
      </c>
      <c r="F164" s="232" t="s">
        <v>246</v>
      </c>
      <c r="G164" s="233" t="s">
        <v>218</v>
      </c>
      <c r="H164" s="234">
        <v>4</v>
      </c>
      <c r="I164" s="235"/>
      <c r="J164" s="236">
        <f>ROUND(I164*H164,2)</f>
        <v>0</v>
      </c>
      <c r="K164" s="232" t="s">
        <v>1</v>
      </c>
      <c r="L164" s="42"/>
      <c r="M164" s="237" t="s">
        <v>1</v>
      </c>
      <c r="N164" s="238" t="s">
        <v>43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219</v>
      </c>
      <c r="AT164" s="241" t="s">
        <v>169</v>
      </c>
      <c r="AU164" s="241" t="s">
        <v>87</v>
      </c>
      <c r="AY164" s="16" t="s">
        <v>166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85</v>
      </c>
      <c r="BK164" s="242">
        <f>ROUND(I164*H164,2)</f>
        <v>0</v>
      </c>
      <c r="BL164" s="16" t="s">
        <v>219</v>
      </c>
      <c r="BM164" s="241" t="s">
        <v>247</v>
      </c>
    </row>
    <row r="165" s="1" customFormat="1" ht="16.5" customHeight="1">
      <c r="B165" s="37"/>
      <c r="C165" s="230" t="s">
        <v>8</v>
      </c>
      <c r="D165" s="230" t="s">
        <v>169</v>
      </c>
      <c r="E165" s="231" t="s">
        <v>248</v>
      </c>
      <c r="F165" s="232" t="s">
        <v>249</v>
      </c>
      <c r="G165" s="233" t="s">
        <v>218</v>
      </c>
      <c r="H165" s="234">
        <v>2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250</v>
      </c>
    </row>
    <row r="166" s="1" customFormat="1" ht="24" customHeight="1">
      <c r="B166" s="37"/>
      <c r="C166" s="230" t="s">
        <v>219</v>
      </c>
      <c r="D166" s="230" t="s">
        <v>169</v>
      </c>
      <c r="E166" s="231" t="s">
        <v>251</v>
      </c>
      <c r="F166" s="232" t="s">
        <v>252</v>
      </c>
      <c r="G166" s="233" t="s">
        <v>218</v>
      </c>
      <c r="H166" s="234">
        <v>30</v>
      </c>
      <c r="I166" s="235"/>
      <c r="J166" s="236">
        <f>ROUND(I166*H166,2)</f>
        <v>0</v>
      </c>
      <c r="K166" s="232" t="s">
        <v>1</v>
      </c>
      <c r="L166" s="42"/>
      <c r="M166" s="237" t="s">
        <v>1</v>
      </c>
      <c r="N166" s="238" t="s">
        <v>43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219</v>
      </c>
      <c r="AT166" s="241" t="s">
        <v>169</v>
      </c>
      <c r="AU166" s="241" t="s">
        <v>87</v>
      </c>
      <c r="AY166" s="16" t="s">
        <v>166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85</v>
      </c>
      <c r="BK166" s="242">
        <f>ROUND(I166*H166,2)</f>
        <v>0</v>
      </c>
      <c r="BL166" s="16" t="s">
        <v>219</v>
      </c>
      <c r="BM166" s="241" t="s">
        <v>253</v>
      </c>
    </row>
    <row r="167" s="1" customFormat="1" ht="24" customHeight="1">
      <c r="B167" s="37"/>
      <c r="C167" s="230" t="s">
        <v>254</v>
      </c>
      <c r="D167" s="230" t="s">
        <v>169</v>
      </c>
      <c r="E167" s="231" t="s">
        <v>255</v>
      </c>
      <c r="F167" s="232" t="s">
        <v>256</v>
      </c>
      <c r="G167" s="233" t="s">
        <v>218</v>
      </c>
      <c r="H167" s="234">
        <v>30</v>
      </c>
      <c r="I167" s="235"/>
      <c r="J167" s="236">
        <f>ROUND(I167*H167,2)</f>
        <v>0</v>
      </c>
      <c r="K167" s="232" t="s">
        <v>1</v>
      </c>
      <c r="L167" s="42"/>
      <c r="M167" s="237" t="s">
        <v>1</v>
      </c>
      <c r="N167" s="238" t="s">
        <v>43</v>
      </c>
      <c r="O167" s="8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AR167" s="241" t="s">
        <v>219</v>
      </c>
      <c r="AT167" s="241" t="s">
        <v>169</v>
      </c>
      <c r="AU167" s="241" t="s">
        <v>87</v>
      </c>
      <c r="AY167" s="16" t="s">
        <v>166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85</v>
      </c>
      <c r="BK167" s="242">
        <f>ROUND(I167*H167,2)</f>
        <v>0</v>
      </c>
      <c r="BL167" s="16" t="s">
        <v>219</v>
      </c>
      <c r="BM167" s="241" t="s">
        <v>257</v>
      </c>
    </row>
    <row r="168" s="1" customFormat="1" ht="16.5" customHeight="1">
      <c r="B168" s="37"/>
      <c r="C168" s="230" t="s">
        <v>258</v>
      </c>
      <c r="D168" s="230" t="s">
        <v>169</v>
      </c>
      <c r="E168" s="231" t="s">
        <v>259</v>
      </c>
      <c r="F168" s="232" t="s">
        <v>260</v>
      </c>
      <c r="G168" s="233" t="s">
        <v>172</v>
      </c>
      <c r="H168" s="234">
        <v>15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261</v>
      </c>
    </row>
    <row r="169" s="1" customFormat="1" ht="24" customHeight="1">
      <c r="B169" s="37"/>
      <c r="C169" s="230" t="s">
        <v>262</v>
      </c>
      <c r="D169" s="230" t="s">
        <v>169</v>
      </c>
      <c r="E169" s="231" t="s">
        <v>263</v>
      </c>
      <c r="F169" s="232" t="s">
        <v>264</v>
      </c>
      <c r="G169" s="233" t="s">
        <v>218</v>
      </c>
      <c r="H169" s="234">
        <v>30</v>
      </c>
      <c r="I169" s="235"/>
      <c r="J169" s="236">
        <f>ROUND(I169*H169,2)</f>
        <v>0</v>
      </c>
      <c r="K169" s="232" t="s">
        <v>1</v>
      </c>
      <c r="L169" s="42"/>
      <c r="M169" s="237" t="s">
        <v>1</v>
      </c>
      <c r="N169" s="238" t="s">
        <v>43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AR169" s="241" t="s">
        <v>219</v>
      </c>
      <c r="AT169" s="241" t="s">
        <v>169</v>
      </c>
      <c r="AU169" s="241" t="s">
        <v>87</v>
      </c>
      <c r="AY169" s="16" t="s">
        <v>166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85</v>
      </c>
      <c r="BK169" s="242">
        <f>ROUND(I169*H169,2)</f>
        <v>0</v>
      </c>
      <c r="BL169" s="16" t="s">
        <v>219</v>
      </c>
      <c r="BM169" s="241" t="s">
        <v>265</v>
      </c>
    </row>
    <row r="170" s="1" customFormat="1" ht="24" customHeight="1">
      <c r="B170" s="37"/>
      <c r="C170" s="230" t="s">
        <v>266</v>
      </c>
      <c r="D170" s="230" t="s">
        <v>169</v>
      </c>
      <c r="E170" s="231" t="s">
        <v>267</v>
      </c>
      <c r="F170" s="232" t="s">
        <v>268</v>
      </c>
      <c r="G170" s="233" t="s">
        <v>218</v>
      </c>
      <c r="H170" s="234">
        <v>30</v>
      </c>
      <c r="I170" s="235"/>
      <c r="J170" s="236">
        <f>ROUND(I170*H170,2)</f>
        <v>0</v>
      </c>
      <c r="K170" s="232" t="s">
        <v>1</v>
      </c>
      <c r="L170" s="42"/>
      <c r="M170" s="237" t="s">
        <v>1</v>
      </c>
      <c r="N170" s="238" t="s">
        <v>43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219</v>
      </c>
      <c r="AT170" s="241" t="s">
        <v>169</v>
      </c>
      <c r="AU170" s="241" t="s">
        <v>87</v>
      </c>
      <c r="AY170" s="16" t="s">
        <v>166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85</v>
      </c>
      <c r="BK170" s="242">
        <f>ROUND(I170*H170,2)</f>
        <v>0</v>
      </c>
      <c r="BL170" s="16" t="s">
        <v>219</v>
      </c>
      <c r="BM170" s="241" t="s">
        <v>269</v>
      </c>
    </row>
    <row r="171" s="1" customFormat="1" ht="16.5" customHeight="1">
      <c r="B171" s="37"/>
      <c r="C171" s="230" t="s">
        <v>7</v>
      </c>
      <c r="D171" s="230" t="s">
        <v>169</v>
      </c>
      <c r="E171" s="231" t="s">
        <v>270</v>
      </c>
      <c r="F171" s="232" t="s">
        <v>271</v>
      </c>
      <c r="G171" s="233" t="s">
        <v>172</v>
      </c>
      <c r="H171" s="234">
        <v>12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272</v>
      </c>
    </row>
    <row r="172" s="1" customFormat="1" ht="16.5" customHeight="1">
      <c r="B172" s="37"/>
      <c r="C172" s="230" t="s">
        <v>273</v>
      </c>
      <c r="D172" s="230" t="s">
        <v>169</v>
      </c>
      <c r="E172" s="231" t="s">
        <v>274</v>
      </c>
      <c r="F172" s="232" t="s">
        <v>275</v>
      </c>
      <c r="G172" s="233" t="s">
        <v>172</v>
      </c>
      <c r="H172" s="234">
        <v>12</v>
      </c>
      <c r="I172" s="235"/>
      <c r="J172" s="236">
        <f>ROUND(I172*H172,2)</f>
        <v>0</v>
      </c>
      <c r="K172" s="232" t="s">
        <v>1</v>
      </c>
      <c r="L172" s="42"/>
      <c r="M172" s="237" t="s">
        <v>1</v>
      </c>
      <c r="N172" s="238" t="s">
        <v>43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219</v>
      </c>
      <c r="AT172" s="241" t="s">
        <v>169</v>
      </c>
      <c r="AU172" s="241" t="s">
        <v>87</v>
      </c>
      <c r="AY172" s="16" t="s">
        <v>166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85</v>
      </c>
      <c r="BK172" s="242">
        <f>ROUND(I172*H172,2)</f>
        <v>0</v>
      </c>
      <c r="BL172" s="16" t="s">
        <v>219</v>
      </c>
      <c r="BM172" s="241" t="s">
        <v>276</v>
      </c>
    </row>
    <row r="173" s="1" customFormat="1" ht="24" customHeight="1">
      <c r="B173" s="37"/>
      <c r="C173" s="230" t="s">
        <v>277</v>
      </c>
      <c r="D173" s="230" t="s">
        <v>169</v>
      </c>
      <c r="E173" s="231" t="s">
        <v>278</v>
      </c>
      <c r="F173" s="232" t="s">
        <v>279</v>
      </c>
      <c r="G173" s="233" t="s">
        <v>280</v>
      </c>
      <c r="H173" s="234">
        <v>2</v>
      </c>
      <c r="I173" s="235"/>
      <c r="J173" s="236">
        <f>ROUND(I173*H173,2)</f>
        <v>0</v>
      </c>
      <c r="K173" s="232" t="s">
        <v>1</v>
      </c>
      <c r="L173" s="42"/>
      <c r="M173" s="237" t="s">
        <v>1</v>
      </c>
      <c r="N173" s="238" t="s">
        <v>43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219</v>
      </c>
      <c r="AT173" s="241" t="s">
        <v>169</v>
      </c>
      <c r="AU173" s="241" t="s">
        <v>87</v>
      </c>
      <c r="AY173" s="16" t="s">
        <v>166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85</v>
      </c>
      <c r="BK173" s="242">
        <f>ROUND(I173*H173,2)</f>
        <v>0</v>
      </c>
      <c r="BL173" s="16" t="s">
        <v>219</v>
      </c>
      <c r="BM173" s="241" t="s">
        <v>281</v>
      </c>
    </row>
    <row r="174" s="11" customFormat="1" ht="22.8" customHeight="1">
      <c r="B174" s="214"/>
      <c r="C174" s="215"/>
      <c r="D174" s="216" t="s">
        <v>77</v>
      </c>
      <c r="E174" s="228" t="s">
        <v>282</v>
      </c>
      <c r="F174" s="228" t="s">
        <v>283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SUM(P175:P186)</f>
        <v>0</v>
      </c>
      <c r="Q174" s="222"/>
      <c r="R174" s="223">
        <f>SUM(R175:R186)</f>
        <v>11.831249999999999</v>
      </c>
      <c r="S174" s="222"/>
      <c r="T174" s="224">
        <f>SUM(T175:T186)</f>
        <v>0</v>
      </c>
      <c r="AR174" s="225" t="s">
        <v>87</v>
      </c>
      <c r="AT174" s="226" t="s">
        <v>77</v>
      </c>
      <c r="AU174" s="226" t="s">
        <v>85</v>
      </c>
      <c r="AY174" s="225" t="s">
        <v>166</v>
      </c>
      <c r="BK174" s="227">
        <f>SUM(BK175:BK186)</f>
        <v>0</v>
      </c>
    </row>
    <row r="175" s="1" customFormat="1" ht="24" customHeight="1">
      <c r="B175" s="37"/>
      <c r="C175" s="230" t="s">
        <v>284</v>
      </c>
      <c r="D175" s="230" t="s">
        <v>169</v>
      </c>
      <c r="E175" s="231" t="s">
        <v>285</v>
      </c>
      <c r="F175" s="232" t="s">
        <v>286</v>
      </c>
      <c r="G175" s="233" t="s">
        <v>172</v>
      </c>
      <c r="H175" s="234">
        <v>60</v>
      </c>
      <c r="I175" s="235"/>
      <c r="J175" s="236">
        <f>ROUND(I175*H175,2)</f>
        <v>0</v>
      </c>
      <c r="K175" s="232" t="s">
        <v>173</v>
      </c>
      <c r="L175" s="42"/>
      <c r="M175" s="237" t="s">
        <v>1</v>
      </c>
      <c r="N175" s="238" t="s">
        <v>43</v>
      </c>
      <c r="O175" s="85"/>
      <c r="P175" s="239">
        <f>O175*H175</f>
        <v>0</v>
      </c>
      <c r="Q175" s="239">
        <v>0.025409999999999999</v>
      </c>
      <c r="R175" s="239">
        <f>Q175*H175</f>
        <v>1.5246</v>
      </c>
      <c r="S175" s="239">
        <v>0</v>
      </c>
      <c r="T175" s="240">
        <f>S175*H175</f>
        <v>0</v>
      </c>
      <c r="AR175" s="241" t="s">
        <v>219</v>
      </c>
      <c r="AT175" s="241" t="s">
        <v>169</v>
      </c>
      <c r="AU175" s="241" t="s">
        <v>87</v>
      </c>
      <c r="AY175" s="16" t="s">
        <v>166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85</v>
      </c>
      <c r="BK175" s="242">
        <f>ROUND(I175*H175,2)</f>
        <v>0</v>
      </c>
      <c r="BL175" s="16" t="s">
        <v>219</v>
      </c>
      <c r="BM175" s="241" t="s">
        <v>287</v>
      </c>
    </row>
    <row r="176" s="13" customFormat="1">
      <c r="B176" s="254"/>
      <c r="C176" s="255"/>
      <c r="D176" s="245" t="s">
        <v>176</v>
      </c>
      <c r="E176" s="256" t="s">
        <v>1</v>
      </c>
      <c r="F176" s="257" t="s">
        <v>288</v>
      </c>
      <c r="G176" s="255"/>
      <c r="H176" s="258">
        <v>60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176</v>
      </c>
      <c r="AU176" s="264" t="s">
        <v>87</v>
      </c>
      <c r="AV176" s="13" t="s">
        <v>87</v>
      </c>
      <c r="AW176" s="13" t="s">
        <v>32</v>
      </c>
      <c r="AX176" s="13" t="s">
        <v>78</v>
      </c>
      <c r="AY176" s="264" t="s">
        <v>166</v>
      </c>
    </row>
    <row r="177" s="14" customFormat="1">
      <c r="B177" s="265"/>
      <c r="C177" s="266"/>
      <c r="D177" s="245" t="s">
        <v>176</v>
      </c>
      <c r="E177" s="267" t="s">
        <v>1</v>
      </c>
      <c r="F177" s="268" t="s">
        <v>181</v>
      </c>
      <c r="G177" s="266"/>
      <c r="H177" s="269">
        <v>60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176</v>
      </c>
      <c r="AU177" s="275" t="s">
        <v>87</v>
      </c>
      <c r="AV177" s="14" t="s">
        <v>174</v>
      </c>
      <c r="AW177" s="14" t="s">
        <v>32</v>
      </c>
      <c r="AX177" s="14" t="s">
        <v>85</v>
      </c>
      <c r="AY177" s="275" t="s">
        <v>166</v>
      </c>
    </row>
    <row r="178" s="1" customFormat="1" ht="24" customHeight="1">
      <c r="B178" s="37"/>
      <c r="C178" s="230" t="s">
        <v>289</v>
      </c>
      <c r="D178" s="230" t="s">
        <v>169</v>
      </c>
      <c r="E178" s="231" t="s">
        <v>290</v>
      </c>
      <c r="F178" s="232" t="s">
        <v>291</v>
      </c>
      <c r="G178" s="233" t="s">
        <v>172</v>
      </c>
      <c r="H178" s="234">
        <v>375</v>
      </c>
      <c r="I178" s="235"/>
      <c r="J178" s="236">
        <f>ROUND(I178*H178,2)</f>
        <v>0</v>
      </c>
      <c r="K178" s="232" t="s">
        <v>1</v>
      </c>
      <c r="L178" s="42"/>
      <c r="M178" s="237" t="s">
        <v>1</v>
      </c>
      <c r="N178" s="238" t="s">
        <v>43</v>
      </c>
      <c r="O178" s="85"/>
      <c r="P178" s="239">
        <f>O178*H178</f>
        <v>0</v>
      </c>
      <c r="Q178" s="239">
        <v>0.027390000000000001</v>
      </c>
      <c r="R178" s="239">
        <f>Q178*H178</f>
        <v>10.27125</v>
      </c>
      <c r="S178" s="239">
        <v>0</v>
      </c>
      <c r="T178" s="240">
        <f>S178*H178</f>
        <v>0</v>
      </c>
      <c r="AR178" s="241" t="s">
        <v>219</v>
      </c>
      <c r="AT178" s="241" t="s">
        <v>169</v>
      </c>
      <c r="AU178" s="241" t="s">
        <v>87</v>
      </c>
      <c r="AY178" s="16" t="s">
        <v>166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85</v>
      </c>
      <c r="BK178" s="242">
        <f>ROUND(I178*H178,2)</f>
        <v>0</v>
      </c>
      <c r="BL178" s="16" t="s">
        <v>219</v>
      </c>
      <c r="BM178" s="241" t="s">
        <v>292</v>
      </c>
    </row>
    <row r="179" s="13" customFormat="1">
      <c r="B179" s="254"/>
      <c r="C179" s="255"/>
      <c r="D179" s="245" t="s">
        <v>176</v>
      </c>
      <c r="E179" s="256" t="s">
        <v>1</v>
      </c>
      <c r="F179" s="257" t="s">
        <v>293</v>
      </c>
      <c r="G179" s="255"/>
      <c r="H179" s="258">
        <v>375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176</v>
      </c>
      <c r="AU179" s="264" t="s">
        <v>87</v>
      </c>
      <c r="AV179" s="13" t="s">
        <v>87</v>
      </c>
      <c r="AW179" s="13" t="s">
        <v>32</v>
      </c>
      <c r="AX179" s="13" t="s">
        <v>78</v>
      </c>
      <c r="AY179" s="264" t="s">
        <v>166</v>
      </c>
    </row>
    <row r="180" s="14" customFormat="1">
      <c r="B180" s="265"/>
      <c r="C180" s="266"/>
      <c r="D180" s="245" t="s">
        <v>176</v>
      </c>
      <c r="E180" s="267" t="s">
        <v>1</v>
      </c>
      <c r="F180" s="268" t="s">
        <v>181</v>
      </c>
      <c r="G180" s="266"/>
      <c r="H180" s="269">
        <v>375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176</v>
      </c>
      <c r="AU180" s="275" t="s">
        <v>87</v>
      </c>
      <c r="AV180" s="14" t="s">
        <v>174</v>
      </c>
      <c r="AW180" s="14" t="s">
        <v>32</v>
      </c>
      <c r="AX180" s="14" t="s">
        <v>85</v>
      </c>
      <c r="AY180" s="275" t="s">
        <v>166</v>
      </c>
    </row>
    <row r="181" s="1" customFormat="1" ht="16.5" customHeight="1">
      <c r="B181" s="37"/>
      <c r="C181" s="230" t="s">
        <v>294</v>
      </c>
      <c r="D181" s="230" t="s">
        <v>169</v>
      </c>
      <c r="E181" s="231" t="s">
        <v>295</v>
      </c>
      <c r="F181" s="232" t="s">
        <v>296</v>
      </c>
      <c r="G181" s="233" t="s">
        <v>218</v>
      </c>
      <c r="H181" s="234">
        <v>30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8.0000000000000007E-05</v>
      </c>
      <c r="R181" s="239">
        <f>Q181*H181</f>
        <v>0.0024000000000000002</v>
      </c>
      <c r="S181" s="239">
        <v>0</v>
      </c>
      <c r="T181" s="240">
        <f>S181*H181</f>
        <v>0</v>
      </c>
      <c r="AR181" s="241" t="s">
        <v>219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219</v>
      </c>
      <c r="BM181" s="241" t="s">
        <v>297</v>
      </c>
    </row>
    <row r="182" s="12" customFormat="1">
      <c r="B182" s="243"/>
      <c r="C182" s="244"/>
      <c r="D182" s="245" t="s">
        <v>176</v>
      </c>
      <c r="E182" s="246" t="s">
        <v>1</v>
      </c>
      <c r="F182" s="247" t="s">
        <v>298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176</v>
      </c>
      <c r="AU182" s="253" t="s">
        <v>87</v>
      </c>
      <c r="AV182" s="12" t="s">
        <v>85</v>
      </c>
      <c r="AW182" s="12" t="s">
        <v>32</v>
      </c>
      <c r="AX182" s="12" t="s">
        <v>78</v>
      </c>
      <c r="AY182" s="253" t="s">
        <v>166</v>
      </c>
    </row>
    <row r="183" s="13" customFormat="1">
      <c r="B183" s="254"/>
      <c r="C183" s="255"/>
      <c r="D183" s="245" t="s">
        <v>176</v>
      </c>
      <c r="E183" s="256" t="s">
        <v>1</v>
      </c>
      <c r="F183" s="257" t="s">
        <v>221</v>
      </c>
      <c r="G183" s="255"/>
      <c r="H183" s="258">
        <v>30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176</v>
      </c>
      <c r="AU183" s="264" t="s">
        <v>87</v>
      </c>
      <c r="AV183" s="13" t="s">
        <v>87</v>
      </c>
      <c r="AW183" s="13" t="s">
        <v>32</v>
      </c>
      <c r="AX183" s="13" t="s">
        <v>78</v>
      </c>
      <c r="AY183" s="264" t="s">
        <v>166</v>
      </c>
    </row>
    <row r="184" s="14" customFormat="1">
      <c r="B184" s="265"/>
      <c r="C184" s="266"/>
      <c r="D184" s="245" t="s">
        <v>176</v>
      </c>
      <c r="E184" s="267" t="s">
        <v>1</v>
      </c>
      <c r="F184" s="268" t="s">
        <v>181</v>
      </c>
      <c r="G184" s="266"/>
      <c r="H184" s="269">
        <v>30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176</v>
      </c>
      <c r="AU184" s="275" t="s">
        <v>87</v>
      </c>
      <c r="AV184" s="14" t="s">
        <v>174</v>
      </c>
      <c r="AW184" s="14" t="s">
        <v>32</v>
      </c>
      <c r="AX184" s="14" t="s">
        <v>85</v>
      </c>
      <c r="AY184" s="275" t="s">
        <v>166</v>
      </c>
    </row>
    <row r="185" s="1" customFormat="1" ht="24" customHeight="1">
      <c r="B185" s="37"/>
      <c r="C185" s="276" t="s">
        <v>299</v>
      </c>
      <c r="D185" s="276" t="s">
        <v>300</v>
      </c>
      <c r="E185" s="277" t="s">
        <v>301</v>
      </c>
      <c r="F185" s="278" t="s">
        <v>302</v>
      </c>
      <c r="G185" s="279" t="s">
        <v>218</v>
      </c>
      <c r="H185" s="280">
        <v>30</v>
      </c>
      <c r="I185" s="281"/>
      <c r="J185" s="282">
        <f>ROUND(I185*H185,2)</f>
        <v>0</v>
      </c>
      <c r="K185" s="278" t="s">
        <v>1</v>
      </c>
      <c r="L185" s="283"/>
      <c r="M185" s="284" t="s">
        <v>1</v>
      </c>
      <c r="N185" s="285" t="s">
        <v>43</v>
      </c>
      <c r="O185" s="85"/>
      <c r="P185" s="239">
        <f>O185*H185</f>
        <v>0</v>
      </c>
      <c r="Q185" s="239">
        <v>0.0011000000000000001</v>
      </c>
      <c r="R185" s="239">
        <f>Q185*H185</f>
        <v>0.033000000000000002</v>
      </c>
      <c r="S185" s="239">
        <v>0</v>
      </c>
      <c r="T185" s="240">
        <f>S185*H185</f>
        <v>0</v>
      </c>
      <c r="AR185" s="241" t="s">
        <v>303</v>
      </c>
      <c r="AT185" s="241" t="s">
        <v>300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304</v>
      </c>
    </row>
    <row r="186" s="1" customFormat="1" ht="24" customHeight="1">
      <c r="B186" s="37"/>
      <c r="C186" s="230" t="s">
        <v>305</v>
      </c>
      <c r="D186" s="230" t="s">
        <v>169</v>
      </c>
      <c r="E186" s="231" t="s">
        <v>306</v>
      </c>
      <c r="F186" s="232" t="s">
        <v>307</v>
      </c>
      <c r="G186" s="233" t="s">
        <v>192</v>
      </c>
      <c r="H186" s="234">
        <v>11.831</v>
      </c>
      <c r="I186" s="235"/>
      <c r="J186" s="236">
        <f>ROUND(I186*H186,2)</f>
        <v>0</v>
      </c>
      <c r="K186" s="232" t="s">
        <v>173</v>
      </c>
      <c r="L186" s="42"/>
      <c r="M186" s="237" t="s">
        <v>1</v>
      </c>
      <c r="N186" s="238" t="s">
        <v>43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219</v>
      </c>
      <c r="AT186" s="241" t="s">
        <v>169</v>
      </c>
      <c r="AU186" s="241" t="s">
        <v>87</v>
      </c>
      <c r="AY186" s="16" t="s">
        <v>166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85</v>
      </c>
      <c r="BK186" s="242">
        <f>ROUND(I186*H186,2)</f>
        <v>0</v>
      </c>
      <c r="BL186" s="16" t="s">
        <v>219</v>
      </c>
      <c r="BM186" s="241" t="s">
        <v>308</v>
      </c>
    </row>
    <row r="187" s="11" customFormat="1" ht="22.8" customHeight="1">
      <c r="B187" s="214"/>
      <c r="C187" s="215"/>
      <c r="D187" s="216" t="s">
        <v>77</v>
      </c>
      <c r="E187" s="228" t="s">
        <v>309</v>
      </c>
      <c r="F187" s="228" t="s">
        <v>310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0.59759999999999991</v>
      </c>
      <c r="S187" s="222"/>
      <c r="T187" s="224">
        <f>SUM(T188:T192)</f>
        <v>0</v>
      </c>
      <c r="AR187" s="225" t="s">
        <v>87</v>
      </c>
      <c r="AT187" s="226" t="s">
        <v>77</v>
      </c>
      <c r="AU187" s="226" t="s">
        <v>85</v>
      </c>
      <c r="AY187" s="225" t="s">
        <v>166</v>
      </c>
      <c r="BK187" s="227">
        <f>SUM(BK188:BK192)</f>
        <v>0</v>
      </c>
    </row>
    <row r="188" s="1" customFormat="1" ht="24" customHeight="1">
      <c r="B188" s="37"/>
      <c r="C188" s="230" t="s">
        <v>311</v>
      </c>
      <c r="D188" s="230" t="s">
        <v>169</v>
      </c>
      <c r="E188" s="231" t="s">
        <v>312</v>
      </c>
      <c r="F188" s="232" t="s">
        <v>313</v>
      </c>
      <c r="G188" s="233" t="s">
        <v>218</v>
      </c>
      <c r="H188" s="234">
        <v>30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0.00092000000000000003</v>
      </c>
      <c r="R188" s="239">
        <f>Q188*H188</f>
        <v>0.0276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314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221</v>
      </c>
      <c r="G189" s="255"/>
      <c r="H189" s="258">
        <v>30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30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24" customHeight="1">
      <c r="B191" s="37"/>
      <c r="C191" s="276" t="s">
        <v>315</v>
      </c>
      <c r="D191" s="276" t="s">
        <v>300</v>
      </c>
      <c r="E191" s="277" t="s">
        <v>316</v>
      </c>
      <c r="F191" s="278" t="s">
        <v>317</v>
      </c>
      <c r="G191" s="279" t="s">
        <v>218</v>
      </c>
      <c r="H191" s="280">
        <v>30</v>
      </c>
      <c r="I191" s="281"/>
      <c r="J191" s="282">
        <f>ROUND(I191*H191,2)</f>
        <v>0</v>
      </c>
      <c r="K191" s="278" t="s">
        <v>1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0.019</v>
      </c>
      <c r="R191" s="239">
        <f>Q191*H191</f>
        <v>0.56999999999999995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318</v>
      </c>
    </row>
    <row r="192" s="1" customFormat="1" ht="24" customHeight="1">
      <c r="B192" s="37"/>
      <c r="C192" s="230" t="s">
        <v>319</v>
      </c>
      <c r="D192" s="230" t="s">
        <v>169</v>
      </c>
      <c r="E192" s="231" t="s">
        <v>320</v>
      </c>
      <c r="F192" s="232" t="s">
        <v>321</v>
      </c>
      <c r="G192" s="233" t="s">
        <v>192</v>
      </c>
      <c r="H192" s="234">
        <v>0.59799999999999998</v>
      </c>
      <c r="I192" s="235"/>
      <c r="J192" s="236">
        <f>ROUND(I192*H192,2)</f>
        <v>0</v>
      </c>
      <c r="K192" s="232" t="s">
        <v>173</v>
      </c>
      <c r="L192" s="42"/>
      <c r="M192" s="237" t="s">
        <v>1</v>
      </c>
      <c r="N192" s="238" t="s">
        <v>43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219</v>
      </c>
      <c r="AT192" s="241" t="s">
        <v>169</v>
      </c>
      <c r="AU192" s="241" t="s">
        <v>87</v>
      </c>
      <c r="AY192" s="16" t="s">
        <v>166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85</v>
      </c>
      <c r="BK192" s="242">
        <f>ROUND(I192*H192,2)</f>
        <v>0</v>
      </c>
      <c r="BL192" s="16" t="s">
        <v>219</v>
      </c>
      <c r="BM192" s="241" t="s">
        <v>322</v>
      </c>
    </row>
    <row r="193" s="11" customFormat="1" ht="25.92" customHeight="1">
      <c r="B193" s="214"/>
      <c r="C193" s="215"/>
      <c r="D193" s="216" t="s">
        <v>77</v>
      </c>
      <c r="E193" s="217" t="s">
        <v>323</v>
      </c>
      <c r="F193" s="217" t="s">
        <v>324</v>
      </c>
      <c r="G193" s="215"/>
      <c r="H193" s="215"/>
      <c r="I193" s="218"/>
      <c r="J193" s="219">
        <f>BK193</f>
        <v>0</v>
      </c>
      <c r="K193" s="215"/>
      <c r="L193" s="220"/>
      <c r="M193" s="221"/>
      <c r="N193" s="222"/>
      <c r="O193" s="222"/>
      <c r="P193" s="223">
        <f>P194</f>
        <v>0</v>
      </c>
      <c r="Q193" s="222"/>
      <c r="R193" s="223">
        <f>R194</f>
        <v>0</v>
      </c>
      <c r="S193" s="222"/>
      <c r="T193" s="224">
        <f>T194</f>
        <v>0</v>
      </c>
      <c r="AR193" s="225" t="s">
        <v>198</v>
      </c>
      <c r="AT193" s="226" t="s">
        <v>77</v>
      </c>
      <c r="AU193" s="226" t="s">
        <v>78</v>
      </c>
      <c r="AY193" s="225" t="s">
        <v>166</v>
      </c>
      <c r="BK193" s="227">
        <f>BK194</f>
        <v>0</v>
      </c>
    </row>
    <row r="194" s="11" customFormat="1" ht="22.8" customHeight="1">
      <c r="B194" s="214"/>
      <c r="C194" s="215"/>
      <c r="D194" s="216" t="s">
        <v>77</v>
      </c>
      <c r="E194" s="228" t="s">
        <v>325</v>
      </c>
      <c r="F194" s="228" t="s">
        <v>326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P195</f>
        <v>0</v>
      </c>
      <c r="Q194" s="222"/>
      <c r="R194" s="223">
        <f>R195</f>
        <v>0</v>
      </c>
      <c r="S194" s="222"/>
      <c r="T194" s="224">
        <f>T195</f>
        <v>0</v>
      </c>
      <c r="AR194" s="225" t="s">
        <v>198</v>
      </c>
      <c r="AT194" s="226" t="s">
        <v>77</v>
      </c>
      <c r="AU194" s="226" t="s">
        <v>85</v>
      </c>
      <c r="AY194" s="225" t="s">
        <v>166</v>
      </c>
      <c r="BK194" s="227">
        <f>BK195</f>
        <v>0</v>
      </c>
    </row>
    <row r="195" s="1" customFormat="1" ht="16.5" customHeight="1">
      <c r="B195" s="37"/>
      <c r="C195" s="230" t="s">
        <v>303</v>
      </c>
      <c r="D195" s="230" t="s">
        <v>169</v>
      </c>
      <c r="E195" s="231" t="s">
        <v>327</v>
      </c>
      <c r="F195" s="232" t="s">
        <v>328</v>
      </c>
      <c r="G195" s="233" t="s">
        <v>329</v>
      </c>
      <c r="H195" s="234">
        <v>1</v>
      </c>
      <c r="I195" s="235"/>
      <c r="J195" s="236">
        <f>ROUND(I195*H195,2)</f>
        <v>0</v>
      </c>
      <c r="K195" s="232" t="s">
        <v>173</v>
      </c>
      <c r="L195" s="42"/>
      <c r="M195" s="286" t="s">
        <v>1</v>
      </c>
      <c r="N195" s="287" t="s">
        <v>43</v>
      </c>
      <c r="O195" s="288"/>
      <c r="P195" s="289">
        <f>O195*H195</f>
        <v>0</v>
      </c>
      <c r="Q195" s="289">
        <v>0</v>
      </c>
      <c r="R195" s="289">
        <f>Q195*H195</f>
        <v>0</v>
      </c>
      <c r="S195" s="289">
        <v>0</v>
      </c>
      <c r="T195" s="290">
        <f>S195*H195</f>
        <v>0</v>
      </c>
      <c r="AR195" s="241" t="s">
        <v>330</v>
      </c>
      <c r="AT195" s="241" t="s">
        <v>169</v>
      </c>
      <c r="AU195" s="241" t="s">
        <v>87</v>
      </c>
      <c r="AY195" s="16" t="s">
        <v>166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85</v>
      </c>
      <c r="BK195" s="242">
        <f>ROUND(I195*H195,2)</f>
        <v>0</v>
      </c>
      <c r="BL195" s="16" t="s">
        <v>330</v>
      </c>
      <c r="BM195" s="241" t="s">
        <v>331</v>
      </c>
    </row>
    <row r="196" s="1" customFormat="1" ht="6.96" customHeight="1">
      <c r="B196" s="60"/>
      <c r="C196" s="61"/>
      <c r="D196" s="61"/>
      <c r="E196" s="61"/>
      <c r="F196" s="61"/>
      <c r="G196" s="61"/>
      <c r="H196" s="61"/>
      <c r="I196" s="181"/>
      <c r="J196" s="61"/>
      <c r="K196" s="61"/>
      <c r="L196" s="42"/>
    </row>
  </sheetData>
  <sheetProtection sheet="1" autoFilter="0" formatColumns="0" formatRows="0" objects="1" scenarios="1" spinCount="100000" saltValue="XLRQoIt8ihE/bfraBnhGMC8lSFEX9/SndZm6YhUUnlangymiNtgyfBMgtkxHMVXu1CjrC1DDVE6mQYqNyS9+8Q==" hashValue="vP+SYJwCbx38jZnwuDK7BPxRnZUYRoyGDhbaTkcc5KDDCqwQOSSDPAH0PVBD1B3WGKoMzqBSjBK9E5AMklwOqQ==" algorithmName="SHA-512" password="CC35"/>
  <autoFilter ref="C13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98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131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333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ROUND((SUM(BE132:BE195)),  2)</f>
        <v>0</v>
      </c>
      <c r="I35" s="162">
        <v>0.20999999999999999</v>
      </c>
      <c r="J35" s="161">
        <f>ROUND(((SUM(BE132:BE195))*I35),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ROUND((SUM(BF132:BF195)),  2)</f>
        <v>0</v>
      </c>
      <c r="I36" s="162">
        <v>0.14999999999999999</v>
      </c>
      <c r="J36" s="161">
        <f>ROUND(((SUM(BF132:BF195))*I36),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ROUND((SUM(BG132:BG195)),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ROUND((SUM(BH132:BH195)),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ROUND((SUM(BI132:BI195)),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131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01c - INV - Stoupačka 3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141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142</v>
      </c>
      <c r="E102" s="200"/>
      <c r="F102" s="200"/>
      <c r="G102" s="200"/>
      <c r="H102" s="200"/>
      <c r="I102" s="201"/>
      <c r="J102" s="202">
        <f>J145</f>
        <v>0</v>
      </c>
      <c r="K102" s="127"/>
      <c r="L102" s="203"/>
    </row>
    <row r="103" s="9" customFormat="1" ht="19.92" customHeight="1">
      <c r="B103" s="198"/>
      <c r="C103" s="127"/>
      <c r="D103" s="199" t="s">
        <v>143</v>
      </c>
      <c r="E103" s="200"/>
      <c r="F103" s="200"/>
      <c r="G103" s="200"/>
      <c r="H103" s="200"/>
      <c r="I103" s="201"/>
      <c r="J103" s="202">
        <f>J151</f>
        <v>0</v>
      </c>
      <c r="K103" s="127"/>
      <c r="L103" s="203"/>
    </row>
    <row r="104" s="8" customFormat="1" ht="24.96" customHeight="1">
      <c r="B104" s="191"/>
      <c r="C104" s="192"/>
      <c r="D104" s="193" t="s">
        <v>144</v>
      </c>
      <c r="E104" s="194"/>
      <c r="F104" s="194"/>
      <c r="G104" s="194"/>
      <c r="H104" s="194"/>
      <c r="I104" s="195"/>
      <c r="J104" s="196">
        <f>J153</f>
        <v>0</v>
      </c>
      <c r="K104" s="192"/>
      <c r="L104" s="197"/>
    </row>
    <row r="105" s="9" customFormat="1" ht="19.92" customHeight="1">
      <c r="B105" s="198"/>
      <c r="C105" s="127"/>
      <c r="D105" s="199" t="s">
        <v>145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146</v>
      </c>
      <c r="E106" s="200"/>
      <c r="F106" s="200"/>
      <c r="G106" s="200"/>
      <c r="H106" s="200"/>
      <c r="I106" s="201"/>
      <c r="J106" s="202">
        <f>J159</f>
        <v>0</v>
      </c>
      <c r="K106" s="127"/>
      <c r="L106" s="203"/>
    </row>
    <row r="107" s="9" customFormat="1" ht="19.92" customHeight="1">
      <c r="B107" s="198"/>
      <c r="C107" s="127"/>
      <c r="D107" s="199" t="s">
        <v>147</v>
      </c>
      <c r="E107" s="200"/>
      <c r="F107" s="200"/>
      <c r="G107" s="200"/>
      <c r="H107" s="200"/>
      <c r="I107" s="201"/>
      <c r="J107" s="202">
        <f>J174</f>
        <v>0</v>
      </c>
      <c r="K107" s="127"/>
      <c r="L107" s="203"/>
    </row>
    <row r="108" s="9" customFormat="1" ht="19.92" customHeight="1">
      <c r="B108" s="198"/>
      <c r="C108" s="127"/>
      <c r="D108" s="199" t="s">
        <v>148</v>
      </c>
      <c r="E108" s="200"/>
      <c r="F108" s="200"/>
      <c r="G108" s="200"/>
      <c r="H108" s="200"/>
      <c r="I108" s="201"/>
      <c r="J108" s="202">
        <f>J187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J193</f>
        <v>0</v>
      </c>
      <c r="K109" s="192"/>
      <c r="L109" s="197"/>
    </row>
    <row r="110" s="9" customFormat="1" ht="19.92" customHeight="1">
      <c r="B110" s="198"/>
      <c r="C110" s="127"/>
      <c r="D110" s="199" t="s">
        <v>150</v>
      </c>
      <c r="E110" s="200"/>
      <c r="F110" s="200"/>
      <c r="G110" s="200"/>
      <c r="H110" s="200"/>
      <c r="I110" s="201"/>
      <c r="J110" s="202">
        <f>J194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131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01c - INV - Stoupačka 3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P133+P153+P193</f>
        <v>0</v>
      </c>
      <c r="Q132" s="98"/>
      <c r="R132" s="211">
        <f>R133+R153+R193</f>
        <v>12.477119999999999</v>
      </c>
      <c r="S132" s="98"/>
      <c r="T132" s="212">
        <f>T133+T153+T193</f>
        <v>0.71860000000000013</v>
      </c>
      <c r="AT132" s="16" t="s">
        <v>77</v>
      </c>
      <c r="AU132" s="16" t="s">
        <v>138</v>
      </c>
      <c r="BK132" s="213">
        <f>BK133+BK153+BK193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P134+P141+P145+P151</f>
        <v>0</v>
      </c>
      <c r="Q133" s="222"/>
      <c r="R133" s="223">
        <f>R134+R141+R145+R151</f>
        <v>0.035520000000000003</v>
      </c>
      <c r="S133" s="222"/>
      <c r="T133" s="224">
        <f>T134+T141+T145+T151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BK134+BK141+BK145+BK151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0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16.5" customHeight="1">
      <c r="B135" s="37"/>
      <c r="C135" s="230" t="s">
        <v>85</v>
      </c>
      <c r="D135" s="230" t="s">
        <v>169</v>
      </c>
      <c r="E135" s="231" t="s">
        <v>170</v>
      </c>
      <c r="F135" s="232" t="s">
        <v>171</v>
      </c>
      <c r="G135" s="233" t="s">
        <v>172</v>
      </c>
      <c r="H135" s="234">
        <v>906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175</v>
      </c>
    </row>
    <row r="136" s="12" customFormat="1">
      <c r="B136" s="243"/>
      <c r="C136" s="244"/>
      <c r="D136" s="245" t="s">
        <v>176</v>
      </c>
      <c r="E136" s="246" t="s">
        <v>1</v>
      </c>
      <c r="F136" s="247" t="s">
        <v>177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176</v>
      </c>
      <c r="AU136" s="253" t="s">
        <v>87</v>
      </c>
      <c r="AV136" s="12" t="s">
        <v>85</v>
      </c>
      <c r="AW136" s="12" t="s">
        <v>32</v>
      </c>
      <c r="AX136" s="12" t="s">
        <v>78</v>
      </c>
      <c r="AY136" s="253" t="s">
        <v>166</v>
      </c>
    </row>
    <row r="137" s="13" customFormat="1">
      <c r="B137" s="254"/>
      <c r="C137" s="255"/>
      <c r="D137" s="245" t="s">
        <v>176</v>
      </c>
      <c r="E137" s="256" t="s">
        <v>1</v>
      </c>
      <c r="F137" s="257" t="s">
        <v>178</v>
      </c>
      <c r="G137" s="255"/>
      <c r="H137" s="258">
        <v>18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176</v>
      </c>
      <c r="AU137" s="264" t="s">
        <v>87</v>
      </c>
      <c r="AV137" s="13" t="s">
        <v>87</v>
      </c>
      <c r="AW137" s="13" t="s">
        <v>32</v>
      </c>
      <c r="AX137" s="13" t="s">
        <v>78</v>
      </c>
      <c r="AY137" s="264" t="s">
        <v>166</v>
      </c>
    </row>
    <row r="138" s="12" customFormat="1">
      <c r="B138" s="243"/>
      <c r="C138" s="244"/>
      <c r="D138" s="245" t="s">
        <v>176</v>
      </c>
      <c r="E138" s="246" t="s">
        <v>1</v>
      </c>
      <c r="F138" s="247" t="s">
        <v>179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176</v>
      </c>
      <c r="AU138" s="253" t="s">
        <v>87</v>
      </c>
      <c r="AV138" s="12" t="s">
        <v>85</v>
      </c>
      <c r="AW138" s="12" t="s">
        <v>32</v>
      </c>
      <c r="AX138" s="12" t="s">
        <v>78</v>
      </c>
      <c r="AY138" s="253" t="s">
        <v>166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180</v>
      </c>
      <c r="G139" s="255"/>
      <c r="H139" s="258">
        <v>888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906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182</v>
      </c>
      <c r="F141" s="228" t="s">
        <v>183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SUM(P142:P144)</f>
        <v>0</v>
      </c>
      <c r="Q141" s="222"/>
      <c r="R141" s="223">
        <f>SUM(R142:R144)</f>
        <v>0.035520000000000003</v>
      </c>
      <c r="S141" s="222"/>
      <c r="T141" s="224">
        <f>SUM(T142:T144)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SUM(BK142:BK144)</f>
        <v>0</v>
      </c>
    </row>
    <row r="142" s="1" customFormat="1" ht="24" customHeight="1">
      <c r="B142" s="37"/>
      <c r="C142" s="230" t="s">
        <v>87</v>
      </c>
      <c r="D142" s="230" t="s">
        <v>169</v>
      </c>
      <c r="E142" s="231" t="s">
        <v>184</v>
      </c>
      <c r="F142" s="232" t="s">
        <v>185</v>
      </c>
      <c r="G142" s="233" t="s">
        <v>172</v>
      </c>
      <c r="H142" s="234">
        <v>888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4.0000000000000003E-05</v>
      </c>
      <c r="R142" s="239">
        <f>Q142*H142</f>
        <v>0.035520000000000003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186</v>
      </c>
    </row>
    <row r="143" s="13" customFormat="1">
      <c r="B143" s="254"/>
      <c r="C143" s="255"/>
      <c r="D143" s="245" t="s">
        <v>176</v>
      </c>
      <c r="E143" s="256" t="s">
        <v>1</v>
      </c>
      <c r="F143" s="257" t="s">
        <v>180</v>
      </c>
      <c r="G143" s="255"/>
      <c r="H143" s="258">
        <v>888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176</v>
      </c>
      <c r="AU143" s="264" t="s">
        <v>87</v>
      </c>
      <c r="AV143" s="13" t="s">
        <v>87</v>
      </c>
      <c r="AW143" s="13" t="s">
        <v>32</v>
      </c>
      <c r="AX143" s="13" t="s">
        <v>78</v>
      </c>
      <c r="AY143" s="264" t="s">
        <v>166</v>
      </c>
    </row>
    <row r="144" s="14" customFormat="1">
      <c r="B144" s="265"/>
      <c r="C144" s="266"/>
      <c r="D144" s="245" t="s">
        <v>176</v>
      </c>
      <c r="E144" s="267" t="s">
        <v>1</v>
      </c>
      <c r="F144" s="268" t="s">
        <v>181</v>
      </c>
      <c r="G144" s="266"/>
      <c r="H144" s="269">
        <v>888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176</v>
      </c>
      <c r="AU144" s="275" t="s">
        <v>87</v>
      </c>
      <c r="AV144" s="14" t="s">
        <v>174</v>
      </c>
      <c r="AW144" s="14" t="s">
        <v>32</v>
      </c>
      <c r="AX144" s="14" t="s">
        <v>85</v>
      </c>
      <c r="AY144" s="275" t="s">
        <v>166</v>
      </c>
    </row>
    <row r="145" s="11" customFormat="1" ht="22.8" customHeight="1">
      <c r="B145" s="214"/>
      <c r="C145" s="215"/>
      <c r="D145" s="216" t="s">
        <v>77</v>
      </c>
      <c r="E145" s="228" t="s">
        <v>187</v>
      </c>
      <c r="F145" s="228" t="s">
        <v>188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SUM(P146:P150)</f>
        <v>0</v>
      </c>
      <c r="Q145" s="222"/>
      <c r="R145" s="223">
        <f>SUM(R146:R150)</f>
        <v>0</v>
      </c>
      <c r="S145" s="222"/>
      <c r="T145" s="224">
        <f>SUM(T146:T150)</f>
        <v>0</v>
      </c>
      <c r="AR145" s="225" t="s">
        <v>85</v>
      </c>
      <c r="AT145" s="226" t="s">
        <v>77</v>
      </c>
      <c r="AU145" s="226" t="s">
        <v>85</v>
      </c>
      <c r="AY145" s="225" t="s">
        <v>166</v>
      </c>
      <c r="BK145" s="227">
        <f>SUM(BK146:BK150)</f>
        <v>0</v>
      </c>
    </row>
    <row r="146" s="1" customFormat="1" ht="24" customHeight="1">
      <c r="B146" s="37"/>
      <c r="C146" s="230" t="s">
        <v>189</v>
      </c>
      <c r="D146" s="230" t="s">
        <v>169</v>
      </c>
      <c r="E146" s="231" t="s">
        <v>190</v>
      </c>
      <c r="F146" s="232" t="s">
        <v>191</v>
      </c>
      <c r="G146" s="233" t="s">
        <v>192</v>
      </c>
      <c r="H146" s="234">
        <v>0.71899999999999997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193</v>
      </c>
    </row>
    <row r="147" s="1" customFormat="1" ht="24" customHeight="1">
      <c r="B147" s="37"/>
      <c r="C147" s="230" t="s">
        <v>174</v>
      </c>
      <c r="D147" s="230" t="s">
        <v>169</v>
      </c>
      <c r="E147" s="231" t="s">
        <v>194</v>
      </c>
      <c r="F147" s="232" t="s">
        <v>195</v>
      </c>
      <c r="G147" s="233" t="s">
        <v>192</v>
      </c>
      <c r="H147" s="234">
        <v>21.57</v>
      </c>
      <c r="I147" s="235"/>
      <c r="J147" s="236">
        <f>ROUND(I147*H147,2)</f>
        <v>0</v>
      </c>
      <c r="K147" s="232" t="s">
        <v>173</v>
      </c>
      <c r="L147" s="42"/>
      <c r="M147" s="237" t="s">
        <v>1</v>
      </c>
      <c r="N147" s="238" t="s">
        <v>43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174</v>
      </c>
      <c r="AT147" s="241" t="s">
        <v>169</v>
      </c>
      <c r="AU147" s="241" t="s">
        <v>87</v>
      </c>
      <c r="AY147" s="16" t="s">
        <v>166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85</v>
      </c>
      <c r="BK147" s="242">
        <f>ROUND(I147*H147,2)</f>
        <v>0</v>
      </c>
      <c r="BL147" s="16" t="s">
        <v>174</v>
      </c>
      <c r="BM147" s="241" t="s">
        <v>196</v>
      </c>
    </row>
    <row r="148" s="13" customFormat="1">
      <c r="B148" s="254"/>
      <c r="C148" s="255"/>
      <c r="D148" s="245" t="s">
        <v>176</v>
      </c>
      <c r="E148" s="255"/>
      <c r="F148" s="257" t="s">
        <v>197</v>
      </c>
      <c r="G148" s="255"/>
      <c r="H148" s="258">
        <v>21.57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176</v>
      </c>
      <c r="AU148" s="264" t="s">
        <v>87</v>
      </c>
      <c r="AV148" s="13" t="s">
        <v>87</v>
      </c>
      <c r="AW148" s="13" t="s">
        <v>4</v>
      </c>
      <c r="AX148" s="13" t="s">
        <v>85</v>
      </c>
      <c r="AY148" s="264" t="s">
        <v>166</v>
      </c>
    </row>
    <row r="149" s="1" customFormat="1" ht="24" customHeight="1">
      <c r="B149" s="37"/>
      <c r="C149" s="230" t="s">
        <v>198</v>
      </c>
      <c r="D149" s="230" t="s">
        <v>169</v>
      </c>
      <c r="E149" s="231" t="s">
        <v>199</v>
      </c>
      <c r="F149" s="232" t="s">
        <v>200</v>
      </c>
      <c r="G149" s="233" t="s">
        <v>192</v>
      </c>
      <c r="H149" s="234">
        <v>0.71899999999999997</v>
      </c>
      <c r="I149" s="235"/>
      <c r="J149" s="236">
        <f>ROUND(I149*H149,2)</f>
        <v>0</v>
      </c>
      <c r="K149" s="232" t="s">
        <v>173</v>
      </c>
      <c r="L149" s="42"/>
      <c r="M149" s="237" t="s">
        <v>1</v>
      </c>
      <c r="N149" s="238" t="s">
        <v>43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174</v>
      </c>
      <c r="AT149" s="241" t="s">
        <v>169</v>
      </c>
      <c r="AU149" s="241" t="s">
        <v>87</v>
      </c>
      <c r="AY149" s="16" t="s">
        <v>166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85</v>
      </c>
      <c r="BK149" s="242">
        <f>ROUND(I149*H149,2)</f>
        <v>0</v>
      </c>
      <c r="BL149" s="16" t="s">
        <v>174</v>
      </c>
      <c r="BM149" s="241" t="s">
        <v>201</v>
      </c>
    </row>
    <row r="150" s="1" customFormat="1" ht="24" customHeight="1">
      <c r="B150" s="37"/>
      <c r="C150" s="230" t="s">
        <v>167</v>
      </c>
      <c r="D150" s="230" t="s">
        <v>169</v>
      </c>
      <c r="E150" s="231" t="s">
        <v>202</v>
      </c>
      <c r="F150" s="232" t="s">
        <v>203</v>
      </c>
      <c r="G150" s="233" t="s">
        <v>192</v>
      </c>
      <c r="H150" s="234">
        <v>0.71899999999999997</v>
      </c>
      <c r="I150" s="235"/>
      <c r="J150" s="236">
        <f>ROUND(I150*H150,2)</f>
        <v>0</v>
      </c>
      <c r="K150" s="232" t="s">
        <v>173</v>
      </c>
      <c r="L150" s="42"/>
      <c r="M150" s="237" t="s">
        <v>1</v>
      </c>
      <c r="N150" s="238" t="s">
        <v>43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174</v>
      </c>
      <c r="AT150" s="241" t="s">
        <v>169</v>
      </c>
      <c r="AU150" s="241" t="s">
        <v>87</v>
      </c>
      <c r="AY150" s="16" t="s">
        <v>166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85</v>
      </c>
      <c r="BK150" s="242">
        <f>ROUND(I150*H150,2)</f>
        <v>0</v>
      </c>
      <c r="BL150" s="16" t="s">
        <v>174</v>
      </c>
      <c r="BM150" s="241" t="s">
        <v>204</v>
      </c>
    </row>
    <row r="151" s="11" customFormat="1" ht="22.8" customHeight="1">
      <c r="B151" s="214"/>
      <c r="C151" s="215"/>
      <c r="D151" s="216" t="s">
        <v>77</v>
      </c>
      <c r="E151" s="228" t="s">
        <v>205</v>
      </c>
      <c r="F151" s="228" t="s">
        <v>206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P152</f>
        <v>0</v>
      </c>
      <c r="Q151" s="222"/>
      <c r="R151" s="223">
        <f>R152</f>
        <v>0</v>
      </c>
      <c r="S151" s="222"/>
      <c r="T151" s="224">
        <f>T152</f>
        <v>0</v>
      </c>
      <c r="AR151" s="225" t="s">
        <v>85</v>
      </c>
      <c r="AT151" s="226" t="s">
        <v>77</v>
      </c>
      <c r="AU151" s="226" t="s">
        <v>85</v>
      </c>
      <c r="AY151" s="225" t="s">
        <v>166</v>
      </c>
      <c r="BK151" s="227">
        <f>BK152</f>
        <v>0</v>
      </c>
    </row>
    <row r="152" s="1" customFormat="1" ht="24" customHeight="1">
      <c r="B152" s="37"/>
      <c r="C152" s="230" t="s">
        <v>207</v>
      </c>
      <c r="D152" s="230" t="s">
        <v>169</v>
      </c>
      <c r="E152" s="231" t="s">
        <v>208</v>
      </c>
      <c r="F152" s="232" t="s">
        <v>209</v>
      </c>
      <c r="G152" s="233" t="s">
        <v>192</v>
      </c>
      <c r="H152" s="234">
        <v>0.035999999999999997</v>
      </c>
      <c r="I152" s="235"/>
      <c r="J152" s="236">
        <f>ROUND(I152*H152,2)</f>
        <v>0</v>
      </c>
      <c r="K152" s="232" t="s">
        <v>173</v>
      </c>
      <c r="L152" s="42"/>
      <c r="M152" s="237" t="s">
        <v>1</v>
      </c>
      <c r="N152" s="238" t="s">
        <v>43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174</v>
      </c>
      <c r="AT152" s="241" t="s">
        <v>169</v>
      </c>
      <c r="AU152" s="241" t="s">
        <v>87</v>
      </c>
      <c r="AY152" s="16" t="s">
        <v>166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85</v>
      </c>
      <c r="BK152" s="242">
        <f>ROUND(I152*H152,2)</f>
        <v>0</v>
      </c>
      <c r="BL152" s="16" t="s">
        <v>174</v>
      </c>
      <c r="BM152" s="241" t="s">
        <v>210</v>
      </c>
    </row>
    <row r="153" s="11" customFormat="1" ht="25.92" customHeight="1">
      <c r="B153" s="214"/>
      <c r="C153" s="215"/>
      <c r="D153" s="216" t="s">
        <v>77</v>
      </c>
      <c r="E153" s="217" t="s">
        <v>211</v>
      </c>
      <c r="F153" s="217" t="s">
        <v>212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P154+P159+P174+P187</f>
        <v>0</v>
      </c>
      <c r="Q153" s="222"/>
      <c r="R153" s="223">
        <f>R154+R159+R174+R187</f>
        <v>12.441599999999999</v>
      </c>
      <c r="S153" s="222"/>
      <c r="T153" s="224">
        <f>T154+T159+T174+T187</f>
        <v>0.71860000000000013</v>
      </c>
      <c r="AR153" s="225" t="s">
        <v>87</v>
      </c>
      <c r="AT153" s="226" t="s">
        <v>77</v>
      </c>
      <c r="AU153" s="226" t="s">
        <v>78</v>
      </c>
      <c r="AY153" s="225" t="s">
        <v>166</v>
      </c>
      <c r="BK153" s="227">
        <f>BK154+BK159+BK174+BK187</f>
        <v>0</v>
      </c>
    </row>
    <row r="154" s="11" customFormat="1" ht="22.8" customHeight="1">
      <c r="B154" s="214"/>
      <c r="C154" s="215"/>
      <c r="D154" s="216" t="s">
        <v>77</v>
      </c>
      <c r="E154" s="228" t="s">
        <v>213</v>
      </c>
      <c r="F154" s="228" t="s">
        <v>214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SUM(P155:P158)</f>
        <v>0</v>
      </c>
      <c r="Q154" s="222"/>
      <c r="R154" s="223">
        <f>SUM(R155:R158)</f>
        <v>0.012750000000000001</v>
      </c>
      <c r="S154" s="222"/>
      <c r="T154" s="224">
        <f>SUM(T155:T158)</f>
        <v>0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SUM(BK155:BK158)</f>
        <v>0</v>
      </c>
    </row>
    <row r="155" s="1" customFormat="1" ht="24" customHeight="1">
      <c r="B155" s="37"/>
      <c r="C155" s="230" t="s">
        <v>215</v>
      </c>
      <c r="D155" s="230" t="s">
        <v>169</v>
      </c>
      <c r="E155" s="231" t="s">
        <v>216</v>
      </c>
      <c r="F155" s="232" t="s">
        <v>217</v>
      </c>
      <c r="G155" s="233" t="s">
        <v>218</v>
      </c>
      <c r="H155" s="234">
        <v>30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0.00025000000000000001</v>
      </c>
      <c r="R155" s="239">
        <f>Q155*H155</f>
        <v>0.0074999999999999997</v>
      </c>
      <c r="S155" s="239">
        <v>0</v>
      </c>
      <c r="T155" s="240">
        <f>S155*H155</f>
        <v>0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220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221</v>
      </c>
      <c r="G156" s="255"/>
      <c r="H156" s="258">
        <v>30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30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24" customHeight="1">
      <c r="B158" s="37"/>
      <c r="C158" s="230" t="s">
        <v>182</v>
      </c>
      <c r="D158" s="230" t="s">
        <v>169</v>
      </c>
      <c r="E158" s="231" t="s">
        <v>222</v>
      </c>
      <c r="F158" s="232" t="s">
        <v>223</v>
      </c>
      <c r="G158" s="233" t="s">
        <v>218</v>
      </c>
      <c r="H158" s="234">
        <v>15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0.00035</v>
      </c>
      <c r="R158" s="239">
        <f>Q158*H158</f>
        <v>0.0052500000000000003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224</v>
      </c>
    </row>
    <row r="159" s="11" customFormat="1" ht="22.8" customHeight="1">
      <c r="B159" s="214"/>
      <c r="C159" s="215"/>
      <c r="D159" s="216" t="s">
        <v>77</v>
      </c>
      <c r="E159" s="228" t="s">
        <v>225</v>
      </c>
      <c r="F159" s="228" t="s">
        <v>226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SUM(P160:P173)</f>
        <v>0</v>
      </c>
      <c r="Q159" s="222"/>
      <c r="R159" s="223">
        <f>SUM(R160:R173)</f>
        <v>0</v>
      </c>
      <c r="S159" s="222"/>
      <c r="T159" s="224">
        <f>SUM(T160:T173)</f>
        <v>0.71860000000000013</v>
      </c>
      <c r="AR159" s="225" t="s">
        <v>87</v>
      </c>
      <c r="AT159" s="226" t="s">
        <v>77</v>
      </c>
      <c r="AU159" s="226" t="s">
        <v>85</v>
      </c>
      <c r="AY159" s="225" t="s">
        <v>166</v>
      </c>
      <c r="BK159" s="227">
        <f>SUM(BK160:BK173)</f>
        <v>0</v>
      </c>
    </row>
    <row r="160" s="1" customFormat="1" ht="24" customHeight="1">
      <c r="B160" s="37"/>
      <c r="C160" s="230" t="s">
        <v>227</v>
      </c>
      <c r="D160" s="230" t="s">
        <v>169</v>
      </c>
      <c r="E160" s="231" t="s">
        <v>228</v>
      </c>
      <c r="F160" s="232" t="s">
        <v>229</v>
      </c>
      <c r="G160" s="233" t="s">
        <v>218</v>
      </c>
      <c r="H160" s="234">
        <v>30</v>
      </c>
      <c r="I160" s="235"/>
      <c r="J160" s="236">
        <f>ROUND(I160*H160,2)</f>
        <v>0</v>
      </c>
      <c r="K160" s="232" t="s">
        <v>1</v>
      </c>
      <c r="L160" s="42"/>
      <c r="M160" s="237" t="s">
        <v>1</v>
      </c>
      <c r="N160" s="238" t="s">
        <v>43</v>
      </c>
      <c r="O160" s="85"/>
      <c r="P160" s="239">
        <f>O160*H160</f>
        <v>0</v>
      </c>
      <c r="Q160" s="239">
        <v>0</v>
      </c>
      <c r="R160" s="239">
        <f>Q160*H160</f>
        <v>0</v>
      </c>
      <c r="S160" s="239">
        <v>0.002</v>
      </c>
      <c r="T160" s="240">
        <f>S160*H160</f>
        <v>0.059999999999999998</v>
      </c>
      <c r="AR160" s="241" t="s">
        <v>219</v>
      </c>
      <c r="AT160" s="241" t="s">
        <v>169</v>
      </c>
      <c r="AU160" s="241" t="s">
        <v>87</v>
      </c>
      <c r="AY160" s="16" t="s">
        <v>166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6" t="s">
        <v>85</v>
      </c>
      <c r="BK160" s="242">
        <f>ROUND(I160*H160,2)</f>
        <v>0</v>
      </c>
      <c r="BL160" s="16" t="s">
        <v>219</v>
      </c>
      <c r="BM160" s="241" t="s">
        <v>230</v>
      </c>
    </row>
    <row r="161" s="1" customFormat="1" ht="24" customHeight="1">
      <c r="B161" s="37"/>
      <c r="C161" s="230" t="s">
        <v>231</v>
      </c>
      <c r="D161" s="230" t="s">
        <v>169</v>
      </c>
      <c r="E161" s="231" t="s">
        <v>232</v>
      </c>
      <c r="F161" s="232" t="s">
        <v>233</v>
      </c>
      <c r="G161" s="233" t="s">
        <v>234</v>
      </c>
      <c r="H161" s="234">
        <v>80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0.0082100000000000003</v>
      </c>
      <c r="T161" s="240">
        <f>S161*H161</f>
        <v>0.65680000000000005</v>
      </c>
      <c r="AR161" s="241" t="s">
        <v>219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219</v>
      </c>
      <c r="BM161" s="241" t="s">
        <v>235</v>
      </c>
    </row>
    <row r="162" s="1" customFormat="1" ht="24" customHeight="1">
      <c r="B162" s="37"/>
      <c r="C162" s="230" t="s">
        <v>236</v>
      </c>
      <c r="D162" s="230" t="s">
        <v>169</v>
      </c>
      <c r="E162" s="231" t="s">
        <v>237</v>
      </c>
      <c r="F162" s="232" t="s">
        <v>238</v>
      </c>
      <c r="G162" s="233" t="s">
        <v>218</v>
      </c>
      <c r="H162" s="234">
        <v>2</v>
      </c>
      <c r="I162" s="235"/>
      <c r="J162" s="236">
        <f>ROUND(I162*H162,2)</f>
        <v>0</v>
      </c>
      <c r="K162" s="232" t="s">
        <v>173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0.00089999999999999998</v>
      </c>
      <c r="T162" s="240">
        <f>S162*H162</f>
        <v>0.0018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239</v>
      </c>
    </row>
    <row r="163" s="1" customFormat="1" ht="16.5" customHeight="1">
      <c r="B163" s="37"/>
      <c r="C163" s="230" t="s">
        <v>240</v>
      </c>
      <c r="D163" s="230" t="s">
        <v>169</v>
      </c>
      <c r="E163" s="231" t="s">
        <v>241</v>
      </c>
      <c r="F163" s="232" t="s">
        <v>242</v>
      </c>
      <c r="G163" s="233" t="s">
        <v>218</v>
      </c>
      <c r="H163" s="234">
        <v>2</v>
      </c>
      <c r="I163" s="235"/>
      <c r="J163" s="236">
        <f>ROUND(I163*H163,2)</f>
        <v>0</v>
      </c>
      <c r="K163" s="232" t="s">
        <v>1</v>
      </c>
      <c r="L163" s="42"/>
      <c r="M163" s="237" t="s">
        <v>1</v>
      </c>
      <c r="N163" s="238" t="s">
        <v>43</v>
      </c>
      <c r="O163" s="8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AR163" s="241" t="s">
        <v>219</v>
      </c>
      <c r="AT163" s="241" t="s">
        <v>169</v>
      </c>
      <c r="AU163" s="241" t="s">
        <v>87</v>
      </c>
      <c r="AY163" s="16" t="s">
        <v>166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85</v>
      </c>
      <c r="BK163" s="242">
        <f>ROUND(I163*H163,2)</f>
        <v>0</v>
      </c>
      <c r="BL163" s="16" t="s">
        <v>219</v>
      </c>
      <c r="BM163" s="241" t="s">
        <v>243</v>
      </c>
    </row>
    <row r="164" s="1" customFormat="1" ht="16.5" customHeight="1">
      <c r="B164" s="37"/>
      <c r="C164" s="230" t="s">
        <v>244</v>
      </c>
      <c r="D164" s="230" t="s">
        <v>169</v>
      </c>
      <c r="E164" s="231" t="s">
        <v>245</v>
      </c>
      <c r="F164" s="232" t="s">
        <v>246</v>
      </c>
      <c r="G164" s="233" t="s">
        <v>218</v>
      </c>
      <c r="H164" s="234">
        <v>4</v>
      </c>
      <c r="I164" s="235"/>
      <c r="J164" s="236">
        <f>ROUND(I164*H164,2)</f>
        <v>0</v>
      </c>
      <c r="K164" s="232" t="s">
        <v>1</v>
      </c>
      <c r="L164" s="42"/>
      <c r="M164" s="237" t="s">
        <v>1</v>
      </c>
      <c r="N164" s="238" t="s">
        <v>43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219</v>
      </c>
      <c r="AT164" s="241" t="s">
        <v>169</v>
      </c>
      <c r="AU164" s="241" t="s">
        <v>87</v>
      </c>
      <c r="AY164" s="16" t="s">
        <v>166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85</v>
      </c>
      <c r="BK164" s="242">
        <f>ROUND(I164*H164,2)</f>
        <v>0</v>
      </c>
      <c r="BL164" s="16" t="s">
        <v>219</v>
      </c>
      <c r="BM164" s="241" t="s">
        <v>247</v>
      </c>
    </row>
    <row r="165" s="1" customFormat="1" ht="16.5" customHeight="1">
      <c r="B165" s="37"/>
      <c r="C165" s="230" t="s">
        <v>8</v>
      </c>
      <c r="D165" s="230" t="s">
        <v>169</v>
      </c>
      <c r="E165" s="231" t="s">
        <v>248</v>
      </c>
      <c r="F165" s="232" t="s">
        <v>249</v>
      </c>
      <c r="G165" s="233" t="s">
        <v>218</v>
      </c>
      <c r="H165" s="234">
        <v>2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250</v>
      </c>
    </row>
    <row r="166" s="1" customFormat="1" ht="24" customHeight="1">
      <c r="B166" s="37"/>
      <c r="C166" s="230" t="s">
        <v>219</v>
      </c>
      <c r="D166" s="230" t="s">
        <v>169</v>
      </c>
      <c r="E166" s="231" t="s">
        <v>251</v>
      </c>
      <c r="F166" s="232" t="s">
        <v>252</v>
      </c>
      <c r="G166" s="233" t="s">
        <v>218</v>
      </c>
      <c r="H166" s="234">
        <v>30</v>
      </c>
      <c r="I166" s="235"/>
      <c r="J166" s="236">
        <f>ROUND(I166*H166,2)</f>
        <v>0</v>
      </c>
      <c r="K166" s="232" t="s">
        <v>1</v>
      </c>
      <c r="L166" s="42"/>
      <c r="M166" s="237" t="s">
        <v>1</v>
      </c>
      <c r="N166" s="238" t="s">
        <v>43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219</v>
      </c>
      <c r="AT166" s="241" t="s">
        <v>169</v>
      </c>
      <c r="AU166" s="241" t="s">
        <v>87</v>
      </c>
      <c r="AY166" s="16" t="s">
        <v>166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85</v>
      </c>
      <c r="BK166" s="242">
        <f>ROUND(I166*H166,2)</f>
        <v>0</v>
      </c>
      <c r="BL166" s="16" t="s">
        <v>219</v>
      </c>
      <c r="BM166" s="241" t="s">
        <v>253</v>
      </c>
    </row>
    <row r="167" s="1" customFormat="1" ht="24" customHeight="1">
      <c r="B167" s="37"/>
      <c r="C167" s="230" t="s">
        <v>254</v>
      </c>
      <c r="D167" s="230" t="s">
        <v>169</v>
      </c>
      <c r="E167" s="231" t="s">
        <v>255</v>
      </c>
      <c r="F167" s="232" t="s">
        <v>256</v>
      </c>
      <c r="G167" s="233" t="s">
        <v>218</v>
      </c>
      <c r="H167" s="234">
        <v>30</v>
      </c>
      <c r="I167" s="235"/>
      <c r="J167" s="236">
        <f>ROUND(I167*H167,2)</f>
        <v>0</v>
      </c>
      <c r="K167" s="232" t="s">
        <v>1</v>
      </c>
      <c r="L167" s="42"/>
      <c r="M167" s="237" t="s">
        <v>1</v>
      </c>
      <c r="N167" s="238" t="s">
        <v>43</v>
      </c>
      <c r="O167" s="8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AR167" s="241" t="s">
        <v>219</v>
      </c>
      <c r="AT167" s="241" t="s">
        <v>169</v>
      </c>
      <c r="AU167" s="241" t="s">
        <v>87</v>
      </c>
      <c r="AY167" s="16" t="s">
        <v>166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85</v>
      </c>
      <c r="BK167" s="242">
        <f>ROUND(I167*H167,2)</f>
        <v>0</v>
      </c>
      <c r="BL167" s="16" t="s">
        <v>219</v>
      </c>
      <c r="BM167" s="241" t="s">
        <v>257</v>
      </c>
    </row>
    <row r="168" s="1" customFormat="1" ht="16.5" customHeight="1">
      <c r="B168" s="37"/>
      <c r="C168" s="230" t="s">
        <v>258</v>
      </c>
      <c r="D168" s="230" t="s">
        <v>169</v>
      </c>
      <c r="E168" s="231" t="s">
        <v>259</v>
      </c>
      <c r="F168" s="232" t="s">
        <v>260</v>
      </c>
      <c r="G168" s="233" t="s">
        <v>172</v>
      </c>
      <c r="H168" s="234">
        <v>15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261</v>
      </c>
    </row>
    <row r="169" s="1" customFormat="1" ht="24" customHeight="1">
      <c r="B169" s="37"/>
      <c r="C169" s="230" t="s">
        <v>262</v>
      </c>
      <c r="D169" s="230" t="s">
        <v>169</v>
      </c>
      <c r="E169" s="231" t="s">
        <v>263</v>
      </c>
      <c r="F169" s="232" t="s">
        <v>264</v>
      </c>
      <c r="G169" s="233" t="s">
        <v>218</v>
      </c>
      <c r="H169" s="234">
        <v>30</v>
      </c>
      <c r="I169" s="235"/>
      <c r="J169" s="236">
        <f>ROUND(I169*H169,2)</f>
        <v>0</v>
      </c>
      <c r="K169" s="232" t="s">
        <v>1</v>
      </c>
      <c r="L169" s="42"/>
      <c r="M169" s="237" t="s">
        <v>1</v>
      </c>
      <c r="N169" s="238" t="s">
        <v>43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AR169" s="241" t="s">
        <v>219</v>
      </c>
      <c r="AT169" s="241" t="s">
        <v>169</v>
      </c>
      <c r="AU169" s="241" t="s">
        <v>87</v>
      </c>
      <c r="AY169" s="16" t="s">
        <v>166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85</v>
      </c>
      <c r="BK169" s="242">
        <f>ROUND(I169*H169,2)</f>
        <v>0</v>
      </c>
      <c r="BL169" s="16" t="s">
        <v>219</v>
      </c>
      <c r="BM169" s="241" t="s">
        <v>265</v>
      </c>
    </row>
    <row r="170" s="1" customFormat="1" ht="24" customHeight="1">
      <c r="B170" s="37"/>
      <c r="C170" s="230" t="s">
        <v>266</v>
      </c>
      <c r="D170" s="230" t="s">
        <v>169</v>
      </c>
      <c r="E170" s="231" t="s">
        <v>267</v>
      </c>
      <c r="F170" s="232" t="s">
        <v>268</v>
      </c>
      <c r="G170" s="233" t="s">
        <v>218</v>
      </c>
      <c r="H170" s="234">
        <v>30</v>
      </c>
      <c r="I170" s="235"/>
      <c r="J170" s="236">
        <f>ROUND(I170*H170,2)</f>
        <v>0</v>
      </c>
      <c r="K170" s="232" t="s">
        <v>1</v>
      </c>
      <c r="L170" s="42"/>
      <c r="M170" s="237" t="s">
        <v>1</v>
      </c>
      <c r="N170" s="238" t="s">
        <v>43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219</v>
      </c>
      <c r="AT170" s="241" t="s">
        <v>169</v>
      </c>
      <c r="AU170" s="241" t="s">
        <v>87</v>
      </c>
      <c r="AY170" s="16" t="s">
        <v>166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85</v>
      </c>
      <c r="BK170" s="242">
        <f>ROUND(I170*H170,2)</f>
        <v>0</v>
      </c>
      <c r="BL170" s="16" t="s">
        <v>219</v>
      </c>
      <c r="BM170" s="241" t="s">
        <v>269</v>
      </c>
    </row>
    <row r="171" s="1" customFormat="1" ht="16.5" customHeight="1">
      <c r="B171" s="37"/>
      <c r="C171" s="230" t="s">
        <v>7</v>
      </c>
      <c r="D171" s="230" t="s">
        <v>169</v>
      </c>
      <c r="E171" s="231" t="s">
        <v>270</v>
      </c>
      <c r="F171" s="232" t="s">
        <v>271</v>
      </c>
      <c r="G171" s="233" t="s">
        <v>172</v>
      </c>
      <c r="H171" s="234">
        <v>12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272</v>
      </c>
    </row>
    <row r="172" s="1" customFormat="1" ht="16.5" customHeight="1">
      <c r="B172" s="37"/>
      <c r="C172" s="230" t="s">
        <v>273</v>
      </c>
      <c r="D172" s="230" t="s">
        <v>169</v>
      </c>
      <c r="E172" s="231" t="s">
        <v>274</v>
      </c>
      <c r="F172" s="232" t="s">
        <v>275</v>
      </c>
      <c r="G172" s="233" t="s">
        <v>172</v>
      </c>
      <c r="H172" s="234">
        <v>12</v>
      </c>
      <c r="I172" s="235"/>
      <c r="J172" s="236">
        <f>ROUND(I172*H172,2)</f>
        <v>0</v>
      </c>
      <c r="K172" s="232" t="s">
        <v>1</v>
      </c>
      <c r="L172" s="42"/>
      <c r="M172" s="237" t="s">
        <v>1</v>
      </c>
      <c r="N172" s="238" t="s">
        <v>43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219</v>
      </c>
      <c r="AT172" s="241" t="s">
        <v>169</v>
      </c>
      <c r="AU172" s="241" t="s">
        <v>87</v>
      </c>
      <c r="AY172" s="16" t="s">
        <v>166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85</v>
      </c>
      <c r="BK172" s="242">
        <f>ROUND(I172*H172,2)</f>
        <v>0</v>
      </c>
      <c r="BL172" s="16" t="s">
        <v>219</v>
      </c>
      <c r="BM172" s="241" t="s">
        <v>276</v>
      </c>
    </row>
    <row r="173" s="1" customFormat="1" ht="24" customHeight="1">
      <c r="B173" s="37"/>
      <c r="C173" s="230" t="s">
        <v>277</v>
      </c>
      <c r="D173" s="230" t="s">
        <v>169</v>
      </c>
      <c r="E173" s="231" t="s">
        <v>278</v>
      </c>
      <c r="F173" s="232" t="s">
        <v>279</v>
      </c>
      <c r="G173" s="233" t="s">
        <v>280</v>
      </c>
      <c r="H173" s="234">
        <v>2</v>
      </c>
      <c r="I173" s="235"/>
      <c r="J173" s="236">
        <f>ROUND(I173*H173,2)</f>
        <v>0</v>
      </c>
      <c r="K173" s="232" t="s">
        <v>1</v>
      </c>
      <c r="L173" s="42"/>
      <c r="M173" s="237" t="s">
        <v>1</v>
      </c>
      <c r="N173" s="238" t="s">
        <v>43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219</v>
      </c>
      <c r="AT173" s="241" t="s">
        <v>169</v>
      </c>
      <c r="AU173" s="241" t="s">
        <v>87</v>
      </c>
      <c r="AY173" s="16" t="s">
        <v>166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85</v>
      </c>
      <c r="BK173" s="242">
        <f>ROUND(I173*H173,2)</f>
        <v>0</v>
      </c>
      <c r="BL173" s="16" t="s">
        <v>219</v>
      </c>
      <c r="BM173" s="241" t="s">
        <v>281</v>
      </c>
    </row>
    <row r="174" s="11" customFormat="1" ht="22.8" customHeight="1">
      <c r="B174" s="214"/>
      <c r="C174" s="215"/>
      <c r="D174" s="216" t="s">
        <v>77</v>
      </c>
      <c r="E174" s="228" t="s">
        <v>282</v>
      </c>
      <c r="F174" s="228" t="s">
        <v>283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SUM(P175:P186)</f>
        <v>0</v>
      </c>
      <c r="Q174" s="222"/>
      <c r="R174" s="223">
        <f>SUM(R175:R186)</f>
        <v>11.831249999999999</v>
      </c>
      <c r="S174" s="222"/>
      <c r="T174" s="224">
        <f>SUM(T175:T186)</f>
        <v>0</v>
      </c>
      <c r="AR174" s="225" t="s">
        <v>87</v>
      </c>
      <c r="AT174" s="226" t="s">
        <v>77</v>
      </c>
      <c r="AU174" s="226" t="s">
        <v>85</v>
      </c>
      <c r="AY174" s="225" t="s">
        <v>166</v>
      </c>
      <c r="BK174" s="227">
        <f>SUM(BK175:BK186)</f>
        <v>0</v>
      </c>
    </row>
    <row r="175" s="1" customFormat="1" ht="24" customHeight="1">
      <c r="B175" s="37"/>
      <c r="C175" s="230" t="s">
        <v>284</v>
      </c>
      <c r="D175" s="230" t="s">
        <v>169</v>
      </c>
      <c r="E175" s="231" t="s">
        <v>285</v>
      </c>
      <c r="F175" s="232" t="s">
        <v>286</v>
      </c>
      <c r="G175" s="233" t="s">
        <v>172</v>
      </c>
      <c r="H175" s="234">
        <v>60</v>
      </c>
      <c r="I175" s="235"/>
      <c r="J175" s="236">
        <f>ROUND(I175*H175,2)</f>
        <v>0</v>
      </c>
      <c r="K175" s="232" t="s">
        <v>173</v>
      </c>
      <c r="L175" s="42"/>
      <c r="M175" s="237" t="s">
        <v>1</v>
      </c>
      <c r="N175" s="238" t="s">
        <v>43</v>
      </c>
      <c r="O175" s="85"/>
      <c r="P175" s="239">
        <f>O175*H175</f>
        <v>0</v>
      </c>
      <c r="Q175" s="239">
        <v>0.025409999999999999</v>
      </c>
      <c r="R175" s="239">
        <f>Q175*H175</f>
        <v>1.5246</v>
      </c>
      <c r="S175" s="239">
        <v>0</v>
      </c>
      <c r="T175" s="240">
        <f>S175*H175</f>
        <v>0</v>
      </c>
      <c r="AR175" s="241" t="s">
        <v>219</v>
      </c>
      <c r="AT175" s="241" t="s">
        <v>169</v>
      </c>
      <c r="AU175" s="241" t="s">
        <v>87</v>
      </c>
      <c r="AY175" s="16" t="s">
        <v>166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85</v>
      </c>
      <c r="BK175" s="242">
        <f>ROUND(I175*H175,2)</f>
        <v>0</v>
      </c>
      <c r="BL175" s="16" t="s">
        <v>219</v>
      </c>
      <c r="BM175" s="241" t="s">
        <v>287</v>
      </c>
    </row>
    <row r="176" s="13" customFormat="1">
      <c r="B176" s="254"/>
      <c r="C176" s="255"/>
      <c r="D176" s="245" t="s">
        <v>176</v>
      </c>
      <c r="E176" s="256" t="s">
        <v>1</v>
      </c>
      <c r="F176" s="257" t="s">
        <v>288</v>
      </c>
      <c r="G176" s="255"/>
      <c r="H176" s="258">
        <v>60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176</v>
      </c>
      <c r="AU176" s="264" t="s">
        <v>87</v>
      </c>
      <c r="AV176" s="13" t="s">
        <v>87</v>
      </c>
      <c r="AW176" s="13" t="s">
        <v>32</v>
      </c>
      <c r="AX176" s="13" t="s">
        <v>78</v>
      </c>
      <c r="AY176" s="264" t="s">
        <v>166</v>
      </c>
    </row>
    <row r="177" s="14" customFormat="1">
      <c r="B177" s="265"/>
      <c r="C177" s="266"/>
      <c r="D177" s="245" t="s">
        <v>176</v>
      </c>
      <c r="E177" s="267" t="s">
        <v>1</v>
      </c>
      <c r="F177" s="268" t="s">
        <v>181</v>
      </c>
      <c r="G177" s="266"/>
      <c r="H177" s="269">
        <v>60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176</v>
      </c>
      <c r="AU177" s="275" t="s">
        <v>87</v>
      </c>
      <c r="AV177" s="14" t="s">
        <v>174</v>
      </c>
      <c r="AW177" s="14" t="s">
        <v>32</v>
      </c>
      <c r="AX177" s="14" t="s">
        <v>85</v>
      </c>
      <c r="AY177" s="275" t="s">
        <v>166</v>
      </c>
    </row>
    <row r="178" s="1" customFormat="1" ht="24" customHeight="1">
      <c r="B178" s="37"/>
      <c r="C178" s="230" t="s">
        <v>289</v>
      </c>
      <c r="D178" s="230" t="s">
        <v>169</v>
      </c>
      <c r="E178" s="231" t="s">
        <v>290</v>
      </c>
      <c r="F178" s="232" t="s">
        <v>291</v>
      </c>
      <c r="G178" s="233" t="s">
        <v>172</v>
      </c>
      <c r="H178" s="234">
        <v>375</v>
      </c>
      <c r="I178" s="235"/>
      <c r="J178" s="236">
        <f>ROUND(I178*H178,2)</f>
        <v>0</v>
      </c>
      <c r="K178" s="232" t="s">
        <v>1</v>
      </c>
      <c r="L178" s="42"/>
      <c r="M178" s="237" t="s">
        <v>1</v>
      </c>
      <c r="N178" s="238" t="s">
        <v>43</v>
      </c>
      <c r="O178" s="85"/>
      <c r="P178" s="239">
        <f>O178*H178</f>
        <v>0</v>
      </c>
      <c r="Q178" s="239">
        <v>0.027390000000000001</v>
      </c>
      <c r="R178" s="239">
        <f>Q178*H178</f>
        <v>10.27125</v>
      </c>
      <c r="S178" s="239">
        <v>0</v>
      </c>
      <c r="T178" s="240">
        <f>S178*H178</f>
        <v>0</v>
      </c>
      <c r="AR178" s="241" t="s">
        <v>219</v>
      </c>
      <c r="AT178" s="241" t="s">
        <v>169</v>
      </c>
      <c r="AU178" s="241" t="s">
        <v>87</v>
      </c>
      <c r="AY178" s="16" t="s">
        <v>166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85</v>
      </c>
      <c r="BK178" s="242">
        <f>ROUND(I178*H178,2)</f>
        <v>0</v>
      </c>
      <c r="BL178" s="16" t="s">
        <v>219</v>
      </c>
      <c r="BM178" s="241" t="s">
        <v>292</v>
      </c>
    </row>
    <row r="179" s="13" customFormat="1">
      <c r="B179" s="254"/>
      <c r="C179" s="255"/>
      <c r="D179" s="245" t="s">
        <v>176</v>
      </c>
      <c r="E179" s="256" t="s">
        <v>1</v>
      </c>
      <c r="F179" s="257" t="s">
        <v>293</v>
      </c>
      <c r="G179" s="255"/>
      <c r="H179" s="258">
        <v>375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176</v>
      </c>
      <c r="AU179" s="264" t="s">
        <v>87</v>
      </c>
      <c r="AV179" s="13" t="s">
        <v>87</v>
      </c>
      <c r="AW179" s="13" t="s">
        <v>32</v>
      </c>
      <c r="AX179" s="13" t="s">
        <v>78</v>
      </c>
      <c r="AY179" s="264" t="s">
        <v>166</v>
      </c>
    </row>
    <row r="180" s="14" customFormat="1">
      <c r="B180" s="265"/>
      <c r="C180" s="266"/>
      <c r="D180" s="245" t="s">
        <v>176</v>
      </c>
      <c r="E180" s="267" t="s">
        <v>1</v>
      </c>
      <c r="F180" s="268" t="s">
        <v>181</v>
      </c>
      <c r="G180" s="266"/>
      <c r="H180" s="269">
        <v>375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176</v>
      </c>
      <c r="AU180" s="275" t="s">
        <v>87</v>
      </c>
      <c r="AV180" s="14" t="s">
        <v>174</v>
      </c>
      <c r="AW180" s="14" t="s">
        <v>32</v>
      </c>
      <c r="AX180" s="14" t="s">
        <v>85</v>
      </c>
      <c r="AY180" s="275" t="s">
        <v>166</v>
      </c>
    </row>
    <row r="181" s="1" customFormat="1" ht="16.5" customHeight="1">
      <c r="B181" s="37"/>
      <c r="C181" s="230" t="s">
        <v>294</v>
      </c>
      <c r="D181" s="230" t="s">
        <v>169</v>
      </c>
      <c r="E181" s="231" t="s">
        <v>295</v>
      </c>
      <c r="F181" s="232" t="s">
        <v>296</v>
      </c>
      <c r="G181" s="233" t="s">
        <v>218</v>
      </c>
      <c r="H181" s="234">
        <v>30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8.0000000000000007E-05</v>
      </c>
      <c r="R181" s="239">
        <f>Q181*H181</f>
        <v>0.0024000000000000002</v>
      </c>
      <c r="S181" s="239">
        <v>0</v>
      </c>
      <c r="T181" s="240">
        <f>S181*H181</f>
        <v>0</v>
      </c>
      <c r="AR181" s="241" t="s">
        <v>219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219</v>
      </c>
      <c r="BM181" s="241" t="s">
        <v>297</v>
      </c>
    </row>
    <row r="182" s="12" customFormat="1">
      <c r="B182" s="243"/>
      <c r="C182" s="244"/>
      <c r="D182" s="245" t="s">
        <v>176</v>
      </c>
      <c r="E182" s="246" t="s">
        <v>1</v>
      </c>
      <c r="F182" s="247" t="s">
        <v>298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176</v>
      </c>
      <c r="AU182" s="253" t="s">
        <v>87</v>
      </c>
      <c r="AV182" s="12" t="s">
        <v>85</v>
      </c>
      <c r="AW182" s="12" t="s">
        <v>32</v>
      </c>
      <c r="AX182" s="12" t="s">
        <v>78</v>
      </c>
      <c r="AY182" s="253" t="s">
        <v>166</v>
      </c>
    </row>
    <row r="183" s="13" customFormat="1">
      <c r="B183" s="254"/>
      <c r="C183" s="255"/>
      <c r="D183" s="245" t="s">
        <v>176</v>
      </c>
      <c r="E183" s="256" t="s">
        <v>1</v>
      </c>
      <c r="F183" s="257" t="s">
        <v>221</v>
      </c>
      <c r="G183" s="255"/>
      <c r="H183" s="258">
        <v>30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176</v>
      </c>
      <c r="AU183" s="264" t="s">
        <v>87</v>
      </c>
      <c r="AV183" s="13" t="s">
        <v>87</v>
      </c>
      <c r="AW183" s="13" t="s">
        <v>32</v>
      </c>
      <c r="AX183" s="13" t="s">
        <v>78</v>
      </c>
      <c r="AY183" s="264" t="s">
        <v>166</v>
      </c>
    </row>
    <row r="184" s="14" customFormat="1">
      <c r="B184" s="265"/>
      <c r="C184" s="266"/>
      <c r="D184" s="245" t="s">
        <v>176</v>
      </c>
      <c r="E184" s="267" t="s">
        <v>1</v>
      </c>
      <c r="F184" s="268" t="s">
        <v>181</v>
      </c>
      <c r="G184" s="266"/>
      <c r="H184" s="269">
        <v>30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176</v>
      </c>
      <c r="AU184" s="275" t="s">
        <v>87</v>
      </c>
      <c r="AV184" s="14" t="s">
        <v>174</v>
      </c>
      <c r="AW184" s="14" t="s">
        <v>32</v>
      </c>
      <c r="AX184" s="14" t="s">
        <v>85</v>
      </c>
      <c r="AY184" s="275" t="s">
        <v>166</v>
      </c>
    </row>
    <row r="185" s="1" customFormat="1" ht="24" customHeight="1">
      <c r="B185" s="37"/>
      <c r="C185" s="276" t="s">
        <v>299</v>
      </c>
      <c r="D185" s="276" t="s">
        <v>300</v>
      </c>
      <c r="E185" s="277" t="s">
        <v>301</v>
      </c>
      <c r="F185" s="278" t="s">
        <v>302</v>
      </c>
      <c r="G185" s="279" t="s">
        <v>218</v>
      </c>
      <c r="H185" s="280">
        <v>30</v>
      </c>
      <c r="I185" s="281"/>
      <c r="J185" s="282">
        <f>ROUND(I185*H185,2)</f>
        <v>0</v>
      </c>
      <c r="K185" s="278" t="s">
        <v>1</v>
      </c>
      <c r="L185" s="283"/>
      <c r="M185" s="284" t="s">
        <v>1</v>
      </c>
      <c r="N185" s="285" t="s">
        <v>43</v>
      </c>
      <c r="O185" s="85"/>
      <c r="P185" s="239">
        <f>O185*H185</f>
        <v>0</v>
      </c>
      <c r="Q185" s="239">
        <v>0.0011000000000000001</v>
      </c>
      <c r="R185" s="239">
        <f>Q185*H185</f>
        <v>0.033000000000000002</v>
      </c>
      <c r="S185" s="239">
        <v>0</v>
      </c>
      <c r="T185" s="240">
        <f>S185*H185</f>
        <v>0</v>
      </c>
      <c r="AR185" s="241" t="s">
        <v>303</v>
      </c>
      <c r="AT185" s="241" t="s">
        <v>300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304</v>
      </c>
    </row>
    <row r="186" s="1" customFormat="1" ht="24" customHeight="1">
      <c r="B186" s="37"/>
      <c r="C186" s="230" t="s">
        <v>305</v>
      </c>
      <c r="D186" s="230" t="s">
        <v>169</v>
      </c>
      <c r="E186" s="231" t="s">
        <v>306</v>
      </c>
      <c r="F186" s="232" t="s">
        <v>307</v>
      </c>
      <c r="G186" s="233" t="s">
        <v>192</v>
      </c>
      <c r="H186" s="234">
        <v>11.831</v>
      </c>
      <c r="I186" s="235"/>
      <c r="J186" s="236">
        <f>ROUND(I186*H186,2)</f>
        <v>0</v>
      </c>
      <c r="K186" s="232" t="s">
        <v>173</v>
      </c>
      <c r="L186" s="42"/>
      <c r="M186" s="237" t="s">
        <v>1</v>
      </c>
      <c r="N186" s="238" t="s">
        <v>43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219</v>
      </c>
      <c r="AT186" s="241" t="s">
        <v>169</v>
      </c>
      <c r="AU186" s="241" t="s">
        <v>87</v>
      </c>
      <c r="AY186" s="16" t="s">
        <v>166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85</v>
      </c>
      <c r="BK186" s="242">
        <f>ROUND(I186*H186,2)</f>
        <v>0</v>
      </c>
      <c r="BL186" s="16" t="s">
        <v>219</v>
      </c>
      <c r="BM186" s="241" t="s">
        <v>308</v>
      </c>
    </row>
    <row r="187" s="11" customFormat="1" ht="22.8" customHeight="1">
      <c r="B187" s="214"/>
      <c r="C187" s="215"/>
      <c r="D187" s="216" t="s">
        <v>77</v>
      </c>
      <c r="E187" s="228" t="s">
        <v>309</v>
      </c>
      <c r="F187" s="228" t="s">
        <v>310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0.59759999999999991</v>
      </c>
      <c r="S187" s="222"/>
      <c r="T187" s="224">
        <f>SUM(T188:T192)</f>
        <v>0</v>
      </c>
      <c r="AR187" s="225" t="s">
        <v>87</v>
      </c>
      <c r="AT187" s="226" t="s">
        <v>77</v>
      </c>
      <c r="AU187" s="226" t="s">
        <v>85</v>
      </c>
      <c r="AY187" s="225" t="s">
        <v>166</v>
      </c>
      <c r="BK187" s="227">
        <f>SUM(BK188:BK192)</f>
        <v>0</v>
      </c>
    </row>
    <row r="188" s="1" customFormat="1" ht="24" customHeight="1">
      <c r="B188" s="37"/>
      <c r="C188" s="230" t="s">
        <v>311</v>
      </c>
      <c r="D188" s="230" t="s">
        <v>169</v>
      </c>
      <c r="E188" s="231" t="s">
        <v>312</v>
      </c>
      <c r="F188" s="232" t="s">
        <v>313</v>
      </c>
      <c r="G188" s="233" t="s">
        <v>218</v>
      </c>
      <c r="H188" s="234">
        <v>30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0.00092000000000000003</v>
      </c>
      <c r="R188" s="239">
        <f>Q188*H188</f>
        <v>0.0276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314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221</v>
      </c>
      <c r="G189" s="255"/>
      <c r="H189" s="258">
        <v>30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30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24" customHeight="1">
      <c r="B191" s="37"/>
      <c r="C191" s="276" t="s">
        <v>315</v>
      </c>
      <c r="D191" s="276" t="s">
        <v>300</v>
      </c>
      <c r="E191" s="277" t="s">
        <v>316</v>
      </c>
      <c r="F191" s="278" t="s">
        <v>317</v>
      </c>
      <c r="G191" s="279" t="s">
        <v>218</v>
      </c>
      <c r="H191" s="280">
        <v>30</v>
      </c>
      <c r="I191" s="281"/>
      <c r="J191" s="282">
        <f>ROUND(I191*H191,2)</f>
        <v>0</v>
      </c>
      <c r="K191" s="278" t="s">
        <v>1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0.019</v>
      </c>
      <c r="R191" s="239">
        <f>Q191*H191</f>
        <v>0.56999999999999995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318</v>
      </c>
    </row>
    <row r="192" s="1" customFormat="1" ht="24" customHeight="1">
      <c r="B192" s="37"/>
      <c r="C192" s="230" t="s">
        <v>319</v>
      </c>
      <c r="D192" s="230" t="s">
        <v>169</v>
      </c>
      <c r="E192" s="231" t="s">
        <v>320</v>
      </c>
      <c r="F192" s="232" t="s">
        <v>321</v>
      </c>
      <c r="G192" s="233" t="s">
        <v>192</v>
      </c>
      <c r="H192" s="234">
        <v>0.59799999999999998</v>
      </c>
      <c r="I192" s="235"/>
      <c r="J192" s="236">
        <f>ROUND(I192*H192,2)</f>
        <v>0</v>
      </c>
      <c r="K192" s="232" t="s">
        <v>173</v>
      </c>
      <c r="L192" s="42"/>
      <c r="M192" s="237" t="s">
        <v>1</v>
      </c>
      <c r="N192" s="238" t="s">
        <v>43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219</v>
      </c>
      <c r="AT192" s="241" t="s">
        <v>169</v>
      </c>
      <c r="AU192" s="241" t="s">
        <v>87</v>
      </c>
      <c r="AY192" s="16" t="s">
        <v>166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85</v>
      </c>
      <c r="BK192" s="242">
        <f>ROUND(I192*H192,2)</f>
        <v>0</v>
      </c>
      <c r="BL192" s="16" t="s">
        <v>219</v>
      </c>
      <c r="BM192" s="241" t="s">
        <v>322</v>
      </c>
    </row>
    <row r="193" s="11" customFormat="1" ht="25.92" customHeight="1">
      <c r="B193" s="214"/>
      <c r="C193" s="215"/>
      <c r="D193" s="216" t="s">
        <v>77</v>
      </c>
      <c r="E193" s="217" t="s">
        <v>323</v>
      </c>
      <c r="F193" s="217" t="s">
        <v>324</v>
      </c>
      <c r="G193" s="215"/>
      <c r="H193" s="215"/>
      <c r="I193" s="218"/>
      <c r="J193" s="219">
        <f>BK193</f>
        <v>0</v>
      </c>
      <c r="K193" s="215"/>
      <c r="L193" s="220"/>
      <c r="M193" s="221"/>
      <c r="N193" s="222"/>
      <c r="O193" s="222"/>
      <c r="P193" s="223">
        <f>P194</f>
        <v>0</v>
      </c>
      <c r="Q193" s="222"/>
      <c r="R193" s="223">
        <f>R194</f>
        <v>0</v>
      </c>
      <c r="S193" s="222"/>
      <c r="T193" s="224">
        <f>T194</f>
        <v>0</v>
      </c>
      <c r="AR193" s="225" t="s">
        <v>198</v>
      </c>
      <c r="AT193" s="226" t="s">
        <v>77</v>
      </c>
      <c r="AU193" s="226" t="s">
        <v>78</v>
      </c>
      <c r="AY193" s="225" t="s">
        <v>166</v>
      </c>
      <c r="BK193" s="227">
        <f>BK194</f>
        <v>0</v>
      </c>
    </row>
    <row r="194" s="11" customFormat="1" ht="22.8" customHeight="1">
      <c r="B194" s="214"/>
      <c r="C194" s="215"/>
      <c r="D194" s="216" t="s">
        <v>77</v>
      </c>
      <c r="E194" s="228" t="s">
        <v>325</v>
      </c>
      <c r="F194" s="228" t="s">
        <v>326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P195</f>
        <v>0</v>
      </c>
      <c r="Q194" s="222"/>
      <c r="R194" s="223">
        <f>R195</f>
        <v>0</v>
      </c>
      <c r="S194" s="222"/>
      <c r="T194" s="224">
        <f>T195</f>
        <v>0</v>
      </c>
      <c r="AR194" s="225" t="s">
        <v>198</v>
      </c>
      <c r="AT194" s="226" t="s">
        <v>77</v>
      </c>
      <c r="AU194" s="226" t="s">
        <v>85</v>
      </c>
      <c r="AY194" s="225" t="s">
        <v>166</v>
      </c>
      <c r="BK194" s="227">
        <f>BK195</f>
        <v>0</v>
      </c>
    </row>
    <row r="195" s="1" customFormat="1" ht="16.5" customHeight="1">
      <c r="B195" s="37"/>
      <c r="C195" s="230" t="s">
        <v>303</v>
      </c>
      <c r="D195" s="230" t="s">
        <v>169</v>
      </c>
      <c r="E195" s="231" t="s">
        <v>327</v>
      </c>
      <c r="F195" s="232" t="s">
        <v>328</v>
      </c>
      <c r="G195" s="233" t="s">
        <v>329</v>
      </c>
      <c r="H195" s="234">
        <v>1</v>
      </c>
      <c r="I195" s="235"/>
      <c r="J195" s="236">
        <f>ROUND(I195*H195,2)</f>
        <v>0</v>
      </c>
      <c r="K195" s="232" t="s">
        <v>173</v>
      </c>
      <c r="L195" s="42"/>
      <c r="M195" s="286" t="s">
        <v>1</v>
      </c>
      <c r="N195" s="287" t="s">
        <v>43</v>
      </c>
      <c r="O195" s="288"/>
      <c r="P195" s="289">
        <f>O195*H195</f>
        <v>0</v>
      </c>
      <c r="Q195" s="289">
        <v>0</v>
      </c>
      <c r="R195" s="289">
        <f>Q195*H195</f>
        <v>0</v>
      </c>
      <c r="S195" s="289">
        <v>0</v>
      </c>
      <c r="T195" s="290">
        <f>S195*H195</f>
        <v>0</v>
      </c>
      <c r="AR195" s="241" t="s">
        <v>330</v>
      </c>
      <c r="AT195" s="241" t="s">
        <v>169</v>
      </c>
      <c r="AU195" s="241" t="s">
        <v>87</v>
      </c>
      <c r="AY195" s="16" t="s">
        <v>166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85</v>
      </c>
      <c r="BK195" s="242">
        <f>ROUND(I195*H195,2)</f>
        <v>0</v>
      </c>
      <c r="BL195" s="16" t="s">
        <v>330</v>
      </c>
      <c r="BM195" s="241" t="s">
        <v>331</v>
      </c>
    </row>
    <row r="196" s="1" customFormat="1" ht="6.96" customHeight="1">
      <c r="B196" s="60"/>
      <c r="C196" s="61"/>
      <c r="D196" s="61"/>
      <c r="E196" s="61"/>
      <c r="F196" s="61"/>
      <c r="G196" s="61"/>
      <c r="H196" s="61"/>
      <c r="I196" s="181"/>
      <c r="J196" s="61"/>
      <c r="K196" s="61"/>
      <c r="L196" s="42"/>
    </row>
  </sheetData>
  <sheetProtection sheet="1" autoFilter="0" formatColumns="0" formatRows="0" objects="1" scenarios="1" spinCount="100000" saltValue="84aSSTo5HA5abs8xDWgOqonHPYl2gOpoWS42qOPS8+V0bPUKVfoJ2XG/vInS5nsjqNQBLuAr/GIZrPOJzSDuoA==" hashValue="Rzbr7S0xZ/BZVyLR9n/Z+lpv0ZmfhoWNnZgyd6XhTTLdxBepGheT44N3R3rK4TgQSI0z2n5J9I9APdA1dU4g7g==" algorithmName="SHA-512" password="CC35"/>
  <autoFilter ref="C13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101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131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334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ROUND((SUM(BE132:BE195)),  2)</f>
        <v>0</v>
      </c>
      <c r="I35" s="162">
        <v>0.20999999999999999</v>
      </c>
      <c r="J35" s="161">
        <f>ROUND(((SUM(BE132:BE195))*I35),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ROUND((SUM(BF132:BF195)),  2)</f>
        <v>0</v>
      </c>
      <c r="I36" s="162">
        <v>0.14999999999999999</v>
      </c>
      <c r="J36" s="161">
        <f>ROUND(((SUM(BF132:BF195))*I36),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ROUND((SUM(BG132:BG195)),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ROUND((SUM(BH132:BH195)),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ROUND((SUM(BI132:BI195)),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131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01d - INV - Stoupačka 4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141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142</v>
      </c>
      <c r="E102" s="200"/>
      <c r="F102" s="200"/>
      <c r="G102" s="200"/>
      <c r="H102" s="200"/>
      <c r="I102" s="201"/>
      <c r="J102" s="202">
        <f>J145</f>
        <v>0</v>
      </c>
      <c r="K102" s="127"/>
      <c r="L102" s="203"/>
    </row>
    <row r="103" s="9" customFormat="1" ht="19.92" customHeight="1">
      <c r="B103" s="198"/>
      <c r="C103" s="127"/>
      <c r="D103" s="199" t="s">
        <v>143</v>
      </c>
      <c r="E103" s="200"/>
      <c r="F103" s="200"/>
      <c r="G103" s="200"/>
      <c r="H103" s="200"/>
      <c r="I103" s="201"/>
      <c r="J103" s="202">
        <f>J151</f>
        <v>0</v>
      </c>
      <c r="K103" s="127"/>
      <c r="L103" s="203"/>
    </row>
    <row r="104" s="8" customFormat="1" ht="24.96" customHeight="1">
      <c r="B104" s="191"/>
      <c r="C104" s="192"/>
      <c r="D104" s="193" t="s">
        <v>144</v>
      </c>
      <c r="E104" s="194"/>
      <c r="F104" s="194"/>
      <c r="G104" s="194"/>
      <c r="H104" s="194"/>
      <c r="I104" s="195"/>
      <c r="J104" s="196">
        <f>J153</f>
        <v>0</v>
      </c>
      <c r="K104" s="192"/>
      <c r="L104" s="197"/>
    </row>
    <row r="105" s="9" customFormat="1" ht="19.92" customHeight="1">
      <c r="B105" s="198"/>
      <c r="C105" s="127"/>
      <c r="D105" s="199" t="s">
        <v>145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146</v>
      </c>
      <c r="E106" s="200"/>
      <c r="F106" s="200"/>
      <c r="G106" s="200"/>
      <c r="H106" s="200"/>
      <c r="I106" s="201"/>
      <c r="J106" s="202">
        <f>J159</f>
        <v>0</v>
      </c>
      <c r="K106" s="127"/>
      <c r="L106" s="203"/>
    </row>
    <row r="107" s="9" customFormat="1" ht="19.92" customHeight="1">
      <c r="B107" s="198"/>
      <c r="C107" s="127"/>
      <c r="D107" s="199" t="s">
        <v>147</v>
      </c>
      <c r="E107" s="200"/>
      <c r="F107" s="200"/>
      <c r="G107" s="200"/>
      <c r="H107" s="200"/>
      <c r="I107" s="201"/>
      <c r="J107" s="202">
        <f>J174</f>
        <v>0</v>
      </c>
      <c r="K107" s="127"/>
      <c r="L107" s="203"/>
    </row>
    <row r="108" s="9" customFormat="1" ht="19.92" customHeight="1">
      <c r="B108" s="198"/>
      <c r="C108" s="127"/>
      <c r="D108" s="199" t="s">
        <v>148</v>
      </c>
      <c r="E108" s="200"/>
      <c r="F108" s="200"/>
      <c r="G108" s="200"/>
      <c r="H108" s="200"/>
      <c r="I108" s="201"/>
      <c r="J108" s="202">
        <f>J187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J193</f>
        <v>0</v>
      </c>
      <c r="K109" s="192"/>
      <c r="L109" s="197"/>
    </row>
    <row r="110" s="9" customFormat="1" ht="19.92" customHeight="1">
      <c r="B110" s="198"/>
      <c r="C110" s="127"/>
      <c r="D110" s="199" t="s">
        <v>150</v>
      </c>
      <c r="E110" s="200"/>
      <c r="F110" s="200"/>
      <c r="G110" s="200"/>
      <c r="H110" s="200"/>
      <c r="I110" s="201"/>
      <c r="J110" s="202">
        <f>J194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131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01d - INV - Stoupačka 4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P133+P153+P193</f>
        <v>0</v>
      </c>
      <c r="Q132" s="98"/>
      <c r="R132" s="211">
        <f>R133+R153+R193</f>
        <v>12.477119999999999</v>
      </c>
      <c r="S132" s="98"/>
      <c r="T132" s="212">
        <f>T133+T153+T193</f>
        <v>0.71860000000000013</v>
      </c>
      <c r="AT132" s="16" t="s">
        <v>77</v>
      </c>
      <c r="AU132" s="16" t="s">
        <v>138</v>
      </c>
      <c r="BK132" s="213">
        <f>BK133+BK153+BK193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P134+P141+P145+P151</f>
        <v>0</v>
      </c>
      <c r="Q133" s="222"/>
      <c r="R133" s="223">
        <f>R134+R141+R145+R151</f>
        <v>0.035520000000000003</v>
      </c>
      <c r="S133" s="222"/>
      <c r="T133" s="224">
        <f>T134+T141+T145+T151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BK134+BK141+BK145+BK151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0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16.5" customHeight="1">
      <c r="B135" s="37"/>
      <c r="C135" s="230" t="s">
        <v>85</v>
      </c>
      <c r="D135" s="230" t="s">
        <v>169</v>
      </c>
      <c r="E135" s="231" t="s">
        <v>170</v>
      </c>
      <c r="F135" s="232" t="s">
        <v>171</v>
      </c>
      <c r="G135" s="233" t="s">
        <v>172</v>
      </c>
      <c r="H135" s="234">
        <v>906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175</v>
      </c>
    </row>
    <row r="136" s="12" customFormat="1">
      <c r="B136" s="243"/>
      <c r="C136" s="244"/>
      <c r="D136" s="245" t="s">
        <v>176</v>
      </c>
      <c r="E136" s="246" t="s">
        <v>1</v>
      </c>
      <c r="F136" s="247" t="s">
        <v>177</v>
      </c>
      <c r="G136" s="244"/>
      <c r="H136" s="246" t="s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AT136" s="253" t="s">
        <v>176</v>
      </c>
      <c r="AU136" s="253" t="s">
        <v>87</v>
      </c>
      <c r="AV136" s="12" t="s">
        <v>85</v>
      </c>
      <c r="AW136" s="12" t="s">
        <v>32</v>
      </c>
      <c r="AX136" s="12" t="s">
        <v>78</v>
      </c>
      <c r="AY136" s="253" t="s">
        <v>166</v>
      </c>
    </row>
    <row r="137" s="13" customFormat="1">
      <c r="B137" s="254"/>
      <c r="C137" s="255"/>
      <c r="D137" s="245" t="s">
        <v>176</v>
      </c>
      <c r="E137" s="256" t="s">
        <v>1</v>
      </c>
      <c r="F137" s="257" t="s">
        <v>178</v>
      </c>
      <c r="G137" s="255"/>
      <c r="H137" s="258">
        <v>18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AT137" s="264" t="s">
        <v>176</v>
      </c>
      <c r="AU137" s="264" t="s">
        <v>87</v>
      </c>
      <c r="AV137" s="13" t="s">
        <v>87</v>
      </c>
      <c r="AW137" s="13" t="s">
        <v>32</v>
      </c>
      <c r="AX137" s="13" t="s">
        <v>78</v>
      </c>
      <c r="AY137" s="264" t="s">
        <v>166</v>
      </c>
    </row>
    <row r="138" s="12" customFormat="1">
      <c r="B138" s="243"/>
      <c r="C138" s="244"/>
      <c r="D138" s="245" t="s">
        <v>176</v>
      </c>
      <c r="E138" s="246" t="s">
        <v>1</v>
      </c>
      <c r="F138" s="247" t="s">
        <v>179</v>
      </c>
      <c r="G138" s="244"/>
      <c r="H138" s="246" t="s">
        <v>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176</v>
      </c>
      <c r="AU138" s="253" t="s">
        <v>87</v>
      </c>
      <c r="AV138" s="12" t="s">
        <v>85</v>
      </c>
      <c r="AW138" s="12" t="s">
        <v>32</v>
      </c>
      <c r="AX138" s="12" t="s">
        <v>78</v>
      </c>
      <c r="AY138" s="253" t="s">
        <v>166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180</v>
      </c>
      <c r="G139" s="255"/>
      <c r="H139" s="258">
        <v>888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906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182</v>
      </c>
      <c r="F141" s="228" t="s">
        <v>183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SUM(P142:P144)</f>
        <v>0</v>
      </c>
      <c r="Q141" s="222"/>
      <c r="R141" s="223">
        <f>SUM(R142:R144)</f>
        <v>0.035520000000000003</v>
      </c>
      <c r="S141" s="222"/>
      <c r="T141" s="224">
        <f>SUM(T142:T144)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SUM(BK142:BK144)</f>
        <v>0</v>
      </c>
    </row>
    <row r="142" s="1" customFormat="1" ht="24" customHeight="1">
      <c r="B142" s="37"/>
      <c r="C142" s="230" t="s">
        <v>87</v>
      </c>
      <c r="D142" s="230" t="s">
        <v>169</v>
      </c>
      <c r="E142" s="231" t="s">
        <v>184</v>
      </c>
      <c r="F142" s="232" t="s">
        <v>185</v>
      </c>
      <c r="G142" s="233" t="s">
        <v>172</v>
      </c>
      <c r="H142" s="234">
        <v>888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4.0000000000000003E-05</v>
      </c>
      <c r="R142" s="239">
        <f>Q142*H142</f>
        <v>0.035520000000000003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186</v>
      </c>
    </row>
    <row r="143" s="13" customFormat="1">
      <c r="B143" s="254"/>
      <c r="C143" s="255"/>
      <c r="D143" s="245" t="s">
        <v>176</v>
      </c>
      <c r="E143" s="256" t="s">
        <v>1</v>
      </c>
      <c r="F143" s="257" t="s">
        <v>180</v>
      </c>
      <c r="G143" s="255"/>
      <c r="H143" s="258">
        <v>888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AT143" s="264" t="s">
        <v>176</v>
      </c>
      <c r="AU143" s="264" t="s">
        <v>87</v>
      </c>
      <c r="AV143" s="13" t="s">
        <v>87</v>
      </c>
      <c r="AW143" s="13" t="s">
        <v>32</v>
      </c>
      <c r="AX143" s="13" t="s">
        <v>78</v>
      </c>
      <c r="AY143" s="264" t="s">
        <v>166</v>
      </c>
    </row>
    <row r="144" s="14" customFormat="1">
      <c r="B144" s="265"/>
      <c r="C144" s="266"/>
      <c r="D144" s="245" t="s">
        <v>176</v>
      </c>
      <c r="E144" s="267" t="s">
        <v>1</v>
      </c>
      <c r="F144" s="268" t="s">
        <v>181</v>
      </c>
      <c r="G144" s="266"/>
      <c r="H144" s="269">
        <v>888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AT144" s="275" t="s">
        <v>176</v>
      </c>
      <c r="AU144" s="275" t="s">
        <v>87</v>
      </c>
      <c r="AV144" s="14" t="s">
        <v>174</v>
      </c>
      <c r="AW144" s="14" t="s">
        <v>32</v>
      </c>
      <c r="AX144" s="14" t="s">
        <v>85</v>
      </c>
      <c r="AY144" s="275" t="s">
        <v>166</v>
      </c>
    </row>
    <row r="145" s="11" customFormat="1" ht="22.8" customHeight="1">
      <c r="B145" s="214"/>
      <c r="C145" s="215"/>
      <c r="D145" s="216" t="s">
        <v>77</v>
      </c>
      <c r="E145" s="228" t="s">
        <v>187</v>
      </c>
      <c r="F145" s="228" t="s">
        <v>188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SUM(P146:P150)</f>
        <v>0</v>
      </c>
      <c r="Q145" s="222"/>
      <c r="R145" s="223">
        <f>SUM(R146:R150)</f>
        <v>0</v>
      </c>
      <c r="S145" s="222"/>
      <c r="T145" s="224">
        <f>SUM(T146:T150)</f>
        <v>0</v>
      </c>
      <c r="AR145" s="225" t="s">
        <v>85</v>
      </c>
      <c r="AT145" s="226" t="s">
        <v>77</v>
      </c>
      <c r="AU145" s="226" t="s">
        <v>85</v>
      </c>
      <c r="AY145" s="225" t="s">
        <v>166</v>
      </c>
      <c r="BK145" s="227">
        <f>SUM(BK146:BK150)</f>
        <v>0</v>
      </c>
    </row>
    <row r="146" s="1" customFormat="1" ht="24" customHeight="1">
      <c r="B146" s="37"/>
      <c r="C146" s="230" t="s">
        <v>189</v>
      </c>
      <c r="D146" s="230" t="s">
        <v>169</v>
      </c>
      <c r="E146" s="231" t="s">
        <v>190</v>
      </c>
      <c r="F146" s="232" t="s">
        <v>191</v>
      </c>
      <c r="G146" s="233" t="s">
        <v>192</v>
      </c>
      <c r="H146" s="234">
        <v>0.71899999999999997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193</v>
      </c>
    </row>
    <row r="147" s="1" customFormat="1" ht="24" customHeight="1">
      <c r="B147" s="37"/>
      <c r="C147" s="230" t="s">
        <v>174</v>
      </c>
      <c r="D147" s="230" t="s">
        <v>169</v>
      </c>
      <c r="E147" s="231" t="s">
        <v>194</v>
      </c>
      <c r="F147" s="232" t="s">
        <v>195</v>
      </c>
      <c r="G147" s="233" t="s">
        <v>192</v>
      </c>
      <c r="H147" s="234">
        <v>21.57</v>
      </c>
      <c r="I147" s="235"/>
      <c r="J147" s="236">
        <f>ROUND(I147*H147,2)</f>
        <v>0</v>
      </c>
      <c r="K147" s="232" t="s">
        <v>173</v>
      </c>
      <c r="L147" s="42"/>
      <c r="M147" s="237" t="s">
        <v>1</v>
      </c>
      <c r="N147" s="238" t="s">
        <v>43</v>
      </c>
      <c r="O147" s="85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AR147" s="241" t="s">
        <v>174</v>
      </c>
      <c r="AT147" s="241" t="s">
        <v>169</v>
      </c>
      <c r="AU147" s="241" t="s">
        <v>87</v>
      </c>
      <c r="AY147" s="16" t="s">
        <v>166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6" t="s">
        <v>85</v>
      </c>
      <c r="BK147" s="242">
        <f>ROUND(I147*H147,2)</f>
        <v>0</v>
      </c>
      <c r="BL147" s="16" t="s">
        <v>174</v>
      </c>
      <c r="BM147" s="241" t="s">
        <v>196</v>
      </c>
    </row>
    <row r="148" s="13" customFormat="1">
      <c r="B148" s="254"/>
      <c r="C148" s="255"/>
      <c r="D148" s="245" t="s">
        <v>176</v>
      </c>
      <c r="E148" s="255"/>
      <c r="F148" s="257" t="s">
        <v>197</v>
      </c>
      <c r="G148" s="255"/>
      <c r="H148" s="258">
        <v>21.57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AT148" s="264" t="s">
        <v>176</v>
      </c>
      <c r="AU148" s="264" t="s">
        <v>87</v>
      </c>
      <c r="AV148" s="13" t="s">
        <v>87</v>
      </c>
      <c r="AW148" s="13" t="s">
        <v>4</v>
      </c>
      <c r="AX148" s="13" t="s">
        <v>85</v>
      </c>
      <c r="AY148" s="264" t="s">
        <v>166</v>
      </c>
    </row>
    <row r="149" s="1" customFormat="1" ht="24" customHeight="1">
      <c r="B149" s="37"/>
      <c r="C149" s="230" t="s">
        <v>198</v>
      </c>
      <c r="D149" s="230" t="s">
        <v>169</v>
      </c>
      <c r="E149" s="231" t="s">
        <v>199</v>
      </c>
      <c r="F149" s="232" t="s">
        <v>200</v>
      </c>
      <c r="G149" s="233" t="s">
        <v>192</v>
      </c>
      <c r="H149" s="234">
        <v>0.71899999999999997</v>
      </c>
      <c r="I149" s="235"/>
      <c r="J149" s="236">
        <f>ROUND(I149*H149,2)</f>
        <v>0</v>
      </c>
      <c r="K149" s="232" t="s">
        <v>173</v>
      </c>
      <c r="L149" s="42"/>
      <c r="M149" s="237" t="s">
        <v>1</v>
      </c>
      <c r="N149" s="238" t="s">
        <v>43</v>
      </c>
      <c r="O149" s="85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AR149" s="241" t="s">
        <v>174</v>
      </c>
      <c r="AT149" s="241" t="s">
        <v>169</v>
      </c>
      <c r="AU149" s="241" t="s">
        <v>87</v>
      </c>
      <c r="AY149" s="16" t="s">
        <v>166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6" t="s">
        <v>85</v>
      </c>
      <c r="BK149" s="242">
        <f>ROUND(I149*H149,2)</f>
        <v>0</v>
      </c>
      <c r="BL149" s="16" t="s">
        <v>174</v>
      </c>
      <c r="BM149" s="241" t="s">
        <v>201</v>
      </c>
    </row>
    <row r="150" s="1" customFormat="1" ht="24" customHeight="1">
      <c r="B150" s="37"/>
      <c r="C150" s="230" t="s">
        <v>167</v>
      </c>
      <c r="D150" s="230" t="s">
        <v>169</v>
      </c>
      <c r="E150" s="231" t="s">
        <v>202</v>
      </c>
      <c r="F150" s="232" t="s">
        <v>203</v>
      </c>
      <c r="G150" s="233" t="s">
        <v>192</v>
      </c>
      <c r="H150" s="234">
        <v>0.71899999999999997</v>
      </c>
      <c r="I150" s="235"/>
      <c r="J150" s="236">
        <f>ROUND(I150*H150,2)</f>
        <v>0</v>
      </c>
      <c r="K150" s="232" t="s">
        <v>173</v>
      </c>
      <c r="L150" s="42"/>
      <c r="M150" s="237" t="s">
        <v>1</v>
      </c>
      <c r="N150" s="238" t="s">
        <v>43</v>
      </c>
      <c r="O150" s="85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AR150" s="241" t="s">
        <v>174</v>
      </c>
      <c r="AT150" s="241" t="s">
        <v>169</v>
      </c>
      <c r="AU150" s="241" t="s">
        <v>87</v>
      </c>
      <c r="AY150" s="16" t="s">
        <v>166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6" t="s">
        <v>85</v>
      </c>
      <c r="BK150" s="242">
        <f>ROUND(I150*H150,2)</f>
        <v>0</v>
      </c>
      <c r="BL150" s="16" t="s">
        <v>174</v>
      </c>
      <c r="BM150" s="241" t="s">
        <v>204</v>
      </c>
    </row>
    <row r="151" s="11" customFormat="1" ht="22.8" customHeight="1">
      <c r="B151" s="214"/>
      <c r="C151" s="215"/>
      <c r="D151" s="216" t="s">
        <v>77</v>
      </c>
      <c r="E151" s="228" t="s">
        <v>205</v>
      </c>
      <c r="F151" s="228" t="s">
        <v>206</v>
      </c>
      <c r="G151" s="215"/>
      <c r="H151" s="215"/>
      <c r="I151" s="218"/>
      <c r="J151" s="229">
        <f>BK151</f>
        <v>0</v>
      </c>
      <c r="K151" s="215"/>
      <c r="L151" s="220"/>
      <c r="M151" s="221"/>
      <c r="N151" s="222"/>
      <c r="O151" s="222"/>
      <c r="P151" s="223">
        <f>P152</f>
        <v>0</v>
      </c>
      <c r="Q151" s="222"/>
      <c r="R151" s="223">
        <f>R152</f>
        <v>0</v>
      </c>
      <c r="S151" s="222"/>
      <c r="T151" s="224">
        <f>T152</f>
        <v>0</v>
      </c>
      <c r="AR151" s="225" t="s">
        <v>85</v>
      </c>
      <c r="AT151" s="226" t="s">
        <v>77</v>
      </c>
      <c r="AU151" s="226" t="s">
        <v>85</v>
      </c>
      <c r="AY151" s="225" t="s">
        <v>166</v>
      </c>
      <c r="BK151" s="227">
        <f>BK152</f>
        <v>0</v>
      </c>
    </row>
    <row r="152" s="1" customFormat="1" ht="24" customHeight="1">
      <c r="B152" s="37"/>
      <c r="C152" s="230" t="s">
        <v>207</v>
      </c>
      <c r="D152" s="230" t="s">
        <v>169</v>
      </c>
      <c r="E152" s="231" t="s">
        <v>208</v>
      </c>
      <c r="F152" s="232" t="s">
        <v>209</v>
      </c>
      <c r="G152" s="233" t="s">
        <v>192</v>
      </c>
      <c r="H152" s="234">
        <v>0.035999999999999997</v>
      </c>
      <c r="I152" s="235"/>
      <c r="J152" s="236">
        <f>ROUND(I152*H152,2)</f>
        <v>0</v>
      </c>
      <c r="K152" s="232" t="s">
        <v>173</v>
      </c>
      <c r="L152" s="42"/>
      <c r="M152" s="237" t="s">
        <v>1</v>
      </c>
      <c r="N152" s="238" t="s">
        <v>43</v>
      </c>
      <c r="O152" s="85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AR152" s="241" t="s">
        <v>174</v>
      </c>
      <c r="AT152" s="241" t="s">
        <v>169</v>
      </c>
      <c r="AU152" s="241" t="s">
        <v>87</v>
      </c>
      <c r="AY152" s="16" t="s">
        <v>166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6" t="s">
        <v>85</v>
      </c>
      <c r="BK152" s="242">
        <f>ROUND(I152*H152,2)</f>
        <v>0</v>
      </c>
      <c r="BL152" s="16" t="s">
        <v>174</v>
      </c>
      <c r="BM152" s="241" t="s">
        <v>210</v>
      </c>
    </row>
    <row r="153" s="11" customFormat="1" ht="25.92" customHeight="1">
      <c r="B153" s="214"/>
      <c r="C153" s="215"/>
      <c r="D153" s="216" t="s">
        <v>77</v>
      </c>
      <c r="E153" s="217" t="s">
        <v>211</v>
      </c>
      <c r="F153" s="217" t="s">
        <v>212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P154+P159+P174+P187</f>
        <v>0</v>
      </c>
      <c r="Q153" s="222"/>
      <c r="R153" s="223">
        <f>R154+R159+R174+R187</f>
        <v>12.441599999999999</v>
      </c>
      <c r="S153" s="222"/>
      <c r="T153" s="224">
        <f>T154+T159+T174+T187</f>
        <v>0.71860000000000013</v>
      </c>
      <c r="AR153" s="225" t="s">
        <v>87</v>
      </c>
      <c r="AT153" s="226" t="s">
        <v>77</v>
      </c>
      <c r="AU153" s="226" t="s">
        <v>78</v>
      </c>
      <c r="AY153" s="225" t="s">
        <v>166</v>
      </c>
      <c r="BK153" s="227">
        <f>BK154+BK159+BK174+BK187</f>
        <v>0</v>
      </c>
    </row>
    <row r="154" s="11" customFormat="1" ht="22.8" customHeight="1">
      <c r="B154" s="214"/>
      <c r="C154" s="215"/>
      <c r="D154" s="216" t="s">
        <v>77</v>
      </c>
      <c r="E154" s="228" t="s">
        <v>213</v>
      </c>
      <c r="F154" s="228" t="s">
        <v>214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SUM(P155:P158)</f>
        <v>0</v>
      </c>
      <c r="Q154" s="222"/>
      <c r="R154" s="223">
        <f>SUM(R155:R158)</f>
        <v>0.012750000000000001</v>
      </c>
      <c r="S154" s="222"/>
      <c r="T154" s="224">
        <f>SUM(T155:T158)</f>
        <v>0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SUM(BK155:BK158)</f>
        <v>0</v>
      </c>
    </row>
    <row r="155" s="1" customFormat="1" ht="24" customHeight="1">
      <c r="B155" s="37"/>
      <c r="C155" s="230" t="s">
        <v>215</v>
      </c>
      <c r="D155" s="230" t="s">
        <v>169</v>
      </c>
      <c r="E155" s="231" t="s">
        <v>216</v>
      </c>
      <c r="F155" s="232" t="s">
        <v>217</v>
      </c>
      <c r="G155" s="233" t="s">
        <v>218</v>
      </c>
      <c r="H155" s="234">
        <v>30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0.00025000000000000001</v>
      </c>
      <c r="R155" s="239">
        <f>Q155*H155</f>
        <v>0.0074999999999999997</v>
      </c>
      <c r="S155" s="239">
        <v>0</v>
      </c>
      <c r="T155" s="240">
        <f>S155*H155</f>
        <v>0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220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221</v>
      </c>
      <c r="G156" s="255"/>
      <c r="H156" s="258">
        <v>30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30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24" customHeight="1">
      <c r="B158" s="37"/>
      <c r="C158" s="230" t="s">
        <v>182</v>
      </c>
      <c r="D158" s="230" t="s">
        <v>169</v>
      </c>
      <c r="E158" s="231" t="s">
        <v>222</v>
      </c>
      <c r="F158" s="232" t="s">
        <v>223</v>
      </c>
      <c r="G158" s="233" t="s">
        <v>218</v>
      </c>
      <c r="H158" s="234">
        <v>15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0.00035</v>
      </c>
      <c r="R158" s="239">
        <f>Q158*H158</f>
        <v>0.0052500000000000003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224</v>
      </c>
    </row>
    <row r="159" s="11" customFormat="1" ht="22.8" customHeight="1">
      <c r="B159" s="214"/>
      <c r="C159" s="215"/>
      <c r="D159" s="216" t="s">
        <v>77</v>
      </c>
      <c r="E159" s="228" t="s">
        <v>225</v>
      </c>
      <c r="F159" s="228" t="s">
        <v>226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f>SUM(P160:P173)</f>
        <v>0</v>
      </c>
      <c r="Q159" s="222"/>
      <c r="R159" s="223">
        <f>SUM(R160:R173)</f>
        <v>0</v>
      </c>
      <c r="S159" s="222"/>
      <c r="T159" s="224">
        <f>SUM(T160:T173)</f>
        <v>0.71860000000000013</v>
      </c>
      <c r="AR159" s="225" t="s">
        <v>87</v>
      </c>
      <c r="AT159" s="226" t="s">
        <v>77</v>
      </c>
      <c r="AU159" s="226" t="s">
        <v>85</v>
      </c>
      <c r="AY159" s="225" t="s">
        <v>166</v>
      </c>
      <c r="BK159" s="227">
        <f>SUM(BK160:BK173)</f>
        <v>0</v>
      </c>
    </row>
    <row r="160" s="1" customFormat="1" ht="24" customHeight="1">
      <c r="B160" s="37"/>
      <c r="C160" s="230" t="s">
        <v>227</v>
      </c>
      <c r="D160" s="230" t="s">
        <v>169</v>
      </c>
      <c r="E160" s="231" t="s">
        <v>228</v>
      </c>
      <c r="F160" s="232" t="s">
        <v>229</v>
      </c>
      <c r="G160" s="233" t="s">
        <v>218</v>
      </c>
      <c r="H160" s="234">
        <v>30</v>
      </c>
      <c r="I160" s="235"/>
      <c r="J160" s="236">
        <f>ROUND(I160*H160,2)</f>
        <v>0</v>
      </c>
      <c r="K160" s="232" t="s">
        <v>1</v>
      </c>
      <c r="L160" s="42"/>
      <c r="M160" s="237" t="s">
        <v>1</v>
      </c>
      <c r="N160" s="238" t="s">
        <v>43</v>
      </c>
      <c r="O160" s="85"/>
      <c r="P160" s="239">
        <f>O160*H160</f>
        <v>0</v>
      </c>
      <c r="Q160" s="239">
        <v>0</v>
      </c>
      <c r="R160" s="239">
        <f>Q160*H160</f>
        <v>0</v>
      </c>
      <c r="S160" s="239">
        <v>0.002</v>
      </c>
      <c r="T160" s="240">
        <f>S160*H160</f>
        <v>0.059999999999999998</v>
      </c>
      <c r="AR160" s="241" t="s">
        <v>219</v>
      </c>
      <c r="AT160" s="241" t="s">
        <v>169</v>
      </c>
      <c r="AU160" s="241" t="s">
        <v>87</v>
      </c>
      <c r="AY160" s="16" t="s">
        <v>166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6" t="s">
        <v>85</v>
      </c>
      <c r="BK160" s="242">
        <f>ROUND(I160*H160,2)</f>
        <v>0</v>
      </c>
      <c r="BL160" s="16" t="s">
        <v>219</v>
      </c>
      <c r="BM160" s="241" t="s">
        <v>230</v>
      </c>
    </row>
    <row r="161" s="1" customFormat="1" ht="24" customHeight="1">
      <c r="B161" s="37"/>
      <c r="C161" s="230" t="s">
        <v>231</v>
      </c>
      <c r="D161" s="230" t="s">
        <v>169</v>
      </c>
      <c r="E161" s="231" t="s">
        <v>232</v>
      </c>
      <c r="F161" s="232" t="s">
        <v>233</v>
      </c>
      <c r="G161" s="233" t="s">
        <v>234</v>
      </c>
      <c r="H161" s="234">
        <v>80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</v>
      </c>
      <c r="R161" s="239">
        <f>Q161*H161</f>
        <v>0</v>
      </c>
      <c r="S161" s="239">
        <v>0.0082100000000000003</v>
      </c>
      <c r="T161" s="240">
        <f>S161*H161</f>
        <v>0.65680000000000005</v>
      </c>
      <c r="AR161" s="241" t="s">
        <v>219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219</v>
      </c>
      <c r="BM161" s="241" t="s">
        <v>235</v>
      </c>
    </row>
    <row r="162" s="1" customFormat="1" ht="24" customHeight="1">
      <c r="B162" s="37"/>
      <c r="C162" s="230" t="s">
        <v>236</v>
      </c>
      <c r="D162" s="230" t="s">
        <v>169</v>
      </c>
      <c r="E162" s="231" t="s">
        <v>237</v>
      </c>
      <c r="F162" s="232" t="s">
        <v>238</v>
      </c>
      <c r="G162" s="233" t="s">
        <v>218</v>
      </c>
      <c r="H162" s="234">
        <v>2</v>
      </c>
      <c r="I162" s="235"/>
      <c r="J162" s="236">
        <f>ROUND(I162*H162,2)</f>
        <v>0</v>
      </c>
      <c r="K162" s="232" t="s">
        <v>173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0.00089999999999999998</v>
      </c>
      <c r="T162" s="240">
        <f>S162*H162</f>
        <v>0.0018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239</v>
      </c>
    </row>
    <row r="163" s="1" customFormat="1" ht="16.5" customHeight="1">
      <c r="B163" s="37"/>
      <c r="C163" s="230" t="s">
        <v>240</v>
      </c>
      <c r="D163" s="230" t="s">
        <v>169</v>
      </c>
      <c r="E163" s="231" t="s">
        <v>241</v>
      </c>
      <c r="F163" s="232" t="s">
        <v>242</v>
      </c>
      <c r="G163" s="233" t="s">
        <v>218</v>
      </c>
      <c r="H163" s="234">
        <v>2</v>
      </c>
      <c r="I163" s="235"/>
      <c r="J163" s="236">
        <f>ROUND(I163*H163,2)</f>
        <v>0</v>
      </c>
      <c r="K163" s="232" t="s">
        <v>1</v>
      </c>
      <c r="L163" s="42"/>
      <c r="M163" s="237" t="s">
        <v>1</v>
      </c>
      <c r="N163" s="238" t="s">
        <v>43</v>
      </c>
      <c r="O163" s="85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AR163" s="241" t="s">
        <v>219</v>
      </c>
      <c r="AT163" s="241" t="s">
        <v>169</v>
      </c>
      <c r="AU163" s="241" t="s">
        <v>87</v>
      </c>
      <c r="AY163" s="16" t="s">
        <v>166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6" t="s">
        <v>85</v>
      </c>
      <c r="BK163" s="242">
        <f>ROUND(I163*H163,2)</f>
        <v>0</v>
      </c>
      <c r="BL163" s="16" t="s">
        <v>219</v>
      </c>
      <c r="BM163" s="241" t="s">
        <v>243</v>
      </c>
    </row>
    <row r="164" s="1" customFormat="1" ht="16.5" customHeight="1">
      <c r="B164" s="37"/>
      <c r="C164" s="230" t="s">
        <v>244</v>
      </c>
      <c r="D164" s="230" t="s">
        <v>169</v>
      </c>
      <c r="E164" s="231" t="s">
        <v>245</v>
      </c>
      <c r="F164" s="232" t="s">
        <v>246</v>
      </c>
      <c r="G164" s="233" t="s">
        <v>218</v>
      </c>
      <c r="H164" s="234">
        <v>4</v>
      </c>
      <c r="I164" s="235"/>
      <c r="J164" s="236">
        <f>ROUND(I164*H164,2)</f>
        <v>0</v>
      </c>
      <c r="K164" s="232" t="s">
        <v>1</v>
      </c>
      <c r="L164" s="42"/>
      <c r="M164" s="237" t="s">
        <v>1</v>
      </c>
      <c r="N164" s="238" t="s">
        <v>43</v>
      </c>
      <c r="O164" s="85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AR164" s="241" t="s">
        <v>219</v>
      </c>
      <c r="AT164" s="241" t="s">
        <v>169</v>
      </c>
      <c r="AU164" s="241" t="s">
        <v>87</v>
      </c>
      <c r="AY164" s="16" t="s">
        <v>166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6" t="s">
        <v>85</v>
      </c>
      <c r="BK164" s="242">
        <f>ROUND(I164*H164,2)</f>
        <v>0</v>
      </c>
      <c r="BL164" s="16" t="s">
        <v>219</v>
      </c>
      <c r="BM164" s="241" t="s">
        <v>247</v>
      </c>
    </row>
    <row r="165" s="1" customFormat="1" ht="16.5" customHeight="1">
      <c r="B165" s="37"/>
      <c r="C165" s="230" t="s">
        <v>8</v>
      </c>
      <c r="D165" s="230" t="s">
        <v>169</v>
      </c>
      <c r="E165" s="231" t="s">
        <v>248</v>
      </c>
      <c r="F165" s="232" t="s">
        <v>249</v>
      </c>
      <c r="G165" s="233" t="s">
        <v>218</v>
      </c>
      <c r="H165" s="234">
        <v>2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250</v>
      </c>
    </row>
    <row r="166" s="1" customFormat="1" ht="24" customHeight="1">
      <c r="B166" s="37"/>
      <c r="C166" s="230" t="s">
        <v>219</v>
      </c>
      <c r="D166" s="230" t="s">
        <v>169</v>
      </c>
      <c r="E166" s="231" t="s">
        <v>251</v>
      </c>
      <c r="F166" s="232" t="s">
        <v>252</v>
      </c>
      <c r="G166" s="233" t="s">
        <v>218</v>
      </c>
      <c r="H166" s="234">
        <v>30</v>
      </c>
      <c r="I166" s="235"/>
      <c r="J166" s="236">
        <f>ROUND(I166*H166,2)</f>
        <v>0</v>
      </c>
      <c r="K166" s="232" t="s">
        <v>1</v>
      </c>
      <c r="L166" s="42"/>
      <c r="M166" s="237" t="s">
        <v>1</v>
      </c>
      <c r="N166" s="238" t="s">
        <v>43</v>
      </c>
      <c r="O166" s="85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AR166" s="241" t="s">
        <v>219</v>
      </c>
      <c r="AT166" s="241" t="s">
        <v>169</v>
      </c>
      <c r="AU166" s="241" t="s">
        <v>87</v>
      </c>
      <c r="AY166" s="16" t="s">
        <v>166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6" t="s">
        <v>85</v>
      </c>
      <c r="BK166" s="242">
        <f>ROUND(I166*H166,2)</f>
        <v>0</v>
      </c>
      <c r="BL166" s="16" t="s">
        <v>219</v>
      </c>
      <c r="BM166" s="241" t="s">
        <v>253</v>
      </c>
    </row>
    <row r="167" s="1" customFormat="1" ht="24" customHeight="1">
      <c r="B167" s="37"/>
      <c r="C167" s="230" t="s">
        <v>254</v>
      </c>
      <c r="D167" s="230" t="s">
        <v>169</v>
      </c>
      <c r="E167" s="231" t="s">
        <v>255</v>
      </c>
      <c r="F167" s="232" t="s">
        <v>256</v>
      </c>
      <c r="G167" s="233" t="s">
        <v>218</v>
      </c>
      <c r="H167" s="234">
        <v>30</v>
      </c>
      <c r="I167" s="235"/>
      <c r="J167" s="236">
        <f>ROUND(I167*H167,2)</f>
        <v>0</v>
      </c>
      <c r="K167" s="232" t="s">
        <v>1</v>
      </c>
      <c r="L167" s="42"/>
      <c r="M167" s="237" t="s">
        <v>1</v>
      </c>
      <c r="N167" s="238" t="s">
        <v>43</v>
      </c>
      <c r="O167" s="85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AR167" s="241" t="s">
        <v>219</v>
      </c>
      <c r="AT167" s="241" t="s">
        <v>169</v>
      </c>
      <c r="AU167" s="241" t="s">
        <v>87</v>
      </c>
      <c r="AY167" s="16" t="s">
        <v>166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6" t="s">
        <v>85</v>
      </c>
      <c r="BK167" s="242">
        <f>ROUND(I167*H167,2)</f>
        <v>0</v>
      </c>
      <c r="BL167" s="16" t="s">
        <v>219</v>
      </c>
      <c r="BM167" s="241" t="s">
        <v>257</v>
      </c>
    </row>
    <row r="168" s="1" customFormat="1" ht="16.5" customHeight="1">
      <c r="B168" s="37"/>
      <c r="C168" s="230" t="s">
        <v>258</v>
      </c>
      <c r="D168" s="230" t="s">
        <v>169</v>
      </c>
      <c r="E168" s="231" t="s">
        <v>259</v>
      </c>
      <c r="F168" s="232" t="s">
        <v>260</v>
      </c>
      <c r="G168" s="233" t="s">
        <v>172</v>
      </c>
      <c r="H168" s="234">
        <v>15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261</v>
      </c>
    </row>
    <row r="169" s="1" customFormat="1" ht="24" customHeight="1">
      <c r="B169" s="37"/>
      <c r="C169" s="230" t="s">
        <v>262</v>
      </c>
      <c r="D169" s="230" t="s">
        <v>169</v>
      </c>
      <c r="E169" s="231" t="s">
        <v>263</v>
      </c>
      <c r="F169" s="232" t="s">
        <v>264</v>
      </c>
      <c r="G169" s="233" t="s">
        <v>218</v>
      </c>
      <c r="H169" s="234">
        <v>30</v>
      </c>
      <c r="I169" s="235"/>
      <c r="J169" s="236">
        <f>ROUND(I169*H169,2)</f>
        <v>0</v>
      </c>
      <c r="K169" s="232" t="s">
        <v>1</v>
      </c>
      <c r="L169" s="42"/>
      <c r="M169" s="237" t="s">
        <v>1</v>
      </c>
      <c r="N169" s="238" t="s">
        <v>43</v>
      </c>
      <c r="O169" s="85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AR169" s="241" t="s">
        <v>219</v>
      </c>
      <c r="AT169" s="241" t="s">
        <v>169</v>
      </c>
      <c r="AU169" s="241" t="s">
        <v>87</v>
      </c>
      <c r="AY169" s="16" t="s">
        <v>166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6" t="s">
        <v>85</v>
      </c>
      <c r="BK169" s="242">
        <f>ROUND(I169*H169,2)</f>
        <v>0</v>
      </c>
      <c r="BL169" s="16" t="s">
        <v>219</v>
      </c>
      <c r="BM169" s="241" t="s">
        <v>265</v>
      </c>
    </row>
    <row r="170" s="1" customFormat="1" ht="24" customHeight="1">
      <c r="B170" s="37"/>
      <c r="C170" s="230" t="s">
        <v>266</v>
      </c>
      <c r="D170" s="230" t="s">
        <v>169</v>
      </c>
      <c r="E170" s="231" t="s">
        <v>267</v>
      </c>
      <c r="F170" s="232" t="s">
        <v>268</v>
      </c>
      <c r="G170" s="233" t="s">
        <v>218</v>
      </c>
      <c r="H170" s="234">
        <v>30</v>
      </c>
      <c r="I170" s="235"/>
      <c r="J170" s="236">
        <f>ROUND(I170*H170,2)</f>
        <v>0</v>
      </c>
      <c r="K170" s="232" t="s">
        <v>1</v>
      </c>
      <c r="L170" s="42"/>
      <c r="M170" s="237" t="s">
        <v>1</v>
      </c>
      <c r="N170" s="238" t="s">
        <v>43</v>
      </c>
      <c r="O170" s="85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AR170" s="241" t="s">
        <v>219</v>
      </c>
      <c r="AT170" s="241" t="s">
        <v>169</v>
      </c>
      <c r="AU170" s="241" t="s">
        <v>87</v>
      </c>
      <c r="AY170" s="16" t="s">
        <v>166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6" t="s">
        <v>85</v>
      </c>
      <c r="BK170" s="242">
        <f>ROUND(I170*H170,2)</f>
        <v>0</v>
      </c>
      <c r="BL170" s="16" t="s">
        <v>219</v>
      </c>
      <c r="BM170" s="241" t="s">
        <v>269</v>
      </c>
    </row>
    <row r="171" s="1" customFormat="1" ht="16.5" customHeight="1">
      <c r="B171" s="37"/>
      <c r="C171" s="230" t="s">
        <v>7</v>
      </c>
      <c r="D171" s="230" t="s">
        <v>169</v>
      </c>
      <c r="E171" s="231" t="s">
        <v>270</v>
      </c>
      <c r="F171" s="232" t="s">
        <v>271</v>
      </c>
      <c r="G171" s="233" t="s">
        <v>172</v>
      </c>
      <c r="H171" s="234">
        <v>12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272</v>
      </c>
    </row>
    <row r="172" s="1" customFormat="1" ht="16.5" customHeight="1">
      <c r="B172" s="37"/>
      <c r="C172" s="230" t="s">
        <v>273</v>
      </c>
      <c r="D172" s="230" t="s">
        <v>169</v>
      </c>
      <c r="E172" s="231" t="s">
        <v>274</v>
      </c>
      <c r="F172" s="232" t="s">
        <v>275</v>
      </c>
      <c r="G172" s="233" t="s">
        <v>172</v>
      </c>
      <c r="H172" s="234">
        <v>12</v>
      </c>
      <c r="I172" s="235"/>
      <c r="J172" s="236">
        <f>ROUND(I172*H172,2)</f>
        <v>0</v>
      </c>
      <c r="K172" s="232" t="s">
        <v>1</v>
      </c>
      <c r="L172" s="42"/>
      <c r="M172" s="237" t="s">
        <v>1</v>
      </c>
      <c r="N172" s="238" t="s">
        <v>43</v>
      </c>
      <c r="O172" s="85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AR172" s="241" t="s">
        <v>219</v>
      </c>
      <c r="AT172" s="241" t="s">
        <v>169</v>
      </c>
      <c r="AU172" s="241" t="s">
        <v>87</v>
      </c>
      <c r="AY172" s="16" t="s">
        <v>166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6" t="s">
        <v>85</v>
      </c>
      <c r="BK172" s="242">
        <f>ROUND(I172*H172,2)</f>
        <v>0</v>
      </c>
      <c r="BL172" s="16" t="s">
        <v>219</v>
      </c>
      <c r="BM172" s="241" t="s">
        <v>276</v>
      </c>
    </row>
    <row r="173" s="1" customFormat="1" ht="24" customHeight="1">
      <c r="B173" s="37"/>
      <c r="C173" s="230" t="s">
        <v>277</v>
      </c>
      <c r="D173" s="230" t="s">
        <v>169</v>
      </c>
      <c r="E173" s="231" t="s">
        <v>278</v>
      </c>
      <c r="F173" s="232" t="s">
        <v>279</v>
      </c>
      <c r="G173" s="233" t="s">
        <v>280</v>
      </c>
      <c r="H173" s="234">
        <v>2</v>
      </c>
      <c r="I173" s="235"/>
      <c r="J173" s="236">
        <f>ROUND(I173*H173,2)</f>
        <v>0</v>
      </c>
      <c r="K173" s="232" t="s">
        <v>1</v>
      </c>
      <c r="L173" s="42"/>
      <c r="M173" s="237" t="s">
        <v>1</v>
      </c>
      <c r="N173" s="238" t="s">
        <v>43</v>
      </c>
      <c r="O173" s="85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AR173" s="241" t="s">
        <v>219</v>
      </c>
      <c r="AT173" s="241" t="s">
        <v>169</v>
      </c>
      <c r="AU173" s="241" t="s">
        <v>87</v>
      </c>
      <c r="AY173" s="16" t="s">
        <v>166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6" t="s">
        <v>85</v>
      </c>
      <c r="BK173" s="242">
        <f>ROUND(I173*H173,2)</f>
        <v>0</v>
      </c>
      <c r="BL173" s="16" t="s">
        <v>219</v>
      </c>
      <c r="BM173" s="241" t="s">
        <v>281</v>
      </c>
    </row>
    <row r="174" s="11" customFormat="1" ht="22.8" customHeight="1">
      <c r="B174" s="214"/>
      <c r="C174" s="215"/>
      <c r="D174" s="216" t="s">
        <v>77</v>
      </c>
      <c r="E174" s="228" t="s">
        <v>282</v>
      </c>
      <c r="F174" s="228" t="s">
        <v>283</v>
      </c>
      <c r="G174" s="215"/>
      <c r="H174" s="215"/>
      <c r="I174" s="218"/>
      <c r="J174" s="229">
        <f>BK174</f>
        <v>0</v>
      </c>
      <c r="K174" s="215"/>
      <c r="L174" s="220"/>
      <c r="M174" s="221"/>
      <c r="N174" s="222"/>
      <c r="O174" s="222"/>
      <c r="P174" s="223">
        <f>SUM(P175:P186)</f>
        <v>0</v>
      </c>
      <c r="Q174" s="222"/>
      <c r="R174" s="223">
        <f>SUM(R175:R186)</f>
        <v>11.831249999999999</v>
      </c>
      <c r="S174" s="222"/>
      <c r="T174" s="224">
        <f>SUM(T175:T186)</f>
        <v>0</v>
      </c>
      <c r="AR174" s="225" t="s">
        <v>87</v>
      </c>
      <c r="AT174" s="226" t="s">
        <v>77</v>
      </c>
      <c r="AU174" s="226" t="s">
        <v>85</v>
      </c>
      <c r="AY174" s="225" t="s">
        <v>166</v>
      </c>
      <c r="BK174" s="227">
        <f>SUM(BK175:BK186)</f>
        <v>0</v>
      </c>
    </row>
    <row r="175" s="1" customFormat="1" ht="24" customHeight="1">
      <c r="B175" s="37"/>
      <c r="C175" s="230" t="s">
        <v>284</v>
      </c>
      <c r="D175" s="230" t="s">
        <v>169</v>
      </c>
      <c r="E175" s="231" t="s">
        <v>285</v>
      </c>
      <c r="F175" s="232" t="s">
        <v>286</v>
      </c>
      <c r="G175" s="233" t="s">
        <v>172</v>
      </c>
      <c r="H175" s="234">
        <v>60</v>
      </c>
      <c r="I175" s="235"/>
      <c r="J175" s="236">
        <f>ROUND(I175*H175,2)</f>
        <v>0</v>
      </c>
      <c r="K175" s="232" t="s">
        <v>173</v>
      </c>
      <c r="L175" s="42"/>
      <c r="M175" s="237" t="s">
        <v>1</v>
      </c>
      <c r="N175" s="238" t="s">
        <v>43</v>
      </c>
      <c r="O175" s="85"/>
      <c r="P175" s="239">
        <f>O175*H175</f>
        <v>0</v>
      </c>
      <c r="Q175" s="239">
        <v>0.025409999999999999</v>
      </c>
      <c r="R175" s="239">
        <f>Q175*H175</f>
        <v>1.5246</v>
      </c>
      <c r="S175" s="239">
        <v>0</v>
      </c>
      <c r="T175" s="240">
        <f>S175*H175</f>
        <v>0</v>
      </c>
      <c r="AR175" s="241" t="s">
        <v>219</v>
      </c>
      <c r="AT175" s="241" t="s">
        <v>169</v>
      </c>
      <c r="AU175" s="241" t="s">
        <v>87</v>
      </c>
      <c r="AY175" s="16" t="s">
        <v>166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6" t="s">
        <v>85</v>
      </c>
      <c r="BK175" s="242">
        <f>ROUND(I175*H175,2)</f>
        <v>0</v>
      </c>
      <c r="BL175" s="16" t="s">
        <v>219</v>
      </c>
      <c r="BM175" s="241" t="s">
        <v>287</v>
      </c>
    </row>
    <row r="176" s="13" customFormat="1">
      <c r="B176" s="254"/>
      <c r="C176" s="255"/>
      <c r="D176" s="245" t="s">
        <v>176</v>
      </c>
      <c r="E176" s="256" t="s">
        <v>1</v>
      </c>
      <c r="F176" s="257" t="s">
        <v>288</v>
      </c>
      <c r="G176" s="255"/>
      <c r="H176" s="258">
        <v>60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AT176" s="264" t="s">
        <v>176</v>
      </c>
      <c r="AU176" s="264" t="s">
        <v>87</v>
      </c>
      <c r="AV176" s="13" t="s">
        <v>87</v>
      </c>
      <c r="AW176" s="13" t="s">
        <v>32</v>
      </c>
      <c r="AX176" s="13" t="s">
        <v>78</v>
      </c>
      <c r="AY176" s="264" t="s">
        <v>166</v>
      </c>
    </row>
    <row r="177" s="14" customFormat="1">
      <c r="B177" s="265"/>
      <c r="C177" s="266"/>
      <c r="D177" s="245" t="s">
        <v>176</v>
      </c>
      <c r="E177" s="267" t="s">
        <v>1</v>
      </c>
      <c r="F177" s="268" t="s">
        <v>181</v>
      </c>
      <c r="G177" s="266"/>
      <c r="H177" s="269">
        <v>60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AT177" s="275" t="s">
        <v>176</v>
      </c>
      <c r="AU177" s="275" t="s">
        <v>87</v>
      </c>
      <c r="AV177" s="14" t="s">
        <v>174</v>
      </c>
      <c r="AW177" s="14" t="s">
        <v>32</v>
      </c>
      <c r="AX177" s="14" t="s">
        <v>85</v>
      </c>
      <c r="AY177" s="275" t="s">
        <v>166</v>
      </c>
    </row>
    <row r="178" s="1" customFormat="1" ht="24" customHeight="1">
      <c r="B178" s="37"/>
      <c r="C178" s="230" t="s">
        <v>289</v>
      </c>
      <c r="D178" s="230" t="s">
        <v>169</v>
      </c>
      <c r="E178" s="231" t="s">
        <v>290</v>
      </c>
      <c r="F178" s="232" t="s">
        <v>291</v>
      </c>
      <c r="G178" s="233" t="s">
        <v>172</v>
      </c>
      <c r="H178" s="234">
        <v>375</v>
      </c>
      <c r="I178" s="235"/>
      <c r="J178" s="236">
        <f>ROUND(I178*H178,2)</f>
        <v>0</v>
      </c>
      <c r="K178" s="232" t="s">
        <v>1</v>
      </c>
      <c r="L178" s="42"/>
      <c r="M178" s="237" t="s">
        <v>1</v>
      </c>
      <c r="N178" s="238" t="s">
        <v>43</v>
      </c>
      <c r="O178" s="85"/>
      <c r="P178" s="239">
        <f>O178*H178</f>
        <v>0</v>
      </c>
      <c r="Q178" s="239">
        <v>0.027390000000000001</v>
      </c>
      <c r="R178" s="239">
        <f>Q178*H178</f>
        <v>10.27125</v>
      </c>
      <c r="S178" s="239">
        <v>0</v>
      </c>
      <c r="T178" s="240">
        <f>S178*H178</f>
        <v>0</v>
      </c>
      <c r="AR178" s="241" t="s">
        <v>219</v>
      </c>
      <c r="AT178" s="241" t="s">
        <v>169</v>
      </c>
      <c r="AU178" s="241" t="s">
        <v>87</v>
      </c>
      <c r="AY178" s="16" t="s">
        <v>166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6" t="s">
        <v>85</v>
      </c>
      <c r="BK178" s="242">
        <f>ROUND(I178*H178,2)</f>
        <v>0</v>
      </c>
      <c r="BL178" s="16" t="s">
        <v>219</v>
      </c>
      <c r="BM178" s="241" t="s">
        <v>292</v>
      </c>
    </row>
    <row r="179" s="13" customFormat="1">
      <c r="B179" s="254"/>
      <c r="C179" s="255"/>
      <c r="D179" s="245" t="s">
        <v>176</v>
      </c>
      <c r="E179" s="256" t="s">
        <v>1</v>
      </c>
      <c r="F179" s="257" t="s">
        <v>293</v>
      </c>
      <c r="G179" s="255"/>
      <c r="H179" s="258">
        <v>375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176</v>
      </c>
      <c r="AU179" s="264" t="s">
        <v>87</v>
      </c>
      <c r="AV179" s="13" t="s">
        <v>87</v>
      </c>
      <c r="AW179" s="13" t="s">
        <v>32</v>
      </c>
      <c r="AX179" s="13" t="s">
        <v>78</v>
      </c>
      <c r="AY179" s="264" t="s">
        <v>166</v>
      </c>
    </row>
    <row r="180" s="14" customFormat="1">
      <c r="B180" s="265"/>
      <c r="C180" s="266"/>
      <c r="D180" s="245" t="s">
        <v>176</v>
      </c>
      <c r="E180" s="267" t="s">
        <v>1</v>
      </c>
      <c r="F180" s="268" t="s">
        <v>181</v>
      </c>
      <c r="G180" s="266"/>
      <c r="H180" s="269">
        <v>375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AT180" s="275" t="s">
        <v>176</v>
      </c>
      <c r="AU180" s="275" t="s">
        <v>87</v>
      </c>
      <c r="AV180" s="14" t="s">
        <v>174</v>
      </c>
      <c r="AW180" s="14" t="s">
        <v>32</v>
      </c>
      <c r="AX180" s="14" t="s">
        <v>85</v>
      </c>
      <c r="AY180" s="275" t="s">
        <v>166</v>
      </c>
    </row>
    <row r="181" s="1" customFormat="1" ht="16.5" customHeight="1">
      <c r="B181" s="37"/>
      <c r="C181" s="230" t="s">
        <v>294</v>
      </c>
      <c r="D181" s="230" t="s">
        <v>169</v>
      </c>
      <c r="E181" s="231" t="s">
        <v>295</v>
      </c>
      <c r="F181" s="232" t="s">
        <v>296</v>
      </c>
      <c r="G181" s="233" t="s">
        <v>218</v>
      </c>
      <c r="H181" s="234">
        <v>30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8.0000000000000007E-05</v>
      </c>
      <c r="R181" s="239">
        <f>Q181*H181</f>
        <v>0.0024000000000000002</v>
      </c>
      <c r="S181" s="239">
        <v>0</v>
      </c>
      <c r="T181" s="240">
        <f>S181*H181</f>
        <v>0</v>
      </c>
      <c r="AR181" s="241" t="s">
        <v>219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219</v>
      </c>
      <c r="BM181" s="241" t="s">
        <v>297</v>
      </c>
    </row>
    <row r="182" s="12" customFormat="1">
      <c r="B182" s="243"/>
      <c r="C182" s="244"/>
      <c r="D182" s="245" t="s">
        <v>176</v>
      </c>
      <c r="E182" s="246" t="s">
        <v>1</v>
      </c>
      <c r="F182" s="247" t="s">
        <v>298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176</v>
      </c>
      <c r="AU182" s="253" t="s">
        <v>87</v>
      </c>
      <c r="AV182" s="12" t="s">
        <v>85</v>
      </c>
      <c r="AW182" s="12" t="s">
        <v>32</v>
      </c>
      <c r="AX182" s="12" t="s">
        <v>78</v>
      </c>
      <c r="AY182" s="253" t="s">
        <v>166</v>
      </c>
    </row>
    <row r="183" s="13" customFormat="1">
      <c r="B183" s="254"/>
      <c r="C183" s="255"/>
      <c r="D183" s="245" t="s">
        <v>176</v>
      </c>
      <c r="E183" s="256" t="s">
        <v>1</v>
      </c>
      <c r="F183" s="257" t="s">
        <v>221</v>
      </c>
      <c r="G183" s="255"/>
      <c r="H183" s="258">
        <v>30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176</v>
      </c>
      <c r="AU183" s="264" t="s">
        <v>87</v>
      </c>
      <c r="AV183" s="13" t="s">
        <v>87</v>
      </c>
      <c r="AW183" s="13" t="s">
        <v>32</v>
      </c>
      <c r="AX183" s="13" t="s">
        <v>78</v>
      </c>
      <c r="AY183" s="264" t="s">
        <v>166</v>
      </c>
    </row>
    <row r="184" s="14" customFormat="1">
      <c r="B184" s="265"/>
      <c r="C184" s="266"/>
      <c r="D184" s="245" t="s">
        <v>176</v>
      </c>
      <c r="E184" s="267" t="s">
        <v>1</v>
      </c>
      <c r="F184" s="268" t="s">
        <v>181</v>
      </c>
      <c r="G184" s="266"/>
      <c r="H184" s="269">
        <v>30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AT184" s="275" t="s">
        <v>176</v>
      </c>
      <c r="AU184" s="275" t="s">
        <v>87</v>
      </c>
      <c r="AV184" s="14" t="s">
        <v>174</v>
      </c>
      <c r="AW184" s="14" t="s">
        <v>32</v>
      </c>
      <c r="AX184" s="14" t="s">
        <v>85</v>
      </c>
      <c r="AY184" s="275" t="s">
        <v>166</v>
      </c>
    </row>
    <row r="185" s="1" customFormat="1" ht="24" customHeight="1">
      <c r="B185" s="37"/>
      <c r="C185" s="276" t="s">
        <v>299</v>
      </c>
      <c r="D185" s="276" t="s">
        <v>300</v>
      </c>
      <c r="E185" s="277" t="s">
        <v>301</v>
      </c>
      <c r="F185" s="278" t="s">
        <v>302</v>
      </c>
      <c r="G185" s="279" t="s">
        <v>218</v>
      </c>
      <c r="H185" s="280">
        <v>30</v>
      </c>
      <c r="I185" s="281"/>
      <c r="J185" s="282">
        <f>ROUND(I185*H185,2)</f>
        <v>0</v>
      </c>
      <c r="K185" s="278" t="s">
        <v>1</v>
      </c>
      <c r="L185" s="283"/>
      <c r="M185" s="284" t="s">
        <v>1</v>
      </c>
      <c r="N185" s="285" t="s">
        <v>43</v>
      </c>
      <c r="O185" s="85"/>
      <c r="P185" s="239">
        <f>O185*H185</f>
        <v>0</v>
      </c>
      <c r="Q185" s="239">
        <v>0.0011000000000000001</v>
      </c>
      <c r="R185" s="239">
        <f>Q185*H185</f>
        <v>0.033000000000000002</v>
      </c>
      <c r="S185" s="239">
        <v>0</v>
      </c>
      <c r="T185" s="240">
        <f>S185*H185</f>
        <v>0</v>
      </c>
      <c r="AR185" s="241" t="s">
        <v>303</v>
      </c>
      <c r="AT185" s="241" t="s">
        <v>300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304</v>
      </c>
    </row>
    <row r="186" s="1" customFormat="1" ht="24" customHeight="1">
      <c r="B186" s="37"/>
      <c r="C186" s="230" t="s">
        <v>305</v>
      </c>
      <c r="D186" s="230" t="s">
        <v>169</v>
      </c>
      <c r="E186" s="231" t="s">
        <v>306</v>
      </c>
      <c r="F186" s="232" t="s">
        <v>307</v>
      </c>
      <c r="G186" s="233" t="s">
        <v>192</v>
      </c>
      <c r="H186" s="234">
        <v>11.831</v>
      </c>
      <c r="I186" s="235"/>
      <c r="J186" s="236">
        <f>ROUND(I186*H186,2)</f>
        <v>0</v>
      </c>
      <c r="K186" s="232" t="s">
        <v>173</v>
      </c>
      <c r="L186" s="42"/>
      <c r="M186" s="237" t="s">
        <v>1</v>
      </c>
      <c r="N186" s="238" t="s">
        <v>43</v>
      </c>
      <c r="O186" s="85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AR186" s="241" t="s">
        <v>219</v>
      </c>
      <c r="AT186" s="241" t="s">
        <v>169</v>
      </c>
      <c r="AU186" s="241" t="s">
        <v>87</v>
      </c>
      <c r="AY186" s="16" t="s">
        <v>166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6" t="s">
        <v>85</v>
      </c>
      <c r="BK186" s="242">
        <f>ROUND(I186*H186,2)</f>
        <v>0</v>
      </c>
      <c r="BL186" s="16" t="s">
        <v>219</v>
      </c>
      <c r="BM186" s="241" t="s">
        <v>308</v>
      </c>
    </row>
    <row r="187" s="11" customFormat="1" ht="22.8" customHeight="1">
      <c r="B187" s="214"/>
      <c r="C187" s="215"/>
      <c r="D187" s="216" t="s">
        <v>77</v>
      </c>
      <c r="E187" s="228" t="s">
        <v>309</v>
      </c>
      <c r="F187" s="228" t="s">
        <v>310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0.59759999999999991</v>
      </c>
      <c r="S187" s="222"/>
      <c r="T187" s="224">
        <f>SUM(T188:T192)</f>
        <v>0</v>
      </c>
      <c r="AR187" s="225" t="s">
        <v>87</v>
      </c>
      <c r="AT187" s="226" t="s">
        <v>77</v>
      </c>
      <c r="AU187" s="226" t="s">
        <v>85</v>
      </c>
      <c r="AY187" s="225" t="s">
        <v>166</v>
      </c>
      <c r="BK187" s="227">
        <f>SUM(BK188:BK192)</f>
        <v>0</v>
      </c>
    </row>
    <row r="188" s="1" customFormat="1" ht="24" customHeight="1">
      <c r="B188" s="37"/>
      <c r="C188" s="230" t="s">
        <v>311</v>
      </c>
      <c r="D188" s="230" t="s">
        <v>169</v>
      </c>
      <c r="E188" s="231" t="s">
        <v>312</v>
      </c>
      <c r="F188" s="232" t="s">
        <v>313</v>
      </c>
      <c r="G188" s="233" t="s">
        <v>218</v>
      </c>
      <c r="H188" s="234">
        <v>30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0.00092000000000000003</v>
      </c>
      <c r="R188" s="239">
        <f>Q188*H188</f>
        <v>0.0276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314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221</v>
      </c>
      <c r="G189" s="255"/>
      <c r="H189" s="258">
        <v>30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30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24" customHeight="1">
      <c r="B191" s="37"/>
      <c r="C191" s="276" t="s">
        <v>315</v>
      </c>
      <c r="D191" s="276" t="s">
        <v>300</v>
      </c>
      <c r="E191" s="277" t="s">
        <v>316</v>
      </c>
      <c r="F191" s="278" t="s">
        <v>317</v>
      </c>
      <c r="G191" s="279" t="s">
        <v>218</v>
      </c>
      <c r="H191" s="280">
        <v>30</v>
      </c>
      <c r="I191" s="281"/>
      <c r="J191" s="282">
        <f>ROUND(I191*H191,2)</f>
        <v>0</v>
      </c>
      <c r="K191" s="278" t="s">
        <v>1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0.019</v>
      </c>
      <c r="R191" s="239">
        <f>Q191*H191</f>
        <v>0.56999999999999995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318</v>
      </c>
    </row>
    <row r="192" s="1" customFormat="1" ht="24" customHeight="1">
      <c r="B192" s="37"/>
      <c r="C192" s="230" t="s">
        <v>319</v>
      </c>
      <c r="D192" s="230" t="s">
        <v>169</v>
      </c>
      <c r="E192" s="231" t="s">
        <v>320</v>
      </c>
      <c r="F192" s="232" t="s">
        <v>321</v>
      </c>
      <c r="G192" s="233" t="s">
        <v>192</v>
      </c>
      <c r="H192" s="234">
        <v>0.59799999999999998</v>
      </c>
      <c r="I192" s="235"/>
      <c r="J192" s="236">
        <f>ROUND(I192*H192,2)</f>
        <v>0</v>
      </c>
      <c r="K192" s="232" t="s">
        <v>173</v>
      </c>
      <c r="L192" s="42"/>
      <c r="M192" s="237" t="s">
        <v>1</v>
      </c>
      <c r="N192" s="238" t="s">
        <v>43</v>
      </c>
      <c r="O192" s="85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AR192" s="241" t="s">
        <v>219</v>
      </c>
      <c r="AT192" s="241" t="s">
        <v>169</v>
      </c>
      <c r="AU192" s="241" t="s">
        <v>87</v>
      </c>
      <c r="AY192" s="16" t="s">
        <v>166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6" t="s">
        <v>85</v>
      </c>
      <c r="BK192" s="242">
        <f>ROUND(I192*H192,2)</f>
        <v>0</v>
      </c>
      <c r="BL192" s="16" t="s">
        <v>219</v>
      </c>
      <c r="BM192" s="241" t="s">
        <v>322</v>
      </c>
    </row>
    <row r="193" s="11" customFormat="1" ht="25.92" customHeight="1">
      <c r="B193" s="214"/>
      <c r="C193" s="215"/>
      <c r="D193" s="216" t="s">
        <v>77</v>
      </c>
      <c r="E193" s="217" t="s">
        <v>323</v>
      </c>
      <c r="F193" s="217" t="s">
        <v>324</v>
      </c>
      <c r="G193" s="215"/>
      <c r="H193" s="215"/>
      <c r="I193" s="218"/>
      <c r="J193" s="219">
        <f>BK193</f>
        <v>0</v>
      </c>
      <c r="K193" s="215"/>
      <c r="L193" s="220"/>
      <c r="M193" s="221"/>
      <c r="N193" s="222"/>
      <c r="O193" s="222"/>
      <c r="P193" s="223">
        <f>P194</f>
        <v>0</v>
      </c>
      <c r="Q193" s="222"/>
      <c r="R193" s="223">
        <f>R194</f>
        <v>0</v>
      </c>
      <c r="S193" s="222"/>
      <c r="T193" s="224">
        <f>T194</f>
        <v>0</v>
      </c>
      <c r="AR193" s="225" t="s">
        <v>198</v>
      </c>
      <c r="AT193" s="226" t="s">
        <v>77</v>
      </c>
      <c r="AU193" s="226" t="s">
        <v>78</v>
      </c>
      <c r="AY193" s="225" t="s">
        <v>166</v>
      </c>
      <c r="BK193" s="227">
        <f>BK194</f>
        <v>0</v>
      </c>
    </row>
    <row r="194" s="11" customFormat="1" ht="22.8" customHeight="1">
      <c r="B194" s="214"/>
      <c r="C194" s="215"/>
      <c r="D194" s="216" t="s">
        <v>77</v>
      </c>
      <c r="E194" s="228" t="s">
        <v>325</v>
      </c>
      <c r="F194" s="228" t="s">
        <v>326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P195</f>
        <v>0</v>
      </c>
      <c r="Q194" s="222"/>
      <c r="R194" s="223">
        <f>R195</f>
        <v>0</v>
      </c>
      <c r="S194" s="222"/>
      <c r="T194" s="224">
        <f>T195</f>
        <v>0</v>
      </c>
      <c r="AR194" s="225" t="s">
        <v>198</v>
      </c>
      <c r="AT194" s="226" t="s">
        <v>77</v>
      </c>
      <c r="AU194" s="226" t="s">
        <v>85</v>
      </c>
      <c r="AY194" s="225" t="s">
        <v>166</v>
      </c>
      <c r="BK194" s="227">
        <f>BK195</f>
        <v>0</v>
      </c>
    </row>
    <row r="195" s="1" customFormat="1" ht="16.5" customHeight="1">
      <c r="B195" s="37"/>
      <c r="C195" s="230" t="s">
        <v>303</v>
      </c>
      <c r="D195" s="230" t="s">
        <v>169</v>
      </c>
      <c r="E195" s="231" t="s">
        <v>327</v>
      </c>
      <c r="F195" s="232" t="s">
        <v>328</v>
      </c>
      <c r="G195" s="233" t="s">
        <v>329</v>
      </c>
      <c r="H195" s="234">
        <v>1</v>
      </c>
      <c r="I195" s="235"/>
      <c r="J195" s="236">
        <f>ROUND(I195*H195,2)</f>
        <v>0</v>
      </c>
      <c r="K195" s="232" t="s">
        <v>173</v>
      </c>
      <c r="L195" s="42"/>
      <c r="M195" s="286" t="s">
        <v>1</v>
      </c>
      <c r="N195" s="287" t="s">
        <v>43</v>
      </c>
      <c r="O195" s="288"/>
      <c r="P195" s="289">
        <f>O195*H195</f>
        <v>0</v>
      </c>
      <c r="Q195" s="289">
        <v>0</v>
      </c>
      <c r="R195" s="289">
        <f>Q195*H195</f>
        <v>0</v>
      </c>
      <c r="S195" s="289">
        <v>0</v>
      </c>
      <c r="T195" s="290">
        <f>S195*H195</f>
        <v>0</v>
      </c>
      <c r="AR195" s="241" t="s">
        <v>330</v>
      </c>
      <c r="AT195" s="241" t="s">
        <v>169</v>
      </c>
      <c r="AU195" s="241" t="s">
        <v>87</v>
      </c>
      <c r="AY195" s="16" t="s">
        <v>166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6" t="s">
        <v>85</v>
      </c>
      <c r="BK195" s="242">
        <f>ROUND(I195*H195,2)</f>
        <v>0</v>
      </c>
      <c r="BL195" s="16" t="s">
        <v>330</v>
      </c>
      <c r="BM195" s="241" t="s">
        <v>331</v>
      </c>
    </row>
    <row r="196" s="1" customFormat="1" ht="6.96" customHeight="1">
      <c r="B196" s="60"/>
      <c r="C196" s="61"/>
      <c r="D196" s="61"/>
      <c r="E196" s="61"/>
      <c r="F196" s="61"/>
      <c r="G196" s="61"/>
      <c r="H196" s="61"/>
      <c r="I196" s="181"/>
      <c r="J196" s="61"/>
      <c r="K196" s="61"/>
      <c r="L196" s="42"/>
    </row>
  </sheetData>
  <sheetProtection sheet="1" autoFilter="0" formatColumns="0" formatRows="0" objects="1" scenarios="1" spinCount="100000" saltValue="9hQp4qN2GB+3gNBWCmydhETcrn2o1xK7+IZ63zG2642e077hP7ES/CERRQwlHM4S5mKUAs7gsLlqWK0+JHKOBA==" hashValue="DYLBK2fC8bwHTPmMXV/Ew2x6QSG4QvaDdSlsB0hrACOK1CI/upxRo5wtDobRRmoqbKeCnY94RoYhCiFRm9kkJQ==" algorithmName="SHA-512" password="CC35"/>
  <autoFilter ref="C13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107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336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ROUND(J148,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ROUND((SUM(BE148:BE606)),  2)</f>
        <v>0</v>
      </c>
      <c r="I35" s="162">
        <v>0.20999999999999999</v>
      </c>
      <c r="J35" s="161">
        <f>ROUND(((SUM(BE148:BE606))*I35),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ROUND((SUM(BF148:BF606)),  2)</f>
        <v>0</v>
      </c>
      <c r="I36" s="162">
        <v>0.14999999999999999</v>
      </c>
      <c r="J36" s="161">
        <f>ROUND(((SUM(BF148:BF606))*I36),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ROUND((SUM(BG148:BG606)),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ROUND((SUM(BH148:BH606)),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ROUND((SUM(BI148:BI606)),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02a - NEINV - Stoupačka 1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J148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J149</f>
        <v>0</v>
      </c>
      <c r="K99" s="192"/>
      <c r="L99" s="197"/>
    </row>
    <row r="100" s="9" customFormat="1" ht="19.92" customHeight="1">
      <c r="B100" s="198"/>
      <c r="C100" s="127"/>
      <c r="D100" s="199" t="s">
        <v>337</v>
      </c>
      <c r="E100" s="200"/>
      <c r="F100" s="200"/>
      <c r="G100" s="200"/>
      <c r="H100" s="200"/>
      <c r="I100" s="201"/>
      <c r="J100" s="202">
        <f>J150</f>
        <v>0</v>
      </c>
      <c r="K100" s="127"/>
      <c r="L100" s="203"/>
    </row>
    <row r="101" s="9" customFormat="1" ht="19.92" customHeight="1">
      <c r="B101" s="198"/>
      <c r="C101" s="127"/>
      <c r="D101" s="199" t="s">
        <v>338</v>
      </c>
      <c r="E101" s="200"/>
      <c r="F101" s="200"/>
      <c r="G101" s="200"/>
      <c r="H101" s="200"/>
      <c r="I101" s="201"/>
      <c r="J101" s="202">
        <f>J175</f>
        <v>0</v>
      </c>
      <c r="K101" s="127"/>
      <c r="L101" s="203"/>
    </row>
    <row r="102" s="9" customFormat="1" ht="19.92" customHeight="1">
      <c r="B102" s="198"/>
      <c r="C102" s="127"/>
      <c r="D102" s="199" t="s">
        <v>140</v>
      </c>
      <c r="E102" s="200"/>
      <c r="F102" s="200"/>
      <c r="G102" s="200"/>
      <c r="H102" s="200"/>
      <c r="I102" s="201"/>
      <c r="J102" s="202">
        <f>J187</f>
        <v>0</v>
      </c>
      <c r="K102" s="127"/>
      <c r="L102" s="203"/>
    </row>
    <row r="103" s="9" customFormat="1" ht="19.92" customHeight="1">
      <c r="B103" s="198"/>
      <c r="C103" s="127"/>
      <c r="D103" s="199" t="s">
        <v>339</v>
      </c>
      <c r="E103" s="200"/>
      <c r="F103" s="200"/>
      <c r="G103" s="200"/>
      <c r="H103" s="200"/>
      <c r="I103" s="201"/>
      <c r="J103" s="202">
        <f>J232</f>
        <v>0</v>
      </c>
      <c r="K103" s="127"/>
      <c r="L103" s="203"/>
    </row>
    <row r="104" s="9" customFormat="1" ht="19.92" customHeight="1">
      <c r="B104" s="198"/>
      <c r="C104" s="127"/>
      <c r="D104" s="199" t="s">
        <v>141</v>
      </c>
      <c r="E104" s="200"/>
      <c r="F104" s="200"/>
      <c r="G104" s="200"/>
      <c r="H104" s="200"/>
      <c r="I104" s="201"/>
      <c r="J104" s="202">
        <f>J235</f>
        <v>0</v>
      </c>
      <c r="K104" s="127"/>
      <c r="L104" s="203"/>
    </row>
    <row r="105" s="9" customFormat="1" ht="19.92" customHeight="1">
      <c r="B105" s="198"/>
      <c r="C105" s="127"/>
      <c r="D105" s="199" t="s">
        <v>142</v>
      </c>
      <c r="E105" s="200"/>
      <c r="F105" s="200"/>
      <c r="G105" s="200"/>
      <c r="H105" s="200"/>
      <c r="I105" s="201"/>
      <c r="J105" s="202">
        <f>J278</f>
        <v>0</v>
      </c>
      <c r="K105" s="127"/>
      <c r="L105" s="203"/>
    </row>
    <row r="106" s="9" customFormat="1" ht="19.92" customHeight="1">
      <c r="B106" s="198"/>
      <c r="C106" s="127"/>
      <c r="D106" s="199" t="s">
        <v>143</v>
      </c>
      <c r="E106" s="200"/>
      <c r="F106" s="200"/>
      <c r="G106" s="200"/>
      <c r="H106" s="200"/>
      <c r="I106" s="201"/>
      <c r="J106" s="202">
        <f>J284</f>
        <v>0</v>
      </c>
      <c r="K106" s="127"/>
      <c r="L106" s="203"/>
    </row>
    <row r="107" s="8" customFormat="1" ht="24.96" customHeight="1">
      <c r="B107" s="191"/>
      <c r="C107" s="192"/>
      <c r="D107" s="193" t="s">
        <v>144</v>
      </c>
      <c r="E107" s="194"/>
      <c r="F107" s="194"/>
      <c r="G107" s="194"/>
      <c r="H107" s="194"/>
      <c r="I107" s="195"/>
      <c r="J107" s="196">
        <f>J286</f>
        <v>0</v>
      </c>
      <c r="K107" s="192"/>
      <c r="L107" s="197"/>
    </row>
    <row r="108" s="9" customFormat="1" ht="19.92" customHeight="1">
      <c r="B108" s="198"/>
      <c r="C108" s="127"/>
      <c r="D108" s="199" t="s">
        <v>340</v>
      </c>
      <c r="E108" s="200"/>
      <c r="F108" s="200"/>
      <c r="G108" s="200"/>
      <c r="H108" s="200"/>
      <c r="I108" s="201"/>
      <c r="J108" s="202">
        <f>J287</f>
        <v>0</v>
      </c>
      <c r="K108" s="127"/>
      <c r="L108" s="203"/>
    </row>
    <row r="109" s="9" customFormat="1" ht="19.92" customHeight="1">
      <c r="B109" s="198"/>
      <c r="C109" s="127"/>
      <c r="D109" s="199" t="s">
        <v>341</v>
      </c>
      <c r="E109" s="200"/>
      <c r="F109" s="200"/>
      <c r="G109" s="200"/>
      <c r="H109" s="200"/>
      <c r="I109" s="201"/>
      <c r="J109" s="202">
        <f>J302</f>
        <v>0</v>
      </c>
      <c r="K109" s="127"/>
      <c r="L109" s="203"/>
    </row>
    <row r="110" s="9" customFormat="1" ht="19.92" customHeight="1">
      <c r="B110" s="198"/>
      <c r="C110" s="127"/>
      <c r="D110" s="199" t="s">
        <v>342</v>
      </c>
      <c r="E110" s="200"/>
      <c r="F110" s="200"/>
      <c r="G110" s="200"/>
      <c r="H110" s="200"/>
      <c r="I110" s="201"/>
      <c r="J110" s="202">
        <f>J328</f>
        <v>0</v>
      </c>
      <c r="K110" s="127"/>
      <c r="L110" s="203"/>
    </row>
    <row r="111" s="9" customFormat="1" ht="19.92" customHeight="1">
      <c r="B111" s="198"/>
      <c r="C111" s="127"/>
      <c r="D111" s="199" t="s">
        <v>343</v>
      </c>
      <c r="E111" s="200"/>
      <c r="F111" s="200"/>
      <c r="G111" s="200"/>
      <c r="H111" s="200"/>
      <c r="I111" s="201"/>
      <c r="J111" s="202">
        <f>J360</f>
        <v>0</v>
      </c>
      <c r="K111" s="127"/>
      <c r="L111" s="203"/>
    </row>
    <row r="112" s="9" customFormat="1" ht="19.92" customHeight="1">
      <c r="B112" s="198"/>
      <c r="C112" s="127"/>
      <c r="D112" s="199" t="s">
        <v>145</v>
      </c>
      <c r="E112" s="200"/>
      <c r="F112" s="200"/>
      <c r="G112" s="200"/>
      <c r="H112" s="200"/>
      <c r="I112" s="201"/>
      <c r="J112" s="202">
        <f>J413</f>
        <v>0</v>
      </c>
      <c r="K112" s="127"/>
      <c r="L112" s="203"/>
    </row>
    <row r="113" s="9" customFormat="1" ht="19.92" customHeight="1">
      <c r="B113" s="198"/>
      <c r="C113" s="127"/>
      <c r="D113" s="199" t="s">
        <v>344</v>
      </c>
      <c r="E113" s="200"/>
      <c r="F113" s="200"/>
      <c r="G113" s="200"/>
      <c r="H113" s="200"/>
      <c r="I113" s="201"/>
      <c r="J113" s="202">
        <f>J415</f>
        <v>0</v>
      </c>
      <c r="K113" s="127"/>
      <c r="L113" s="203"/>
    </row>
    <row r="114" s="9" customFormat="1" ht="19.92" customHeight="1">
      <c r="B114" s="198"/>
      <c r="C114" s="127"/>
      <c r="D114" s="199" t="s">
        <v>345</v>
      </c>
      <c r="E114" s="200"/>
      <c r="F114" s="200"/>
      <c r="G114" s="200"/>
      <c r="H114" s="200"/>
      <c r="I114" s="201"/>
      <c r="J114" s="202">
        <f>J427</f>
        <v>0</v>
      </c>
      <c r="K114" s="127"/>
      <c r="L114" s="203"/>
    </row>
    <row r="115" s="9" customFormat="1" ht="19.92" customHeight="1">
      <c r="B115" s="198"/>
      <c r="C115" s="127"/>
      <c r="D115" s="199" t="s">
        <v>346</v>
      </c>
      <c r="E115" s="200"/>
      <c r="F115" s="200"/>
      <c r="G115" s="200"/>
      <c r="H115" s="200"/>
      <c r="I115" s="201"/>
      <c r="J115" s="202">
        <f>J431</f>
        <v>0</v>
      </c>
      <c r="K115" s="127"/>
      <c r="L115" s="203"/>
    </row>
    <row r="116" s="9" customFormat="1" ht="19.92" customHeight="1">
      <c r="B116" s="198"/>
      <c r="C116" s="127"/>
      <c r="D116" s="199" t="s">
        <v>347</v>
      </c>
      <c r="E116" s="200"/>
      <c r="F116" s="200"/>
      <c r="G116" s="200"/>
      <c r="H116" s="200"/>
      <c r="I116" s="201"/>
      <c r="J116" s="202">
        <f>J436</f>
        <v>0</v>
      </c>
      <c r="K116" s="127"/>
      <c r="L116" s="203"/>
    </row>
    <row r="117" s="9" customFormat="1" ht="19.92" customHeight="1">
      <c r="B117" s="198"/>
      <c r="C117" s="127"/>
      <c r="D117" s="199" t="s">
        <v>147</v>
      </c>
      <c r="E117" s="200"/>
      <c r="F117" s="200"/>
      <c r="G117" s="200"/>
      <c r="H117" s="200"/>
      <c r="I117" s="201"/>
      <c r="J117" s="202">
        <f>J468</f>
        <v>0</v>
      </c>
      <c r="K117" s="127"/>
      <c r="L117" s="203"/>
    </row>
    <row r="118" s="9" customFormat="1" ht="19.92" customHeight="1">
      <c r="B118" s="198"/>
      <c r="C118" s="127"/>
      <c r="D118" s="199" t="s">
        <v>148</v>
      </c>
      <c r="E118" s="200"/>
      <c r="F118" s="200"/>
      <c r="G118" s="200"/>
      <c r="H118" s="200"/>
      <c r="I118" s="201"/>
      <c r="J118" s="202">
        <f>J477</f>
        <v>0</v>
      </c>
      <c r="K118" s="127"/>
      <c r="L118" s="203"/>
    </row>
    <row r="119" s="9" customFormat="1" ht="19.92" customHeight="1">
      <c r="B119" s="198"/>
      <c r="C119" s="127"/>
      <c r="D119" s="199" t="s">
        <v>348</v>
      </c>
      <c r="E119" s="200"/>
      <c r="F119" s="200"/>
      <c r="G119" s="200"/>
      <c r="H119" s="200"/>
      <c r="I119" s="201"/>
      <c r="J119" s="202">
        <f>J502</f>
        <v>0</v>
      </c>
      <c r="K119" s="127"/>
      <c r="L119" s="203"/>
    </row>
    <row r="120" s="9" customFormat="1" ht="19.92" customHeight="1">
      <c r="B120" s="198"/>
      <c r="C120" s="127"/>
      <c r="D120" s="199" t="s">
        <v>349</v>
      </c>
      <c r="E120" s="200"/>
      <c r="F120" s="200"/>
      <c r="G120" s="200"/>
      <c r="H120" s="200"/>
      <c r="I120" s="201"/>
      <c r="J120" s="202">
        <f>J516</f>
        <v>0</v>
      </c>
      <c r="K120" s="127"/>
      <c r="L120" s="203"/>
    </row>
    <row r="121" s="9" customFormat="1" ht="19.92" customHeight="1">
      <c r="B121" s="198"/>
      <c r="C121" s="127"/>
      <c r="D121" s="199" t="s">
        <v>350</v>
      </c>
      <c r="E121" s="200"/>
      <c r="F121" s="200"/>
      <c r="G121" s="200"/>
      <c r="H121" s="200"/>
      <c r="I121" s="201"/>
      <c r="J121" s="202">
        <f>J546</f>
        <v>0</v>
      </c>
      <c r="K121" s="127"/>
      <c r="L121" s="203"/>
    </row>
    <row r="122" s="9" customFormat="1" ht="19.92" customHeight="1">
      <c r="B122" s="198"/>
      <c r="C122" s="127"/>
      <c r="D122" s="199" t="s">
        <v>351</v>
      </c>
      <c r="E122" s="200"/>
      <c r="F122" s="200"/>
      <c r="G122" s="200"/>
      <c r="H122" s="200"/>
      <c r="I122" s="201"/>
      <c r="J122" s="202">
        <f>J566</f>
        <v>0</v>
      </c>
      <c r="K122" s="127"/>
      <c r="L122" s="203"/>
    </row>
    <row r="123" s="9" customFormat="1" ht="19.92" customHeight="1">
      <c r="B123" s="198"/>
      <c r="C123" s="127"/>
      <c r="D123" s="199" t="s">
        <v>352</v>
      </c>
      <c r="E123" s="200"/>
      <c r="F123" s="200"/>
      <c r="G123" s="200"/>
      <c r="H123" s="200"/>
      <c r="I123" s="201"/>
      <c r="J123" s="202">
        <f>J575</f>
        <v>0</v>
      </c>
      <c r="K123" s="127"/>
      <c r="L123" s="203"/>
    </row>
    <row r="124" s="8" customFormat="1" ht="24.96" customHeight="1">
      <c r="B124" s="191"/>
      <c r="C124" s="192"/>
      <c r="D124" s="193" t="s">
        <v>353</v>
      </c>
      <c r="E124" s="194"/>
      <c r="F124" s="194"/>
      <c r="G124" s="194"/>
      <c r="H124" s="194"/>
      <c r="I124" s="195"/>
      <c r="J124" s="196">
        <f>J587</f>
        <v>0</v>
      </c>
      <c r="K124" s="192"/>
      <c r="L124" s="197"/>
    </row>
    <row r="125" s="8" customFormat="1" ht="24.96" customHeight="1">
      <c r="B125" s="191"/>
      <c r="C125" s="192"/>
      <c r="D125" s="193" t="s">
        <v>149</v>
      </c>
      <c r="E125" s="194"/>
      <c r="F125" s="194"/>
      <c r="G125" s="194"/>
      <c r="H125" s="194"/>
      <c r="I125" s="195"/>
      <c r="J125" s="196">
        <f>J604</f>
        <v>0</v>
      </c>
      <c r="K125" s="192"/>
      <c r="L125" s="197"/>
    </row>
    <row r="126" s="9" customFormat="1" ht="19.92" customHeight="1">
      <c r="B126" s="198"/>
      <c r="C126" s="127"/>
      <c r="D126" s="199" t="s">
        <v>150</v>
      </c>
      <c r="E126" s="200"/>
      <c r="F126" s="200"/>
      <c r="G126" s="200"/>
      <c r="H126" s="200"/>
      <c r="I126" s="201"/>
      <c r="J126" s="202">
        <f>J605</f>
        <v>0</v>
      </c>
      <c r="K126" s="127"/>
      <c r="L126" s="203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1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4"/>
      <c r="J132" s="63"/>
      <c r="K132" s="63"/>
      <c r="L132" s="42"/>
    </row>
    <row r="133" s="1" customFormat="1" ht="24.96" customHeight="1">
      <c r="B133" s="37"/>
      <c r="C133" s="22" t="s">
        <v>151</v>
      </c>
      <c r="D133" s="38"/>
      <c r="E133" s="38"/>
      <c r="F133" s="38"/>
      <c r="G133" s="38"/>
      <c r="H133" s="38"/>
      <c r="I133" s="148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8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8"/>
      <c r="J135" s="38"/>
      <c r="K135" s="38"/>
      <c r="L135" s="42"/>
    </row>
    <row r="136" s="1" customFormat="1" ht="16.5" customHeight="1">
      <c r="B136" s="37"/>
      <c r="C136" s="38"/>
      <c r="D136" s="38"/>
      <c r="E136" s="185" t="str">
        <f>E7</f>
        <v>UK KAM – Rekonstrukce a oprava bloku B, kolej Kajetánka I</v>
      </c>
      <c r="F136" s="31"/>
      <c r="G136" s="31"/>
      <c r="H136" s="31"/>
      <c r="I136" s="148"/>
      <c r="J136" s="38"/>
      <c r="K136" s="38"/>
      <c r="L136" s="42"/>
    </row>
    <row r="137" ht="12" customHeight="1">
      <c r="B137" s="20"/>
      <c r="C137" s="31" t="s">
        <v>130</v>
      </c>
      <c r="D137" s="21"/>
      <c r="E137" s="21"/>
      <c r="F137" s="21"/>
      <c r="G137" s="21"/>
      <c r="H137" s="21"/>
      <c r="I137" s="140"/>
      <c r="J137" s="21"/>
      <c r="K137" s="21"/>
      <c r="L137" s="19"/>
    </row>
    <row r="138" s="1" customFormat="1" ht="16.5" customHeight="1">
      <c r="B138" s="37"/>
      <c r="C138" s="38"/>
      <c r="D138" s="38"/>
      <c r="E138" s="185" t="s">
        <v>335</v>
      </c>
      <c r="F138" s="38"/>
      <c r="G138" s="38"/>
      <c r="H138" s="38"/>
      <c r="I138" s="148"/>
      <c r="J138" s="38"/>
      <c r="K138" s="38"/>
      <c r="L138" s="42"/>
    </row>
    <row r="139" s="1" customFormat="1" ht="12" customHeight="1">
      <c r="B139" s="37"/>
      <c r="C139" s="31" t="s">
        <v>132</v>
      </c>
      <c r="D139" s="38"/>
      <c r="E139" s="38"/>
      <c r="F139" s="38"/>
      <c r="G139" s="38"/>
      <c r="H139" s="38"/>
      <c r="I139" s="148"/>
      <c r="J139" s="38"/>
      <c r="K139" s="38"/>
      <c r="L139" s="42"/>
    </row>
    <row r="140" s="1" customFormat="1" ht="16.5" customHeight="1">
      <c r="B140" s="37"/>
      <c r="C140" s="38"/>
      <c r="D140" s="38"/>
      <c r="E140" s="70" t="str">
        <f>E11</f>
        <v>02a - NEINV - Stoupačka 1</v>
      </c>
      <c r="F140" s="38"/>
      <c r="G140" s="38"/>
      <c r="H140" s="38"/>
      <c r="I140" s="148"/>
      <c r="J140" s="38"/>
      <c r="K140" s="38"/>
      <c r="L140" s="42"/>
    </row>
    <row r="141" s="1" customFormat="1" ht="6.96" customHeight="1">
      <c r="B141" s="37"/>
      <c r="C141" s="38"/>
      <c r="D141" s="38"/>
      <c r="E141" s="38"/>
      <c r="F141" s="38"/>
      <c r="G141" s="38"/>
      <c r="H141" s="38"/>
      <c r="I141" s="148"/>
      <c r="J141" s="38"/>
      <c r="K141" s="38"/>
      <c r="L141" s="42"/>
    </row>
    <row r="142" s="1" customFormat="1" ht="12" customHeight="1">
      <c r="B142" s="37"/>
      <c r="C142" s="31" t="s">
        <v>20</v>
      </c>
      <c r="D142" s="38"/>
      <c r="E142" s="38"/>
      <c r="F142" s="26" t="str">
        <f>F14</f>
        <v>Radimova 35/12, blok B</v>
      </c>
      <c r="G142" s="38"/>
      <c r="H142" s="38"/>
      <c r="I142" s="150" t="s">
        <v>22</v>
      </c>
      <c r="J142" s="73" t="str">
        <f>IF(J14="","",J14)</f>
        <v>2. 12. 2019</v>
      </c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8"/>
      <c r="J143" s="38"/>
      <c r="K143" s="38"/>
      <c r="L143" s="42"/>
    </row>
    <row r="144" s="1" customFormat="1" ht="15.15" customHeight="1">
      <c r="B144" s="37"/>
      <c r="C144" s="31" t="s">
        <v>24</v>
      </c>
      <c r="D144" s="38"/>
      <c r="E144" s="38"/>
      <c r="F144" s="26" t="str">
        <f>E17</f>
        <v xml:space="preserve">Univerzita Karlova, Koleje a menzy - 168 02 Praha </v>
      </c>
      <c r="G144" s="38"/>
      <c r="H144" s="38"/>
      <c r="I144" s="150" t="s">
        <v>30</v>
      </c>
      <c r="J144" s="35" t="str">
        <f>E23</f>
        <v>Ateliér M</v>
      </c>
      <c r="K144" s="38"/>
      <c r="L144" s="42"/>
    </row>
    <row r="145" s="1" customFormat="1" ht="15.15" customHeight="1">
      <c r="B145" s="37"/>
      <c r="C145" s="31" t="s">
        <v>28</v>
      </c>
      <c r="D145" s="38"/>
      <c r="E145" s="38"/>
      <c r="F145" s="26" t="str">
        <f>IF(E20="","",E20)</f>
        <v>Vyplň údaj</v>
      </c>
      <c r="G145" s="38"/>
      <c r="H145" s="38"/>
      <c r="I145" s="150" t="s">
        <v>33</v>
      </c>
      <c r="J145" s="35" t="str">
        <f>E26</f>
        <v>Jan Petr</v>
      </c>
      <c r="K145" s="38"/>
      <c r="L145" s="42"/>
    </row>
    <row r="146" s="1" customFormat="1" ht="10.32" customHeight="1">
      <c r="B146" s="37"/>
      <c r="C146" s="38"/>
      <c r="D146" s="38"/>
      <c r="E146" s="38"/>
      <c r="F146" s="38"/>
      <c r="G146" s="38"/>
      <c r="H146" s="38"/>
      <c r="I146" s="148"/>
      <c r="J146" s="38"/>
      <c r="K146" s="38"/>
      <c r="L146" s="42"/>
    </row>
    <row r="147" s="10" customFormat="1" ht="29.28" customHeight="1">
      <c r="B147" s="204"/>
      <c r="C147" s="205" t="s">
        <v>152</v>
      </c>
      <c r="D147" s="206" t="s">
        <v>63</v>
      </c>
      <c r="E147" s="206" t="s">
        <v>59</v>
      </c>
      <c r="F147" s="206" t="s">
        <v>60</v>
      </c>
      <c r="G147" s="206" t="s">
        <v>153</v>
      </c>
      <c r="H147" s="206" t="s">
        <v>154</v>
      </c>
      <c r="I147" s="207" t="s">
        <v>155</v>
      </c>
      <c r="J147" s="206" t="s">
        <v>136</v>
      </c>
      <c r="K147" s="208" t="s">
        <v>156</v>
      </c>
      <c r="L147" s="209"/>
      <c r="M147" s="94" t="s">
        <v>1</v>
      </c>
      <c r="N147" s="95" t="s">
        <v>42</v>
      </c>
      <c r="O147" s="95" t="s">
        <v>157</v>
      </c>
      <c r="P147" s="95" t="s">
        <v>158</v>
      </c>
      <c r="Q147" s="95" t="s">
        <v>159</v>
      </c>
      <c r="R147" s="95" t="s">
        <v>160</v>
      </c>
      <c r="S147" s="95" t="s">
        <v>161</v>
      </c>
      <c r="T147" s="96" t="s">
        <v>162</v>
      </c>
    </row>
    <row r="148" s="1" customFormat="1" ht="22.8" customHeight="1">
      <c r="B148" s="37"/>
      <c r="C148" s="101" t="s">
        <v>163</v>
      </c>
      <c r="D148" s="38"/>
      <c r="E148" s="38"/>
      <c r="F148" s="38"/>
      <c r="G148" s="38"/>
      <c r="H148" s="38"/>
      <c r="I148" s="148"/>
      <c r="J148" s="210">
        <f>BK148</f>
        <v>0</v>
      </c>
      <c r="K148" s="38"/>
      <c r="L148" s="42"/>
      <c r="M148" s="97"/>
      <c r="N148" s="98"/>
      <c r="O148" s="98"/>
      <c r="P148" s="211">
        <f>P149+P286+P587+P604</f>
        <v>0</v>
      </c>
      <c r="Q148" s="98"/>
      <c r="R148" s="211">
        <f>R149+R286+R587+R604</f>
        <v>131.86199430000002</v>
      </c>
      <c r="S148" s="98"/>
      <c r="T148" s="212">
        <f>T149+T286+T587+T604</f>
        <v>92.186615000000018</v>
      </c>
      <c r="AT148" s="16" t="s">
        <v>77</v>
      </c>
      <c r="AU148" s="16" t="s">
        <v>138</v>
      </c>
      <c r="BK148" s="213">
        <f>BK149+BK286+BK587+BK604</f>
        <v>0</v>
      </c>
    </row>
    <row r="149" s="11" customFormat="1" ht="25.92" customHeight="1">
      <c r="B149" s="214"/>
      <c r="C149" s="215"/>
      <c r="D149" s="216" t="s">
        <v>77</v>
      </c>
      <c r="E149" s="217" t="s">
        <v>164</v>
      </c>
      <c r="F149" s="217" t="s">
        <v>165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P150+P175+P187+P232+P235+P278+P284</f>
        <v>0</v>
      </c>
      <c r="Q149" s="222"/>
      <c r="R149" s="223">
        <f>R150+R175+R187+R232+R235+R278+R284</f>
        <v>108.48854350000002</v>
      </c>
      <c r="S149" s="222"/>
      <c r="T149" s="224">
        <f>T150+T175+T187+T232+T235+T278+T284</f>
        <v>70.83420000000001</v>
      </c>
      <c r="AR149" s="225" t="s">
        <v>85</v>
      </c>
      <c r="AT149" s="226" t="s">
        <v>77</v>
      </c>
      <c r="AU149" s="226" t="s">
        <v>78</v>
      </c>
      <c r="AY149" s="225" t="s">
        <v>166</v>
      </c>
      <c r="BK149" s="227">
        <f>BK150+BK175+BK187+BK232+BK235+BK278+BK284</f>
        <v>0</v>
      </c>
    </row>
    <row r="150" s="11" customFormat="1" ht="22.8" customHeight="1">
      <c r="B150" s="214"/>
      <c r="C150" s="215"/>
      <c r="D150" s="216" t="s">
        <v>77</v>
      </c>
      <c r="E150" s="228" t="s">
        <v>189</v>
      </c>
      <c r="F150" s="228" t="s">
        <v>354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55.891424999999998</v>
      </c>
      <c r="S150" s="222"/>
      <c r="T150" s="224">
        <f>SUM(T151:T174)</f>
        <v>0</v>
      </c>
      <c r="AR150" s="225" t="s">
        <v>85</v>
      </c>
      <c r="AT150" s="226" t="s">
        <v>77</v>
      </c>
      <c r="AU150" s="226" t="s">
        <v>85</v>
      </c>
      <c r="AY150" s="225" t="s">
        <v>166</v>
      </c>
      <c r="BK150" s="227">
        <f>SUM(BK151:BK174)</f>
        <v>0</v>
      </c>
    </row>
    <row r="151" s="1" customFormat="1" ht="24" customHeight="1">
      <c r="B151" s="37"/>
      <c r="C151" s="230" t="s">
        <v>85</v>
      </c>
      <c r="D151" s="230" t="s">
        <v>169</v>
      </c>
      <c r="E151" s="231" t="s">
        <v>355</v>
      </c>
      <c r="F151" s="232" t="s">
        <v>356</v>
      </c>
      <c r="G151" s="233" t="s">
        <v>218</v>
      </c>
      <c r="H151" s="234">
        <v>30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0.01551</v>
      </c>
      <c r="R151" s="239">
        <f>Q151*H151</f>
        <v>0.46529999999999999</v>
      </c>
      <c r="S151" s="239">
        <v>0</v>
      </c>
      <c r="T151" s="240">
        <f>S151*H151</f>
        <v>0</v>
      </c>
      <c r="AR151" s="241" t="s">
        <v>174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174</v>
      </c>
      <c r="BM151" s="241" t="s">
        <v>357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221</v>
      </c>
      <c r="G152" s="255"/>
      <c r="H152" s="258">
        <v>30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30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" customFormat="1" ht="24" customHeight="1">
      <c r="B154" s="37"/>
      <c r="C154" s="230" t="s">
        <v>87</v>
      </c>
      <c r="D154" s="230" t="s">
        <v>169</v>
      </c>
      <c r="E154" s="231" t="s">
        <v>358</v>
      </c>
      <c r="F154" s="232" t="s">
        <v>359</v>
      </c>
      <c r="G154" s="233" t="s">
        <v>218</v>
      </c>
      <c r="H154" s="234">
        <v>30</v>
      </c>
      <c r="I154" s="235"/>
      <c r="J154" s="236">
        <f>ROUND(I154*H154,2)</f>
        <v>0</v>
      </c>
      <c r="K154" s="232" t="s">
        <v>173</v>
      </c>
      <c r="L154" s="42"/>
      <c r="M154" s="237" t="s">
        <v>1</v>
      </c>
      <c r="N154" s="238" t="s">
        <v>43</v>
      </c>
      <c r="O154" s="85"/>
      <c r="P154" s="239">
        <f>O154*H154</f>
        <v>0</v>
      </c>
      <c r="Q154" s="239">
        <v>0.022280000000000001</v>
      </c>
      <c r="R154" s="239">
        <f>Q154*H154</f>
        <v>0.66839999999999999</v>
      </c>
      <c r="S154" s="239">
        <v>0</v>
      </c>
      <c r="T154" s="240">
        <f>S154*H154</f>
        <v>0</v>
      </c>
      <c r="AR154" s="241" t="s">
        <v>174</v>
      </c>
      <c r="AT154" s="241" t="s">
        <v>169</v>
      </c>
      <c r="AU154" s="241" t="s">
        <v>87</v>
      </c>
      <c r="AY154" s="16" t="s">
        <v>166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85</v>
      </c>
      <c r="BK154" s="242">
        <f>ROUND(I154*H154,2)</f>
        <v>0</v>
      </c>
      <c r="BL154" s="16" t="s">
        <v>174</v>
      </c>
      <c r="BM154" s="241" t="s">
        <v>360</v>
      </c>
    </row>
    <row r="155" s="13" customFormat="1">
      <c r="B155" s="254"/>
      <c r="C155" s="255"/>
      <c r="D155" s="245" t="s">
        <v>176</v>
      </c>
      <c r="E155" s="256" t="s">
        <v>1</v>
      </c>
      <c r="F155" s="257" t="s">
        <v>221</v>
      </c>
      <c r="G155" s="255"/>
      <c r="H155" s="258">
        <v>30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176</v>
      </c>
      <c r="AU155" s="264" t="s">
        <v>87</v>
      </c>
      <c r="AV155" s="13" t="s">
        <v>87</v>
      </c>
      <c r="AW155" s="13" t="s">
        <v>32</v>
      </c>
      <c r="AX155" s="13" t="s">
        <v>78</v>
      </c>
      <c r="AY155" s="264" t="s">
        <v>166</v>
      </c>
    </row>
    <row r="156" s="14" customFormat="1">
      <c r="B156" s="265"/>
      <c r="C156" s="266"/>
      <c r="D156" s="245" t="s">
        <v>176</v>
      </c>
      <c r="E156" s="267" t="s">
        <v>1</v>
      </c>
      <c r="F156" s="268" t="s">
        <v>181</v>
      </c>
      <c r="G156" s="266"/>
      <c r="H156" s="269">
        <v>30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176</v>
      </c>
      <c r="AU156" s="275" t="s">
        <v>87</v>
      </c>
      <c r="AV156" s="14" t="s">
        <v>174</v>
      </c>
      <c r="AW156" s="14" t="s">
        <v>32</v>
      </c>
      <c r="AX156" s="14" t="s">
        <v>85</v>
      </c>
      <c r="AY156" s="275" t="s">
        <v>166</v>
      </c>
    </row>
    <row r="157" s="1" customFormat="1" ht="24" customHeight="1">
      <c r="B157" s="37"/>
      <c r="C157" s="230" t="s">
        <v>189</v>
      </c>
      <c r="D157" s="230" t="s">
        <v>169</v>
      </c>
      <c r="E157" s="231" t="s">
        <v>361</v>
      </c>
      <c r="F157" s="232" t="s">
        <v>362</v>
      </c>
      <c r="G157" s="233" t="s">
        <v>172</v>
      </c>
      <c r="H157" s="234">
        <v>117</v>
      </c>
      <c r="I157" s="235"/>
      <c r="J157" s="236">
        <f>ROUND(I157*H157,2)</f>
        <v>0</v>
      </c>
      <c r="K157" s="232" t="s">
        <v>173</v>
      </c>
      <c r="L157" s="42"/>
      <c r="M157" s="237" t="s">
        <v>1</v>
      </c>
      <c r="N157" s="238" t="s">
        <v>43</v>
      </c>
      <c r="O157" s="85"/>
      <c r="P157" s="239">
        <f>O157*H157</f>
        <v>0</v>
      </c>
      <c r="Q157" s="239">
        <v>0.051679999999999997</v>
      </c>
      <c r="R157" s="239">
        <f>Q157*H157</f>
        <v>6.0465599999999995</v>
      </c>
      <c r="S157" s="239">
        <v>0</v>
      </c>
      <c r="T157" s="240">
        <f>S157*H157</f>
        <v>0</v>
      </c>
      <c r="AR157" s="241" t="s">
        <v>174</v>
      </c>
      <c r="AT157" s="241" t="s">
        <v>169</v>
      </c>
      <c r="AU157" s="241" t="s">
        <v>87</v>
      </c>
      <c r="AY157" s="16" t="s">
        <v>166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85</v>
      </c>
      <c r="BK157" s="242">
        <f>ROUND(I157*H157,2)</f>
        <v>0</v>
      </c>
      <c r="BL157" s="16" t="s">
        <v>174</v>
      </c>
      <c r="BM157" s="241" t="s">
        <v>363</v>
      </c>
    </row>
    <row r="158" s="13" customFormat="1">
      <c r="B158" s="254"/>
      <c r="C158" s="255"/>
      <c r="D158" s="245" t="s">
        <v>176</v>
      </c>
      <c r="E158" s="256" t="s">
        <v>1</v>
      </c>
      <c r="F158" s="257" t="s">
        <v>364</v>
      </c>
      <c r="G158" s="255"/>
      <c r="H158" s="258">
        <v>63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176</v>
      </c>
      <c r="AU158" s="264" t="s">
        <v>87</v>
      </c>
      <c r="AV158" s="13" t="s">
        <v>87</v>
      </c>
      <c r="AW158" s="13" t="s">
        <v>32</v>
      </c>
      <c r="AX158" s="13" t="s">
        <v>78</v>
      </c>
      <c r="AY158" s="264" t="s">
        <v>166</v>
      </c>
    </row>
    <row r="159" s="13" customFormat="1">
      <c r="B159" s="254"/>
      <c r="C159" s="255"/>
      <c r="D159" s="245" t="s">
        <v>176</v>
      </c>
      <c r="E159" s="256" t="s">
        <v>1</v>
      </c>
      <c r="F159" s="257" t="s">
        <v>365</v>
      </c>
      <c r="G159" s="255"/>
      <c r="H159" s="258">
        <v>54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176</v>
      </c>
      <c r="AU159" s="264" t="s">
        <v>87</v>
      </c>
      <c r="AV159" s="13" t="s">
        <v>87</v>
      </c>
      <c r="AW159" s="13" t="s">
        <v>32</v>
      </c>
      <c r="AX159" s="13" t="s">
        <v>78</v>
      </c>
      <c r="AY159" s="264" t="s">
        <v>166</v>
      </c>
    </row>
    <row r="160" s="14" customFormat="1">
      <c r="B160" s="265"/>
      <c r="C160" s="266"/>
      <c r="D160" s="245" t="s">
        <v>176</v>
      </c>
      <c r="E160" s="267" t="s">
        <v>1</v>
      </c>
      <c r="F160" s="268" t="s">
        <v>181</v>
      </c>
      <c r="G160" s="266"/>
      <c r="H160" s="269">
        <v>117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176</v>
      </c>
      <c r="AU160" s="275" t="s">
        <v>87</v>
      </c>
      <c r="AV160" s="14" t="s">
        <v>174</v>
      </c>
      <c r="AW160" s="14" t="s">
        <v>32</v>
      </c>
      <c r="AX160" s="14" t="s">
        <v>85</v>
      </c>
      <c r="AY160" s="275" t="s">
        <v>166</v>
      </c>
    </row>
    <row r="161" s="1" customFormat="1" ht="24" customHeight="1">
      <c r="B161" s="37"/>
      <c r="C161" s="230" t="s">
        <v>174</v>
      </c>
      <c r="D161" s="230" t="s">
        <v>169</v>
      </c>
      <c r="E161" s="231" t="s">
        <v>366</v>
      </c>
      <c r="F161" s="232" t="s">
        <v>367</v>
      </c>
      <c r="G161" s="233" t="s">
        <v>172</v>
      </c>
      <c r="H161" s="234">
        <v>286.5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0.069169999999999995</v>
      </c>
      <c r="R161" s="239">
        <f>Q161*H161</f>
        <v>19.817204999999998</v>
      </c>
      <c r="S161" s="239">
        <v>0</v>
      </c>
      <c r="T161" s="240">
        <f>S161*H161</f>
        <v>0</v>
      </c>
      <c r="AR161" s="241" t="s">
        <v>174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174</v>
      </c>
      <c r="BM161" s="241" t="s">
        <v>368</v>
      </c>
    </row>
    <row r="162" s="13" customFormat="1">
      <c r="B162" s="254"/>
      <c r="C162" s="255"/>
      <c r="D162" s="245" t="s">
        <v>176</v>
      </c>
      <c r="E162" s="256" t="s">
        <v>1</v>
      </c>
      <c r="F162" s="257" t="s">
        <v>369</v>
      </c>
      <c r="G162" s="255"/>
      <c r="H162" s="258">
        <v>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176</v>
      </c>
      <c r="AU162" s="264" t="s">
        <v>87</v>
      </c>
      <c r="AV162" s="13" t="s">
        <v>87</v>
      </c>
      <c r="AW162" s="13" t="s">
        <v>32</v>
      </c>
      <c r="AX162" s="13" t="s">
        <v>78</v>
      </c>
      <c r="AY162" s="264" t="s">
        <v>166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370</v>
      </c>
      <c r="G163" s="255"/>
      <c r="H163" s="258">
        <v>187.5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286.5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24" customHeight="1">
      <c r="B165" s="37"/>
      <c r="C165" s="230" t="s">
        <v>198</v>
      </c>
      <c r="D165" s="230" t="s">
        <v>169</v>
      </c>
      <c r="E165" s="231" t="s">
        <v>371</v>
      </c>
      <c r="F165" s="232" t="s">
        <v>372</v>
      </c>
      <c r="G165" s="233" t="s">
        <v>234</v>
      </c>
      <c r="H165" s="234">
        <v>120</v>
      </c>
      <c r="I165" s="235"/>
      <c r="J165" s="236">
        <f>ROUND(I165*H165,2)</f>
        <v>0</v>
      </c>
      <c r="K165" s="232" t="s">
        <v>173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0.00012</v>
      </c>
      <c r="R165" s="239">
        <f>Q165*H165</f>
        <v>0.0144</v>
      </c>
      <c r="S165" s="239">
        <v>0</v>
      </c>
      <c r="T165" s="240">
        <f>S165*H165</f>
        <v>0</v>
      </c>
      <c r="AR165" s="241" t="s">
        <v>174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174</v>
      </c>
      <c r="BM165" s="241" t="s">
        <v>373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374</v>
      </c>
      <c r="G166" s="255"/>
      <c r="H166" s="258">
        <v>120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120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24" customHeight="1">
      <c r="B168" s="37"/>
      <c r="C168" s="230" t="s">
        <v>167</v>
      </c>
      <c r="D168" s="230" t="s">
        <v>169</v>
      </c>
      <c r="E168" s="231" t="s">
        <v>375</v>
      </c>
      <c r="F168" s="232" t="s">
        <v>376</v>
      </c>
      <c r="G168" s="233" t="s">
        <v>234</v>
      </c>
      <c r="H168" s="234">
        <v>120</v>
      </c>
      <c r="I168" s="235"/>
      <c r="J168" s="236">
        <f>ROUND(I168*H168,2)</f>
        <v>0</v>
      </c>
      <c r="K168" s="232" t="s">
        <v>173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0.00012</v>
      </c>
      <c r="R168" s="239">
        <f>Q168*H168</f>
        <v>0.0144</v>
      </c>
      <c r="S168" s="239">
        <v>0</v>
      </c>
      <c r="T168" s="240">
        <f>S168*H168</f>
        <v>0</v>
      </c>
      <c r="AR168" s="241" t="s">
        <v>174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174</v>
      </c>
      <c r="BM168" s="241" t="s">
        <v>377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374</v>
      </c>
      <c r="G169" s="255"/>
      <c r="H169" s="258">
        <v>120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120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207</v>
      </c>
      <c r="D171" s="230" t="s">
        <v>169</v>
      </c>
      <c r="E171" s="231" t="s">
        <v>378</v>
      </c>
      <c r="F171" s="232" t="s">
        <v>379</v>
      </c>
      <c r="G171" s="233" t="s">
        <v>172</v>
      </c>
      <c r="H171" s="234">
        <v>162</v>
      </c>
      <c r="I171" s="235"/>
      <c r="J171" s="236">
        <f>ROUND(I171*H171,2)</f>
        <v>0</v>
      </c>
      <c r="K171" s="232" t="s">
        <v>173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0.17818000000000001</v>
      </c>
      <c r="R171" s="239">
        <f>Q171*H171</f>
        <v>28.865159999999999</v>
      </c>
      <c r="S171" s="239">
        <v>0</v>
      </c>
      <c r="T171" s="240">
        <f>S171*H171</f>
        <v>0</v>
      </c>
      <c r="AR171" s="241" t="s">
        <v>174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174</v>
      </c>
      <c r="BM171" s="241" t="s">
        <v>380</v>
      </c>
    </row>
    <row r="172" s="12" customFormat="1">
      <c r="B172" s="243"/>
      <c r="C172" s="244"/>
      <c r="D172" s="245" t="s">
        <v>176</v>
      </c>
      <c r="E172" s="246" t="s">
        <v>1</v>
      </c>
      <c r="F172" s="247" t="s">
        <v>381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176</v>
      </c>
      <c r="AU172" s="253" t="s">
        <v>87</v>
      </c>
      <c r="AV172" s="12" t="s">
        <v>85</v>
      </c>
      <c r="AW172" s="12" t="s">
        <v>32</v>
      </c>
      <c r="AX172" s="12" t="s">
        <v>78</v>
      </c>
      <c r="AY172" s="253" t="s">
        <v>166</v>
      </c>
    </row>
    <row r="173" s="13" customFormat="1">
      <c r="B173" s="254"/>
      <c r="C173" s="255"/>
      <c r="D173" s="245" t="s">
        <v>176</v>
      </c>
      <c r="E173" s="256" t="s">
        <v>1</v>
      </c>
      <c r="F173" s="257" t="s">
        <v>382</v>
      </c>
      <c r="G173" s="255"/>
      <c r="H173" s="258">
        <v>162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176</v>
      </c>
      <c r="AU173" s="264" t="s">
        <v>87</v>
      </c>
      <c r="AV173" s="13" t="s">
        <v>87</v>
      </c>
      <c r="AW173" s="13" t="s">
        <v>32</v>
      </c>
      <c r="AX173" s="13" t="s">
        <v>78</v>
      </c>
      <c r="AY173" s="264" t="s">
        <v>166</v>
      </c>
    </row>
    <row r="174" s="14" customFormat="1">
      <c r="B174" s="265"/>
      <c r="C174" s="266"/>
      <c r="D174" s="245" t="s">
        <v>176</v>
      </c>
      <c r="E174" s="267" t="s">
        <v>1</v>
      </c>
      <c r="F174" s="268" t="s">
        <v>181</v>
      </c>
      <c r="G174" s="266"/>
      <c r="H174" s="269">
        <v>162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176</v>
      </c>
      <c r="AU174" s="275" t="s">
        <v>87</v>
      </c>
      <c r="AV174" s="14" t="s">
        <v>174</v>
      </c>
      <c r="AW174" s="14" t="s">
        <v>32</v>
      </c>
      <c r="AX174" s="14" t="s">
        <v>85</v>
      </c>
      <c r="AY174" s="275" t="s">
        <v>166</v>
      </c>
    </row>
    <row r="175" s="11" customFormat="1" ht="22.8" customHeight="1">
      <c r="B175" s="214"/>
      <c r="C175" s="215"/>
      <c r="D175" s="216" t="s">
        <v>77</v>
      </c>
      <c r="E175" s="228" t="s">
        <v>174</v>
      </c>
      <c r="F175" s="228" t="s">
        <v>383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SUM(P176:P186)</f>
        <v>0</v>
      </c>
      <c r="Q175" s="222"/>
      <c r="R175" s="223">
        <f>SUM(R176:R186)</f>
        <v>6.1642395000000008</v>
      </c>
      <c r="S175" s="222"/>
      <c r="T175" s="224">
        <f>SUM(T176:T186)</f>
        <v>0</v>
      </c>
      <c r="AR175" s="225" t="s">
        <v>85</v>
      </c>
      <c r="AT175" s="226" t="s">
        <v>77</v>
      </c>
      <c r="AU175" s="226" t="s">
        <v>85</v>
      </c>
      <c r="AY175" s="225" t="s">
        <v>166</v>
      </c>
      <c r="BK175" s="227">
        <f>SUM(BK176:BK186)</f>
        <v>0</v>
      </c>
    </row>
    <row r="176" s="1" customFormat="1" ht="16.5" customHeight="1">
      <c r="B176" s="37"/>
      <c r="C176" s="230" t="s">
        <v>215</v>
      </c>
      <c r="D176" s="230" t="s">
        <v>169</v>
      </c>
      <c r="E176" s="231" t="s">
        <v>384</v>
      </c>
      <c r="F176" s="232" t="s">
        <v>385</v>
      </c>
      <c r="G176" s="233" t="s">
        <v>386</v>
      </c>
      <c r="H176" s="234">
        <v>2.25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2.45343</v>
      </c>
      <c r="R176" s="239">
        <f>Q176*H176</f>
        <v>5.5202175000000002</v>
      </c>
      <c r="S176" s="239">
        <v>0</v>
      </c>
      <c r="T176" s="240">
        <f>S176*H176</f>
        <v>0</v>
      </c>
      <c r="AR176" s="241" t="s">
        <v>174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174</v>
      </c>
      <c r="BM176" s="241" t="s">
        <v>387</v>
      </c>
    </row>
    <row r="177" s="12" customFormat="1">
      <c r="B177" s="243"/>
      <c r="C177" s="244"/>
      <c r="D177" s="245" t="s">
        <v>176</v>
      </c>
      <c r="E177" s="246" t="s">
        <v>1</v>
      </c>
      <c r="F177" s="247" t="s">
        <v>388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176</v>
      </c>
      <c r="AU177" s="253" t="s">
        <v>87</v>
      </c>
      <c r="AV177" s="12" t="s">
        <v>85</v>
      </c>
      <c r="AW177" s="12" t="s">
        <v>32</v>
      </c>
      <c r="AX177" s="12" t="s">
        <v>78</v>
      </c>
      <c r="AY177" s="253" t="s">
        <v>166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389</v>
      </c>
      <c r="G178" s="255"/>
      <c r="H178" s="258">
        <v>2.25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2.25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24" customHeight="1">
      <c r="B180" s="37"/>
      <c r="C180" s="230" t="s">
        <v>182</v>
      </c>
      <c r="D180" s="230" t="s">
        <v>169</v>
      </c>
      <c r="E180" s="231" t="s">
        <v>390</v>
      </c>
      <c r="F180" s="232" t="s">
        <v>391</v>
      </c>
      <c r="G180" s="233" t="s">
        <v>172</v>
      </c>
      <c r="H180" s="234">
        <v>15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0.01128</v>
      </c>
      <c r="R180" s="239">
        <f>Q180*H180</f>
        <v>0.16919999999999999</v>
      </c>
      <c r="S180" s="239">
        <v>0</v>
      </c>
      <c r="T180" s="240">
        <f>S180*H180</f>
        <v>0</v>
      </c>
      <c r="AR180" s="241" t="s">
        <v>174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174</v>
      </c>
      <c r="BM180" s="241" t="s">
        <v>392</v>
      </c>
    </row>
    <row r="181" s="12" customFormat="1">
      <c r="B181" s="243"/>
      <c r="C181" s="244"/>
      <c r="D181" s="245" t="s">
        <v>176</v>
      </c>
      <c r="E181" s="246" t="s">
        <v>1</v>
      </c>
      <c r="F181" s="247" t="s">
        <v>393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176</v>
      </c>
      <c r="AU181" s="253" t="s">
        <v>87</v>
      </c>
      <c r="AV181" s="12" t="s">
        <v>85</v>
      </c>
      <c r="AW181" s="12" t="s">
        <v>32</v>
      </c>
      <c r="AX181" s="12" t="s">
        <v>78</v>
      </c>
      <c r="AY181" s="253" t="s">
        <v>166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394</v>
      </c>
      <c r="G182" s="255"/>
      <c r="H182" s="258">
        <v>15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15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16.5" customHeight="1">
      <c r="B184" s="37"/>
      <c r="C184" s="230" t="s">
        <v>227</v>
      </c>
      <c r="D184" s="230" t="s">
        <v>169</v>
      </c>
      <c r="E184" s="231" t="s">
        <v>395</v>
      </c>
      <c r="F184" s="232" t="s">
        <v>396</v>
      </c>
      <c r="G184" s="233" t="s">
        <v>192</v>
      </c>
      <c r="H184" s="234">
        <v>0.45000000000000001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1.0551600000000001</v>
      </c>
      <c r="R184" s="239">
        <f>Q184*H184</f>
        <v>0.47482200000000008</v>
      </c>
      <c r="S184" s="239">
        <v>0</v>
      </c>
      <c r="T184" s="240">
        <f>S184*H184</f>
        <v>0</v>
      </c>
      <c r="AR184" s="241" t="s">
        <v>174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174</v>
      </c>
      <c r="BM184" s="241" t="s">
        <v>397</v>
      </c>
    </row>
    <row r="185" s="13" customFormat="1">
      <c r="B185" s="254"/>
      <c r="C185" s="255"/>
      <c r="D185" s="245" t="s">
        <v>176</v>
      </c>
      <c r="E185" s="256" t="s">
        <v>1</v>
      </c>
      <c r="F185" s="257" t="s">
        <v>398</v>
      </c>
      <c r="G185" s="255"/>
      <c r="H185" s="258">
        <v>0.45000000000000001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176</v>
      </c>
      <c r="AU185" s="264" t="s">
        <v>87</v>
      </c>
      <c r="AV185" s="13" t="s">
        <v>87</v>
      </c>
      <c r="AW185" s="13" t="s">
        <v>32</v>
      </c>
      <c r="AX185" s="13" t="s">
        <v>78</v>
      </c>
      <c r="AY185" s="264" t="s">
        <v>166</v>
      </c>
    </row>
    <row r="186" s="14" customFormat="1">
      <c r="B186" s="265"/>
      <c r="C186" s="266"/>
      <c r="D186" s="245" t="s">
        <v>176</v>
      </c>
      <c r="E186" s="267" t="s">
        <v>1</v>
      </c>
      <c r="F186" s="268" t="s">
        <v>181</v>
      </c>
      <c r="G186" s="266"/>
      <c r="H186" s="269">
        <v>0.45000000000000001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176</v>
      </c>
      <c r="AU186" s="275" t="s">
        <v>87</v>
      </c>
      <c r="AV186" s="14" t="s">
        <v>174</v>
      </c>
      <c r="AW186" s="14" t="s">
        <v>32</v>
      </c>
      <c r="AX186" s="14" t="s">
        <v>85</v>
      </c>
      <c r="AY186" s="275" t="s">
        <v>166</v>
      </c>
    </row>
    <row r="187" s="11" customFormat="1" ht="22.8" customHeight="1">
      <c r="B187" s="214"/>
      <c r="C187" s="215"/>
      <c r="D187" s="216" t="s">
        <v>77</v>
      </c>
      <c r="E187" s="228" t="s">
        <v>167</v>
      </c>
      <c r="F187" s="228" t="s">
        <v>168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SUM(P188:P231)</f>
        <v>0</v>
      </c>
      <c r="Q187" s="222"/>
      <c r="R187" s="223">
        <f>SUM(R188:R231)</f>
        <v>46.387179000000003</v>
      </c>
      <c r="S187" s="222"/>
      <c r="T187" s="224">
        <f>SUM(T188:T231)</f>
        <v>0</v>
      </c>
      <c r="AR187" s="225" t="s">
        <v>85</v>
      </c>
      <c r="AT187" s="226" t="s">
        <v>77</v>
      </c>
      <c r="AU187" s="226" t="s">
        <v>85</v>
      </c>
      <c r="AY187" s="225" t="s">
        <v>166</v>
      </c>
      <c r="BK187" s="227">
        <f>SUM(BK188:BK231)</f>
        <v>0</v>
      </c>
    </row>
    <row r="188" s="1" customFormat="1" ht="24" customHeight="1">
      <c r="B188" s="37"/>
      <c r="C188" s="230" t="s">
        <v>231</v>
      </c>
      <c r="D188" s="230" t="s">
        <v>169</v>
      </c>
      <c r="E188" s="231" t="s">
        <v>399</v>
      </c>
      <c r="F188" s="232" t="s">
        <v>400</v>
      </c>
      <c r="G188" s="233" t="s">
        <v>172</v>
      </c>
      <c r="H188" s="234">
        <v>929.85000000000002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0.0043800000000000002</v>
      </c>
      <c r="R188" s="239">
        <f>Q188*H188</f>
        <v>4.072743</v>
      </c>
      <c r="S188" s="239">
        <v>0</v>
      </c>
      <c r="T188" s="240">
        <f>S188*H188</f>
        <v>0</v>
      </c>
      <c r="AR188" s="241" t="s">
        <v>174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174</v>
      </c>
      <c r="BM188" s="241" t="s">
        <v>401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402</v>
      </c>
      <c r="G189" s="255"/>
      <c r="H189" s="258">
        <v>237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3" customFormat="1">
      <c r="B190" s="254"/>
      <c r="C190" s="255"/>
      <c r="D190" s="245" t="s">
        <v>176</v>
      </c>
      <c r="E190" s="256" t="s">
        <v>1</v>
      </c>
      <c r="F190" s="257" t="s">
        <v>403</v>
      </c>
      <c r="G190" s="255"/>
      <c r="H190" s="258">
        <v>150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176</v>
      </c>
      <c r="AU190" s="264" t="s">
        <v>87</v>
      </c>
      <c r="AV190" s="13" t="s">
        <v>87</v>
      </c>
      <c r="AW190" s="13" t="s">
        <v>32</v>
      </c>
      <c r="AX190" s="13" t="s">
        <v>78</v>
      </c>
      <c r="AY190" s="264" t="s">
        <v>166</v>
      </c>
    </row>
    <row r="191" s="13" customFormat="1">
      <c r="B191" s="254"/>
      <c r="C191" s="255"/>
      <c r="D191" s="245" t="s">
        <v>176</v>
      </c>
      <c r="E191" s="256" t="s">
        <v>1</v>
      </c>
      <c r="F191" s="257" t="s">
        <v>404</v>
      </c>
      <c r="G191" s="255"/>
      <c r="H191" s="258">
        <v>542.85000000000002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176</v>
      </c>
      <c r="AU191" s="264" t="s">
        <v>87</v>
      </c>
      <c r="AV191" s="13" t="s">
        <v>87</v>
      </c>
      <c r="AW191" s="13" t="s">
        <v>32</v>
      </c>
      <c r="AX191" s="13" t="s">
        <v>78</v>
      </c>
      <c r="AY191" s="264" t="s">
        <v>166</v>
      </c>
    </row>
    <row r="192" s="14" customFormat="1">
      <c r="B192" s="265"/>
      <c r="C192" s="266"/>
      <c r="D192" s="245" t="s">
        <v>176</v>
      </c>
      <c r="E192" s="267" t="s">
        <v>1</v>
      </c>
      <c r="F192" s="268" t="s">
        <v>181</v>
      </c>
      <c r="G192" s="266"/>
      <c r="H192" s="269">
        <v>929.85000000000002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176</v>
      </c>
      <c r="AU192" s="275" t="s">
        <v>87</v>
      </c>
      <c r="AV192" s="14" t="s">
        <v>174</v>
      </c>
      <c r="AW192" s="14" t="s">
        <v>32</v>
      </c>
      <c r="AX192" s="14" t="s">
        <v>85</v>
      </c>
      <c r="AY192" s="275" t="s">
        <v>166</v>
      </c>
    </row>
    <row r="193" s="1" customFormat="1" ht="24" customHeight="1">
      <c r="B193" s="37"/>
      <c r="C193" s="230" t="s">
        <v>236</v>
      </c>
      <c r="D193" s="230" t="s">
        <v>169</v>
      </c>
      <c r="E193" s="231" t="s">
        <v>405</v>
      </c>
      <c r="F193" s="232" t="s">
        <v>406</v>
      </c>
      <c r="G193" s="233" t="s">
        <v>172</v>
      </c>
      <c r="H193" s="234">
        <v>929.85000000000002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0.0030000000000000001</v>
      </c>
      <c r="R193" s="239">
        <f>Q193*H193</f>
        <v>2.7895500000000002</v>
      </c>
      <c r="S193" s="239">
        <v>0</v>
      </c>
      <c r="T193" s="240">
        <f>S193*H193</f>
        <v>0</v>
      </c>
      <c r="AR193" s="241" t="s">
        <v>174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174</v>
      </c>
      <c r="BM193" s="241" t="s">
        <v>407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402</v>
      </c>
      <c r="G194" s="255"/>
      <c r="H194" s="258">
        <v>237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3" customFormat="1">
      <c r="B195" s="254"/>
      <c r="C195" s="255"/>
      <c r="D195" s="245" t="s">
        <v>176</v>
      </c>
      <c r="E195" s="256" t="s">
        <v>1</v>
      </c>
      <c r="F195" s="257" t="s">
        <v>403</v>
      </c>
      <c r="G195" s="255"/>
      <c r="H195" s="258">
        <v>150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176</v>
      </c>
      <c r="AU195" s="264" t="s">
        <v>87</v>
      </c>
      <c r="AV195" s="13" t="s">
        <v>87</v>
      </c>
      <c r="AW195" s="13" t="s">
        <v>32</v>
      </c>
      <c r="AX195" s="13" t="s">
        <v>78</v>
      </c>
      <c r="AY195" s="264" t="s">
        <v>166</v>
      </c>
    </row>
    <row r="196" s="13" customFormat="1">
      <c r="B196" s="254"/>
      <c r="C196" s="255"/>
      <c r="D196" s="245" t="s">
        <v>176</v>
      </c>
      <c r="E196" s="256" t="s">
        <v>1</v>
      </c>
      <c r="F196" s="257" t="s">
        <v>404</v>
      </c>
      <c r="G196" s="255"/>
      <c r="H196" s="258">
        <v>542.85000000000002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176</v>
      </c>
      <c r="AU196" s="264" t="s">
        <v>87</v>
      </c>
      <c r="AV196" s="13" t="s">
        <v>87</v>
      </c>
      <c r="AW196" s="13" t="s">
        <v>32</v>
      </c>
      <c r="AX196" s="13" t="s">
        <v>78</v>
      </c>
      <c r="AY196" s="264" t="s">
        <v>166</v>
      </c>
    </row>
    <row r="197" s="14" customFormat="1">
      <c r="B197" s="265"/>
      <c r="C197" s="266"/>
      <c r="D197" s="245" t="s">
        <v>176</v>
      </c>
      <c r="E197" s="267" t="s">
        <v>1</v>
      </c>
      <c r="F197" s="268" t="s">
        <v>181</v>
      </c>
      <c r="G197" s="266"/>
      <c r="H197" s="269">
        <v>929.85000000000002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176</v>
      </c>
      <c r="AU197" s="275" t="s">
        <v>87</v>
      </c>
      <c r="AV197" s="14" t="s">
        <v>174</v>
      </c>
      <c r="AW197" s="14" t="s">
        <v>32</v>
      </c>
      <c r="AX197" s="14" t="s">
        <v>85</v>
      </c>
      <c r="AY197" s="275" t="s">
        <v>166</v>
      </c>
    </row>
    <row r="198" s="1" customFormat="1" ht="24" customHeight="1">
      <c r="B198" s="37"/>
      <c r="C198" s="230" t="s">
        <v>240</v>
      </c>
      <c r="D198" s="230" t="s">
        <v>169</v>
      </c>
      <c r="E198" s="231" t="s">
        <v>408</v>
      </c>
      <c r="F198" s="232" t="s">
        <v>409</v>
      </c>
      <c r="G198" s="233" t="s">
        <v>172</v>
      </c>
      <c r="H198" s="234">
        <v>375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0.017000000000000001</v>
      </c>
      <c r="R198" s="239">
        <f>Q198*H198</f>
        <v>6.3750000000000009</v>
      </c>
      <c r="S198" s="239">
        <v>0</v>
      </c>
      <c r="T198" s="240">
        <f>S198*H198</f>
        <v>0</v>
      </c>
      <c r="AR198" s="241" t="s">
        <v>174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174</v>
      </c>
      <c r="BM198" s="241" t="s">
        <v>410</v>
      </c>
    </row>
    <row r="199" s="13" customFormat="1">
      <c r="B199" s="254"/>
      <c r="C199" s="255"/>
      <c r="D199" s="245" t="s">
        <v>176</v>
      </c>
      <c r="E199" s="256" t="s">
        <v>1</v>
      </c>
      <c r="F199" s="257" t="s">
        <v>293</v>
      </c>
      <c r="G199" s="255"/>
      <c r="H199" s="258">
        <v>375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176</v>
      </c>
      <c r="AU199" s="264" t="s">
        <v>87</v>
      </c>
      <c r="AV199" s="13" t="s">
        <v>87</v>
      </c>
      <c r="AW199" s="13" t="s">
        <v>32</v>
      </c>
      <c r="AX199" s="13" t="s">
        <v>78</v>
      </c>
      <c r="AY199" s="264" t="s">
        <v>166</v>
      </c>
    </row>
    <row r="200" s="14" customFormat="1">
      <c r="B200" s="265"/>
      <c r="C200" s="266"/>
      <c r="D200" s="245" t="s">
        <v>176</v>
      </c>
      <c r="E200" s="267" t="s">
        <v>1</v>
      </c>
      <c r="F200" s="268" t="s">
        <v>181</v>
      </c>
      <c r="G200" s="266"/>
      <c r="H200" s="269">
        <v>375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176</v>
      </c>
      <c r="AU200" s="275" t="s">
        <v>87</v>
      </c>
      <c r="AV200" s="14" t="s">
        <v>174</v>
      </c>
      <c r="AW200" s="14" t="s">
        <v>32</v>
      </c>
      <c r="AX200" s="14" t="s">
        <v>85</v>
      </c>
      <c r="AY200" s="275" t="s">
        <v>166</v>
      </c>
    </row>
    <row r="201" s="1" customFormat="1" ht="16.5" customHeight="1">
      <c r="B201" s="37"/>
      <c r="C201" s="230" t="s">
        <v>244</v>
      </c>
      <c r="D201" s="230" t="s">
        <v>169</v>
      </c>
      <c r="E201" s="231" t="s">
        <v>170</v>
      </c>
      <c r="F201" s="232" t="s">
        <v>171</v>
      </c>
      <c r="G201" s="233" t="s">
        <v>172</v>
      </c>
      <c r="H201" s="234">
        <v>906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174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174</v>
      </c>
      <c r="BM201" s="241" t="s">
        <v>411</v>
      </c>
    </row>
    <row r="202" s="12" customFormat="1">
      <c r="B202" s="243"/>
      <c r="C202" s="244"/>
      <c r="D202" s="245" t="s">
        <v>176</v>
      </c>
      <c r="E202" s="246" t="s">
        <v>1</v>
      </c>
      <c r="F202" s="247" t="s">
        <v>177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176</v>
      </c>
      <c r="AU202" s="253" t="s">
        <v>87</v>
      </c>
      <c r="AV202" s="12" t="s">
        <v>85</v>
      </c>
      <c r="AW202" s="12" t="s">
        <v>32</v>
      </c>
      <c r="AX202" s="12" t="s">
        <v>78</v>
      </c>
      <c r="AY202" s="253" t="s">
        <v>166</v>
      </c>
    </row>
    <row r="203" s="13" customFormat="1">
      <c r="B203" s="254"/>
      <c r="C203" s="255"/>
      <c r="D203" s="245" t="s">
        <v>176</v>
      </c>
      <c r="E203" s="256" t="s">
        <v>1</v>
      </c>
      <c r="F203" s="257" t="s">
        <v>178</v>
      </c>
      <c r="G203" s="255"/>
      <c r="H203" s="258">
        <v>18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176</v>
      </c>
      <c r="AU203" s="264" t="s">
        <v>87</v>
      </c>
      <c r="AV203" s="13" t="s">
        <v>87</v>
      </c>
      <c r="AW203" s="13" t="s">
        <v>32</v>
      </c>
      <c r="AX203" s="13" t="s">
        <v>78</v>
      </c>
      <c r="AY203" s="264" t="s">
        <v>166</v>
      </c>
    </row>
    <row r="204" s="12" customFormat="1">
      <c r="B204" s="243"/>
      <c r="C204" s="244"/>
      <c r="D204" s="245" t="s">
        <v>176</v>
      </c>
      <c r="E204" s="246" t="s">
        <v>1</v>
      </c>
      <c r="F204" s="247" t="s">
        <v>412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176</v>
      </c>
      <c r="AU204" s="253" t="s">
        <v>87</v>
      </c>
      <c r="AV204" s="12" t="s">
        <v>85</v>
      </c>
      <c r="AW204" s="12" t="s">
        <v>32</v>
      </c>
      <c r="AX204" s="12" t="s">
        <v>78</v>
      </c>
      <c r="AY204" s="253" t="s">
        <v>166</v>
      </c>
    </row>
    <row r="205" s="13" customFormat="1">
      <c r="B205" s="254"/>
      <c r="C205" s="255"/>
      <c r="D205" s="245" t="s">
        <v>176</v>
      </c>
      <c r="E205" s="256" t="s">
        <v>1</v>
      </c>
      <c r="F205" s="257" t="s">
        <v>180</v>
      </c>
      <c r="G205" s="255"/>
      <c r="H205" s="258">
        <v>888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176</v>
      </c>
      <c r="AU205" s="264" t="s">
        <v>87</v>
      </c>
      <c r="AV205" s="13" t="s">
        <v>87</v>
      </c>
      <c r="AW205" s="13" t="s">
        <v>32</v>
      </c>
      <c r="AX205" s="13" t="s">
        <v>78</v>
      </c>
      <c r="AY205" s="264" t="s">
        <v>166</v>
      </c>
    </row>
    <row r="206" s="14" customFormat="1">
      <c r="B206" s="265"/>
      <c r="C206" s="266"/>
      <c r="D206" s="245" t="s">
        <v>176</v>
      </c>
      <c r="E206" s="267" t="s">
        <v>1</v>
      </c>
      <c r="F206" s="268" t="s">
        <v>181</v>
      </c>
      <c r="G206" s="266"/>
      <c r="H206" s="269">
        <v>906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AT206" s="275" t="s">
        <v>176</v>
      </c>
      <c r="AU206" s="275" t="s">
        <v>87</v>
      </c>
      <c r="AV206" s="14" t="s">
        <v>174</v>
      </c>
      <c r="AW206" s="14" t="s">
        <v>32</v>
      </c>
      <c r="AX206" s="14" t="s">
        <v>85</v>
      </c>
      <c r="AY206" s="275" t="s">
        <v>166</v>
      </c>
    </row>
    <row r="207" s="1" customFormat="1" ht="24" customHeight="1">
      <c r="B207" s="37"/>
      <c r="C207" s="230" t="s">
        <v>8</v>
      </c>
      <c r="D207" s="230" t="s">
        <v>169</v>
      </c>
      <c r="E207" s="231" t="s">
        <v>413</v>
      </c>
      <c r="F207" s="232" t="s">
        <v>414</v>
      </c>
      <c r="G207" s="233" t="s">
        <v>172</v>
      </c>
      <c r="H207" s="234">
        <v>900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AR207" s="241" t="s">
        <v>174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174</v>
      </c>
      <c r="BM207" s="241" t="s">
        <v>415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416</v>
      </c>
      <c r="G208" s="255"/>
      <c r="H208" s="258">
        <v>900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900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219</v>
      </c>
      <c r="D210" s="230" t="s">
        <v>169</v>
      </c>
      <c r="E210" s="231" t="s">
        <v>417</v>
      </c>
      <c r="F210" s="232" t="s">
        <v>418</v>
      </c>
      <c r="G210" s="233" t="s">
        <v>172</v>
      </c>
      <c r="H210" s="234">
        <v>120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AR210" s="241" t="s">
        <v>174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174</v>
      </c>
      <c r="BM210" s="241" t="s">
        <v>419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374</v>
      </c>
      <c r="G211" s="255"/>
      <c r="H211" s="258">
        <v>120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120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254</v>
      </c>
      <c r="D213" s="230" t="s">
        <v>169</v>
      </c>
      <c r="E213" s="231" t="s">
        <v>420</v>
      </c>
      <c r="F213" s="232" t="s">
        <v>421</v>
      </c>
      <c r="G213" s="233" t="s">
        <v>386</v>
      </c>
      <c r="H213" s="234">
        <v>8.4000000000000004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2.45329</v>
      </c>
      <c r="R213" s="239">
        <f>Q213*H213</f>
        <v>20.607635999999999</v>
      </c>
      <c r="S213" s="239">
        <v>0</v>
      </c>
      <c r="T213" s="240">
        <f>S213*H213</f>
        <v>0</v>
      </c>
      <c r="AR213" s="241" t="s">
        <v>174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174</v>
      </c>
      <c r="BM213" s="241" t="s">
        <v>422</v>
      </c>
    </row>
    <row r="214" s="13" customFormat="1">
      <c r="B214" s="254"/>
      <c r="C214" s="255"/>
      <c r="D214" s="245" t="s">
        <v>176</v>
      </c>
      <c r="E214" s="256" t="s">
        <v>1</v>
      </c>
      <c r="F214" s="257" t="s">
        <v>423</v>
      </c>
      <c r="G214" s="255"/>
      <c r="H214" s="258">
        <v>7.9500000000000002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176</v>
      </c>
      <c r="AU214" s="264" t="s">
        <v>87</v>
      </c>
      <c r="AV214" s="13" t="s">
        <v>87</v>
      </c>
      <c r="AW214" s="13" t="s">
        <v>32</v>
      </c>
      <c r="AX214" s="13" t="s">
        <v>78</v>
      </c>
      <c r="AY214" s="264" t="s">
        <v>166</v>
      </c>
    </row>
    <row r="215" s="13" customFormat="1">
      <c r="B215" s="254"/>
      <c r="C215" s="255"/>
      <c r="D215" s="245" t="s">
        <v>176</v>
      </c>
      <c r="E215" s="256" t="s">
        <v>1</v>
      </c>
      <c r="F215" s="257" t="s">
        <v>424</v>
      </c>
      <c r="G215" s="255"/>
      <c r="H215" s="258">
        <v>0.45000000000000001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176</v>
      </c>
      <c r="AU215" s="264" t="s">
        <v>87</v>
      </c>
      <c r="AV215" s="13" t="s">
        <v>87</v>
      </c>
      <c r="AW215" s="13" t="s">
        <v>32</v>
      </c>
      <c r="AX215" s="13" t="s">
        <v>78</v>
      </c>
      <c r="AY215" s="264" t="s">
        <v>166</v>
      </c>
    </row>
    <row r="216" s="14" customFormat="1">
      <c r="B216" s="265"/>
      <c r="C216" s="266"/>
      <c r="D216" s="245" t="s">
        <v>176</v>
      </c>
      <c r="E216" s="267" t="s">
        <v>1</v>
      </c>
      <c r="F216" s="268" t="s">
        <v>181</v>
      </c>
      <c r="G216" s="266"/>
      <c r="H216" s="269">
        <v>8.4000000000000004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176</v>
      </c>
      <c r="AU216" s="275" t="s">
        <v>87</v>
      </c>
      <c r="AV216" s="14" t="s">
        <v>174</v>
      </c>
      <c r="AW216" s="14" t="s">
        <v>32</v>
      </c>
      <c r="AX216" s="14" t="s">
        <v>85</v>
      </c>
      <c r="AY216" s="275" t="s">
        <v>166</v>
      </c>
    </row>
    <row r="217" s="1" customFormat="1" ht="24" customHeight="1">
      <c r="B217" s="37"/>
      <c r="C217" s="230" t="s">
        <v>258</v>
      </c>
      <c r="D217" s="230" t="s">
        <v>169</v>
      </c>
      <c r="E217" s="231" t="s">
        <v>425</v>
      </c>
      <c r="F217" s="232" t="s">
        <v>426</v>
      </c>
      <c r="G217" s="233" t="s">
        <v>172</v>
      </c>
      <c r="H217" s="234">
        <v>38.850000000000001</v>
      </c>
      <c r="I217" s="235"/>
      <c r="J217" s="236">
        <f>ROUND(I217*H217,2)</f>
        <v>0</v>
      </c>
      <c r="K217" s="232" t="s">
        <v>173</v>
      </c>
      <c r="L217" s="42"/>
      <c r="M217" s="237" t="s">
        <v>1</v>
      </c>
      <c r="N217" s="238" t="s">
        <v>43</v>
      </c>
      <c r="O217" s="85"/>
      <c r="P217" s="239">
        <f>O217*H217</f>
        <v>0</v>
      </c>
      <c r="Q217" s="239">
        <v>0.063</v>
      </c>
      <c r="R217" s="239">
        <f>Q217*H217</f>
        <v>2.4475500000000001</v>
      </c>
      <c r="S217" s="239">
        <v>0</v>
      </c>
      <c r="T217" s="240">
        <f>S217*H217</f>
        <v>0</v>
      </c>
      <c r="AR217" s="241" t="s">
        <v>174</v>
      </c>
      <c r="AT217" s="241" t="s">
        <v>169</v>
      </c>
      <c r="AU217" s="241" t="s">
        <v>87</v>
      </c>
      <c r="AY217" s="16" t="s">
        <v>166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85</v>
      </c>
      <c r="BK217" s="242">
        <f>ROUND(I217*H217,2)</f>
        <v>0</v>
      </c>
      <c r="BL217" s="16" t="s">
        <v>174</v>
      </c>
      <c r="BM217" s="241" t="s">
        <v>427</v>
      </c>
    </row>
    <row r="218" s="13" customFormat="1">
      <c r="B218" s="254"/>
      <c r="C218" s="255"/>
      <c r="D218" s="245" t="s">
        <v>176</v>
      </c>
      <c r="E218" s="256" t="s">
        <v>1</v>
      </c>
      <c r="F218" s="257" t="s">
        <v>394</v>
      </c>
      <c r="G218" s="255"/>
      <c r="H218" s="258">
        <v>15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176</v>
      </c>
      <c r="AU218" s="264" t="s">
        <v>87</v>
      </c>
      <c r="AV218" s="13" t="s">
        <v>87</v>
      </c>
      <c r="AW218" s="13" t="s">
        <v>32</v>
      </c>
      <c r="AX218" s="13" t="s">
        <v>78</v>
      </c>
      <c r="AY218" s="264" t="s">
        <v>166</v>
      </c>
    </row>
    <row r="219" s="13" customFormat="1">
      <c r="B219" s="254"/>
      <c r="C219" s="255"/>
      <c r="D219" s="245" t="s">
        <v>176</v>
      </c>
      <c r="E219" s="256" t="s">
        <v>1</v>
      </c>
      <c r="F219" s="257" t="s">
        <v>428</v>
      </c>
      <c r="G219" s="255"/>
      <c r="H219" s="258">
        <v>23.850000000000001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176</v>
      </c>
      <c r="AU219" s="264" t="s">
        <v>87</v>
      </c>
      <c r="AV219" s="13" t="s">
        <v>87</v>
      </c>
      <c r="AW219" s="13" t="s">
        <v>32</v>
      </c>
      <c r="AX219" s="13" t="s">
        <v>78</v>
      </c>
      <c r="AY219" s="264" t="s">
        <v>166</v>
      </c>
    </row>
    <row r="220" s="14" customFormat="1">
      <c r="B220" s="265"/>
      <c r="C220" s="266"/>
      <c r="D220" s="245" t="s">
        <v>176</v>
      </c>
      <c r="E220" s="267" t="s">
        <v>1</v>
      </c>
      <c r="F220" s="268" t="s">
        <v>181</v>
      </c>
      <c r="G220" s="266"/>
      <c r="H220" s="269">
        <v>38.850000000000001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176</v>
      </c>
      <c r="AU220" s="275" t="s">
        <v>87</v>
      </c>
      <c r="AV220" s="14" t="s">
        <v>174</v>
      </c>
      <c r="AW220" s="14" t="s">
        <v>32</v>
      </c>
      <c r="AX220" s="14" t="s">
        <v>85</v>
      </c>
      <c r="AY220" s="275" t="s">
        <v>166</v>
      </c>
    </row>
    <row r="221" s="1" customFormat="1" ht="24" customHeight="1">
      <c r="B221" s="37"/>
      <c r="C221" s="230" t="s">
        <v>262</v>
      </c>
      <c r="D221" s="230" t="s">
        <v>169</v>
      </c>
      <c r="E221" s="231" t="s">
        <v>429</v>
      </c>
      <c r="F221" s="232" t="s">
        <v>430</v>
      </c>
      <c r="G221" s="233" t="s">
        <v>172</v>
      </c>
      <c r="H221" s="234">
        <v>198</v>
      </c>
      <c r="I221" s="235"/>
      <c r="J221" s="236">
        <f>ROUND(I221*H221,2)</f>
        <v>0</v>
      </c>
      <c r="K221" s="232" t="s">
        <v>173</v>
      </c>
      <c r="L221" s="42"/>
      <c r="M221" s="237" t="s">
        <v>1</v>
      </c>
      <c r="N221" s="238" t="s">
        <v>43</v>
      </c>
      <c r="O221" s="85"/>
      <c r="P221" s="239">
        <f>O221*H221</f>
        <v>0</v>
      </c>
      <c r="Q221" s="239">
        <v>0.042000000000000003</v>
      </c>
      <c r="R221" s="239">
        <f>Q221*H221</f>
        <v>8.3160000000000007</v>
      </c>
      <c r="S221" s="239">
        <v>0</v>
      </c>
      <c r="T221" s="240">
        <f>S221*H221</f>
        <v>0</v>
      </c>
      <c r="AR221" s="241" t="s">
        <v>174</v>
      </c>
      <c r="AT221" s="241" t="s">
        <v>169</v>
      </c>
      <c r="AU221" s="241" t="s">
        <v>87</v>
      </c>
      <c r="AY221" s="16" t="s">
        <v>166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85</v>
      </c>
      <c r="BK221" s="242">
        <f>ROUND(I221*H221,2)</f>
        <v>0</v>
      </c>
      <c r="BL221" s="16" t="s">
        <v>174</v>
      </c>
      <c r="BM221" s="241" t="s">
        <v>431</v>
      </c>
    </row>
    <row r="222" s="13" customFormat="1">
      <c r="B222" s="254"/>
      <c r="C222" s="255"/>
      <c r="D222" s="245" t="s">
        <v>176</v>
      </c>
      <c r="E222" s="256" t="s">
        <v>1</v>
      </c>
      <c r="F222" s="257" t="s">
        <v>432</v>
      </c>
      <c r="G222" s="255"/>
      <c r="H222" s="258">
        <v>198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176</v>
      </c>
      <c r="AU222" s="264" t="s">
        <v>87</v>
      </c>
      <c r="AV222" s="13" t="s">
        <v>87</v>
      </c>
      <c r="AW222" s="13" t="s">
        <v>32</v>
      </c>
      <c r="AX222" s="13" t="s">
        <v>78</v>
      </c>
      <c r="AY222" s="264" t="s">
        <v>166</v>
      </c>
    </row>
    <row r="223" s="14" customFormat="1">
      <c r="B223" s="265"/>
      <c r="C223" s="266"/>
      <c r="D223" s="245" t="s">
        <v>176</v>
      </c>
      <c r="E223" s="267" t="s">
        <v>1</v>
      </c>
      <c r="F223" s="268" t="s">
        <v>181</v>
      </c>
      <c r="G223" s="266"/>
      <c r="H223" s="269">
        <v>198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176</v>
      </c>
      <c r="AU223" s="275" t="s">
        <v>87</v>
      </c>
      <c r="AV223" s="14" t="s">
        <v>174</v>
      </c>
      <c r="AW223" s="14" t="s">
        <v>32</v>
      </c>
      <c r="AX223" s="14" t="s">
        <v>85</v>
      </c>
      <c r="AY223" s="275" t="s">
        <v>166</v>
      </c>
    </row>
    <row r="224" s="1" customFormat="1" ht="16.5" customHeight="1">
      <c r="B224" s="37"/>
      <c r="C224" s="230" t="s">
        <v>266</v>
      </c>
      <c r="D224" s="230" t="s">
        <v>169</v>
      </c>
      <c r="E224" s="231" t="s">
        <v>433</v>
      </c>
      <c r="F224" s="232" t="s">
        <v>434</v>
      </c>
      <c r="G224" s="233" t="s">
        <v>172</v>
      </c>
      <c r="H224" s="234">
        <v>15</v>
      </c>
      <c r="I224" s="235"/>
      <c r="J224" s="236">
        <f>ROUND(I224*H224,2)</f>
        <v>0</v>
      </c>
      <c r="K224" s="232" t="s">
        <v>173</v>
      </c>
      <c r="L224" s="42"/>
      <c r="M224" s="237" t="s">
        <v>1</v>
      </c>
      <c r="N224" s="238" t="s">
        <v>43</v>
      </c>
      <c r="O224" s="85"/>
      <c r="P224" s="239">
        <f>O224*H224</f>
        <v>0</v>
      </c>
      <c r="Q224" s="239">
        <v>0.00069999999999999999</v>
      </c>
      <c r="R224" s="239">
        <f>Q224*H224</f>
        <v>0.010500000000000001</v>
      </c>
      <c r="S224" s="239">
        <v>0</v>
      </c>
      <c r="T224" s="240">
        <f>S224*H224</f>
        <v>0</v>
      </c>
      <c r="AR224" s="241" t="s">
        <v>174</v>
      </c>
      <c r="AT224" s="241" t="s">
        <v>169</v>
      </c>
      <c r="AU224" s="241" t="s">
        <v>87</v>
      </c>
      <c r="AY224" s="16" t="s">
        <v>166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6" t="s">
        <v>85</v>
      </c>
      <c r="BK224" s="242">
        <f>ROUND(I224*H224,2)</f>
        <v>0</v>
      </c>
      <c r="BL224" s="16" t="s">
        <v>174</v>
      </c>
      <c r="BM224" s="241" t="s">
        <v>435</v>
      </c>
    </row>
    <row r="225" s="12" customFormat="1">
      <c r="B225" s="243"/>
      <c r="C225" s="244"/>
      <c r="D225" s="245" t="s">
        <v>176</v>
      </c>
      <c r="E225" s="246" t="s">
        <v>1</v>
      </c>
      <c r="F225" s="247" t="s">
        <v>436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176</v>
      </c>
      <c r="AU225" s="253" t="s">
        <v>87</v>
      </c>
      <c r="AV225" s="12" t="s">
        <v>85</v>
      </c>
      <c r="AW225" s="12" t="s">
        <v>32</v>
      </c>
      <c r="AX225" s="12" t="s">
        <v>78</v>
      </c>
      <c r="AY225" s="253" t="s">
        <v>166</v>
      </c>
    </row>
    <row r="226" s="13" customFormat="1">
      <c r="B226" s="254"/>
      <c r="C226" s="255"/>
      <c r="D226" s="245" t="s">
        <v>176</v>
      </c>
      <c r="E226" s="256" t="s">
        <v>1</v>
      </c>
      <c r="F226" s="257" t="s">
        <v>394</v>
      </c>
      <c r="G226" s="255"/>
      <c r="H226" s="258">
        <v>15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176</v>
      </c>
      <c r="AU226" s="264" t="s">
        <v>87</v>
      </c>
      <c r="AV226" s="13" t="s">
        <v>87</v>
      </c>
      <c r="AW226" s="13" t="s">
        <v>32</v>
      </c>
      <c r="AX226" s="13" t="s">
        <v>78</v>
      </c>
      <c r="AY226" s="264" t="s">
        <v>166</v>
      </c>
    </row>
    <row r="227" s="14" customFormat="1">
      <c r="B227" s="265"/>
      <c r="C227" s="266"/>
      <c r="D227" s="245" t="s">
        <v>176</v>
      </c>
      <c r="E227" s="267" t="s">
        <v>1</v>
      </c>
      <c r="F227" s="268" t="s">
        <v>181</v>
      </c>
      <c r="G227" s="266"/>
      <c r="H227" s="269">
        <v>15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176</v>
      </c>
      <c r="AU227" s="275" t="s">
        <v>87</v>
      </c>
      <c r="AV227" s="14" t="s">
        <v>174</v>
      </c>
      <c r="AW227" s="14" t="s">
        <v>32</v>
      </c>
      <c r="AX227" s="14" t="s">
        <v>85</v>
      </c>
      <c r="AY227" s="275" t="s">
        <v>166</v>
      </c>
    </row>
    <row r="228" s="1" customFormat="1" ht="24" customHeight="1">
      <c r="B228" s="37"/>
      <c r="C228" s="230" t="s">
        <v>7</v>
      </c>
      <c r="D228" s="230" t="s">
        <v>169</v>
      </c>
      <c r="E228" s="231" t="s">
        <v>437</v>
      </c>
      <c r="F228" s="232" t="s">
        <v>438</v>
      </c>
      <c r="G228" s="233" t="s">
        <v>218</v>
      </c>
      <c r="H228" s="234">
        <v>60</v>
      </c>
      <c r="I228" s="235"/>
      <c r="J228" s="236">
        <f>ROUND(I228*H228,2)</f>
        <v>0</v>
      </c>
      <c r="K228" s="232" t="s">
        <v>173</v>
      </c>
      <c r="L228" s="42"/>
      <c r="M228" s="237" t="s">
        <v>1</v>
      </c>
      <c r="N228" s="238" t="s">
        <v>43</v>
      </c>
      <c r="O228" s="85"/>
      <c r="P228" s="239">
        <f>O228*H228</f>
        <v>0</v>
      </c>
      <c r="Q228" s="239">
        <v>0.016979999999999999</v>
      </c>
      <c r="R228" s="239">
        <f>Q228*H228</f>
        <v>1.0187999999999999</v>
      </c>
      <c r="S228" s="239">
        <v>0</v>
      </c>
      <c r="T228" s="240">
        <f>S228*H228</f>
        <v>0</v>
      </c>
      <c r="AR228" s="241" t="s">
        <v>174</v>
      </c>
      <c r="AT228" s="241" t="s">
        <v>169</v>
      </c>
      <c r="AU228" s="241" t="s">
        <v>87</v>
      </c>
      <c r="AY228" s="16" t="s">
        <v>166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6" t="s">
        <v>85</v>
      </c>
      <c r="BK228" s="242">
        <f>ROUND(I228*H228,2)</f>
        <v>0</v>
      </c>
      <c r="BL228" s="16" t="s">
        <v>174</v>
      </c>
      <c r="BM228" s="241" t="s">
        <v>439</v>
      </c>
    </row>
    <row r="229" s="13" customFormat="1">
      <c r="B229" s="254"/>
      <c r="C229" s="255"/>
      <c r="D229" s="245" t="s">
        <v>176</v>
      </c>
      <c r="E229" s="256" t="s">
        <v>1</v>
      </c>
      <c r="F229" s="257" t="s">
        <v>288</v>
      </c>
      <c r="G229" s="255"/>
      <c r="H229" s="258">
        <v>60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176</v>
      </c>
      <c r="AU229" s="264" t="s">
        <v>87</v>
      </c>
      <c r="AV229" s="13" t="s">
        <v>87</v>
      </c>
      <c r="AW229" s="13" t="s">
        <v>32</v>
      </c>
      <c r="AX229" s="13" t="s">
        <v>78</v>
      </c>
      <c r="AY229" s="264" t="s">
        <v>166</v>
      </c>
    </row>
    <row r="230" s="14" customFormat="1">
      <c r="B230" s="265"/>
      <c r="C230" s="266"/>
      <c r="D230" s="245" t="s">
        <v>176</v>
      </c>
      <c r="E230" s="267" t="s">
        <v>1</v>
      </c>
      <c r="F230" s="268" t="s">
        <v>181</v>
      </c>
      <c r="G230" s="266"/>
      <c r="H230" s="269">
        <v>60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176</v>
      </c>
      <c r="AU230" s="275" t="s">
        <v>87</v>
      </c>
      <c r="AV230" s="14" t="s">
        <v>174</v>
      </c>
      <c r="AW230" s="14" t="s">
        <v>32</v>
      </c>
      <c r="AX230" s="14" t="s">
        <v>85</v>
      </c>
      <c r="AY230" s="275" t="s">
        <v>166</v>
      </c>
    </row>
    <row r="231" s="1" customFormat="1" ht="16.5" customHeight="1">
      <c r="B231" s="37"/>
      <c r="C231" s="276" t="s">
        <v>273</v>
      </c>
      <c r="D231" s="276" t="s">
        <v>300</v>
      </c>
      <c r="E231" s="277" t="s">
        <v>440</v>
      </c>
      <c r="F231" s="278" t="s">
        <v>441</v>
      </c>
      <c r="G231" s="279" t="s">
        <v>218</v>
      </c>
      <c r="H231" s="280">
        <v>60</v>
      </c>
      <c r="I231" s="281"/>
      <c r="J231" s="282">
        <f>ROUND(I231*H231,2)</f>
        <v>0</v>
      </c>
      <c r="K231" s="278" t="s">
        <v>1</v>
      </c>
      <c r="L231" s="283"/>
      <c r="M231" s="284" t="s">
        <v>1</v>
      </c>
      <c r="N231" s="285" t="s">
        <v>43</v>
      </c>
      <c r="O231" s="85"/>
      <c r="P231" s="239">
        <f>O231*H231</f>
        <v>0</v>
      </c>
      <c r="Q231" s="239">
        <v>0.012489999999999999</v>
      </c>
      <c r="R231" s="239">
        <f>Q231*H231</f>
        <v>0.74939999999999996</v>
      </c>
      <c r="S231" s="239">
        <v>0</v>
      </c>
      <c r="T231" s="240">
        <f>S231*H231</f>
        <v>0</v>
      </c>
      <c r="AR231" s="241" t="s">
        <v>215</v>
      </c>
      <c r="AT231" s="241" t="s">
        <v>300</v>
      </c>
      <c r="AU231" s="241" t="s">
        <v>87</v>
      </c>
      <c r="AY231" s="16" t="s">
        <v>166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6" t="s">
        <v>85</v>
      </c>
      <c r="BK231" s="242">
        <f>ROUND(I231*H231,2)</f>
        <v>0</v>
      </c>
      <c r="BL231" s="16" t="s">
        <v>174</v>
      </c>
      <c r="BM231" s="241" t="s">
        <v>442</v>
      </c>
    </row>
    <row r="232" s="11" customFormat="1" ht="22.8" customHeight="1">
      <c r="B232" s="214"/>
      <c r="C232" s="215"/>
      <c r="D232" s="216" t="s">
        <v>77</v>
      </c>
      <c r="E232" s="228" t="s">
        <v>215</v>
      </c>
      <c r="F232" s="228" t="s">
        <v>443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SUM(P233:P234)</f>
        <v>0</v>
      </c>
      <c r="Q232" s="222"/>
      <c r="R232" s="223">
        <f>SUM(R233:R234)</f>
        <v>0.01018</v>
      </c>
      <c r="S232" s="222"/>
      <c r="T232" s="224">
        <f>SUM(T233:T234)</f>
        <v>0</v>
      </c>
      <c r="AR232" s="225" t="s">
        <v>85</v>
      </c>
      <c r="AT232" s="226" t="s">
        <v>77</v>
      </c>
      <c r="AU232" s="226" t="s">
        <v>85</v>
      </c>
      <c r="AY232" s="225" t="s">
        <v>166</v>
      </c>
      <c r="BK232" s="227">
        <f>SUM(BK233:BK234)</f>
        <v>0</v>
      </c>
    </row>
    <row r="233" s="1" customFormat="1" ht="16.5" customHeight="1">
      <c r="B233" s="37"/>
      <c r="C233" s="230" t="s">
        <v>277</v>
      </c>
      <c r="D233" s="230" t="s">
        <v>169</v>
      </c>
      <c r="E233" s="231" t="s">
        <v>444</v>
      </c>
      <c r="F233" s="232" t="s">
        <v>445</v>
      </c>
      <c r="G233" s="233" t="s">
        <v>218</v>
      </c>
      <c r="H233" s="234">
        <v>1</v>
      </c>
      <c r="I233" s="235"/>
      <c r="J233" s="236">
        <f>ROUND(I233*H233,2)</f>
        <v>0</v>
      </c>
      <c r="K233" s="232" t="s">
        <v>173</v>
      </c>
      <c r="L233" s="42"/>
      <c r="M233" s="237" t="s">
        <v>1</v>
      </c>
      <c r="N233" s="238" t="s">
        <v>43</v>
      </c>
      <c r="O233" s="85"/>
      <c r="P233" s="239">
        <f>O233*H233</f>
        <v>0</v>
      </c>
      <c r="Q233" s="239">
        <v>0.00068000000000000005</v>
      </c>
      <c r="R233" s="239">
        <f>Q233*H233</f>
        <v>0.00068000000000000005</v>
      </c>
      <c r="S233" s="239">
        <v>0</v>
      </c>
      <c r="T233" s="240">
        <f>S233*H233</f>
        <v>0</v>
      </c>
      <c r="AR233" s="241" t="s">
        <v>174</v>
      </c>
      <c r="AT233" s="241" t="s">
        <v>169</v>
      </c>
      <c r="AU233" s="241" t="s">
        <v>87</v>
      </c>
      <c r="AY233" s="16" t="s">
        <v>166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6" t="s">
        <v>85</v>
      </c>
      <c r="BK233" s="242">
        <f>ROUND(I233*H233,2)</f>
        <v>0</v>
      </c>
      <c r="BL233" s="16" t="s">
        <v>174</v>
      </c>
      <c r="BM233" s="241" t="s">
        <v>446</v>
      </c>
    </row>
    <row r="234" s="1" customFormat="1" ht="16.5" customHeight="1">
      <c r="B234" s="37"/>
      <c r="C234" s="276" t="s">
        <v>284</v>
      </c>
      <c r="D234" s="276" t="s">
        <v>300</v>
      </c>
      <c r="E234" s="277" t="s">
        <v>447</v>
      </c>
      <c r="F234" s="278" t="s">
        <v>448</v>
      </c>
      <c r="G234" s="279" t="s">
        <v>218</v>
      </c>
      <c r="H234" s="280">
        <v>1</v>
      </c>
      <c r="I234" s="281"/>
      <c r="J234" s="282">
        <f>ROUND(I234*H234,2)</f>
        <v>0</v>
      </c>
      <c r="K234" s="278" t="s">
        <v>1</v>
      </c>
      <c r="L234" s="283"/>
      <c r="M234" s="284" t="s">
        <v>1</v>
      </c>
      <c r="N234" s="285" t="s">
        <v>43</v>
      </c>
      <c r="O234" s="85"/>
      <c r="P234" s="239">
        <f>O234*H234</f>
        <v>0</v>
      </c>
      <c r="Q234" s="239">
        <v>0.0094999999999999998</v>
      </c>
      <c r="R234" s="239">
        <f>Q234*H234</f>
        <v>0.0094999999999999998</v>
      </c>
      <c r="S234" s="239">
        <v>0</v>
      </c>
      <c r="T234" s="240">
        <f>S234*H234</f>
        <v>0</v>
      </c>
      <c r="AR234" s="241" t="s">
        <v>215</v>
      </c>
      <c r="AT234" s="241" t="s">
        <v>300</v>
      </c>
      <c r="AU234" s="241" t="s">
        <v>87</v>
      </c>
      <c r="AY234" s="16" t="s">
        <v>166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85</v>
      </c>
      <c r="BK234" s="242">
        <f>ROUND(I234*H234,2)</f>
        <v>0</v>
      </c>
      <c r="BL234" s="16" t="s">
        <v>174</v>
      </c>
      <c r="BM234" s="241" t="s">
        <v>449</v>
      </c>
    </row>
    <row r="235" s="11" customFormat="1" ht="22.8" customHeight="1">
      <c r="B235" s="214"/>
      <c r="C235" s="215"/>
      <c r="D235" s="216" t="s">
        <v>77</v>
      </c>
      <c r="E235" s="228" t="s">
        <v>182</v>
      </c>
      <c r="F235" s="228" t="s">
        <v>183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SUM(P236:P277)</f>
        <v>0</v>
      </c>
      <c r="Q235" s="222"/>
      <c r="R235" s="223">
        <f>SUM(R236:R277)</f>
        <v>0.035520000000000003</v>
      </c>
      <c r="S235" s="222"/>
      <c r="T235" s="224">
        <f>SUM(T236:T277)</f>
        <v>70.83420000000001</v>
      </c>
      <c r="AR235" s="225" t="s">
        <v>85</v>
      </c>
      <c r="AT235" s="226" t="s">
        <v>77</v>
      </c>
      <c r="AU235" s="226" t="s">
        <v>85</v>
      </c>
      <c r="AY235" s="225" t="s">
        <v>166</v>
      </c>
      <c r="BK235" s="227">
        <f>SUM(BK236:BK277)</f>
        <v>0</v>
      </c>
    </row>
    <row r="236" s="1" customFormat="1" ht="16.5" customHeight="1">
      <c r="B236" s="37"/>
      <c r="C236" s="230" t="s">
        <v>289</v>
      </c>
      <c r="D236" s="230" t="s">
        <v>169</v>
      </c>
      <c r="E236" s="231" t="s">
        <v>450</v>
      </c>
      <c r="F236" s="232" t="s">
        <v>451</v>
      </c>
      <c r="G236" s="233" t="s">
        <v>172</v>
      </c>
      <c r="H236" s="234">
        <v>10.800000000000001</v>
      </c>
      <c r="I236" s="235"/>
      <c r="J236" s="236">
        <f>ROUND(I236*H236,2)</f>
        <v>0</v>
      </c>
      <c r="K236" s="232" t="s">
        <v>1</v>
      </c>
      <c r="L236" s="42"/>
      <c r="M236" s="237" t="s">
        <v>1</v>
      </c>
      <c r="N236" s="238" t="s">
        <v>43</v>
      </c>
      <c r="O236" s="85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AR236" s="241" t="s">
        <v>174</v>
      </c>
      <c r="AT236" s="241" t="s">
        <v>169</v>
      </c>
      <c r="AU236" s="241" t="s">
        <v>87</v>
      </c>
      <c r="AY236" s="16" t="s">
        <v>166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6" t="s">
        <v>85</v>
      </c>
      <c r="BK236" s="242">
        <f>ROUND(I236*H236,2)</f>
        <v>0</v>
      </c>
      <c r="BL236" s="16" t="s">
        <v>174</v>
      </c>
      <c r="BM236" s="241" t="s">
        <v>452</v>
      </c>
    </row>
    <row r="237" s="13" customFormat="1">
      <c r="B237" s="254"/>
      <c r="C237" s="255"/>
      <c r="D237" s="245" t="s">
        <v>176</v>
      </c>
      <c r="E237" s="256" t="s">
        <v>1</v>
      </c>
      <c r="F237" s="257" t="s">
        <v>453</v>
      </c>
      <c r="G237" s="255"/>
      <c r="H237" s="258">
        <v>10.800000000000001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176</v>
      </c>
      <c r="AU237" s="264" t="s">
        <v>87</v>
      </c>
      <c r="AV237" s="13" t="s">
        <v>87</v>
      </c>
      <c r="AW237" s="13" t="s">
        <v>32</v>
      </c>
      <c r="AX237" s="13" t="s">
        <v>78</v>
      </c>
      <c r="AY237" s="264" t="s">
        <v>166</v>
      </c>
    </row>
    <row r="238" s="14" customFormat="1">
      <c r="B238" s="265"/>
      <c r="C238" s="266"/>
      <c r="D238" s="245" t="s">
        <v>176</v>
      </c>
      <c r="E238" s="267" t="s">
        <v>1</v>
      </c>
      <c r="F238" s="268" t="s">
        <v>181</v>
      </c>
      <c r="G238" s="266"/>
      <c r="H238" s="269">
        <v>10.800000000000001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AT238" s="275" t="s">
        <v>176</v>
      </c>
      <c r="AU238" s="275" t="s">
        <v>87</v>
      </c>
      <c r="AV238" s="14" t="s">
        <v>174</v>
      </c>
      <c r="AW238" s="14" t="s">
        <v>32</v>
      </c>
      <c r="AX238" s="14" t="s">
        <v>85</v>
      </c>
      <c r="AY238" s="275" t="s">
        <v>166</v>
      </c>
    </row>
    <row r="239" s="1" customFormat="1" ht="16.5" customHeight="1">
      <c r="B239" s="37"/>
      <c r="C239" s="230" t="s">
        <v>294</v>
      </c>
      <c r="D239" s="230" t="s">
        <v>169</v>
      </c>
      <c r="E239" s="231" t="s">
        <v>454</v>
      </c>
      <c r="F239" s="232" t="s">
        <v>455</v>
      </c>
      <c r="G239" s="233" t="s">
        <v>218</v>
      </c>
      <c r="H239" s="234">
        <v>30</v>
      </c>
      <c r="I239" s="235"/>
      <c r="J239" s="236">
        <f>ROUND(I239*H239,2)</f>
        <v>0</v>
      </c>
      <c r="K239" s="232" t="s">
        <v>1</v>
      </c>
      <c r="L239" s="42"/>
      <c r="M239" s="237" t="s">
        <v>1</v>
      </c>
      <c r="N239" s="238" t="s">
        <v>43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174</v>
      </c>
      <c r="AT239" s="241" t="s">
        <v>169</v>
      </c>
      <c r="AU239" s="241" t="s">
        <v>87</v>
      </c>
      <c r="AY239" s="16" t="s">
        <v>166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85</v>
      </c>
      <c r="BK239" s="242">
        <f>ROUND(I239*H239,2)</f>
        <v>0</v>
      </c>
      <c r="BL239" s="16" t="s">
        <v>174</v>
      </c>
      <c r="BM239" s="241" t="s">
        <v>456</v>
      </c>
    </row>
    <row r="240" s="13" customFormat="1">
      <c r="B240" s="254"/>
      <c r="C240" s="255"/>
      <c r="D240" s="245" t="s">
        <v>176</v>
      </c>
      <c r="E240" s="256" t="s">
        <v>1</v>
      </c>
      <c r="F240" s="257" t="s">
        <v>221</v>
      </c>
      <c r="G240" s="255"/>
      <c r="H240" s="258">
        <v>30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176</v>
      </c>
      <c r="AU240" s="264" t="s">
        <v>87</v>
      </c>
      <c r="AV240" s="13" t="s">
        <v>87</v>
      </c>
      <c r="AW240" s="13" t="s">
        <v>32</v>
      </c>
      <c r="AX240" s="13" t="s">
        <v>78</v>
      </c>
      <c r="AY240" s="264" t="s">
        <v>166</v>
      </c>
    </row>
    <row r="241" s="14" customFormat="1">
      <c r="B241" s="265"/>
      <c r="C241" s="266"/>
      <c r="D241" s="245" t="s">
        <v>176</v>
      </c>
      <c r="E241" s="267" t="s">
        <v>1</v>
      </c>
      <c r="F241" s="268" t="s">
        <v>181</v>
      </c>
      <c r="G241" s="266"/>
      <c r="H241" s="269">
        <v>30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176</v>
      </c>
      <c r="AU241" s="275" t="s">
        <v>87</v>
      </c>
      <c r="AV241" s="14" t="s">
        <v>174</v>
      </c>
      <c r="AW241" s="14" t="s">
        <v>32</v>
      </c>
      <c r="AX241" s="14" t="s">
        <v>85</v>
      </c>
      <c r="AY241" s="275" t="s">
        <v>166</v>
      </c>
    </row>
    <row r="242" s="1" customFormat="1" ht="16.5" customHeight="1">
      <c r="B242" s="37"/>
      <c r="C242" s="230" t="s">
        <v>299</v>
      </c>
      <c r="D242" s="230" t="s">
        <v>169</v>
      </c>
      <c r="E242" s="231" t="s">
        <v>457</v>
      </c>
      <c r="F242" s="232" t="s">
        <v>458</v>
      </c>
      <c r="G242" s="233" t="s">
        <v>218</v>
      </c>
      <c r="H242" s="234">
        <v>150</v>
      </c>
      <c r="I242" s="235"/>
      <c r="J242" s="236">
        <f>ROUND(I242*H242,2)</f>
        <v>0</v>
      </c>
      <c r="K242" s="232" t="s">
        <v>1</v>
      </c>
      <c r="L242" s="42"/>
      <c r="M242" s="237" t="s">
        <v>1</v>
      </c>
      <c r="N242" s="238" t="s">
        <v>43</v>
      </c>
      <c r="O242" s="85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AR242" s="241" t="s">
        <v>174</v>
      </c>
      <c r="AT242" s="241" t="s">
        <v>169</v>
      </c>
      <c r="AU242" s="241" t="s">
        <v>87</v>
      </c>
      <c r="AY242" s="16" t="s">
        <v>166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85</v>
      </c>
      <c r="BK242" s="242">
        <f>ROUND(I242*H242,2)</f>
        <v>0</v>
      </c>
      <c r="BL242" s="16" t="s">
        <v>174</v>
      </c>
      <c r="BM242" s="241" t="s">
        <v>459</v>
      </c>
    </row>
    <row r="243" s="13" customFormat="1">
      <c r="B243" s="254"/>
      <c r="C243" s="255"/>
      <c r="D243" s="245" t="s">
        <v>176</v>
      </c>
      <c r="E243" s="256" t="s">
        <v>1</v>
      </c>
      <c r="F243" s="257" t="s">
        <v>403</v>
      </c>
      <c r="G243" s="255"/>
      <c r="H243" s="258">
        <v>150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176</v>
      </c>
      <c r="AU243" s="264" t="s">
        <v>87</v>
      </c>
      <c r="AV243" s="13" t="s">
        <v>87</v>
      </c>
      <c r="AW243" s="13" t="s">
        <v>32</v>
      </c>
      <c r="AX243" s="13" t="s">
        <v>78</v>
      </c>
      <c r="AY243" s="264" t="s">
        <v>166</v>
      </c>
    </row>
    <row r="244" s="14" customFormat="1">
      <c r="B244" s="265"/>
      <c r="C244" s="266"/>
      <c r="D244" s="245" t="s">
        <v>176</v>
      </c>
      <c r="E244" s="267" t="s">
        <v>1</v>
      </c>
      <c r="F244" s="268" t="s">
        <v>181</v>
      </c>
      <c r="G244" s="266"/>
      <c r="H244" s="269">
        <v>150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176</v>
      </c>
      <c r="AU244" s="275" t="s">
        <v>87</v>
      </c>
      <c r="AV244" s="14" t="s">
        <v>174</v>
      </c>
      <c r="AW244" s="14" t="s">
        <v>32</v>
      </c>
      <c r="AX244" s="14" t="s">
        <v>85</v>
      </c>
      <c r="AY244" s="275" t="s">
        <v>166</v>
      </c>
    </row>
    <row r="245" s="1" customFormat="1" ht="16.5" customHeight="1">
      <c r="B245" s="37"/>
      <c r="C245" s="230" t="s">
        <v>305</v>
      </c>
      <c r="D245" s="230" t="s">
        <v>169</v>
      </c>
      <c r="E245" s="231" t="s">
        <v>460</v>
      </c>
      <c r="F245" s="232" t="s">
        <v>461</v>
      </c>
      <c r="G245" s="233" t="s">
        <v>218</v>
      </c>
      <c r="H245" s="234">
        <v>60</v>
      </c>
      <c r="I245" s="235"/>
      <c r="J245" s="236">
        <f>ROUND(I245*H245,2)</f>
        <v>0</v>
      </c>
      <c r="K245" s="232" t="s">
        <v>1</v>
      </c>
      <c r="L245" s="42"/>
      <c r="M245" s="237" t="s">
        <v>1</v>
      </c>
      <c r="N245" s="238" t="s">
        <v>43</v>
      </c>
      <c r="O245" s="85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AR245" s="241" t="s">
        <v>174</v>
      </c>
      <c r="AT245" s="241" t="s">
        <v>169</v>
      </c>
      <c r="AU245" s="241" t="s">
        <v>87</v>
      </c>
      <c r="AY245" s="16" t="s">
        <v>166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6" t="s">
        <v>85</v>
      </c>
      <c r="BK245" s="242">
        <f>ROUND(I245*H245,2)</f>
        <v>0</v>
      </c>
      <c r="BL245" s="16" t="s">
        <v>174</v>
      </c>
      <c r="BM245" s="241" t="s">
        <v>462</v>
      </c>
    </row>
    <row r="246" s="13" customFormat="1">
      <c r="B246" s="254"/>
      <c r="C246" s="255"/>
      <c r="D246" s="245" t="s">
        <v>176</v>
      </c>
      <c r="E246" s="256" t="s">
        <v>1</v>
      </c>
      <c r="F246" s="257" t="s">
        <v>288</v>
      </c>
      <c r="G246" s="255"/>
      <c r="H246" s="258">
        <v>60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176</v>
      </c>
      <c r="AU246" s="264" t="s">
        <v>87</v>
      </c>
      <c r="AV246" s="13" t="s">
        <v>87</v>
      </c>
      <c r="AW246" s="13" t="s">
        <v>32</v>
      </c>
      <c r="AX246" s="13" t="s">
        <v>78</v>
      </c>
      <c r="AY246" s="264" t="s">
        <v>166</v>
      </c>
    </row>
    <row r="247" s="14" customFormat="1">
      <c r="B247" s="265"/>
      <c r="C247" s="266"/>
      <c r="D247" s="245" t="s">
        <v>176</v>
      </c>
      <c r="E247" s="267" t="s">
        <v>1</v>
      </c>
      <c r="F247" s="268" t="s">
        <v>181</v>
      </c>
      <c r="G247" s="266"/>
      <c r="H247" s="269">
        <v>60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176</v>
      </c>
      <c r="AU247" s="275" t="s">
        <v>87</v>
      </c>
      <c r="AV247" s="14" t="s">
        <v>174</v>
      </c>
      <c r="AW247" s="14" t="s">
        <v>32</v>
      </c>
      <c r="AX247" s="14" t="s">
        <v>85</v>
      </c>
      <c r="AY247" s="275" t="s">
        <v>166</v>
      </c>
    </row>
    <row r="248" s="1" customFormat="1" ht="24" customHeight="1">
      <c r="B248" s="37"/>
      <c r="C248" s="230" t="s">
        <v>311</v>
      </c>
      <c r="D248" s="230" t="s">
        <v>169</v>
      </c>
      <c r="E248" s="231" t="s">
        <v>184</v>
      </c>
      <c r="F248" s="232" t="s">
        <v>185</v>
      </c>
      <c r="G248" s="233" t="s">
        <v>172</v>
      </c>
      <c r="H248" s="234">
        <v>888</v>
      </c>
      <c r="I248" s="235"/>
      <c r="J248" s="236">
        <f>ROUND(I248*H248,2)</f>
        <v>0</v>
      </c>
      <c r="K248" s="232" t="s">
        <v>173</v>
      </c>
      <c r="L248" s="42"/>
      <c r="M248" s="237" t="s">
        <v>1</v>
      </c>
      <c r="N248" s="238" t="s">
        <v>43</v>
      </c>
      <c r="O248" s="85"/>
      <c r="P248" s="239">
        <f>O248*H248</f>
        <v>0</v>
      </c>
      <c r="Q248" s="239">
        <v>4.0000000000000003E-05</v>
      </c>
      <c r="R248" s="239">
        <f>Q248*H248</f>
        <v>0.035520000000000003</v>
      </c>
      <c r="S248" s="239">
        <v>0</v>
      </c>
      <c r="T248" s="240">
        <f>S248*H248</f>
        <v>0</v>
      </c>
      <c r="AR248" s="241" t="s">
        <v>174</v>
      </c>
      <c r="AT248" s="241" t="s">
        <v>169</v>
      </c>
      <c r="AU248" s="241" t="s">
        <v>87</v>
      </c>
      <c r="AY248" s="16" t="s">
        <v>166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6" t="s">
        <v>85</v>
      </c>
      <c r="BK248" s="242">
        <f>ROUND(I248*H248,2)</f>
        <v>0</v>
      </c>
      <c r="BL248" s="16" t="s">
        <v>174</v>
      </c>
      <c r="BM248" s="241" t="s">
        <v>463</v>
      </c>
    </row>
    <row r="249" s="13" customFormat="1">
      <c r="B249" s="254"/>
      <c r="C249" s="255"/>
      <c r="D249" s="245" t="s">
        <v>176</v>
      </c>
      <c r="E249" s="256" t="s">
        <v>1</v>
      </c>
      <c r="F249" s="257" t="s">
        <v>180</v>
      </c>
      <c r="G249" s="255"/>
      <c r="H249" s="258">
        <v>888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176</v>
      </c>
      <c r="AU249" s="264" t="s">
        <v>87</v>
      </c>
      <c r="AV249" s="13" t="s">
        <v>87</v>
      </c>
      <c r="AW249" s="13" t="s">
        <v>32</v>
      </c>
      <c r="AX249" s="13" t="s">
        <v>78</v>
      </c>
      <c r="AY249" s="264" t="s">
        <v>166</v>
      </c>
    </row>
    <row r="250" s="14" customFormat="1">
      <c r="B250" s="265"/>
      <c r="C250" s="266"/>
      <c r="D250" s="245" t="s">
        <v>176</v>
      </c>
      <c r="E250" s="267" t="s">
        <v>1</v>
      </c>
      <c r="F250" s="268" t="s">
        <v>181</v>
      </c>
      <c r="G250" s="266"/>
      <c r="H250" s="269">
        <v>888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176</v>
      </c>
      <c r="AU250" s="275" t="s">
        <v>87</v>
      </c>
      <c r="AV250" s="14" t="s">
        <v>174</v>
      </c>
      <c r="AW250" s="14" t="s">
        <v>32</v>
      </c>
      <c r="AX250" s="14" t="s">
        <v>85</v>
      </c>
      <c r="AY250" s="275" t="s">
        <v>166</v>
      </c>
    </row>
    <row r="251" s="1" customFormat="1" ht="16.5" customHeight="1">
      <c r="B251" s="37"/>
      <c r="C251" s="230" t="s">
        <v>315</v>
      </c>
      <c r="D251" s="230" t="s">
        <v>169</v>
      </c>
      <c r="E251" s="231" t="s">
        <v>464</v>
      </c>
      <c r="F251" s="232" t="s">
        <v>465</v>
      </c>
      <c r="G251" s="233" t="s">
        <v>172</v>
      </c>
      <c r="H251" s="234">
        <v>307.5</v>
      </c>
      <c r="I251" s="235"/>
      <c r="J251" s="236">
        <f>ROUND(I251*H251,2)</f>
        <v>0</v>
      </c>
      <c r="K251" s="232" t="s">
        <v>173</v>
      </c>
      <c r="L251" s="42"/>
      <c r="M251" s="237" t="s">
        <v>1</v>
      </c>
      <c r="N251" s="238" t="s">
        <v>43</v>
      </c>
      <c r="O251" s="85"/>
      <c r="P251" s="239">
        <f>O251*H251</f>
        <v>0</v>
      </c>
      <c r="Q251" s="239">
        <v>0</v>
      </c>
      <c r="R251" s="239">
        <f>Q251*H251</f>
        <v>0</v>
      </c>
      <c r="S251" s="239">
        <v>0.13100000000000001</v>
      </c>
      <c r="T251" s="240">
        <f>S251*H251</f>
        <v>40.282499999999999</v>
      </c>
      <c r="AR251" s="241" t="s">
        <v>174</v>
      </c>
      <c r="AT251" s="241" t="s">
        <v>169</v>
      </c>
      <c r="AU251" s="241" t="s">
        <v>87</v>
      </c>
      <c r="AY251" s="16" t="s">
        <v>166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85</v>
      </c>
      <c r="BK251" s="242">
        <f>ROUND(I251*H251,2)</f>
        <v>0</v>
      </c>
      <c r="BL251" s="16" t="s">
        <v>174</v>
      </c>
      <c r="BM251" s="241" t="s">
        <v>466</v>
      </c>
    </row>
    <row r="252" s="13" customFormat="1">
      <c r="B252" s="254"/>
      <c r="C252" s="255"/>
      <c r="D252" s="245" t="s">
        <v>176</v>
      </c>
      <c r="E252" s="256" t="s">
        <v>1</v>
      </c>
      <c r="F252" s="257" t="s">
        <v>467</v>
      </c>
      <c r="G252" s="255"/>
      <c r="H252" s="258">
        <v>7.5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176</v>
      </c>
      <c r="AU252" s="264" t="s">
        <v>87</v>
      </c>
      <c r="AV252" s="13" t="s">
        <v>87</v>
      </c>
      <c r="AW252" s="13" t="s">
        <v>32</v>
      </c>
      <c r="AX252" s="13" t="s">
        <v>78</v>
      </c>
      <c r="AY252" s="264" t="s">
        <v>166</v>
      </c>
    </row>
    <row r="253" s="13" customFormat="1">
      <c r="B253" s="254"/>
      <c r="C253" s="255"/>
      <c r="D253" s="245" t="s">
        <v>176</v>
      </c>
      <c r="E253" s="256" t="s">
        <v>1</v>
      </c>
      <c r="F253" s="257" t="s">
        <v>468</v>
      </c>
      <c r="G253" s="255"/>
      <c r="H253" s="258">
        <v>292.5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176</v>
      </c>
      <c r="AU253" s="264" t="s">
        <v>87</v>
      </c>
      <c r="AV253" s="13" t="s">
        <v>87</v>
      </c>
      <c r="AW253" s="13" t="s">
        <v>32</v>
      </c>
      <c r="AX253" s="13" t="s">
        <v>78</v>
      </c>
      <c r="AY253" s="264" t="s">
        <v>166</v>
      </c>
    </row>
    <row r="254" s="13" customFormat="1">
      <c r="B254" s="254"/>
      <c r="C254" s="255"/>
      <c r="D254" s="245" t="s">
        <v>176</v>
      </c>
      <c r="E254" s="256" t="s">
        <v>1</v>
      </c>
      <c r="F254" s="257" t="s">
        <v>467</v>
      </c>
      <c r="G254" s="255"/>
      <c r="H254" s="258">
        <v>7.5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176</v>
      </c>
      <c r="AU254" s="264" t="s">
        <v>87</v>
      </c>
      <c r="AV254" s="13" t="s">
        <v>87</v>
      </c>
      <c r="AW254" s="13" t="s">
        <v>32</v>
      </c>
      <c r="AX254" s="13" t="s">
        <v>78</v>
      </c>
      <c r="AY254" s="264" t="s">
        <v>166</v>
      </c>
    </row>
    <row r="255" s="14" customFormat="1">
      <c r="B255" s="265"/>
      <c r="C255" s="266"/>
      <c r="D255" s="245" t="s">
        <v>176</v>
      </c>
      <c r="E255" s="267" t="s">
        <v>1</v>
      </c>
      <c r="F255" s="268" t="s">
        <v>181</v>
      </c>
      <c r="G255" s="266"/>
      <c r="H255" s="269">
        <v>307.5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176</v>
      </c>
      <c r="AU255" s="275" t="s">
        <v>87</v>
      </c>
      <c r="AV255" s="14" t="s">
        <v>174</v>
      </c>
      <c r="AW255" s="14" t="s">
        <v>32</v>
      </c>
      <c r="AX255" s="14" t="s">
        <v>85</v>
      </c>
      <c r="AY255" s="275" t="s">
        <v>166</v>
      </c>
    </row>
    <row r="256" s="1" customFormat="1" ht="24" customHeight="1">
      <c r="B256" s="37"/>
      <c r="C256" s="230" t="s">
        <v>319</v>
      </c>
      <c r="D256" s="230" t="s">
        <v>169</v>
      </c>
      <c r="E256" s="231" t="s">
        <v>469</v>
      </c>
      <c r="F256" s="232" t="s">
        <v>470</v>
      </c>
      <c r="G256" s="233" t="s">
        <v>386</v>
      </c>
      <c r="H256" s="234">
        <v>2.25</v>
      </c>
      <c r="I256" s="235"/>
      <c r="J256" s="236">
        <f>ROUND(I256*H256,2)</f>
        <v>0</v>
      </c>
      <c r="K256" s="232" t="s">
        <v>173</v>
      </c>
      <c r="L256" s="42"/>
      <c r="M256" s="237" t="s">
        <v>1</v>
      </c>
      <c r="N256" s="238" t="s">
        <v>43</v>
      </c>
      <c r="O256" s="85"/>
      <c r="P256" s="239">
        <f>O256*H256</f>
        <v>0</v>
      </c>
      <c r="Q256" s="239">
        <v>0</v>
      </c>
      <c r="R256" s="239">
        <f>Q256*H256</f>
        <v>0</v>
      </c>
      <c r="S256" s="239">
        <v>1.95</v>
      </c>
      <c r="T256" s="240">
        <f>S256*H256</f>
        <v>4.3875000000000002</v>
      </c>
      <c r="AR256" s="241" t="s">
        <v>174</v>
      </c>
      <c r="AT256" s="241" t="s">
        <v>169</v>
      </c>
      <c r="AU256" s="241" t="s">
        <v>87</v>
      </c>
      <c r="AY256" s="16" t="s">
        <v>166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85</v>
      </c>
      <c r="BK256" s="242">
        <f>ROUND(I256*H256,2)</f>
        <v>0</v>
      </c>
      <c r="BL256" s="16" t="s">
        <v>174</v>
      </c>
      <c r="BM256" s="241" t="s">
        <v>471</v>
      </c>
    </row>
    <row r="257" s="12" customFormat="1">
      <c r="B257" s="243"/>
      <c r="C257" s="244"/>
      <c r="D257" s="245" t="s">
        <v>176</v>
      </c>
      <c r="E257" s="246" t="s">
        <v>1</v>
      </c>
      <c r="F257" s="247" t="s">
        <v>472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176</v>
      </c>
      <c r="AU257" s="253" t="s">
        <v>87</v>
      </c>
      <c r="AV257" s="12" t="s">
        <v>85</v>
      </c>
      <c r="AW257" s="12" t="s">
        <v>32</v>
      </c>
      <c r="AX257" s="12" t="s">
        <v>78</v>
      </c>
      <c r="AY257" s="253" t="s">
        <v>166</v>
      </c>
    </row>
    <row r="258" s="13" customFormat="1">
      <c r="B258" s="254"/>
      <c r="C258" s="255"/>
      <c r="D258" s="245" t="s">
        <v>176</v>
      </c>
      <c r="E258" s="256" t="s">
        <v>1</v>
      </c>
      <c r="F258" s="257" t="s">
        <v>473</v>
      </c>
      <c r="G258" s="255"/>
      <c r="H258" s="258">
        <v>2.25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176</v>
      </c>
      <c r="AU258" s="264" t="s">
        <v>87</v>
      </c>
      <c r="AV258" s="13" t="s">
        <v>87</v>
      </c>
      <c r="AW258" s="13" t="s">
        <v>32</v>
      </c>
      <c r="AX258" s="13" t="s">
        <v>78</v>
      </c>
      <c r="AY258" s="264" t="s">
        <v>166</v>
      </c>
    </row>
    <row r="259" s="14" customFormat="1">
      <c r="B259" s="265"/>
      <c r="C259" s="266"/>
      <c r="D259" s="245" t="s">
        <v>176</v>
      </c>
      <c r="E259" s="267" t="s">
        <v>1</v>
      </c>
      <c r="F259" s="268" t="s">
        <v>181</v>
      </c>
      <c r="G259" s="266"/>
      <c r="H259" s="269">
        <v>2.25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176</v>
      </c>
      <c r="AU259" s="275" t="s">
        <v>87</v>
      </c>
      <c r="AV259" s="14" t="s">
        <v>174</v>
      </c>
      <c r="AW259" s="14" t="s">
        <v>32</v>
      </c>
      <c r="AX259" s="14" t="s">
        <v>85</v>
      </c>
      <c r="AY259" s="275" t="s">
        <v>166</v>
      </c>
    </row>
    <row r="260" s="1" customFormat="1" ht="16.5" customHeight="1">
      <c r="B260" s="37"/>
      <c r="C260" s="230" t="s">
        <v>303</v>
      </c>
      <c r="D260" s="230" t="s">
        <v>169</v>
      </c>
      <c r="E260" s="231" t="s">
        <v>474</v>
      </c>
      <c r="F260" s="232" t="s">
        <v>475</v>
      </c>
      <c r="G260" s="233" t="s">
        <v>386</v>
      </c>
      <c r="H260" s="234">
        <v>0.14999999999999999</v>
      </c>
      <c r="I260" s="235"/>
      <c r="J260" s="236">
        <f>ROUND(I260*H260,2)</f>
        <v>0</v>
      </c>
      <c r="K260" s="232" t="s">
        <v>173</v>
      </c>
      <c r="L260" s="42"/>
      <c r="M260" s="237" t="s">
        <v>1</v>
      </c>
      <c r="N260" s="238" t="s">
        <v>43</v>
      </c>
      <c r="O260" s="85"/>
      <c r="P260" s="239">
        <f>O260*H260</f>
        <v>0</v>
      </c>
      <c r="Q260" s="239">
        <v>0</v>
      </c>
      <c r="R260" s="239">
        <f>Q260*H260</f>
        <v>0</v>
      </c>
      <c r="S260" s="239">
        <v>2.3999999999999999</v>
      </c>
      <c r="T260" s="240">
        <f>S260*H260</f>
        <v>0.35999999999999999</v>
      </c>
      <c r="AR260" s="241" t="s">
        <v>174</v>
      </c>
      <c r="AT260" s="241" t="s">
        <v>169</v>
      </c>
      <c r="AU260" s="241" t="s">
        <v>87</v>
      </c>
      <c r="AY260" s="16" t="s">
        <v>166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85</v>
      </c>
      <c r="BK260" s="242">
        <f>ROUND(I260*H260,2)</f>
        <v>0</v>
      </c>
      <c r="BL260" s="16" t="s">
        <v>174</v>
      </c>
      <c r="BM260" s="241" t="s">
        <v>476</v>
      </c>
    </row>
    <row r="261" s="13" customFormat="1">
      <c r="B261" s="254"/>
      <c r="C261" s="255"/>
      <c r="D261" s="245" t="s">
        <v>176</v>
      </c>
      <c r="E261" s="256" t="s">
        <v>1</v>
      </c>
      <c r="F261" s="257" t="s">
        <v>477</v>
      </c>
      <c r="G261" s="255"/>
      <c r="H261" s="258">
        <v>0.14999999999999999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176</v>
      </c>
      <c r="AU261" s="264" t="s">
        <v>87</v>
      </c>
      <c r="AV261" s="13" t="s">
        <v>87</v>
      </c>
      <c r="AW261" s="13" t="s">
        <v>32</v>
      </c>
      <c r="AX261" s="13" t="s">
        <v>78</v>
      </c>
      <c r="AY261" s="264" t="s">
        <v>166</v>
      </c>
    </row>
    <row r="262" s="14" customFormat="1">
      <c r="B262" s="265"/>
      <c r="C262" s="266"/>
      <c r="D262" s="245" t="s">
        <v>176</v>
      </c>
      <c r="E262" s="267" t="s">
        <v>1</v>
      </c>
      <c r="F262" s="268" t="s">
        <v>181</v>
      </c>
      <c r="G262" s="266"/>
      <c r="H262" s="269">
        <v>0.14999999999999999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176</v>
      </c>
      <c r="AU262" s="275" t="s">
        <v>87</v>
      </c>
      <c r="AV262" s="14" t="s">
        <v>174</v>
      </c>
      <c r="AW262" s="14" t="s">
        <v>32</v>
      </c>
      <c r="AX262" s="14" t="s">
        <v>85</v>
      </c>
      <c r="AY262" s="275" t="s">
        <v>166</v>
      </c>
    </row>
    <row r="263" s="1" customFormat="1" ht="24" customHeight="1">
      <c r="B263" s="37"/>
      <c r="C263" s="230" t="s">
        <v>478</v>
      </c>
      <c r="D263" s="230" t="s">
        <v>169</v>
      </c>
      <c r="E263" s="231" t="s">
        <v>479</v>
      </c>
      <c r="F263" s="232" t="s">
        <v>480</v>
      </c>
      <c r="G263" s="233" t="s">
        <v>386</v>
      </c>
      <c r="H263" s="234">
        <v>5.5499999999999998</v>
      </c>
      <c r="I263" s="235"/>
      <c r="J263" s="236">
        <f>ROUND(I263*H263,2)</f>
        <v>0</v>
      </c>
      <c r="K263" s="232" t="s">
        <v>173</v>
      </c>
      <c r="L263" s="42"/>
      <c r="M263" s="237" t="s">
        <v>1</v>
      </c>
      <c r="N263" s="238" t="s">
        <v>43</v>
      </c>
      <c r="O263" s="85"/>
      <c r="P263" s="239">
        <f>O263*H263</f>
        <v>0</v>
      </c>
      <c r="Q263" s="239">
        <v>0</v>
      </c>
      <c r="R263" s="239">
        <f>Q263*H263</f>
        <v>0</v>
      </c>
      <c r="S263" s="239">
        <v>2.2000000000000002</v>
      </c>
      <c r="T263" s="240">
        <f>S263*H263</f>
        <v>12.210000000000001</v>
      </c>
      <c r="AR263" s="241" t="s">
        <v>174</v>
      </c>
      <c r="AT263" s="241" t="s">
        <v>169</v>
      </c>
      <c r="AU263" s="241" t="s">
        <v>87</v>
      </c>
      <c r="AY263" s="16" t="s">
        <v>166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85</v>
      </c>
      <c r="BK263" s="242">
        <f>ROUND(I263*H263,2)</f>
        <v>0</v>
      </c>
      <c r="BL263" s="16" t="s">
        <v>174</v>
      </c>
      <c r="BM263" s="241" t="s">
        <v>481</v>
      </c>
    </row>
    <row r="264" s="13" customFormat="1">
      <c r="B264" s="254"/>
      <c r="C264" s="255"/>
      <c r="D264" s="245" t="s">
        <v>176</v>
      </c>
      <c r="E264" s="256" t="s">
        <v>1</v>
      </c>
      <c r="F264" s="257" t="s">
        <v>482</v>
      </c>
      <c r="G264" s="255"/>
      <c r="H264" s="258">
        <v>5.0999999999999996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AT264" s="264" t="s">
        <v>176</v>
      </c>
      <c r="AU264" s="264" t="s">
        <v>87</v>
      </c>
      <c r="AV264" s="13" t="s">
        <v>87</v>
      </c>
      <c r="AW264" s="13" t="s">
        <v>32</v>
      </c>
      <c r="AX264" s="13" t="s">
        <v>78</v>
      </c>
      <c r="AY264" s="264" t="s">
        <v>166</v>
      </c>
    </row>
    <row r="265" s="13" customFormat="1">
      <c r="B265" s="254"/>
      <c r="C265" s="255"/>
      <c r="D265" s="245" t="s">
        <v>176</v>
      </c>
      <c r="E265" s="256" t="s">
        <v>1</v>
      </c>
      <c r="F265" s="257" t="s">
        <v>424</v>
      </c>
      <c r="G265" s="255"/>
      <c r="H265" s="258">
        <v>0.45000000000000001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176</v>
      </c>
      <c r="AU265" s="264" t="s">
        <v>87</v>
      </c>
      <c r="AV265" s="13" t="s">
        <v>87</v>
      </c>
      <c r="AW265" s="13" t="s">
        <v>32</v>
      </c>
      <c r="AX265" s="13" t="s">
        <v>78</v>
      </c>
      <c r="AY265" s="264" t="s">
        <v>166</v>
      </c>
    </row>
    <row r="266" s="14" customFormat="1">
      <c r="B266" s="265"/>
      <c r="C266" s="266"/>
      <c r="D266" s="245" t="s">
        <v>176</v>
      </c>
      <c r="E266" s="267" t="s">
        <v>1</v>
      </c>
      <c r="F266" s="268" t="s">
        <v>181</v>
      </c>
      <c r="G266" s="266"/>
      <c r="H266" s="269">
        <v>5.5499999999999998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176</v>
      </c>
      <c r="AU266" s="275" t="s">
        <v>87</v>
      </c>
      <c r="AV266" s="14" t="s">
        <v>174</v>
      </c>
      <c r="AW266" s="14" t="s">
        <v>32</v>
      </c>
      <c r="AX266" s="14" t="s">
        <v>85</v>
      </c>
      <c r="AY266" s="275" t="s">
        <v>166</v>
      </c>
    </row>
    <row r="267" s="1" customFormat="1" ht="24" customHeight="1">
      <c r="B267" s="37"/>
      <c r="C267" s="230" t="s">
        <v>483</v>
      </c>
      <c r="D267" s="230" t="s">
        <v>169</v>
      </c>
      <c r="E267" s="231" t="s">
        <v>484</v>
      </c>
      <c r="F267" s="232" t="s">
        <v>485</v>
      </c>
      <c r="G267" s="233" t="s">
        <v>386</v>
      </c>
      <c r="H267" s="234">
        <v>5.5499999999999998</v>
      </c>
      <c r="I267" s="235"/>
      <c r="J267" s="236">
        <f>ROUND(I267*H267,2)</f>
        <v>0</v>
      </c>
      <c r="K267" s="232" t="s">
        <v>173</v>
      </c>
      <c r="L267" s="42"/>
      <c r="M267" s="237" t="s">
        <v>1</v>
      </c>
      <c r="N267" s="238" t="s">
        <v>43</v>
      </c>
      <c r="O267" s="85"/>
      <c r="P267" s="239">
        <f>O267*H267</f>
        <v>0</v>
      </c>
      <c r="Q267" s="239">
        <v>0</v>
      </c>
      <c r="R267" s="239">
        <f>Q267*H267</f>
        <v>0</v>
      </c>
      <c r="S267" s="239">
        <v>0.043999999999999997</v>
      </c>
      <c r="T267" s="240">
        <f>S267*H267</f>
        <v>0.24419999999999997</v>
      </c>
      <c r="AR267" s="241" t="s">
        <v>174</v>
      </c>
      <c r="AT267" s="241" t="s">
        <v>169</v>
      </c>
      <c r="AU267" s="241" t="s">
        <v>87</v>
      </c>
      <c r="AY267" s="16" t="s">
        <v>166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6" t="s">
        <v>85</v>
      </c>
      <c r="BK267" s="242">
        <f>ROUND(I267*H267,2)</f>
        <v>0</v>
      </c>
      <c r="BL267" s="16" t="s">
        <v>174</v>
      </c>
      <c r="BM267" s="241" t="s">
        <v>486</v>
      </c>
    </row>
    <row r="268" s="1" customFormat="1" ht="16.5" customHeight="1">
      <c r="B268" s="37"/>
      <c r="C268" s="230" t="s">
        <v>487</v>
      </c>
      <c r="D268" s="230" t="s">
        <v>169</v>
      </c>
      <c r="E268" s="231" t="s">
        <v>488</v>
      </c>
      <c r="F268" s="232" t="s">
        <v>489</v>
      </c>
      <c r="G268" s="233" t="s">
        <v>172</v>
      </c>
      <c r="H268" s="234">
        <v>120</v>
      </c>
      <c r="I268" s="235"/>
      <c r="J268" s="236">
        <f>ROUND(I268*H268,2)</f>
        <v>0</v>
      </c>
      <c r="K268" s="232" t="s">
        <v>173</v>
      </c>
      <c r="L268" s="42"/>
      <c r="M268" s="237" t="s">
        <v>1</v>
      </c>
      <c r="N268" s="238" t="s">
        <v>43</v>
      </c>
      <c r="O268" s="85"/>
      <c r="P268" s="239">
        <f>O268*H268</f>
        <v>0</v>
      </c>
      <c r="Q268" s="239">
        <v>0</v>
      </c>
      <c r="R268" s="239">
        <f>Q268*H268</f>
        <v>0</v>
      </c>
      <c r="S268" s="239">
        <v>0.075999999999999998</v>
      </c>
      <c r="T268" s="240">
        <f>S268*H268</f>
        <v>9.1199999999999992</v>
      </c>
      <c r="AR268" s="241" t="s">
        <v>174</v>
      </c>
      <c r="AT268" s="241" t="s">
        <v>169</v>
      </c>
      <c r="AU268" s="241" t="s">
        <v>87</v>
      </c>
      <c r="AY268" s="16" t="s">
        <v>166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6" t="s">
        <v>85</v>
      </c>
      <c r="BK268" s="242">
        <f>ROUND(I268*H268,2)</f>
        <v>0</v>
      </c>
      <c r="BL268" s="16" t="s">
        <v>174</v>
      </c>
      <c r="BM268" s="241" t="s">
        <v>490</v>
      </c>
    </row>
    <row r="269" s="13" customFormat="1">
      <c r="B269" s="254"/>
      <c r="C269" s="255"/>
      <c r="D269" s="245" t="s">
        <v>176</v>
      </c>
      <c r="E269" s="256" t="s">
        <v>1</v>
      </c>
      <c r="F269" s="257" t="s">
        <v>374</v>
      </c>
      <c r="G269" s="255"/>
      <c r="H269" s="258">
        <v>120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176</v>
      </c>
      <c r="AU269" s="264" t="s">
        <v>87</v>
      </c>
      <c r="AV269" s="13" t="s">
        <v>87</v>
      </c>
      <c r="AW269" s="13" t="s">
        <v>32</v>
      </c>
      <c r="AX269" s="13" t="s">
        <v>78</v>
      </c>
      <c r="AY269" s="264" t="s">
        <v>166</v>
      </c>
    </row>
    <row r="270" s="14" customFormat="1">
      <c r="B270" s="265"/>
      <c r="C270" s="266"/>
      <c r="D270" s="245" t="s">
        <v>176</v>
      </c>
      <c r="E270" s="267" t="s">
        <v>1</v>
      </c>
      <c r="F270" s="268" t="s">
        <v>181</v>
      </c>
      <c r="G270" s="266"/>
      <c r="H270" s="269">
        <v>120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AT270" s="275" t="s">
        <v>176</v>
      </c>
      <c r="AU270" s="275" t="s">
        <v>87</v>
      </c>
      <c r="AV270" s="14" t="s">
        <v>174</v>
      </c>
      <c r="AW270" s="14" t="s">
        <v>32</v>
      </c>
      <c r="AX270" s="14" t="s">
        <v>85</v>
      </c>
      <c r="AY270" s="275" t="s">
        <v>166</v>
      </c>
    </row>
    <row r="271" s="1" customFormat="1" ht="24" customHeight="1">
      <c r="B271" s="37"/>
      <c r="C271" s="230" t="s">
        <v>491</v>
      </c>
      <c r="D271" s="230" t="s">
        <v>169</v>
      </c>
      <c r="E271" s="231" t="s">
        <v>492</v>
      </c>
      <c r="F271" s="232" t="s">
        <v>493</v>
      </c>
      <c r="G271" s="233" t="s">
        <v>234</v>
      </c>
      <c r="H271" s="234">
        <v>240</v>
      </c>
      <c r="I271" s="235"/>
      <c r="J271" s="236">
        <f>ROUND(I271*H271,2)</f>
        <v>0</v>
      </c>
      <c r="K271" s="232" t="s">
        <v>173</v>
      </c>
      <c r="L271" s="42"/>
      <c r="M271" s="237" t="s">
        <v>1</v>
      </c>
      <c r="N271" s="238" t="s">
        <v>43</v>
      </c>
      <c r="O271" s="85"/>
      <c r="P271" s="239">
        <f>O271*H271</f>
        <v>0</v>
      </c>
      <c r="Q271" s="239">
        <v>0</v>
      </c>
      <c r="R271" s="239">
        <f>Q271*H271</f>
        <v>0</v>
      </c>
      <c r="S271" s="239">
        <v>0.002</v>
      </c>
      <c r="T271" s="240">
        <f>S271*H271</f>
        <v>0.47999999999999998</v>
      </c>
      <c r="AR271" s="241" t="s">
        <v>174</v>
      </c>
      <c r="AT271" s="241" t="s">
        <v>169</v>
      </c>
      <c r="AU271" s="241" t="s">
        <v>87</v>
      </c>
      <c r="AY271" s="16" t="s">
        <v>166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85</v>
      </c>
      <c r="BK271" s="242">
        <f>ROUND(I271*H271,2)</f>
        <v>0</v>
      </c>
      <c r="BL271" s="16" t="s">
        <v>174</v>
      </c>
      <c r="BM271" s="241" t="s">
        <v>494</v>
      </c>
    </row>
    <row r="272" s="13" customFormat="1">
      <c r="B272" s="254"/>
      <c r="C272" s="255"/>
      <c r="D272" s="245" t="s">
        <v>176</v>
      </c>
      <c r="E272" s="256" t="s">
        <v>1</v>
      </c>
      <c r="F272" s="257" t="s">
        <v>495</v>
      </c>
      <c r="G272" s="255"/>
      <c r="H272" s="258">
        <v>240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176</v>
      </c>
      <c r="AU272" s="264" t="s">
        <v>87</v>
      </c>
      <c r="AV272" s="13" t="s">
        <v>87</v>
      </c>
      <c r="AW272" s="13" t="s">
        <v>32</v>
      </c>
      <c r="AX272" s="13" t="s">
        <v>78</v>
      </c>
      <c r="AY272" s="264" t="s">
        <v>166</v>
      </c>
    </row>
    <row r="273" s="14" customFormat="1">
      <c r="B273" s="265"/>
      <c r="C273" s="266"/>
      <c r="D273" s="245" t="s">
        <v>176</v>
      </c>
      <c r="E273" s="267" t="s">
        <v>1</v>
      </c>
      <c r="F273" s="268" t="s">
        <v>181</v>
      </c>
      <c r="G273" s="266"/>
      <c r="H273" s="269">
        <v>240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AT273" s="275" t="s">
        <v>176</v>
      </c>
      <c r="AU273" s="275" t="s">
        <v>87</v>
      </c>
      <c r="AV273" s="14" t="s">
        <v>174</v>
      </c>
      <c r="AW273" s="14" t="s">
        <v>32</v>
      </c>
      <c r="AX273" s="14" t="s">
        <v>85</v>
      </c>
      <c r="AY273" s="275" t="s">
        <v>166</v>
      </c>
    </row>
    <row r="274" s="1" customFormat="1" ht="24" customHeight="1">
      <c r="B274" s="37"/>
      <c r="C274" s="230" t="s">
        <v>496</v>
      </c>
      <c r="D274" s="230" t="s">
        <v>169</v>
      </c>
      <c r="E274" s="231" t="s">
        <v>497</v>
      </c>
      <c r="F274" s="232" t="s">
        <v>498</v>
      </c>
      <c r="G274" s="233" t="s">
        <v>172</v>
      </c>
      <c r="H274" s="234">
        <v>375</v>
      </c>
      <c r="I274" s="235"/>
      <c r="J274" s="236">
        <f>ROUND(I274*H274,2)</f>
        <v>0</v>
      </c>
      <c r="K274" s="232" t="s">
        <v>173</v>
      </c>
      <c r="L274" s="42"/>
      <c r="M274" s="237" t="s">
        <v>1</v>
      </c>
      <c r="N274" s="238" t="s">
        <v>43</v>
      </c>
      <c r="O274" s="85"/>
      <c r="P274" s="239">
        <f>O274*H274</f>
        <v>0</v>
      </c>
      <c r="Q274" s="239">
        <v>0</v>
      </c>
      <c r="R274" s="239">
        <f>Q274*H274</f>
        <v>0</v>
      </c>
      <c r="S274" s="239">
        <v>0.01</v>
      </c>
      <c r="T274" s="240">
        <f>S274*H274</f>
        <v>3.75</v>
      </c>
      <c r="AR274" s="241" t="s">
        <v>174</v>
      </c>
      <c r="AT274" s="241" t="s">
        <v>169</v>
      </c>
      <c r="AU274" s="241" t="s">
        <v>87</v>
      </c>
      <c r="AY274" s="16" t="s">
        <v>166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6" t="s">
        <v>85</v>
      </c>
      <c r="BK274" s="242">
        <f>ROUND(I274*H274,2)</f>
        <v>0</v>
      </c>
      <c r="BL274" s="16" t="s">
        <v>174</v>
      </c>
      <c r="BM274" s="241" t="s">
        <v>499</v>
      </c>
    </row>
    <row r="275" s="12" customFormat="1">
      <c r="B275" s="243"/>
      <c r="C275" s="244"/>
      <c r="D275" s="245" t="s">
        <v>176</v>
      </c>
      <c r="E275" s="246" t="s">
        <v>1</v>
      </c>
      <c r="F275" s="247" t="s">
        <v>500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176</v>
      </c>
      <c r="AU275" s="253" t="s">
        <v>87</v>
      </c>
      <c r="AV275" s="12" t="s">
        <v>85</v>
      </c>
      <c r="AW275" s="12" t="s">
        <v>32</v>
      </c>
      <c r="AX275" s="12" t="s">
        <v>78</v>
      </c>
      <c r="AY275" s="253" t="s">
        <v>166</v>
      </c>
    </row>
    <row r="276" s="13" customFormat="1">
      <c r="B276" s="254"/>
      <c r="C276" s="255"/>
      <c r="D276" s="245" t="s">
        <v>176</v>
      </c>
      <c r="E276" s="256" t="s">
        <v>1</v>
      </c>
      <c r="F276" s="257" t="s">
        <v>293</v>
      </c>
      <c r="G276" s="255"/>
      <c r="H276" s="258">
        <v>375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176</v>
      </c>
      <c r="AU276" s="264" t="s">
        <v>87</v>
      </c>
      <c r="AV276" s="13" t="s">
        <v>87</v>
      </c>
      <c r="AW276" s="13" t="s">
        <v>32</v>
      </c>
      <c r="AX276" s="13" t="s">
        <v>78</v>
      </c>
      <c r="AY276" s="264" t="s">
        <v>166</v>
      </c>
    </row>
    <row r="277" s="14" customFormat="1">
      <c r="B277" s="265"/>
      <c r="C277" s="266"/>
      <c r="D277" s="245" t="s">
        <v>176</v>
      </c>
      <c r="E277" s="267" t="s">
        <v>1</v>
      </c>
      <c r="F277" s="268" t="s">
        <v>181</v>
      </c>
      <c r="G277" s="266"/>
      <c r="H277" s="269">
        <v>375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176</v>
      </c>
      <c r="AU277" s="275" t="s">
        <v>87</v>
      </c>
      <c r="AV277" s="14" t="s">
        <v>174</v>
      </c>
      <c r="AW277" s="14" t="s">
        <v>32</v>
      </c>
      <c r="AX277" s="14" t="s">
        <v>85</v>
      </c>
      <c r="AY277" s="275" t="s">
        <v>166</v>
      </c>
    </row>
    <row r="278" s="11" customFormat="1" ht="22.8" customHeight="1">
      <c r="B278" s="214"/>
      <c r="C278" s="215"/>
      <c r="D278" s="216" t="s">
        <v>77</v>
      </c>
      <c r="E278" s="228" t="s">
        <v>187</v>
      </c>
      <c r="F278" s="228" t="s">
        <v>188</v>
      </c>
      <c r="G278" s="215"/>
      <c r="H278" s="215"/>
      <c r="I278" s="218"/>
      <c r="J278" s="229">
        <f>BK278</f>
        <v>0</v>
      </c>
      <c r="K278" s="215"/>
      <c r="L278" s="220"/>
      <c r="M278" s="221"/>
      <c r="N278" s="222"/>
      <c r="O278" s="222"/>
      <c r="P278" s="223">
        <f>SUM(P279:P283)</f>
        <v>0</v>
      </c>
      <c r="Q278" s="222"/>
      <c r="R278" s="223">
        <f>SUM(R279:R283)</f>
        <v>0</v>
      </c>
      <c r="S278" s="222"/>
      <c r="T278" s="224">
        <f>SUM(T279:T283)</f>
        <v>0</v>
      </c>
      <c r="AR278" s="225" t="s">
        <v>85</v>
      </c>
      <c r="AT278" s="226" t="s">
        <v>77</v>
      </c>
      <c r="AU278" s="226" t="s">
        <v>85</v>
      </c>
      <c r="AY278" s="225" t="s">
        <v>166</v>
      </c>
      <c r="BK278" s="227">
        <f>SUM(BK279:BK283)</f>
        <v>0</v>
      </c>
    </row>
    <row r="279" s="1" customFormat="1" ht="24" customHeight="1">
      <c r="B279" s="37"/>
      <c r="C279" s="230" t="s">
        <v>501</v>
      </c>
      <c r="D279" s="230" t="s">
        <v>169</v>
      </c>
      <c r="E279" s="231" t="s">
        <v>190</v>
      </c>
      <c r="F279" s="232" t="s">
        <v>191</v>
      </c>
      <c r="G279" s="233" t="s">
        <v>192</v>
      </c>
      <c r="H279" s="234">
        <v>92.186999999999998</v>
      </c>
      <c r="I279" s="235"/>
      <c r="J279" s="236">
        <f>ROUND(I279*H279,2)</f>
        <v>0</v>
      </c>
      <c r="K279" s="232" t="s">
        <v>173</v>
      </c>
      <c r="L279" s="42"/>
      <c r="M279" s="237" t="s">
        <v>1</v>
      </c>
      <c r="N279" s="238" t="s">
        <v>43</v>
      </c>
      <c r="O279" s="85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AR279" s="241" t="s">
        <v>174</v>
      </c>
      <c r="AT279" s="241" t="s">
        <v>169</v>
      </c>
      <c r="AU279" s="241" t="s">
        <v>87</v>
      </c>
      <c r="AY279" s="16" t="s">
        <v>166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6" t="s">
        <v>85</v>
      </c>
      <c r="BK279" s="242">
        <f>ROUND(I279*H279,2)</f>
        <v>0</v>
      </c>
      <c r="BL279" s="16" t="s">
        <v>174</v>
      </c>
      <c r="BM279" s="241" t="s">
        <v>502</v>
      </c>
    </row>
    <row r="280" s="1" customFormat="1" ht="24" customHeight="1">
      <c r="B280" s="37"/>
      <c r="C280" s="230" t="s">
        <v>503</v>
      </c>
      <c r="D280" s="230" t="s">
        <v>169</v>
      </c>
      <c r="E280" s="231" t="s">
        <v>194</v>
      </c>
      <c r="F280" s="232" t="s">
        <v>195</v>
      </c>
      <c r="G280" s="233" t="s">
        <v>192</v>
      </c>
      <c r="H280" s="234">
        <v>2765.6100000000001</v>
      </c>
      <c r="I280" s="235"/>
      <c r="J280" s="236">
        <f>ROUND(I280*H280,2)</f>
        <v>0</v>
      </c>
      <c r="K280" s="232" t="s">
        <v>173</v>
      </c>
      <c r="L280" s="42"/>
      <c r="M280" s="237" t="s">
        <v>1</v>
      </c>
      <c r="N280" s="238" t="s">
        <v>43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174</v>
      </c>
      <c r="AT280" s="241" t="s">
        <v>169</v>
      </c>
      <c r="AU280" s="241" t="s">
        <v>87</v>
      </c>
      <c r="AY280" s="16" t="s">
        <v>166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85</v>
      </c>
      <c r="BK280" s="242">
        <f>ROUND(I280*H280,2)</f>
        <v>0</v>
      </c>
      <c r="BL280" s="16" t="s">
        <v>174</v>
      </c>
      <c r="BM280" s="241" t="s">
        <v>504</v>
      </c>
    </row>
    <row r="281" s="13" customFormat="1">
      <c r="B281" s="254"/>
      <c r="C281" s="255"/>
      <c r="D281" s="245" t="s">
        <v>176</v>
      </c>
      <c r="E281" s="255"/>
      <c r="F281" s="257" t="s">
        <v>505</v>
      </c>
      <c r="G281" s="255"/>
      <c r="H281" s="258">
        <v>2765.6100000000001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176</v>
      </c>
      <c r="AU281" s="264" t="s">
        <v>87</v>
      </c>
      <c r="AV281" s="13" t="s">
        <v>87</v>
      </c>
      <c r="AW281" s="13" t="s">
        <v>4</v>
      </c>
      <c r="AX281" s="13" t="s">
        <v>85</v>
      </c>
      <c r="AY281" s="264" t="s">
        <v>166</v>
      </c>
    </row>
    <row r="282" s="1" customFormat="1" ht="24" customHeight="1">
      <c r="B282" s="37"/>
      <c r="C282" s="230" t="s">
        <v>506</v>
      </c>
      <c r="D282" s="230" t="s">
        <v>169</v>
      </c>
      <c r="E282" s="231" t="s">
        <v>199</v>
      </c>
      <c r="F282" s="232" t="s">
        <v>200</v>
      </c>
      <c r="G282" s="233" t="s">
        <v>192</v>
      </c>
      <c r="H282" s="234">
        <v>92.186999999999998</v>
      </c>
      <c r="I282" s="235"/>
      <c r="J282" s="236">
        <f>ROUND(I282*H282,2)</f>
        <v>0</v>
      </c>
      <c r="K282" s="232" t="s">
        <v>173</v>
      </c>
      <c r="L282" s="42"/>
      <c r="M282" s="237" t="s">
        <v>1</v>
      </c>
      <c r="N282" s="238" t="s">
        <v>43</v>
      </c>
      <c r="O282" s="8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AR282" s="241" t="s">
        <v>174</v>
      </c>
      <c r="AT282" s="241" t="s">
        <v>169</v>
      </c>
      <c r="AU282" s="241" t="s">
        <v>87</v>
      </c>
      <c r="AY282" s="16" t="s">
        <v>166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85</v>
      </c>
      <c r="BK282" s="242">
        <f>ROUND(I282*H282,2)</f>
        <v>0</v>
      </c>
      <c r="BL282" s="16" t="s">
        <v>174</v>
      </c>
      <c r="BM282" s="241" t="s">
        <v>507</v>
      </c>
    </row>
    <row r="283" s="1" customFormat="1" ht="24" customHeight="1">
      <c r="B283" s="37"/>
      <c r="C283" s="230" t="s">
        <v>508</v>
      </c>
      <c r="D283" s="230" t="s">
        <v>169</v>
      </c>
      <c r="E283" s="231" t="s">
        <v>202</v>
      </c>
      <c r="F283" s="232" t="s">
        <v>203</v>
      </c>
      <c r="G283" s="233" t="s">
        <v>192</v>
      </c>
      <c r="H283" s="234">
        <v>92.186999999999998</v>
      </c>
      <c r="I283" s="235"/>
      <c r="J283" s="236">
        <f>ROUND(I283*H283,2)</f>
        <v>0</v>
      </c>
      <c r="K283" s="232" t="s">
        <v>173</v>
      </c>
      <c r="L283" s="42"/>
      <c r="M283" s="237" t="s">
        <v>1</v>
      </c>
      <c r="N283" s="238" t="s">
        <v>43</v>
      </c>
      <c r="O283" s="8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AR283" s="241" t="s">
        <v>174</v>
      </c>
      <c r="AT283" s="241" t="s">
        <v>169</v>
      </c>
      <c r="AU283" s="241" t="s">
        <v>87</v>
      </c>
      <c r="AY283" s="16" t="s">
        <v>166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6" t="s">
        <v>85</v>
      </c>
      <c r="BK283" s="242">
        <f>ROUND(I283*H283,2)</f>
        <v>0</v>
      </c>
      <c r="BL283" s="16" t="s">
        <v>174</v>
      </c>
      <c r="BM283" s="241" t="s">
        <v>509</v>
      </c>
    </row>
    <row r="284" s="11" customFormat="1" ht="22.8" customHeight="1">
      <c r="B284" s="214"/>
      <c r="C284" s="215"/>
      <c r="D284" s="216" t="s">
        <v>77</v>
      </c>
      <c r="E284" s="228" t="s">
        <v>205</v>
      </c>
      <c r="F284" s="228" t="s">
        <v>206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P285</f>
        <v>0</v>
      </c>
      <c r="Q284" s="222"/>
      <c r="R284" s="223">
        <f>R285</f>
        <v>0</v>
      </c>
      <c r="S284" s="222"/>
      <c r="T284" s="224">
        <f>T285</f>
        <v>0</v>
      </c>
      <c r="AR284" s="225" t="s">
        <v>85</v>
      </c>
      <c r="AT284" s="226" t="s">
        <v>77</v>
      </c>
      <c r="AU284" s="226" t="s">
        <v>85</v>
      </c>
      <c r="AY284" s="225" t="s">
        <v>166</v>
      </c>
      <c r="BK284" s="227">
        <f>BK285</f>
        <v>0</v>
      </c>
    </row>
    <row r="285" s="1" customFormat="1" ht="24" customHeight="1">
      <c r="B285" s="37"/>
      <c r="C285" s="230" t="s">
        <v>510</v>
      </c>
      <c r="D285" s="230" t="s">
        <v>169</v>
      </c>
      <c r="E285" s="231" t="s">
        <v>511</v>
      </c>
      <c r="F285" s="232" t="s">
        <v>512</v>
      </c>
      <c r="G285" s="233" t="s">
        <v>192</v>
      </c>
      <c r="H285" s="234">
        <v>108.489</v>
      </c>
      <c r="I285" s="235"/>
      <c r="J285" s="236">
        <f>ROUND(I285*H285,2)</f>
        <v>0</v>
      </c>
      <c r="K285" s="232" t="s">
        <v>173</v>
      </c>
      <c r="L285" s="42"/>
      <c r="M285" s="237" t="s">
        <v>1</v>
      </c>
      <c r="N285" s="238" t="s">
        <v>43</v>
      </c>
      <c r="O285" s="85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AR285" s="241" t="s">
        <v>174</v>
      </c>
      <c r="AT285" s="241" t="s">
        <v>169</v>
      </c>
      <c r="AU285" s="241" t="s">
        <v>87</v>
      </c>
      <c r="AY285" s="16" t="s">
        <v>166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6" t="s">
        <v>85</v>
      </c>
      <c r="BK285" s="242">
        <f>ROUND(I285*H285,2)</f>
        <v>0</v>
      </c>
      <c r="BL285" s="16" t="s">
        <v>174</v>
      </c>
      <c r="BM285" s="241" t="s">
        <v>513</v>
      </c>
    </row>
    <row r="286" s="11" customFormat="1" ht="25.92" customHeight="1">
      <c r="B286" s="214"/>
      <c r="C286" s="215"/>
      <c r="D286" s="216" t="s">
        <v>77</v>
      </c>
      <c r="E286" s="217" t="s">
        <v>211</v>
      </c>
      <c r="F286" s="217" t="s">
        <v>212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P287+P302+P328+P360+P413+P415+P427+P431+P436+P468+P477+P502+P516+P546+P566+P575</f>
        <v>0</v>
      </c>
      <c r="Q286" s="222"/>
      <c r="R286" s="223">
        <f>R287+R302+R328+R360+R413+R415+R427+R431+R436+R468+R477+R502+R516+R546+R566+R575</f>
        <v>23.373450800000004</v>
      </c>
      <c r="S286" s="222"/>
      <c r="T286" s="224">
        <f>T287+T302+T328+T360+T413+T415+T427+T431+T436+T468+T477+T502+T516+T546+T566+T575</f>
        <v>21.352415000000001</v>
      </c>
      <c r="AR286" s="225" t="s">
        <v>87</v>
      </c>
      <c r="AT286" s="226" t="s">
        <v>77</v>
      </c>
      <c r="AU286" s="226" t="s">
        <v>78</v>
      </c>
      <c r="AY286" s="225" t="s">
        <v>166</v>
      </c>
      <c r="BK286" s="227">
        <f>BK287+BK302+BK328+BK360+BK413+BK415+BK427+BK431+BK436+BK468+BK477+BK502+BK516+BK546+BK566+BK575</f>
        <v>0</v>
      </c>
    </row>
    <row r="287" s="11" customFormat="1" ht="22.8" customHeight="1">
      <c r="B287" s="214"/>
      <c r="C287" s="215"/>
      <c r="D287" s="216" t="s">
        <v>77</v>
      </c>
      <c r="E287" s="228" t="s">
        <v>514</v>
      </c>
      <c r="F287" s="228" t="s">
        <v>515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SUM(P288:P301)</f>
        <v>0</v>
      </c>
      <c r="Q287" s="222"/>
      <c r="R287" s="223">
        <f>SUM(R288:R301)</f>
        <v>1.314886</v>
      </c>
      <c r="S287" s="222"/>
      <c r="T287" s="224">
        <f>SUM(T288:T301)</f>
        <v>0</v>
      </c>
      <c r="AR287" s="225" t="s">
        <v>87</v>
      </c>
      <c r="AT287" s="226" t="s">
        <v>77</v>
      </c>
      <c r="AU287" s="226" t="s">
        <v>85</v>
      </c>
      <c r="AY287" s="225" t="s">
        <v>166</v>
      </c>
      <c r="BK287" s="227">
        <f>SUM(BK288:BK301)</f>
        <v>0</v>
      </c>
    </row>
    <row r="288" s="1" customFormat="1" ht="24" customHeight="1">
      <c r="B288" s="37"/>
      <c r="C288" s="230" t="s">
        <v>516</v>
      </c>
      <c r="D288" s="230" t="s">
        <v>169</v>
      </c>
      <c r="E288" s="231" t="s">
        <v>517</v>
      </c>
      <c r="F288" s="232" t="s">
        <v>518</v>
      </c>
      <c r="G288" s="233" t="s">
        <v>172</v>
      </c>
      <c r="H288" s="234">
        <v>153</v>
      </c>
      <c r="I288" s="235"/>
      <c r="J288" s="236">
        <f>ROUND(I288*H288,2)</f>
        <v>0</v>
      </c>
      <c r="K288" s="232" t="s">
        <v>173</v>
      </c>
      <c r="L288" s="42"/>
      <c r="M288" s="237" t="s">
        <v>1</v>
      </c>
      <c r="N288" s="238" t="s">
        <v>43</v>
      </c>
      <c r="O288" s="85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AR288" s="241" t="s">
        <v>219</v>
      </c>
      <c r="AT288" s="241" t="s">
        <v>169</v>
      </c>
      <c r="AU288" s="241" t="s">
        <v>87</v>
      </c>
      <c r="AY288" s="16" t="s">
        <v>166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6" t="s">
        <v>85</v>
      </c>
      <c r="BK288" s="242">
        <f>ROUND(I288*H288,2)</f>
        <v>0</v>
      </c>
      <c r="BL288" s="16" t="s">
        <v>219</v>
      </c>
      <c r="BM288" s="241" t="s">
        <v>519</v>
      </c>
    </row>
    <row r="289" s="13" customFormat="1">
      <c r="B289" s="254"/>
      <c r="C289" s="255"/>
      <c r="D289" s="245" t="s">
        <v>176</v>
      </c>
      <c r="E289" s="256" t="s">
        <v>1</v>
      </c>
      <c r="F289" s="257" t="s">
        <v>520</v>
      </c>
      <c r="G289" s="255"/>
      <c r="H289" s="258">
        <v>153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176</v>
      </c>
      <c r="AU289" s="264" t="s">
        <v>87</v>
      </c>
      <c r="AV289" s="13" t="s">
        <v>87</v>
      </c>
      <c r="AW289" s="13" t="s">
        <v>32</v>
      </c>
      <c r="AX289" s="13" t="s">
        <v>78</v>
      </c>
      <c r="AY289" s="264" t="s">
        <v>166</v>
      </c>
    </row>
    <row r="290" s="14" customFormat="1">
      <c r="B290" s="265"/>
      <c r="C290" s="266"/>
      <c r="D290" s="245" t="s">
        <v>176</v>
      </c>
      <c r="E290" s="267" t="s">
        <v>1</v>
      </c>
      <c r="F290" s="268" t="s">
        <v>181</v>
      </c>
      <c r="G290" s="266"/>
      <c r="H290" s="269">
        <v>153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176</v>
      </c>
      <c r="AU290" s="275" t="s">
        <v>87</v>
      </c>
      <c r="AV290" s="14" t="s">
        <v>174</v>
      </c>
      <c r="AW290" s="14" t="s">
        <v>32</v>
      </c>
      <c r="AX290" s="14" t="s">
        <v>85</v>
      </c>
      <c r="AY290" s="275" t="s">
        <v>166</v>
      </c>
    </row>
    <row r="291" s="1" customFormat="1" ht="16.5" customHeight="1">
      <c r="B291" s="37"/>
      <c r="C291" s="276" t="s">
        <v>521</v>
      </c>
      <c r="D291" s="276" t="s">
        <v>300</v>
      </c>
      <c r="E291" s="277" t="s">
        <v>522</v>
      </c>
      <c r="F291" s="278" t="s">
        <v>523</v>
      </c>
      <c r="G291" s="279" t="s">
        <v>192</v>
      </c>
      <c r="H291" s="280">
        <v>0.045999999999999999</v>
      </c>
      <c r="I291" s="281"/>
      <c r="J291" s="282">
        <f>ROUND(I291*H291,2)</f>
        <v>0</v>
      </c>
      <c r="K291" s="278" t="s">
        <v>173</v>
      </c>
      <c r="L291" s="283"/>
      <c r="M291" s="284" t="s">
        <v>1</v>
      </c>
      <c r="N291" s="285" t="s">
        <v>43</v>
      </c>
      <c r="O291" s="85"/>
      <c r="P291" s="239">
        <f>O291*H291</f>
        <v>0</v>
      </c>
      <c r="Q291" s="239">
        <v>1</v>
      </c>
      <c r="R291" s="239">
        <f>Q291*H291</f>
        <v>0.045999999999999999</v>
      </c>
      <c r="S291" s="239">
        <v>0</v>
      </c>
      <c r="T291" s="240">
        <f>S291*H291</f>
        <v>0</v>
      </c>
      <c r="AR291" s="241" t="s">
        <v>303</v>
      </c>
      <c r="AT291" s="241" t="s">
        <v>300</v>
      </c>
      <c r="AU291" s="241" t="s">
        <v>87</v>
      </c>
      <c r="AY291" s="16" t="s">
        <v>166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85</v>
      </c>
      <c r="BK291" s="242">
        <f>ROUND(I291*H291,2)</f>
        <v>0</v>
      </c>
      <c r="BL291" s="16" t="s">
        <v>219</v>
      </c>
      <c r="BM291" s="241" t="s">
        <v>524</v>
      </c>
    </row>
    <row r="292" s="13" customFormat="1">
      <c r="B292" s="254"/>
      <c r="C292" s="255"/>
      <c r="D292" s="245" t="s">
        <v>176</v>
      </c>
      <c r="E292" s="255"/>
      <c r="F292" s="257" t="s">
        <v>525</v>
      </c>
      <c r="G292" s="255"/>
      <c r="H292" s="258">
        <v>0.045999999999999999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176</v>
      </c>
      <c r="AU292" s="264" t="s">
        <v>87</v>
      </c>
      <c r="AV292" s="13" t="s">
        <v>87</v>
      </c>
      <c r="AW292" s="13" t="s">
        <v>4</v>
      </c>
      <c r="AX292" s="13" t="s">
        <v>85</v>
      </c>
      <c r="AY292" s="264" t="s">
        <v>166</v>
      </c>
    </row>
    <row r="293" s="1" customFormat="1" ht="24" customHeight="1">
      <c r="B293" s="37"/>
      <c r="C293" s="230" t="s">
        <v>526</v>
      </c>
      <c r="D293" s="230" t="s">
        <v>169</v>
      </c>
      <c r="E293" s="231" t="s">
        <v>527</v>
      </c>
      <c r="F293" s="232" t="s">
        <v>528</v>
      </c>
      <c r="G293" s="233" t="s">
        <v>172</v>
      </c>
      <c r="H293" s="234">
        <v>153</v>
      </c>
      <c r="I293" s="235"/>
      <c r="J293" s="236">
        <f>ROUND(I293*H293,2)</f>
        <v>0</v>
      </c>
      <c r="K293" s="232" t="s">
        <v>173</v>
      </c>
      <c r="L293" s="42"/>
      <c r="M293" s="237" t="s">
        <v>1</v>
      </c>
      <c r="N293" s="238" t="s">
        <v>43</v>
      </c>
      <c r="O293" s="85"/>
      <c r="P293" s="239">
        <f>O293*H293</f>
        <v>0</v>
      </c>
      <c r="Q293" s="239">
        <v>0.00040000000000000002</v>
      </c>
      <c r="R293" s="239">
        <f>Q293*H293</f>
        <v>0.061200000000000004</v>
      </c>
      <c r="S293" s="239">
        <v>0</v>
      </c>
      <c r="T293" s="240">
        <f>S293*H293</f>
        <v>0</v>
      </c>
      <c r="AR293" s="241" t="s">
        <v>219</v>
      </c>
      <c r="AT293" s="241" t="s">
        <v>169</v>
      </c>
      <c r="AU293" s="241" t="s">
        <v>87</v>
      </c>
      <c r="AY293" s="16" t="s">
        <v>166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6" t="s">
        <v>85</v>
      </c>
      <c r="BK293" s="242">
        <f>ROUND(I293*H293,2)</f>
        <v>0</v>
      </c>
      <c r="BL293" s="16" t="s">
        <v>219</v>
      </c>
      <c r="BM293" s="241" t="s">
        <v>529</v>
      </c>
    </row>
    <row r="294" s="1" customFormat="1" ht="36" customHeight="1">
      <c r="B294" s="37"/>
      <c r="C294" s="276" t="s">
        <v>530</v>
      </c>
      <c r="D294" s="276" t="s">
        <v>300</v>
      </c>
      <c r="E294" s="277" t="s">
        <v>531</v>
      </c>
      <c r="F294" s="278" t="s">
        <v>532</v>
      </c>
      <c r="G294" s="279" t="s">
        <v>172</v>
      </c>
      <c r="H294" s="280">
        <v>175.94999999999999</v>
      </c>
      <c r="I294" s="281"/>
      <c r="J294" s="282">
        <f>ROUND(I294*H294,2)</f>
        <v>0</v>
      </c>
      <c r="K294" s="278" t="s">
        <v>173</v>
      </c>
      <c r="L294" s="283"/>
      <c r="M294" s="284" t="s">
        <v>1</v>
      </c>
      <c r="N294" s="285" t="s">
        <v>43</v>
      </c>
      <c r="O294" s="85"/>
      <c r="P294" s="239">
        <f>O294*H294</f>
        <v>0</v>
      </c>
      <c r="Q294" s="239">
        <v>0.0038800000000000002</v>
      </c>
      <c r="R294" s="239">
        <f>Q294*H294</f>
        <v>0.68268600000000002</v>
      </c>
      <c r="S294" s="239">
        <v>0</v>
      </c>
      <c r="T294" s="240">
        <f>S294*H294</f>
        <v>0</v>
      </c>
      <c r="AR294" s="241" t="s">
        <v>303</v>
      </c>
      <c r="AT294" s="241" t="s">
        <v>300</v>
      </c>
      <c r="AU294" s="241" t="s">
        <v>87</v>
      </c>
      <c r="AY294" s="16" t="s">
        <v>166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85</v>
      </c>
      <c r="BK294" s="242">
        <f>ROUND(I294*H294,2)</f>
        <v>0</v>
      </c>
      <c r="BL294" s="16" t="s">
        <v>219</v>
      </c>
      <c r="BM294" s="241" t="s">
        <v>533</v>
      </c>
    </row>
    <row r="295" s="13" customFormat="1">
      <c r="B295" s="254"/>
      <c r="C295" s="255"/>
      <c r="D295" s="245" t="s">
        <v>176</v>
      </c>
      <c r="E295" s="255"/>
      <c r="F295" s="257" t="s">
        <v>534</v>
      </c>
      <c r="G295" s="255"/>
      <c r="H295" s="258">
        <v>175.94999999999999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176</v>
      </c>
      <c r="AU295" s="264" t="s">
        <v>87</v>
      </c>
      <c r="AV295" s="13" t="s">
        <v>87</v>
      </c>
      <c r="AW295" s="13" t="s">
        <v>4</v>
      </c>
      <c r="AX295" s="13" t="s">
        <v>85</v>
      </c>
      <c r="AY295" s="264" t="s">
        <v>166</v>
      </c>
    </row>
    <row r="296" s="1" customFormat="1" ht="24" customHeight="1">
      <c r="B296" s="37"/>
      <c r="C296" s="230" t="s">
        <v>535</v>
      </c>
      <c r="D296" s="230" t="s">
        <v>169</v>
      </c>
      <c r="E296" s="231" t="s">
        <v>536</v>
      </c>
      <c r="F296" s="232" t="s">
        <v>537</v>
      </c>
      <c r="G296" s="233" t="s">
        <v>172</v>
      </c>
      <c r="H296" s="234">
        <v>210</v>
      </c>
      <c r="I296" s="235"/>
      <c r="J296" s="236">
        <f>ROUND(I296*H296,2)</f>
        <v>0</v>
      </c>
      <c r="K296" s="232" t="s">
        <v>173</v>
      </c>
      <c r="L296" s="42"/>
      <c r="M296" s="237" t="s">
        <v>1</v>
      </c>
      <c r="N296" s="238" t="s">
        <v>43</v>
      </c>
      <c r="O296" s="8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AR296" s="241" t="s">
        <v>219</v>
      </c>
      <c r="AT296" s="241" t="s">
        <v>169</v>
      </c>
      <c r="AU296" s="241" t="s">
        <v>87</v>
      </c>
      <c r="AY296" s="16" t="s">
        <v>166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6" t="s">
        <v>85</v>
      </c>
      <c r="BK296" s="242">
        <f>ROUND(I296*H296,2)</f>
        <v>0</v>
      </c>
      <c r="BL296" s="16" t="s">
        <v>219</v>
      </c>
      <c r="BM296" s="241" t="s">
        <v>538</v>
      </c>
    </row>
    <row r="297" s="13" customFormat="1">
      <c r="B297" s="254"/>
      <c r="C297" s="255"/>
      <c r="D297" s="245" t="s">
        <v>176</v>
      </c>
      <c r="E297" s="256" t="s">
        <v>1</v>
      </c>
      <c r="F297" s="257" t="s">
        <v>539</v>
      </c>
      <c r="G297" s="255"/>
      <c r="H297" s="258">
        <v>210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AT297" s="264" t="s">
        <v>176</v>
      </c>
      <c r="AU297" s="264" t="s">
        <v>87</v>
      </c>
      <c r="AV297" s="13" t="s">
        <v>87</v>
      </c>
      <c r="AW297" s="13" t="s">
        <v>32</v>
      </c>
      <c r="AX297" s="13" t="s">
        <v>78</v>
      </c>
      <c r="AY297" s="264" t="s">
        <v>166</v>
      </c>
    </row>
    <row r="298" s="14" customFormat="1">
      <c r="B298" s="265"/>
      <c r="C298" s="266"/>
      <c r="D298" s="245" t="s">
        <v>176</v>
      </c>
      <c r="E298" s="267" t="s">
        <v>1</v>
      </c>
      <c r="F298" s="268" t="s">
        <v>181</v>
      </c>
      <c r="G298" s="266"/>
      <c r="H298" s="269">
        <v>210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176</v>
      </c>
      <c r="AU298" s="275" t="s">
        <v>87</v>
      </c>
      <c r="AV298" s="14" t="s">
        <v>174</v>
      </c>
      <c r="AW298" s="14" t="s">
        <v>32</v>
      </c>
      <c r="AX298" s="14" t="s">
        <v>85</v>
      </c>
      <c r="AY298" s="275" t="s">
        <v>166</v>
      </c>
    </row>
    <row r="299" s="1" customFormat="1" ht="24" customHeight="1">
      <c r="B299" s="37"/>
      <c r="C299" s="276" t="s">
        <v>540</v>
      </c>
      <c r="D299" s="276" t="s">
        <v>300</v>
      </c>
      <c r="E299" s="277" t="s">
        <v>541</v>
      </c>
      <c r="F299" s="278" t="s">
        <v>542</v>
      </c>
      <c r="G299" s="279" t="s">
        <v>543</v>
      </c>
      <c r="H299" s="280">
        <v>525</v>
      </c>
      <c r="I299" s="281"/>
      <c r="J299" s="282">
        <f>ROUND(I299*H299,2)</f>
        <v>0</v>
      </c>
      <c r="K299" s="278" t="s">
        <v>173</v>
      </c>
      <c r="L299" s="283"/>
      <c r="M299" s="284" t="s">
        <v>1</v>
      </c>
      <c r="N299" s="285" t="s">
        <v>43</v>
      </c>
      <c r="O299" s="85"/>
      <c r="P299" s="239">
        <f>O299*H299</f>
        <v>0</v>
      </c>
      <c r="Q299" s="239">
        <v>0.001</v>
      </c>
      <c r="R299" s="239">
        <f>Q299*H299</f>
        <v>0.52500000000000002</v>
      </c>
      <c r="S299" s="239">
        <v>0</v>
      </c>
      <c r="T299" s="240">
        <f>S299*H299</f>
        <v>0</v>
      </c>
      <c r="AR299" s="241" t="s">
        <v>303</v>
      </c>
      <c r="AT299" s="241" t="s">
        <v>300</v>
      </c>
      <c r="AU299" s="241" t="s">
        <v>87</v>
      </c>
      <c r="AY299" s="16" t="s">
        <v>166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85</v>
      </c>
      <c r="BK299" s="242">
        <f>ROUND(I299*H299,2)</f>
        <v>0</v>
      </c>
      <c r="BL299" s="16" t="s">
        <v>219</v>
      </c>
      <c r="BM299" s="241" t="s">
        <v>544</v>
      </c>
    </row>
    <row r="300" s="13" customFormat="1">
      <c r="B300" s="254"/>
      <c r="C300" s="255"/>
      <c r="D300" s="245" t="s">
        <v>176</v>
      </c>
      <c r="E300" s="255"/>
      <c r="F300" s="257" t="s">
        <v>545</v>
      </c>
      <c r="G300" s="255"/>
      <c r="H300" s="258">
        <v>525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AT300" s="264" t="s">
        <v>176</v>
      </c>
      <c r="AU300" s="264" t="s">
        <v>87</v>
      </c>
      <c r="AV300" s="13" t="s">
        <v>87</v>
      </c>
      <c r="AW300" s="13" t="s">
        <v>4</v>
      </c>
      <c r="AX300" s="13" t="s">
        <v>85</v>
      </c>
      <c r="AY300" s="264" t="s">
        <v>166</v>
      </c>
    </row>
    <row r="301" s="1" customFormat="1" ht="24" customHeight="1">
      <c r="B301" s="37"/>
      <c r="C301" s="230" t="s">
        <v>546</v>
      </c>
      <c r="D301" s="230" t="s">
        <v>169</v>
      </c>
      <c r="E301" s="231" t="s">
        <v>547</v>
      </c>
      <c r="F301" s="232" t="s">
        <v>548</v>
      </c>
      <c r="G301" s="233" t="s">
        <v>192</v>
      </c>
      <c r="H301" s="234">
        <v>1.315</v>
      </c>
      <c r="I301" s="235"/>
      <c r="J301" s="236">
        <f>ROUND(I301*H301,2)</f>
        <v>0</v>
      </c>
      <c r="K301" s="232" t="s">
        <v>173</v>
      </c>
      <c r="L301" s="42"/>
      <c r="M301" s="237" t="s">
        <v>1</v>
      </c>
      <c r="N301" s="238" t="s">
        <v>43</v>
      </c>
      <c r="O301" s="8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AR301" s="241" t="s">
        <v>219</v>
      </c>
      <c r="AT301" s="241" t="s">
        <v>169</v>
      </c>
      <c r="AU301" s="241" t="s">
        <v>87</v>
      </c>
      <c r="AY301" s="16" t="s">
        <v>166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6" t="s">
        <v>85</v>
      </c>
      <c r="BK301" s="242">
        <f>ROUND(I301*H301,2)</f>
        <v>0</v>
      </c>
      <c r="BL301" s="16" t="s">
        <v>219</v>
      </c>
      <c r="BM301" s="241" t="s">
        <v>549</v>
      </c>
    </row>
    <row r="302" s="11" customFormat="1" ht="22.8" customHeight="1">
      <c r="B302" s="214"/>
      <c r="C302" s="215"/>
      <c r="D302" s="216" t="s">
        <v>77</v>
      </c>
      <c r="E302" s="228" t="s">
        <v>550</v>
      </c>
      <c r="F302" s="228" t="s">
        <v>551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SUM(P303:P327)</f>
        <v>0</v>
      </c>
      <c r="Q302" s="222"/>
      <c r="R302" s="223">
        <f>SUM(R303:R327)</f>
        <v>0.248025</v>
      </c>
      <c r="S302" s="222"/>
      <c r="T302" s="224">
        <f>SUM(T303:T327)</f>
        <v>1.7768250000000001</v>
      </c>
      <c r="AR302" s="225" t="s">
        <v>87</v>
      </c>
      <c r="AT302" s="226" t="s">
        <v>77</v>
      </c>
      <c r="AU302" s="226" t="s">
        <v>85</v>
      </c>
      <c r="AY302" s="225" t="s">
        <v>166</v>
      </c>
      <c r="BK302" s="227">
        <f>SUM(BK303:BK327)</f>
        <v>0</v>
      </c>
    </row>
    <row r="303" s="1" customFormat="1" ht="16.5" customHeight="1">
      <c r="B303" s="37"/>
      <c r="C303" s="230" t="s">
        <v>552</v>
      </c>
      <c r="D303" s="230" t="s">
        <v>169</v>
      </c>
      <c r="E303" s="231" t="s">
        <v>553</v>
      </c>
      <c r="F303" s="232" t="s">
        <v>554</v>
      </c>
      <c r="G303" s="233" t="s">
        <v>234</v>
      </c>
      <c r="H303" s="234">
        <v>45</v>
      </c>
      <c r="I303" s="235"/>
      <c r="J303" s="236">
        <f>ROUND(I303*H303,2)</f>
        <v>0</v>
      </c>
      <c r="K303" s="232" t="s">
        <v>173</v>
      </c>
      <c r="L303" s="42"/>
      <c r="M303" s="237" t="s">
        <v>1</v>
      </c>
      <c r="N303" s="238" t="s">
        <v>43</v>
      </c>
      <c r="O303" s="85"/>
      <c r="P303" s="239">
        <f>O303*H303</f>
        <v>0</v>
      </c>
      <c r="Q303" s="239">
        <v>0</v>
      </c>
      <c r="R303" s="239">
        <f>Q303*H303</f>
        <v>0</v>
      </c>
      <c r="S303" s="239">
        <v>0.014919999999999999</v>
      </c>
      <c r="T303" s="240">
        <f>S303*H303</f>
        <v>0.6714</v>
      </c>
      <c r="AR303" s="241" t="s">
        <v>219</v>
      </c>
      <c r="AT303" s="241" t="s">
        <v>169</v>
      </c>
      <c r="AU303" s="241" t="s">
        <v>87</v>
      </c>
      <c r="AY303" s="16" t="s">
        <v>166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6" t="s">
        <v>85</v>
      </c>
      <c r="BK303" s="242">
        <f>ROUND(I303*H303,2)</f>
        <v>0</v>
      </c>
      <c r="BL303" s="16" t="s">
        <v>219</v>
      </c>
      <c r="BM303" s="241" t="s">
        <v>555</v>
      </c>
    </row>
    <row r="304" s="1" customFormat="1" ht="16.5" customHeight="1">
      <c r="B304" s="37"/>
      <c r="C304" s="230" t="s">
        <v>556</v>
      </c>
      <c r="D304" s="230" t="s">
        <v>169</v>
      </c>
      <c r="E304" s="231" t="s">
        <v>557</v>
      </c>
      <c r="F304" s="232" t="s">
        <v>558</v>
      </c>
      <c r="G304" s="233" t="s">
        <v>234</v>
      </c>
      <c r="H304" s="234">
        <v>22.5</v>
      </c>
      <c r="I304" s="235"/>
      <c r="J304" s="236">
        <f>ROUND(I304*H304,2)</f>
        <v>0</v>
      </c>
      <c r="K304" s="232" t="s">
        <v>173</v>
      </c>
      <c r="L304" s="42"/>
      <c r="M304" s="237" t="s">
        <v>1</v>
      </c>
      <c r="N304" s="238" t="s">
        <v>43</v>
      </c>
      <c r="O304" s="85"/>
      <c r="P304" s="239">
        <f>O304*H304</f>
        <v>0</v>
      </c>
      <c r="Q304" s="239">
        <v>0</v>
      </c>
      <c r="R304" s="239">
        <f>Q304*H304</f>
        <v>0</v>
      </c>
      <c r="S304" s="239">
        <v>0.03065</v>
      </c>
      <c r="T304" s="240">
        <f>S304*H304</f>
        <v>0.68962500000000004</v>
      </c>
      <c r="AR304" s="241" t="s">
        <v>219</v>
      </c>
      <c r="AT304" s="241" t="s">
        <v>169</v>
      </c>
      <c r="AU304" s="241" t="s">
        <v>87</v>
      </c>
      <c r="AY304" s="16" t="s">
        <v>166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6" t="s">
        <v>85</v>
      </c>
      <c r="BK304" s="242">
        <f>ROUND(I304*H304,2)</f>
        <v>0</v>
      </c>
      <c r="BL304" s="16" t="s">
        <v>219</v>
      </c>
      <c r="BM304" s="241" t="s">
        <v>559</v>
      </c>
    </row>
    <row r="305" s="13" customFormat="1">
      <c r="B305" s="254"/>
      <c r="C305" s="255"/>
      <c r="D305" s="245" t="s">
        <v>176</v>
      </c>
      <c r="E305" s="256" t="s">
        <v>1</v>
      </c>
      <c r="F305" s="257" t="s">
        <v>560</v>
      </c>
      <c r="G305" s="255"/>
      <c r="H305" s="258">
        <v>22.5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AT305" s="264" t="s">
        <v>176</v>
      </c>
      <c r="AU305" s="264" t="s">
        <v>87</v>
      </c>
      <c r="AV305" s="13" t="s">
        <v>87</v>
      </c>
      <c r="AW305" s="13" t="s">
        <v>32</v>
      </c>
      <c r="AX305" s="13" t="s">
        <v>78</v>
      </c>
      <c r="AY305" s="264" t="s">
        <v>166</v>
      </c>
    </row>
    <row r="306" s="14" customFormat="1">
      <c r="B306" s="265"/>
      <c r="C306" s="266"/>
      <c r="D306" s="245" t="s">
        <v>176</v>
      </c>
      <c r="E306" s="267" t="s">
        <v>1</v>
      </c>
      <c r="F306" s="268" t="s">
        <v>181</v>
      </c>
      <c r="G306" s="266"/>
      <c r="H306" s="269">
        <v>22.5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AT306" s="275" t="s">
        <v>176</v>
      </c>
      <c r="AU306" s="275" t="s">
        <v>87</v>
      </c>
      <c r="AV306" s="14" t="s">
        <v>174</v>
      </c>
      <c r="AW306" s="14" t="s">
        <v>32</v>
      </c>
      <c r="AX306" s="14" t="s">
        <v>85</v>
      </c>
      <c r="AY306" s="275" t="s">
        <v>166</v>
      </c>
    </row>
    <row r="307" s="1" customFormat="1" ht="16.5" customHeight="1">
      <c r="B307" s="37"/>
      <c r="C307" s="230" t="s">
        <v>561</v>
      </c>
      <c r="D307" s="230" t="s">
        <v>169</v>
      </c>
      <c r="E307" s="231" t="s">
        <v>562</v>
      </c>
      <c r="F307" s="232" t="s">
        <v>563</v>
      </c>
      <c r="G307" s="233" t="s">
        <v>218</v>
      </c>
      <c r="H307" s="234">
        <v>2</v>
      </c>
      <c r="I307" s="235"/>
      <c r="J307" s="236">
        <f>ROUND(I307*H307,2)</f>
        <v>0</v>
      </c>
      <c r="K307" s="232" t="s">
        <v>173</v>
      </c>
      <c r="L307" s="42"/>
      <c r="M307" s="237" t="s">
        <v>1</v>
      </c>
      <c r="N307" s="238" t="s">
        <v>43</v>
      </c>
      <c r="O307" s="85"/>
      <c r="P307" s="239">
        <f>O307*H307</f>
        <v>0</v>
      </c>
      <c r="Q307" s="239">
        <v>0.022200000000000001</v>
      </c>
      <c r="R307" s="239">
        <f>Q307*H307</f>
        <v>0.044400000000000002</v>
      </c>
      <c r="S307" s="239">
        <v>0</v>
      </c>
      <c r="T307" s="240">
        <f>S307*H307</f>
        <v>0</v>
      </c>
      <c r="AR307" s="241" t="s">
        <v>219</v>
      </c>
      <c r="AT307" s="241" t="s">
        <v>169</v>
      </c>
      <c r="AU307" s="241" t="s">
        <v>87</v>
      </c>
      <c r="AY307" s="16" t="s">
        <v>166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6" t="s">
        <v>85</v>
      </c>
      <c r="BK307" s="242">
        <f>ROUND(I307*H307,2)</f>
        <v>0</v>
      </c>
      <c r="BL307" s="16" t="s">
        <v>219</v>
      </c>
      <c r="BM307" s="241" t="s">
        <v>564</v>
      </c>
    </row>
    <row r="308" s="1" customFormat="1" ht="16.5" customHeight="1">
      <c r="B308" s="37"/>
      <c r="C308" s="230" t="s">
        <v>565</v>
      </c>
      <c r="D308" s="230" t="s">
        <v>169</v>
      </c>
      <c r="E308" s="231" t="s">
        <v>566</v>
      </c>
      <c r="F308" s="232" t="s">
        <v>567</v>
      </c>
      <c r="G308" s="233" t="s">
        <v>234</v>
      </c>
      <c r="H308" s="234">
        <v>210</v>
      </c>
      <c r="I308" s="235"/>
      <c r="J308" s="236">
        <f>ROUND(I308*H308,2)</f>
        <v>0</v>
      </c>
      <c r="K308" s="232" t="s">
        <v>173</v>
      </c>
      <c r="L308" s="42"/>
      <c r="M308" s="237" t="s">
        <v>1</v>
      </c>
      <c r="N308" s="238" t="s">
        <v>43</v>
      </c>
      <c r="O308" s="85"/>
      <c r="P308" s="239">
        <f>O308*H308</f>
        <v>0</v>
      </c>
      <c r="Q308" s="239">
        <v>0</v>
      </c>
      <c r="R308" s="239">
        <f>Q308*H308</f>
        <v>0</v>
      </c>
      <c r="S308" s="239">
        <v>0.00198</v>
      </c>
      <c r="T308" s="240">
        <f>S308*H308</f>
        <v>0.4158</v>
      </c>
      <c r="AR308" s="241" t="s">
        <v>219</v>
      </c>
      <c r="AT308" s="241" t="s">
        <v>169</v>
      </c>
      <c r="AU308" s="241" t="s">
        <v>87</v>
      </c>
      <c r="AY308" s="16" t="s">
        <v>166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6" t="s">
        <v>85</v>
      </c>
      <c r="BK308" s="242">
        <f>ROUND(I308*H308,2)</f>
        <v>0</v>
      </c>
      <c r="BL308" s="16" t="s">
        <v>219</v>
      </c>
      <c r="BM308" s="241" t="s">
        <v>568</v>
      </c>
    </row>
    <row r="309" s="13" customFormat="1">
      <c r="B309" s="254"/>
      <c r="C309" s="255"/>
      <c r="D309" s="245" t="s">
        <v>176</v>
      </c>
      <c r="E309" s="256" t="s">
        <v>1</v>
      </c>
      <c r="F309" s="257" t="s">
        <v>374</v>
      </c>
      <c r="G309" s="255"/>
      <c r="H309" s="258">
        <v>120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AT309" s="264" t="s">
        <v>176</v>
      </c>
      <c r="AU309" s="264" t="s">
        <v>87</v>
      </c>
      <c r="AV309" s="13" t="s">
        <v>87</v>
      </c>
      <c r="AW309" s="13" t="s">
        <v>32</v>
      </c>
      <c r="AX309" s="13" t="s">
        <v>78</v>
      </c>
      <c r="AY309" s="264" t="s">
        <v>166</v>
      </c>
    </row>
    <row r="310" s="13" customFormat="1">
      <c r="B310" s="254"/>
      <c r="C310" s="255"/>
      <c r="D310" s="245" t="s">
        <v>176</v>
      </c>
      <c r="E310" s="256" t="s">
        <v>1</v>
      </c>
      <c r="F310" s="257" t="s">
        <v>569</v>
      </c>
      <c r="G310" s="255"/>
      <c r="H310" s="258">
        <v>90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176</v>
      </c>
      <c r="AU310" s="264" t="s">
        <v>87</v>
      </c>
      <c r="AV310" s="13" t="s">
        <v>87</v>
      </c>
      <c r="AW310" s="13" t="s">
        <v>32</v>
      </c>
      <c r="AX310" s="13" t="s">
        <v>78</v>
      </c>
      <c r="AY310" s="264" t="s">
        <v>166</v>
      </c>
    </row>
    <row r="311" s="14" customFormat="1">
      <c r="B311" s="265"/>
      <c r="C311" s="266"/>
      <c r="D311" s="245" t="s">
        <v>176</v>
      </c>
      <c r="E311" s="267" t="s">
        <v>1</v>
      </c>
      <c r="F311" s="268" t="s">
        <v>181</v>
      </c>
      <c r="G311" s="266"/>
      <c r="H311" s="269">
        <v>210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AT311" s="275" t="s">
        <v>176</v>
      </c>
      <c r="AU311" s="275" t="s">
        <v>87</v>
      </c>
      <c r="AV311" s="14" t="s">
        <v>174</v>
      </c>
      <c r="AW311" s="14" t="s">
        <v>32</v>
      </c>
      <c r="AX311" s="14" t="s">
        <v>85</v>
      </c>
      <c r="AY311" s="275" t="s">
        <v>166</v>
      </c>
    </row>
    <row r="312" s="1" customFormat="1" ht="16.5" customHeight="1">
      <c r="B312" s="37"/>
      <c r="C312" s="230" t="s">
        <v>570</v>
      </c>
      <c r="D312" s="230" t="s">
        <v>169</v>
      </c>
      <c r="E312" s="231" t="s">
        <v>571</v>
      </c>
      <c r="F312" s="232" t="s">
        <v>572</v>
      </c>
      <c r="G312" s="233" t="s">
        <v>218</v>
      </c>
      <c r="H312" s="234">
        <v>15</v>
      </c>
      <c r="I312" s="235"/>
      <c r="J312" s="236">
        <f>ROUND(I312*H312,2)</f>
        <v>0</v>
      </c>
      <c r="K312" s="232" t="s">
        <v>173</v>
      </c>
      <c r="L312" s="42"/>
      <c r="M312" s="237" t="s">
        <v>1</v>
      </c>
      <c r="N312" s="238" t="s">
        <v>43</v>
      </c>
      <c r="O312" s="85"/>
      <c r="P312" s="239">
        <f>O312*H312</f>
        <v>0</v>
      </c>
      <c r="Q312" s="239">
        <v>0.0018</v>
      </c>
      <c r="R312" s="239">
        <f>Q312*H312</f>
        <v>0.027</v>
      </c>
      <c r="S312" s="239">
        <v>0</v>
      </c>
      <c r="T312" s="240">
        <f>S312*H312</f>
        <v>0</v>
      </c>
      <c r="AR312" s="241" t="s">
        <v>219</v>
      </c>
      <c r="AT312" s="241" t="s">
        <v>169</v>
      </c>
      <c r="AU312" s="241" t="s">
        <v>87</v>
      </c>
      <c r="AY312" s="16" t="s">
        <v>166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85</v>
      </c>
      <c r="BK312" s="242">
        <f>ROUND(I312*H312,2)</f>
        <v>0</v>
      </c>
      <c r="BL312" s="16" t="s">
        <v>219</v>
      </c>
      <c r="BM312" s="241" t="s">
        <v>573</v>
      </c>
    </row>
    <row r="313" s="1" customFormat="1" ht="16.5" customHeight="1">
      <c r="B313" s="37"/>
      <c r="C313" s="230" t="s">
        <v>574</v>
      </c>
      <c r="D313" s="230" t="s">
        <v>169</v>
      </c>
      <c r="E313" s="231" t="s">
        <v>575</v>
      </c>
      <c r="F313" s="232" t="s">
        <v>576</v>
      </c>
      <c r="G313" s="233" t="s">
        <v>218</v>
      </c>
      <c r="H313" s="234">
        <v>15</v>
      </c>
      <c r="I313" s="235"/>
      <c r="J313" s="236">
        <f>ROUND(I313*H313,2)</f>
        <v>0</v>
      </c>
      <c r="K313" s="232" t="s">
        <v>173</v>
      </c>
      <c r="L313" s="42"/>
      <c r="M313" s="237" t="s">
        <v>1</v>
      </c>
      <c r="N313" s="238" t="s">
        <v>43</v>
      </c>
      <c r="O313" s="85"/>
      <c r="P313" s="239">
        <f>O313*H313</f>
        <v>0</v>
      </c>
      <c r="Q313" s="239">
        <v>0.0013400000000000001</v>
      </c>
      <c r="R313" s="239">
        <f>Q313*H313</f>
        <v>0.0201</v>
      </c>
      <c r="S313" s="239">
        <v>0</v>
      </c>
      <c r="T313" s="240">
        <f>S313*H313</f>
        <v>0</v>
      </c>
      <c r="AR313" s="241" t="s">
        <v>219</v>
      </c>
      <c r="AT313" s="241" t="s">
        <v>169</v>
      </c>
      <c r="AU313" s="241" t="s">
        <v>87</v>
      </c>
      <c r="AY313" s="16" t="s">
        <v>166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6" t="s">
        <v>85</v>
      </c>
      <c r="BK313" s="242">
        <f>ROUND(I313*H313,2)</f>
        <v>0</v>
      </c>
      <c r="BL313" s="16" t="s">
        <v>219</v>
      </c>
      <c r="BM313" s="241" t="s">
        <v>577</v>
      </c>
    </row>
    <row r="314" s="1" customFormat="1" ht="16.5" customHeight="1">
      <c r="B314" s="37"/>
      <c r="C314" s="230" t="s">
        <v>578</v>
      </c>
      <c r="D314" s="230" t="s">
        <v>169</v>
      </c>
      <c r="E314" s="231" t="s">
        <v>579</v>
      </c>
      <c r="F314" s="232" t="s">
        <v>580</v>
      </c>
      <c r="G314" s="233" t="s">
        <v>234</v>
      </c>
      <c r="H314" s="234">
        <v>90</v>
      </c>
      <c r="I314" s="235"/>
      <c r="J314" s="236">
        <f>ROUND(I314*H314,2)</f>
        <v>0</v>
      </c>
      <c r="K314" s="232" t="s">
        <v>173</v>
      </c>
      <c r="L314" s="42"/>
      <c r="M314" s="237" t="s">
        <v>1</v>
      </c>
      <c r="N314" s="238" t="s">
        <v>43</v>
      </c>
      <c r="O314" s="85"/>
      <c r="P314" s="239">
        <f>O314*H314</f>
        <v>0</v>
      </c>
      <c r="Q314" s="239">
        <v>0.0012099999999999999</v>
      </c>
      <c r="R314" s="239">
        <f>Q314*H314</f>
        <v>0.1089</v>
      </c>
      <c r="S314" s="239">
        <v>0</v>
      </c>
      <c r="T314" s="240">
        <f>S314*H314</f>
        <v>0</v>
      </c>
      <c r="AR314" s="241" t="s">
        <v>219</v>
      </c>
      <c r="AT314" s="241" t="s">
        <v>169</v>
      </c>
      <c r="AU314" s="241" t="s">
        <v>87</v>
      </c>
      <c r="AY314" s="16" t="s">
        <v>166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6" t="s">
        <v>85</v>
      </c>
      <c r="BK314" s="242">
        <f>ROUND(I314*H314,2)</f>
        <v>0</v>
      </c>
      <c r="BL314" s="16" t="s">
        <v>219</v>
      </c>
      <c r="BM314" s="241" t="s">
        <v>581</v>
      </c>
    </row>
    <row r="315" s="13" customFormat="1">
      <c r="B315" s="254"/>
      <c r="C315" s="255"/>
      <c r="D315" s="245" t="s">
        <v>176</v>
      </c>
      <c r="E315" s="256" t="s">
        <v>1</v>
      </c>
      <c r="F315" s="257" t="s">
        <v>569</v>
      </c>
      <c r="G315" s="255"/>
      <c r="H315" s="258">
        <v>90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176</v>
      </c>
      <c r="AU315" s="264" t="s">
        <v>87</v>
      </c>
      <c r="AV315" s="13" t="s">
        <v>87</v>
      </c>
      <c r="AW315" s="13" t="s">
        <v>32</v>
      </c>
      <c r="AX315" s="13" t="s">
        <v>78</v>
      </c>
      <c r="AY315" s="264" t="s">
        <v>166</v>
      </c>
    </row>
    <row r="316" s="14" customFormat="1">
      <c r="B316" s="265"/>
      <c r="C316" s="266"/>
      <c r="D316" s="245" t="s">
        <v>176</v>
      </c>
      <c r="E316" s="267" t="s">
        <v>1</v>
      </c>
      <c r="F316" s="268" t="s">
        <v>181</v>
      </c>
      <c r="G316" s="266"/>
      <c r="H316" s="269">
        <v>90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AT316" s="275" t="s">
        <v>176</v>
      </c>
      <c r="AU316" s="275" t="s">
        <v>87</v>
      </c>
      <c r="AV316" s="14" t="s">
        <v>174</v>
      </c>
      <c r="AW316" s="14" t="s">
        <v>32</v>
      </c>
      <c r="AX316" s="14" t="s">
        <v>85</v>
      </c>
      <c r="AY316" s="275" t="s">
        <v>166</v>
      </c>
    </row>
    <row r="317" s="1" customFormat="1" ht="16.5" customHeight="1">
      <c r="B317" s="37"/>
      <c r="C317" s="230" t="s">
        <v>582</v>
      </c>
      <c r="D317" s="230" t="s">
        <v>169</v>
      </c>
      <c r="E317" s="231" t="s">
        <v>583</v>
      </c>
      <c r="F317" s="232" t="s">
        <v>584</v>
      </c>
      <c r="G317" s="233" t="s">
        <v>234</v>
      </c>
      <c r="H317" s="234">
        <v>60</v>
      </c>
      <c r="I317" s="235"/>
      <c r="J317" s="236">
        <f>ROUND(I317*H317,2)</f>
        <v>0</v>
      </c>
      <c r="K317" s="232" t="s">
        <v>173</v>
      </c>
      <c r="L317" s="42"/>
      <c r="M317" s="237" t="s">
        <v>1</v>
      </c>
      <c r="N317" s="238" t="s">
        <v>43</v>
      </c>
      <c r="O317" s="85"/>
      <c r="P317" s="239">
        <f>O317*H317</f>
        <v>0</v>
      </c>
      <c r="Q317" s="239">
        <v>0.00029</v>
      </c>
      <c r="R317" s="239">
        <f>Q317*H317</f>
        <v>0.017399999999999999</v>
      </c>
      <c r="S317" s="239">
        <v>0</v>
      </c>
      <c r="T317" s="240">
        <f>S317*H317</f>
        <v>0</v>
      </c>
      <c r="AR317" s="241" t="s">
        <v>219</v>
      </c>
      <c r="AT317" s="241" t="s">
        <v>169</v>
      </c>
      <c r="AU317" s="241" t="s">
        <v>87</v>
      </c>
      <c r="AY317" s="16" t="s">
        <v>166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6" t="s">
        <v>85</v>
      </c>
      <c r="BK317" s="242">
        <f>ROUND(I317*H317,2)</f>
        <v>0</v>
      </c>
      <c r="BL317" s="16" t="s">
        <v>219</v>
      </c>
      <c r="BM317" s="241" t="s">
        <v>585</v>
      </c>
    </row>
    <row r="318" s="13" customFormat="1">
      <c r="B318" s="254"/>
      <c r="C318" s="255"/>
      <c r="D318" s="245" t="s">
        <v>176</v>
      </c>
      <c r="E318" s="256" t="s">
        <v>1</v>
      </c>
      <c r="F318" s="257" t="s">
        <v>288</v>
      </c>
      <c r="G318" s="255"/>
      <c r="H318" s="258">
        <v>60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AT318" s="264" t="s">
        <v>176</v>
      </c>
      <c r="AU318" s="264" t="s">
        <v>87</v>
      </c>
      <c r="AV318" s="13" t="s">
        <v>87</v>
      </c>
      <c r="AW318" s="13" t="s">
        <v>32</v>
      </c>
      <c r="AX318" s="13" t="s">
        <v>78</v>
      </c>
      <c r="AY318" s="264" t="s">
        <v>166</v>
      </c>
    </row>
    <row r="319" s="14" customFormat="1">
      <c r="B319" s="265"/>
      <c r="C319" s="266"/>
      <c r="D319" s="245" t="s">
        <v>176</v>
      </c>
      <c r="E319" s="267" t="s">
        <v>1</v>
      </c>
      <c r="F319" s="268" t="s">
        <v>181</v>
      </c>
      <c r="G319" s="266"/>
      <c r="H319" s="269">
        <v>60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AT319" s="275" t="s">
        <v>176</v>
      </c>
      <c r="AU319" s="275" t="s">
        <v>87</v>
      </c>
      <c r="AV319" s="14" t="s">
        <v>174</v>
      </c>
      <c r="AW319" s="14" t="s">
        <v>32</v>
      </c>
      <c r="AX319" s="14" t="s">
        <v>85</v>
      </c>
      <c r="AY319" s="275" t="s">
        <v>166</v>
      </c>
    </row>
    <row r="320" s="1" customFormat="1" ht="16.5" customHeight="1">
      <c r="B320" s="37"/>
      <c r="C320" s="230" t="s">
        <v>586</v>
      </c>
      <c r="D320" s="230" t="s">
        <v>169</v>
      </c>
      <c r="E320" s="231" t="s">
        <v>587</v>
      </c>
      <c r="F320" s="232" t="s">
        <v>588</v>
      </c>
      <c r="G320" s="233" t="s">
        <v>234</v>
      </c>
      <c r="H320" s="234">
        <v>37.5</v>
      </c>
      <c r="I320" s="235"/>
      <c r="J320" s="236">
        <f>ROUND(I320*H320,2)</f>
        <v>0</v>
      </c>
      <c r="K320" s="232" t="s">
        <v>173</v>
      </c>
      <c r="L320" s="42"/>
      <c r="M320" s="237" t="s">
        <v>1</v>
      </c>
      <c r="N320" s="238" t="s">
        <v>43</v>
      </c>
      <c r="O320" s="85"/>
      <c r="P320" s="239">
        <f>O320*H320</f>
        <v>0</v>
      </c>
      <c r="Q320" s="239">
        <v>0.00035</v>
      </c>
      <c r="R320" s="239">
        <f>Q320*H320</f>
        <v>0.013125</v>
      </c>
      <c r="S320" s="239">
        <v>0</v>
      </c>
      <c r="T320" s="240">
        <f>S320*H320</f>
        <v>0</v>
      </c>
      <c r="AR320" s="241" t="s">
        <v>219</v>
      </c>
      <c r="AT320" s="241" t="s">
        <v>169</v>
      </c>
      <c r="AU320" s="241" t="s">
        <v>87</v>
      </c>
      <c r="AY320" s="16" t="s">
        <v>166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6" t="s">
        <v>85</v>
      </c>
      <c r="BK320" s="242">
        <f>ROUND(I320*H320,2)</f>
        <v>0</v>
      </c>
      <c r="BL320" s="16" t="s">
        <v>219</v>
      </c>
      <c r="BM320" s="241" t="s">
        <v>589</v>
      </c>
    </row>
    <row r="321" s="13" customFormat="1">
      <c r="B321" s="254"/>
      <c r="C321" s="255"/>
      <c r="D321" s="245" t="s">
        <v>176</v>
      </c>
      <c r="E321" s="256" t="s">
        <v>1</v>
      </c>
      <c r="F321" s="257" t="s">
        <v>590</v>
      </c>
      <c r="G321" s="255"/>
      <c r="H321" s="258">
        <v>37.5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AT321" s="264" t="s">
        <v>176</v>
      </c>
      <c r="AU321" s="264" t="s">
        <v>87</v>
      </c>
      <c r="AV321" s="13" t="s">
        <v>87</v>
      </c>
      <c r="AW321" s="13" t="s">
        <v>32</v>
      </c>
      <c r="AX321" s="13" t="s">
        <v>78</v>
      </c>
      <c r="AY321" s="264" t="s">
        <v>166</v>
      </c>
    </row>
    <row r="322" s="14" customFormat="1">
      <c r="B322" s="265"/>
      <c r="C322" s="266"/>
      <c r="D322" s="245" t="s">
        <v>176</v>
      </c>
      <c r="E322" s="267" t="s">
        <v>1</v>
      </c>
      <c r="F322" s="268" t="s">
        <v>181</v>
      </c>
      <c r="G322" s="266"/>
      <c r="H322" s="269">
        <v>37.5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AT322" s="275" t="s">
        <v>176</v>
      </c>
      <c r="AU322" s="275" t="s">
        <v>87</v>
      </c>
      <c r="AV322" s="14" t="s">
        <v>174</v>
      </c>
      <c r="AW322" s="14" t="s">
        <v>32</v>
      </c>
      <c r="AX322" s="14" t="s">
        <v>85</v>
      </c>
      <c r="AY322" s="275" t="s">
        <v>166</v>
      </c>
    </row>
    <row r="323" s="1" customFormat="1" ht="16.5" customHeight="1">
      <c r="B323" s="37"/>
      <c r="C323" s="230" t="s">
        <v>591</v>
      </c>
      <c r="D323" s="230" t="s">
        <v>169</v>
      </c>
      <c r="E323" s="231" t="s">
        <v>592</v>
      </c>
      <c r="F323" s="232" t="s">
        <v>593</v>
      </c>
      <c r="G323" s="233" t="s">
        <v>234</v>
      </c>
      <c r="H323" s="234">
        <v>15</v>
      </c>
      <c r="I323" s="235"/>
      <c r="J323" s="236">
        <f>ROUND(I323*H323,2)</f>
        <v>0</v>
      </c>
      <c r="K323" s="232" t="s">
        <v>173</v>
      </c>
      <c r="L323" s="42"/>
      <c r="M323" s="237" t="s">
        <v>1</v>
      </c>
      <c r="N323" s="238" t="s">
        <v>43</v>
      </c>
      <c r="O323" s="85"/>
      <c r="P323" s="239">
        <f>O323*H323</f>
        <v>0</v>
      </c>
      <c r="Q323" s="239">
        <v>0.00114</v>
      </c>
      <c r="R323" s="239">
        <f>Q323*H323</f>
        <v>0.017100000000000001</v>
      </c>
      <c r="S323" s="239">
        <v>0</v>
      </c>
      <c r="T323" s="240">
        <f>S323*H323</f>
        <v>0</v>
      </c>
      <c r="AR323" s="241" t="s">
        <v>219</v>
      </c>
      <c r="AT323" s="241" t="s">
        <v>169</v>
      </c>
      <c r="AU323" s="241" t="s">
        <v>87</v>
      </c>
      <c r="AY323" s="16" t="s">
        <v>166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6" t="s">
        <v>85</v>
      </c>
      <c r="BK323" s="242">
        <f>ROUND(I323*H323,2)</f>
        <v>0</v>
      </c>
      <c r="BL323" s="16" t="s">
        <v>219</v>
      </c>
      <c r="BM323" s="241" t="s">
        <v>594</v>
      </c>
    </row>
    <row r="324" s="13" customFormat="1">
      <c r="B324" s="254"/>
      <c r="C324" s="255"/>
      <c r="D324" s="245" t="s">
        <v>176</v>
      </c>
      <c r="E324" s="256" t="s">
        <v>1</v>
      </c>
      <c r="F324" s="257" t="s">
        <v>394</v>
      </c>
      <c r="G324" s="255"/>
      <c r="H324" s="258">
        <v>15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176</v>
      </c>
      <c r="AU324" s="264" t="s">
        <v>87</v>
      </c>
      <c r="AV324" s="13" t="s">
        <v>87</v>
      </c>
      <c r="AW324" s="13" t="s">
        <v>32</v>
      </c>
      <c r="AX324" s="13" t="s">
        <v>78</v>
      </c>
      <c r="AY324" s="264" t="s">
        <v>166</v>
      </c>
    </row>
    <row r="325" s="14" customFormat="1">
      <c r="B325" s="265"/>
      <c r="C325" s="266"/>
      <c r="D325" s="245" t="s">
        <v>176</v>
      </c>
      <c r="E325" s="267" t="s">
        <v>1</v>
      </c>
      <c r="F325" s="268" t="s">
        <v>181</v>
      </c>
      <c r="G325" s="266"/>
      <c r="H325" s="269">
        <v>15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AT325" s="275" t="s">
        <v>176</v>
      </c>
      <c r="AU325" s="275" t="s">
        <v>87</v>
      </c>
      <c r="AV325" s="14" t="s">
        <v>174</v>
      </c>
      <c r="AW325" s="14" t="s">
        <v>32</v>
      </c>
      <c r="AX325" s="14" t="s">
        <v>85</v>
      </c>
      <c r="AY325" s="275" t="s">
        <v>166</v>
      </c>
    </row>
    <row r="326" s="1" customFormat="1" ht="16.5" customHeight="1">
      <c r="B326" s="37"/>
      <c r="C326" s="230" t="s">
        <v>595</v>
      </c>
      <c r="D326" s="230" t="s">
        <v>169</v>
      </c>
      <c r="E326" s="231" t="s">
        <v>596</v>
      </c>
      <c r="F326" s="232" t="s">
        <v>597</v>
      </c>
      <c r="G326" s="233" t="s">
        <v>234</v>
      </c>
      <c r="H326" s="234">
        <v>90</v>
      </c>
      <c r="I326" s="235"/>
      <c r="J326" s="236">
        <f>ROUND(I326*H326,2)</f>
        <v>0</v>
      </c>
      <c r="K326" s="232" t="s">
        <v>173</v>
      </c>
      <c r="L326" s="42"/>
      <c r="M326" s="237" t="s">
        <v>1</v>
      </c>
      <c r="N326" s="238" t="s">
        <v>43</v>
      </c>
      <c r="O326" s="85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AR326" s="241" t="s">
        <v>219</v>
      </c>
      <c r="AT326" s="241" t="s">
        <v>169</v>
      </c>
      <c r="AU326" s="241" t="s">
        <v>87</v>
      </c>
      <c r="AY326" s="16" t="s">
        <v>166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6" t="s">
        <v>85</v>
      </c>
      <c r="BK326" s="242">
        <f>ROUND(I326*H326,2)</f>
        <v>0</v>
      </c>
      <c r="BL326" s="16" t="s">
        <v>219</v>
      </c>
      <c r="BM326" s="241" t="s">
        <v>598</v>
      </c>
    </row>
    <row r="327" s="1" customFormat="1" ht="24" customHeight="1">
      <c r="B327" s="37"/>
      <c r="C327" s="230" t="s">
        <v>599</v>
      </c>
      <c r="D327" s="230" t="s">
        <v>169</v>
      </c>
      <c r="E327" s="231" t="s">
        <v>600</v>
      </c>
      <c r="F327" s="232" t="s">
        <v>601</v>
      </c>
      <c r="G327" s="233" t="s">
        <v>192</v>
      </c>
      <c r="H327" s="234">
        <v>0.248</v>
      </c>
      <c r="I327" s="235"/>
      <c r="J327" s="236">
        <f>ROUND(I327*H327,2)</f>
        <v>0</v>
      </c>
      <c r="K327" s="232" t="s">
        <v>173</v>
      </c>
      <c r="L327" s="42"/>
      <c r="M327" s="237" t="s">
        <v>1</v>
      </c>
      <c r="N327" s="238" t="s">
        <v>43</v>
      </c>
      <c r="O327" s="85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AR327" s="241" t="s">
        <v>219</v>
      </c>
      <c r="AT327" s="241" t="s">
        <v>169</v>
      </c>
      <c r="AU327" s="241" t="s">
        <v>87</v>
      </c>
      <c r="AY327" s="16" t="s">
        <v>166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6" t="s">
        <v>85</v>
      </c>
      <c r="BK327" s="242">
        <f>ROUND(I327*H327,2)</f>
        <v>0</v>
      </c>
      <c r="BL327" s="16" t="s">
        <v>219</v>
      </c>
      <c r="BM327" s="241" t="s">
        <v>602</v>
      </c>
    </row>
    <row r="328" s="11" customFormat="1" ht="22.8" customHeight="1">
      <c r="B328" s="214"/>
      <c r="C328" s="215"/>
      <c r="D328" s="216" t="s">
        <v>77</v>
      </c>
      <c r="E328" s="228" t="s">
        <v>603</v>
      </c>
      <c r="F328" s="228" t="s">
        <v>604</v>
      </c>
      <c r="G328" s="215"/>
      <c r="H328" s="215"/>
      <c r="I328" s="218"/>
      <c r="J328" s="229">
        <f>BK328</f>
        <v>0</v>
      </c>
      <c r="K328" s="215"/>
      <c r="L328" s="220"/>
      <c r="M328" s="221"/>
      <c r="N328" s="222"/>
      <c r="O328" s="222"/>
      <c r="P328" s="223">
        <f>SUM(P329:P359)</f>
        <v>0</v>
      </c>
      <c r="Q328" s="222"/>
      <c r="R328" s="223">
        <f>SUM(R329:R359)</f>
        <v>0.51078500000000004</v>
      </c>
      <c r="S328" s="222"/>
      <c r="T328" s="224">
        <f>SUM(T329:T359)</f>
        <v>0.51119999999999999</v>
      </c>
      <c r="AR328" s="225" t="s">
        <v>87</v>
      </c>
      <c r="AT328" s="226" t="s">
        <v>77</v>
      </c>
      <c r="AU328" s="226" t="s">
        <v>85</v>
      </c>
      <c r="AY328" s="225" t="s">
        <v>166</v>
      </c>
      <c r="BK328" s="227">
        <f>SUM(BK329:BK359)</f>
        <v>0</v>
      </c>
    </row>
    <row r="329" s="1" customFormat="1" ht="24" customHeight="1">
      <c r="B329" s="37"/>
      <c r="C329" s="230" t="s">
        <v>605</v>
      </c>
      <c r="D329" s="230" t="s">
        <v>169</v>
      </c>
      <c r="E329" s="231" t="s">
        <v>606</v>
      </c>
      <c r="F329" s="232" t="s">
        <v>607</v>
      </c>
      <c r="G329" s="233" t="s">
        <v>234</v>
      </c>
      <c r="H329" s="234">
        <v>240</v>
      </c>
      <c r="I329" s="235"/>
      <c r="J329" s="236">
        <f>ROUND(I329*H329,2)</f>
        <v>0</v>
      </c>
      <c r="K329" s="232" t="s">
        <v>173</v>
      </c>
      <c r="L329" s="42"/>
      <c r="M329" s="237" t="s">
        <v>1</v>
      </c>
      <c r="N329" s="238" t="s">
        <v>43</v>
      </c>
      <c r="O329" s="85"/>
      <c r="P329" s="239">
        <f>O329*H329</f>
        <v>0</v>
      </c>
      <c r="Q329" s="239">
        <v>0</v>
      </c>
      <c r="R329" s="239">
        <f>Q329*H329</f>
        <v>0</v>
      </c>
      <c r="S329" s="239">
        <v>0.0021299999999999999</v>
      </c>
      <c r="T329" s="240">
        <f>S329*H329</f>
        <v>0.51119999999999999</v>
      </c>
      <c r="AR329" s="241" t="s">
        <v>219</v>
      </c>
      <c r="AT329" s="241" t="s">
        <v>169</v>
      </c>
      <c r="AU329" s="241" t="s">
        <v>87</v>
      </c>
      <c r="AY329" s="16" t="s">
        <v>166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85</v>
      </c>
      <c r="BK329" s="242">
        <f>ROUND(I329*H329,2)</f>
        <v>0</v>
      </c>
      <c r="BL329" s="16" t="s">
        <v>219</v>
      </c>
      <c r="BM329" s="241" t="s">
        <v>608</v>
      </c>
    </row>
    <row r="330" s="13" customFormat="1">
      <c r="B330" s="254"/>
      <c r="C330" s="255"/>
      <c r="D330" s="245" t="s">
        <v>176</v>
      </c>
      <c r="E330" s="256" t="s">
        <v>1</v>
      </c>
      <c r="F330" s="257" t="s">
        <v>609</v>
      </c>
      <c r="G330" s="255"/>
      <c r="H330" s="258">
        <v>240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AT330" s="264" t="s">
        <v>176</v>
      </c>
      <c r="AU330" s="264" t="s">
        <v>87</v>
      </c>
      <c r="AV330" s="13" t="s">
        <v>87</v>
      </c>
      <c r="AW330" s="13" t="s">
        <v>32</v>
      </c>
      <c r="AX330" s="13" t="s">
        <v>78</v>
      </c>
      <c r="AY330" s="264" t="s">
        <v>166</v>
      </c>
    </row>
    <row r="331" s="14" customFormat="1">
      <c r="B331" s="265"/>
      <c r="C331" s="266"/>
      <c r="D331" s="245" t="s">
        <v>176</v>
      </c>
      <c r="E331" s="267" t="s">
        <v>1</v>
      </c>
      <c r="F331" s="268" t="s">
        <v>181</v>
      </c>
      <c r="G331" s="266"/>
      <c r="H331" s="269">
        <v>240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176</v>
      </c>
      <c r="AU331" s="275" t="s">
        <v>87</v>
      </c>
      <c r="AV331" s="14" t="s">
        <v>174</v>
      </c>
      <c r="AW331" s="14" t="s">
        <v>32</v>
      </c>
      <c r="AX331" s="14" t="s">
        <v>85</v>
      </c>
      <c r="AY331" s="275" t="s">
        <v>166</v>
      </c>
    </row>
    <row r="332" s="1" customFormat="1" ht="24" customHeight="1">
      <c r="B332" s="37"/>
      <c r="C332" s="230" t="s">
        <v>610</v>
      </c>
      <c r="D332" s="230" t="s">
        <v>169</v>
      </c>
      <c r="E332" s="231" t="s">
        <v>611</v>
      </c>
      <c r="F332" s="232" t="s">
        <v>612</v>
      </c>
      <c r="G332" s="233" t="s">
        <v>234</v>
      </c>
      <c r="H332" s="234">
        <v>112.5</v>
      </c>
      <c r="I332" s="235"/>
      <c r="J332" s="236">
        <f>ROUND(I332*H332,2)</f>
        <v>0</v>
      </c>
      <c r="K332" s="232" t="s">
        <v>173</v>
      </c>
      <c r="L332" s="42"/>
      <c r="M332" s="237" t="s">
        <v>1</v>
      </c>
      <c r="N332" s="238" t="s">
        <v>43</v>
      </c>
      <c r="O332" s="85"/>
      <c r="P332" s="239">
        <f>O332*H332</f>
        <v>0</v>
      </c>
      <c r="Q332" s="239">
        <v>0.00066</v>
      </c>
      <c r="R332" s="239">
        <f>Q332*H332</f>
        <v>0.074249999999999997</v>
      </c>
      <c r="S332" s="239">
        <v>0</v>
      </c>
      <c r="T332" s="240">
        <f>S332*H332</f>
        <v>0</v>
      </c>
      <c r="AR332" s="241" t="s">
        <v>219</v>
      </c>
      <c r="AT332" s="241" t="s">
        <v>169</v>
      </c>
      <c r="AU332" s="241" t="s">
        <v>87</v>
      </c>
      <c r="AY332" s="16" t="s">
        <v>166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6" t="s">
        <v>85</v>
      </c>
      <c r="BK332" s="242">
        <f>ROUND(I332*H332,2)</f>
        <v>0</v>
      </c>
      <c r="BL332" s="16" t="s">
        <v>219</v>
      </c>
      <c r="BM332" s="241" t="s">
        <v>613</v>
      </c>
    </row>
    <row r="333" s="13" customFormat="1">
      <c r="B333" s="254"/>
      <c r="C333" s="255"/>
      <c r="D333" s="245" t="s">
        <v>176</v>
      </c>
      <c r="E333" s="256" t="s">
        <v>1</v>
      </c>
      <c r="F333" s="257" t="s">
        <v>614</v>
      </c>
      <c r="G333" s="255"/>
      <c r="H333" s="258">
        <v>112.5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AT333" s="264" t="s">
        <v>176</v>
      </c>
      <c r="AU333" s="264" t="s">
        <v>87</v>
      </c>
      <c r="AV333" s="13" t="s">
        <v>87</v>
      </c>
      <c r="AW333" s="13" t="s">
        <v>32</v>
      </c>
      <c r="AX333" s="13" t="s">
        <v>78</v>
      </c>
      <c r="AY333" s="264" t="s">
        <v>166</v>
      </c>
    </row>
    <row r="334" s="14" customFormat="1">
      <c r="B334" s="265"/>
      <c r="C334" s="266"/>
      <c r="D334" s="245" t="s">
        <v>176</v>
      </c>
      <c r="E334" s="267" t="s">
        <v>1</v>
      </c>
      <c r="F334" s="268" t="s">
        <v>181</v>
      </c>
      <c r="G334" s="266"/>
      <c r="H334" s="269">
        <v>112.5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AT334" s="275" t="s">
        <v>176</v>
      </c>
      <c r="AU334" s="275" t="s">
        <v>87</v>
      </c>
      <c r="AV334" s="14" t="s">
        <v>174</v>
      </c>
      <c r="AW334" s="14" t="s">
        <v>32</v>
      </c>
      <c r="AX334" s="14" t="s">
        <v>85</v>
      </c>
      <c r="AY334" s="275" t="s">
        <v>166</v>
      </c>
    </row>
    <row r="335" s="1" customFormat="1" ht="24" customHeight="1">
      <c r="B335" s="37"/>
      <c r="C335" s="230" t="s">
        <v>615</v>
      </c>
      <c r="D335" s="230" t="s">
        <v>169</v>
      </c>
      <c r="E335" s="231" t="s">
        <v>616</v>
      </c>
      <c r="F335" s="232" t="s">
        <v>617</v>
      </c>
      <c r="G335" s="233" t="s">
        <v>234</v>
      </c>
      <c r="H335" s="234">
        <v>97.5</v>
      </c>
      <c r="I335" s="235"/>
      <c r="J335" s="236">
        <f>ROUND(I335*H335,2)</f>
        <v>0</v>
      </c>
      <c r="K335" s="232" t="s">
        <v>173</v>
      </c>
      <c r="L335" s="42"/>
      <c r="M335" s="237" t="s">
        <v>1</v>
      </c>
      <c r="N335" s="238" t="s">
        <v>43</v>
      </c>
      <c r="O335" s="85"/>
      <c r="P335" s="239">
        <f>O335*H335</f>
        <v>0</v>
      </c>
      <c r="Q335" s="239">
        <v>0.00091</v>
      </c>
      <c r="R335" s="239">
        <f>Q335*H335</f>
        <v>0.088724999999999998</v>
      </c>
      <c r="S335" s="239">
        <v>0</v>
      </c>
      <c r="T335" s="240">
        <f>S335*H335</f>
        <v>0</v>
      </c>
      <c r="AR335" s="241" t="s">
        <v>219</v>
      </c>
      <c r="AT335" s="241" t="s">
        <v>169</v>
      </c>
      <c r="AU335" s="241" t="s">
        <v>87</v>
      </c>
      <c r="AY335" s="16" t="s">
        <v>166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6" t="s">
        <v>85</v>
      </c>
      <c r="BK335" s="242">
        <f>ROUND(I335*H335,2)</f>
        <v>0</v>
      </c>
      <c r="BL335" s="16" t="s">
        <v>219</v>
      </c>
      <c r="BM335" s="241" t="s">
        <v>618</v>
      </c>
    </row>
    <row r="336" s="13" customFormat="1">
      <c r="B336" s="254"/>
      <c r="C336" s="255"/>
      <c r="D336" s="245" t="s">
        <v>176</v>
      </c>
      <c r="E336" s="256" t="s">
        <v>1</v>
      </c>
      <c r="F336" s="257" t="s">
        <v>619</v>
      </c>
      <c r="G336" s="255"/>
      <c r="H336" s="258">
        <v>97.5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176</v>
      </c>
      <c r="AU336" s="264" t="s">
        <v>87</v>
      </c>
      <c r="AV336" s="13" t="s">
        <v>87</v>
      </c>
      <c r="AW336" s="13" t="s">
        <v>32</v>
      </c>
      <c r="AX336" s="13" t="s">
        <v>78</v>
      </c>
      <c r="AY336" s="264" t="s">
        <v>166</v>
      </c>
    </row>
    <row r="337" s="14" customFormat="1">
      <c r="B337" s="265"/>
      <c r="C337" s="266"/>
      <c r="D337" s="245" t="s">
        <v>176</v>
      </c>
      <c r="E337" s="267" t="s">
        <v>1</v>
      </c>
      <c r="F337" s="268" t="s">
        <v>181</v>
      </c>
      <c r="G337" s="266"/>
      <c r="H337" s="269">
        <v>97.5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AT337" s="275" t="s">
        <v>176</v>
      </c>
      <c r="AU337" s="275" t="s">
        <v>87</v>
      </c>
      <c r="AV337" s="14" t="s">
        <v>174</v>
      </c>
      <c r="AW337" s="14" t="s">
        <v>32</v>
      </c>
      <c r="AX337" s="14" t="s">
        <v>85</v>
      </c>
      <c r="AY337" s="275" t="s">
        <v>166</v>
      </c>
    </row>
    <row r="338" s="1" customFormat="1" ht="24" customHeight="1">
      <c r="B338" s="37"/>
      <c r="C338" s="230" t="s">
        <v>620</v>
      </c>
      <c r="D338" s="230" t="s">
        <v>169</v>
      </c>
      <c r="E338" s="231" t="s">
        <v>621</v>
      </c>
      <c r="F338" s="232" t="s">
        <v>622</v>
      </c>
      <c r="G338" s="233" t="s">
        <v>234</v>
      </c>
      <c r="H338" s="234">
        <v>7</v>
      </c>
      <c r="I338" s="235"/>
      <c r="J338" s="236">
        <f>ROUND(I338*H338,2)</f>
        <v>0</v>
      </c>
      <c r="K338" s="232" t="s">
        <v>173</v>
      </c>
      <c r="L338" s="42"/>
      <c r="M338" s="237" t="s">
        <v>1</v>
      </c>
      <c r="N338" s="238" t="s">
        <v>43</v>
      </c>
      <c r="O338" s="85"/>
      <c r="P338" s="239">
        <f>O338*H338</f>
        <v>0</v>
      </c>
      <c r="Q338" s="239">
        <v>0.0011900000000000001</v>
      </c>
      <c r="R338" s="239">
        <f>Q338*H338</f>
        <v>0.0083300000000000006</v>
      </c>
      <c r="S338" s="239">
        <v>0</v>
      </c>
      <c r="T338" s="240">
        <f>S338*H338</f>
        <v>0</v>
      </c>
      <c r="AR338" s="241" t="s">
        <v>219</v>
      </c>
      <c r="AT338" s="241" t="s">
        <v>169</v>
      </c>
      <c r="AU338" s="241" t="s">
        <v>87</v>
      </c>
      <c r="AY338" s="16" t="s">
        <v>166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6" t="s">
        <v>85</v>
      </c>
      <c r="BK338" s="242">
        <f>ROUND(I338*H338,2)</f>
        <v>0</v>
      </c>
      <c r="BL338" s="16" t="s">
        <v>219</v>
      </c>
      <c r="BM338" s="241" t="s">
        <v>623</v>
      </c>
    </row>
    <row r="339" s="1" customFormat="1" ht="24" customHeight="1">
      <c r="B339" s="37"/>
      <c r="C339" s="230" t="s">
        <v>624</v>
      </c>
      <c r="D339" s="230" t="s">
        <v>169</v>
      </c>
      <c r="E339" s="231" t="s">
        <v>625</v>
      </c>
      <c r="F339" s="232" t="s">
        <v>626</v>
      </c>
      <c r="G339" s="233" t="s">
        <v>234</v>
      </c>
      <c r="H339" s="234">
        <v>53</v>
      </c>
      <c r="I339" s="235"/>
      <c r="J339" s="236">
        <f>ROUND(I339*H339,2)</f>
        <v>0</v>
      </c>
      <c r="K339" s="232" t="s">
        <v>173</v>
      </c>
      <c r="L339" s="42"/>
      <c r="M339" s="237" t="s">
        <v>1</v>
      </c>
      <c r="N339" s="238" t="s">
        <v>43</v>
      </c>
      <c r="O339" s="85"/>
      <c r="P339" s="239">
        <f>O339*H339</f>
        <v>0</v>
      </c>
      <c r="Q339" s="239">
        <v>0.0025200000000000001</v>
      </c>
      <c r="R339" s="239">
        <f>Q339*H339</f>
        <v>0.13356000000000001</v>
      </c>
      <c r="S339" s="239">
        <v>0</v>
      </c>
      <c r="T339" s="240">
        <f>S339*H339</f>
        <v>0</v>
      </c>
      <c r="AR339" s="241" t="s">
        <v>219</v>
      </c>
      <c r="AT339" s="241" t="s">
        <v>169</v>
      </c>
      <c r="AU339" s="241" t="s">
        <v>87</v>
      </c>
      <c r="AY339" s="16" t="s">
        <v>166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6" t="s">
        <v>85</v>
      </c>
      <c r="BK339" s="242">
        <f>ROUND(I339*H339,2)</f>
        <v>0</v>
      </c>
      <c r="BL339" s="16" t="s">
        <v>219</v>
      </c>
      <c r="BM339" s="241" t="s">
        <v>627</v>
      </c>
    </row>
    <row r="340" s="1" customFormat="1" ht="36" customHeight="1">
      <c r="B340" s="37"/>
      <c r="C340" s="230" t="s">
        <v>628</v>
      </c>
      <c r="D340" s="230" t="s">
        <v>169</v>
      </c>
      <c r="E340" s="231" t="s">
        <v>629</v>
      </c>
      <c r="F340" s="232" t="s">
        <v>630</v>
      </c>
      <c r="G340" s="233" t="s">
        <v>234</v>
      </c>
      <c r="H340" s="234">
        <v>112.5</v>
      </c>
      <c r="I340" s="235"/>
      <c r="J340" s="236">
        <f>ROUND(I340*H340,2)</f>
        <v>0</v>
      </c>
      <c r="K340" s="232" t="s">
        <v>173</v>
      </c>
      <c r="L340" s="42"/>
      <c r="M340" s="237" t="s">
        <v>1</v>
      </c>
      <c r="N340" s="238" t="s">
        <v>43</v>
      </c>
      <c r="O340" s="85"/>
      <c r="P340" s="239">
        <f>O340*H340</f>
        <v>0</v>
      </c>
      <c r="Q340" s="239">
        <v>5.0000000000000002E-05</v>
      </c>
      <c r="R340" s="239">
        <f>Q340*H340</f>
        <v>0.0056250000000000007</v>
      </c>
      <c r="S340" s="239">
        <v>0</v>
      </c>
      <c r="T340" s="240">
        <f>S340*H340</f>
        <v>0</v>
      </c>
      <c r="AR340" s="241" t="s">
        <v>219</v>
      </c>
      <c r="AT340" s="241" t="s">
        <v>169</v>
      </c>
      <c r="AU340" s="241" t="s">
        <v>87</v>
      </c>
      <c r="AY340" s="16" t="s">
        <v>166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6" t="s">
        <v>85</v>
      </c>
      <c r="BK340" s="242">
        <f>ROUND(I340*H340,2)</f>
        <v>0</v>
      </c>
      <c r="BL340" s="16" t="s">
        <v>219</v>
      </c>
      <c r="BM340" s="241" t="s">
        <v>631</v>
      </c>
    </row>
    <row r="341" s="13" customFormat="1">
      <c r="B341" s="254"/>
      <c r="C341" s="255"/>
      <c r="D341" s="245" t="s">
        <v>176</v>
      </c>
      <c r="E341" s="256" t="s">
        <v>1</v>
      </c>
      <c r="F341" s="257" t="s">
        <v>614</v>
      </c>
      <c r="G341" s="255"/>
      <c r="H341" s="258">
        <v>112.5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AT341" s="264" t="s">
        <v>176</v>
      </c>
      <c r="AU341" s="264" t="s">
        <v>87</v>
      </c>
      <c r="AV341" s="13" t="s">
        <v>87</v>
      </c>
      <c r="AW341" s="13" t="s">
        <v>32</v>
      </c>
      <c r="AX341" s="13" t="s">
        <v>78</v>
      </c>
      <c r="AY341" s="264" t="s">
        <v>166</v>
      </c>
    </row>
    <row r="342" s="14" customFormat="1">
      <c r="B342" s="265"/>
      <c r="C342" s="266"/>
      <c r="D342" s="245" t="s">
        <v>176</v>
      </c>
      <c r="E342" s="267" t="s">
        <v>1</v>
      </c>
      <c r="F342" s="268" t="s">
        <v>181</v>
      </c>
      <c r="G342" s="266"/>
      <c r="H342" s="269">
        <v>112.5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AT342" s="275" t="s">
        <v>176</v>
      </c>
      <c r="AU342" s="275" t="s">
        <v>87</v>
      </c>
      <c r="AV342" s="14" t="s">
        <v>174</v>
      </c>
      <c r="AW342" s="14" t="s">
        <v>32</v>
      </c>
      <c r="AX342" s="14" t="s">
        <v>85</v>
      </c>
      <c r="AY342" s="275" t="s">
        <v>166</v>
      </c>
    </row>
    <row r="343" s="1" customFormat="1" ht="36" customHeight="1">
      <c r="B343" s="37"/>
      <c r="C343" s="230" t="s">
        <v>632</v>
      </c>
      <c r="D343" s="230" t="s">
        <v>169</v>
      </c>
      <c r="E343" s="231" t="s">
        <v>633</v>
      </c>
      <c r="F343" s="232" t="s">
        <v>634</v>
      </c>
      <c r="G343" s="233" t="s">
        <v>234</v>
      </c>
      <c r="H343" s="234">
        <v>15</v>
      </c>
      <c r="I343" s="235"/>
      <c r="J343" s="236">
        <f>ROUND(I343*H343,2)</f>
        <v>0</v>
      </c>
      <c r="K343" s="232" t="s">
        <v>173</v>
      </c>
      <c r="L343" s="42"/>
      <c r="M343" s="237" t="s">
        <v>1</v>
      </c>
      <c r="N343" s="238" t="s">
        <v>43</v>
      </c>
      <c r="O343" s="85"/>
      <c r="P343" s="239">
        <f>O343*H343</f>
        <v>0</v>
      </c>
      <c r="Q343" s="239">
        <v>6.9999999999999994E-05</v>
      </c>
      <c r="R343" s="239">
        <f>Q343*H343</f>
        <v>0.0010499999999999999</v>
      </c>
      <c r="S343" s="239">
        <v>0</v>
      </c>
      <c r="T343" s="240">
        <f>S343*H343</f>
        <v>0</v>
      </c>
      <c r="AR343" s="241" t="s">
        <v>219</v>
      </c>
      <c r="AT343" s="241" t="s">
        <v>169</v>
      </c>
      <c r="AU343" s="241" t="s">
        <v>87</v>
      </c>
      <c r="AY343" s="16" t="s">
        <v>166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6" t="s">
        <v>85</v>
      </c>
      <c r="BK343" s="242">
        <f>ROUND(I343*H343,2)</f>
        <v>0</v>
      </c>
      <c r="BL343" s="16" t="s">
        <v>219</v>
      </c>
      <c r="BM343" s="241" t="s">
        <v>635</v>
      </c>
    </row>
    <row r="344" s="1" customFormat="1" ht="36" customHeight="1">
      <c r="B344" s="37"/>
      <c r="C344" s="230" t="s">
        <v>636</v>
      </c>
      <c r="D344" s="230" t="s">
        <v>169</v>
      </c>
      <c r="E344" s="231" t="s">
        <v>637</v>
      </c>
      <c r="F344" s="232" t="s">
        <v>638</v>
      </c>
      <c r="G344" s="233" t="s">
        <v>234</v>
      </c>
      <c r="H344" s="234">
        <v>25</v>
      </c>
      <c r="I344" s="235"/>
      <c r="J344" s="236">
        <f>ROUND(I344*H344,2)</f>
        <v>0</v>
      </c>
      <c r="K344" s="232" t="s">
        <v>173</v>
      </c>
      <c r="L344" s="42"/>
      <c r="M344" s="237" t="s">
        <v>1</v>
      </c>
      <c r="N344" s="238" t="s">
        <v>43</v>
      </c>
      <c r="O344" s="85"/>
      <c r="P344" s="239">
        <f>O344*H344</f>
        <v>0</v>
      </c>
      <c r="Q344" s="239">
        <v>8.0000000000000007E-05</v>
      </c>
      <c r="R344" s="239">
        <f>Q344*H344</f>
        <v>0.002</v>
      </c>
      <c r="S344" s="239">
        <v>0</v>
      </c>
      <c r="T344" s="240">
        <f>S344*H344</f>
        <v>0</v>
      </c>
      <c r="AR344" s="241" t="s">
        <v>219</v>
      </c>
      <c r="AT344" s="241" t="s">
        <v>169</v>
      </c>
      <c r="AU344" s="241" t="s">
        <v>87</v>
      </c>
      <c r="AY344" s="16" t="s">
        <v>166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6" t="s">
        <v>85</v>
      </c>
      <c r="BK344" s="242">
        <f>ROUND(I344*H344,2)</f>
        <v>0</v>
      </c>
      <c r="BL344" s="16" t="s">
        <v>219</v>
      </c>
      <c r="BM344" s="241" t="s">
        <v>639</v>
      </c>
    </row>
    <row r="345" s="1" customFormat="1" ht="36" customHeight="1">
      <c r="B345" s="37"/>
      <c r="C345" s="230" t="s">
        <v>640</v>
      </c>
      <c r="D345" s="230" t="s">
        <v>169</v>
      </c>
      <c r="E345" s="231" t="s">
        <v>641</v>
      </c>
      <c r="F345" s="232" t="s">
        <v>642</v>
      </c>
      <c r="G345" s="233" t="s">
        <v>234</v>
      </c>
      <c r="H345" s="234">
        <v>97.5</v>
      </c>
      <c r="I345" s="235"/>
      <c r="J345" s="236">
        <f>ROUND(I345*H345,2)</f>
        <v>0</v>
      </c>
      <c r="K345" s="232" t="s">
        <v>173</v>
      </c>
      <c r="L345" s="42"/>
      <c r="M345" s="237" t="s">
        <v>1</v>
      </c>
      <c r="N345" s="238" t="s">
        <v>43</v>
      </c>
      <c r="O345" s="85"/>
      <c r="P345" s="239">
        <f>O345*H345</f>
        <v>0</v>
      </c>
      <c r="Q345" s="239">
        <v>6.9999999999999994E-05</v>
      </c>
      <c r="R345" s="239">
        <f>Q345*H345</f>
        <v>0.0068249999999999995</v>
      </c>
      <c r="S345" s="239">
        <v>0</v>
      </c>
      <c r="T345" s="240">
        <f>S345*H345</f>
        <v>0</v>
      </c>
      <c r="AR345" s="241" t="s">
        <v>219</v>
      </c>
      <c r="AT345" s="241" t="s">
        <v>169</v>
      </c>
      <c r="AU345" s="241" t="s">
        <v>87</v>
      </c>
      <c r="AY345" s="16" t="s">
        <v>166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6" t="s">
        <v>85</v>
      </c>
      <c r="BK345" s="242">
        <f>ROUND(I345*H345,2)</f>
        <v>0</v>
      </c>
      <c r="BL345" s="16" t="s">
        <v>219</v>
      </c>
      <c r="BM345" s="241" t="s">
        <v>643</v>
      </c>
    </row>
    <row r="346" s="13" customFormat="1">
      <c r="B346" s="254"/>
      <c r="C346" s="255"/>
      <c r="D346" s="245" t="s">
        <v>176</v>
      </c>
      <c r="E346" s="256" t="s">
        <v>1</v>
      </c>
      <c r="F346" s="257" t="s">
        <v>619</v>
      </c>
      <c r="G346" s="255"/>
      <c r="H346" s="258">
        <v>97.5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AT346" s="264" t="s">
        <v>176</v>
      </c>
      <c r="AU346" s="264" t="s">
        <v>87</v>
      </c>
      <c r="AV346" s="13" t="s">
        <v>87</v>
      </c>
      <c r="AW346" s="13" t="s">
        <v>32</v>
      </c>
      <c r="AX346" s="13" t="s">
        <v>78</v>
      </c>
      <c r="AY346" s="264" t="s">
        <v>166</v>
      </c>
    </row>
    <row r="347" s="14" customFormat="1">
      <c r="B347" s="265"/>
      <c r="C347" s="266"/>
      <c r="D347" s="245" t="s">
        <v>176</v>
      </c>
      <c r="E347" s="267" t="s">
        <v>1</v>
      </c>
      <c r="F347" s="268" t="s">
        <v>181</v>
      </c>
      <c r="G347" s="266"/>
      <c r="H347" s="269">
        <v>97.5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AT347" s="275" t="s">
        <v>176</v>
      </c>
      <c r="AU347" s="275" t="s">
        <v>87</v>
      </c>
      <c r="AV347" s="14" t="s">
        <v>174</v>
      </c>
      <c r="AW347" s="14" t="s">
        <v>32</v>
      </c>
      <c r="AX347" s="14" t="s">
        <v>85</v>
      </c>
      <c r="AY347" s="275" t="s">
        <v>166</v>
      </c>
    </row>
    <row r="348" s="1" customFormat="1" ht="36" customHeight="1">
      <c r="B348" s="37"/>
      <c r="C348" s="230" t="s">
        <v>644</v>
      </c>
      <c r="D348" s="230" t="s">
        <v>169</v>
      </c>
      <c r="E348" s="231" t="s">
        <v>645</v>
      </c>
      <c r="F348" s="232" t="s">
        <v>646</v>
      </c>
      <c r="G348" s="233" t="s">
        <v>234</v>
      </c>
      <c r="H348" s="234">
        <v>15</v>
      </c>
      <c r="I348" s="235"/>
      <c r="J348" s="236">
        <f>ROUND(I348*H348,2)</f>
        <v>0</v>
      </c>
      <c r="K348" s="232" t="s">
        <v>173</v>
      </c>
      <c r="L348" s="42"/>
      <c r="M348" s="237" t="s">
        <v>1</v>
      </c>
      <c r="N348" s="238" t="s">
        <v>43</v>
      </c>
      <c r="O348" s="85"/>
      <c r="P348" s="239">
        <f>O348*H348</f>
        <v>0</v>
      </c>
      <c r="Q348" s="239">
        <v>0.00024000000000000001</v>
      </c>
      <c r="R348" s="239">
        <f>Q348*H348</f>
        <v>0.0035999999999999999</v>
      </c>
      <c r="S348" s="239">
        <v>0</v>
      </c>
      <c r="T348" s="240">
        <f>S348*H348</f>
        <v>0</v>
      </c>
      <c r="AR348" s="241" t="s">
        <v>219</v>
      </c>
      <c r="AT348" s="241" t="s">
        <v>169</v>
      </c>
      <c r="AU348" s="241" t="s">
        <v>87</v>
      </c>
      <c r="AY348" s="16" t="s">
        <v>166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6" t="s">
        <v>85</v>
      </c>
      <c r="BK348" s="242">
        <f>ROUND(I348*H348,2)</f>
        <v>0</v>
      </c>
      <c r="BL348" s="16" t="s">
        <v>219</v>
      </c>
      <c r="BM348" s="241" t="s">
        <v>647</v>
      </c>
    </row>
    <row r="349" s="1" customFormat="1" ht="36" customHeight="1">
      <c r="B349" s="37"/>
      <c r="C349" s="230" t="s">
        <v>648</v>
      </c>
      <c r="D349" s="230" t="s">
        <v>169</v>
      </c>
      <c r="E349" s="231" t="s">
        <v>649</v>
      </c>
      <c r="F349" s="232" t="s">
        <v>650</v>
      </c>
      <c r="G349" s="233" t="s">
        <v>234</v>
      </c>
      <c r="H349" s="234">
        <v>25</v>
      </c>
      <c r="I349" s="235"/>
      <c r="J349" s="236">
        <f>ROUND(I349*H349,2)</f>
        <v>0</v>
      </c>
      <c r="K349" s="232" t="s">
        <v>173</v>
      </c>
      <c r="L349" s="42"/>
      <c r="M349" s="237" t="s">
        <v>1</v>
      </c>
      <c r="N349" s="238" t="s">
        <v>43</v>
      </c>
      <c r="O349" s="85"/>
      <c r="P349" s="239">
        <f>O349*H349</f>
        <v>0</v>
      </c>
      <c r="Q349" s="239">
        <v>0.00027</v>
      </c>
      <c r="R349" s="239">
        <f>Q349*H349</f>
        <v>0.0067499999999999999</v>
      </c>
      <c r="S349" s="239">
        <v>0</v>
      </c>
      <c r="T349" s="240">
        <f>S349*H349</f>
        <v>0</v>
      </c>
      <c r="AR349" s="241" t="s">
        <v>219</v>
      </c>
      <c r="AT349" s="241" t="s">
        <v>169</v>
      </c>
      <c r="AU349" s="241" t="s">
        <v>87</v>
      </c>
      <c r="AY349" s="16" t="s">
        <v>166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6" t="s">
        <v>85</v>
      </c>
      <c r="BK349" s="242">
        <f>ROUND(I349*H349,2)</f>
        <v>0</v>
      </c>
      <c r="BL349" s="16" t="s">
        <v>219</v>
      </c>
      <c r="BM349" s="241" t="s">
        <v>651</v>
      </c>
    </row>
    <row r="350" s="1" customFormat="1" ht="24" customHeight="1">
      <c r="B350" s="37"/>
      <c r="C350" s="230" t="s">
        <v>652</v>
      </c>
      <c r="D350" s="230" t="s">
        <v>169</v>
      </c>
      <c r="E350" s="231" t="s">
        <v>653</v>
      </c>
      <c r="F350" s="232" t="s">
        <v>654</v>
      </c>
      <c r="G350" s="233" t="s">
        <v>218</v>
      </c>
      <c r="H350" s="234">
        <v>120</v>
      </c>
      <c r="I350" s="235"/>
      <c r="J350" s="236">
        <f>ROUND(I350*H350,2)</f>
        <v>0</v>
      </c>
      <c r="K350" s="232" t="s">
        <v>173</v>
      </c>
      <c r="L350" s="42"/>
      <c r="M350" s="237" t="s">
        <v>1</v>
      </c>
      <c r="N350" s="238" t="s">
        <v>43</v>
      </c>
      <c r="O350" s="85"/>
      <c r="P350" s="239">
        <f>O350*H350</f>
        <v>0</v>
      </c>
      <c r="Q350" s="239">
        <v>0.00056999999999999998</v>
      </c>
      <c r="R350" s="239">
        <f>Q350*H350</f>
        <v>0.068400000000000002</v>
      </c>
      <c r="S350" s="239">
        <v>0</v>
      </c>
      <c r="T350" s="240">
        <f>S350*H350</f>
        <v>0</v>
      </c>
      <c r="AR350" s="241" t="s">
        <v>219</v>
      </c>
      <c r="AT350" s="241" t="s">
        <v>169</v>
      </c>
      <c r="AU350" s="241" t="s">
        <v>87</v>
      </c>
      <c r="AY350" s="16" t="s">
        <v>166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6" t="s">
        <v>85</v>
      </c>
      <c r="BK350" s="242">
        <f>ROUND(I350*H350,2)</f>
        <v>0</v>
      </c>
      <c r="BL350" s="16" t="s">
        <v>219</v>
      </c>
      <c r="BM350" s="241" t="s">
        <v>655</v>
      </c>
    </row>
    <row r="351" s="13" customFormat="1">
      <c r="B351" s="254"/>
      <c r="C351" s="255"/>
      <c r="D351" s="245" t="s">
        <v>176</v>
      </c>
      <c r="E351" s="256" t="s">
        <v>1</v>
      </c>
      <c r="F351" s="257" t="s">
        <v>374</v>
      </c>
      <c r="G351" s="255"/>
      <c r="H351" s="258">
        <v>120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AT351" s="264" t="s">
        <v>176</v>
      </c>
      <c r="AU351" s="264" t="s">
        <v>87</v>
      </c>
      <c r="AV351" s="13" t="s">
        <v>87</v>
      </c>
      <c r="AW351" s="13" t="s">
        <v>32</v>
      </c>
      <c r="AX351" s="13" t="s">
        <v>78</v>
      </c>
      <c r="AY351" s="264" t="s">
        <v>166</v>
      </c>
    </row>
    <row r="352" s="14" customFormat="1">
      <c r="B352" s="265"/>
      <c r="C352" s="266"/>
      <c r="D352" s="245" t="s">
        <v>176</v>
      </c>
      <c r="E352" s="267" t="s">
        <v>1</v>
      </c>
      <c r="F352" s="268" t="s">
        <v>181</v>
      </c>
      <c r="G352" s="266"/>
      <c r="H352" s="269">
        <v>120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AT352" s="275" t="s">
        <v>176</v>
      </c>
      <c r="AU352" s="275" t="s">
        <v>87</v>
      </c>
      <c r="AV352" s="14" t="s">
        <v>174</v>
      </c>
      <c r="AW352" s="14" t="s">
        <v>32</v>
      </c>
      <c r="AX352" s="14" t="s">
        <v>85</v>
      </c>
      <c r="AY352" s="275" t="s">
        <v>166</v>
      </c>
    </row>
    <row r="353" s="1" customFormat="1" ht="24" customHeight="1">
      <c r="B353" s="37"/>
      <c r="C353" s="230" t="s">
        <v>656</v>
      </c>
      <c r="D353" s="230" t="s">
        <v>169</v>
      </c>
      <c r="E353" s="231" t="s">
        <v>657</v>
      </c>
      <c r="F353" s="232" t="s">
        <v>658</v>
      </c>
      <c r="G353" s="233" t="s">
        <v>218</v>
      </c>
      <c r="H353" s="234">
        <v>1</v>
      </c>
      <c r="I353" s="235"/>
      <c r="J353" s="236">
        <f>ROUND(I353*H353,2)</f>
        <v>0</v>
      </c>
      <c r="K353" s="232" t="s">
        <v>173</v>
      </c>
      <c r="L353" s="42"/>
      <c r="M353" s="237" t="s">
        <v>1</v>
      </c>
      <c r="N353" s="238" t="s">
        <v>43</v>
      </c>
      <c r="O353" s="85"/>
      <c r="P353" s="239">
        <f>O353*H353</f>
        <v>0</v>
      </c>
      <c r="Q353" s="239">
        <v>0.00040000000000000002</v>
      </c>
      <c r="R353" s="239">
        <f>Q353*H353</f>
        <v>0.00040000000000000002</v>
      </c>
      <c r="S353" s="239">
        <v>0</v>
      </c>
      <c r="T353" s="240">
        <f>S353*H353</f>
        <v>0</v>
      </c>
      <c r="AR353" s="241" t="s">
        <v>219</v>
      </c>
      <c r="AT353" s="241" t="s">
        <v>169</v>
      </c>
      <c r="AU353" s="241" t="s">
        <v>87</v>
      </c>
      <c r="AY353" s="16" t="s">
        <v>166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6" t="s">
        <v>85</v>
      </c>
      <c r="BK353" s="242">
        <f>ROUND(I353*H353,2)</f>
        <v>0</v>
      </c>
      <c r="BL353" s="16" t="s">
        <v>219</v>
      </c>
      <c r="BM353" s="241" t="s">
        <v>659</v>
      </c>
    </row>
    <row r="354" s="1" customFormat="1" ht="24" customHeight="1">
      <c r="B354" s="37"/>
      <c r="C354" s="230" t="s">
        <v>660</v>
      </c>
      <c r="D354" s="230" t="s">
        <v>169</v>
      </c>
      <c r="E354" s="231" t="s">
        <v>661</v>
      </c>
      <c r="F354" s="232" t="s">
        <v>662</v>
      </c>
      <c r="G354" s="233" t="s">
        <v>218</v>
      </c>
      <c r="H354" s="234">
        <v>1</v>
      </c>
      <c r="I354" s="235"/>
      <c r="J354" s="236">
        <f>ROUND(I354*H354,2)</f>
        <v>0</v>
      </c>
      <c r="K354" s="232" t="s">
        <v>173</v>
      </c>
      <c r="L354" s="42"/>
      <c r="M354" s="237" t="s">
        <v>1</v>
      </c>
      <c r="N354" s="238" t="s">
        <v>43</v>
      </c>
      <c r="O354" s="85"/>
      <c r="P354" s="239">
        <f>O354*H354</f>
        <v>0</v>
      </c>
      <c r="Q354" s="239">
        <v>0.00056999999999999998</v>
      </c>
      <c r="R354" s="239">
        <f>Q354*H354</f>
        <v>0.00056999999999999998</v>
      </c>
      <c r="S354" s="239">
        <v>0</v>
      </c>
      <c r="T354" s="240">
        <f>S354*H354</f>
        <v>0</v>
      </c>
      <c r="AR354" s="241" t="s">
        <v>219</v>
      </c>
      <c r="AT354" s="241" t="s">
        <v>169</v>
      </c>
      <c r="AU354" s="241" t="s">
        <v>87</v>
      </c>
      <c r="AY354" s="16" t="s">
        <v>166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6" t="s">
        <v>85</v>
      </c>
      <c r="BK354" s="242">
        <f>ROUND(I354*H354,2)</f>
        <v>0</v>
      </c>
      <c r="BL354" s="16" t="s">
        <v>219</v>
      </c>
      <c r="BM354" s="241" t="s">
        <v>663</v>
      </c>
    </row>
    <row r="355" s="1" customFormat="1" ht="24" customHeight="1">
      <c r="B355" s="37"/>
      <c r="C355" s="230" t="s">
        <v>664</v>
      </c>
      <c r="D355" s="230" t="s">
        <v>169</v>
      </c>
      <c r="E355" s="231" t="s">
        <v>665</v>
      </c>
      <c r="F355" s="232" t="s">
        <v>666</v>
      </c>
      <c r="G355" s="233" t="s">
        <v>234</v>
      </c>
      <c r="H355" s="234">
        <v>270</v>
      </c>
      <c r="I355" s="235"/>
      <c r="J355" s="236">
        <f>ROUND(I355*H355,2)</f>
        <v>0</v>
      </c>
      <c r="K355" s="232" t="s">
        <v>173</v>
      </c>
      <c r="L355" s="42"/>
      <c r="M355" s="237" t="s">
        <v>1</v>
      </c>
      <c r="N355" s="238" t="s">
        <v>43</v>
      </c>
      <c r="O355" s="85"/>
      <c r="P355" s="239">
        <f>O355*H355</f>
        <v>0</v>
      </c>
      <c r="Q355" s="239">
        <v>0.00040000000000000002</v>
      </c>
      <c r="R355" s="239">
        <f>Q355*H355</f>
        <v>0.108</v>
      </c>
      <c r="S355" s="239">
        <v>0</v>
      </c>
      <c r="T355" s="240">
        <f>S355*H355</f>
        <v>0</v>
      </c>
      <c r="AR355" s="241" t="s">
        <v>219</v>
      </c>
      <c r="AT355" s="241" t="s">
        <v>169</v>
      </c>
      <c r="AU355" s="241" t="s">
        <v>87</v>
      </c>
      <c r="AY355" s="16" t="s">
        <v>166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6" t="s">
        <v>85</v>
      </c>
      <c r="BK355" s="242">
        <f>ROUND(I355*H355,2)</f>
        <v>0</v>
      </c>
      <c r="BL355" s="16" t="s">
        <v>219</v>
      </c>
      <c r="BM355" s="241" t="s">
        <v>667</v>
      </c>
    </row>
    <row r="356" s="13" customFormat="1">
      <c r="B356" s="254"/>
      <c r="C356" s="255"/>
      <c r="D356" s="245" t="s">
        <v>176</v>
      </c>
      <c r="E356" s="256" t="s">
        <v>1</v>
      </c>
      <c r="F356" s="257" t="s">
        <v>668</v>
      </c>
      <c r="G356" s="255"/>
      <c r="H356" s="258">
        <v>270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176</v>
      </c>
      <c r="AU356" s="264" t="s">
        <v>87</v>
      </c>
      <c r="AV356" s="13" t="s">
        <v>87</v>
      </c>
      <c r="AW356" s="13" t="s">
        <v>32</v>
      </c>
      <c r="AX356" s="13" t="s">
        <v>78</v>
      </c>
      <c r="AY356" s="264" t="s">
        <v>166</v>
      </c>
    </row>
    <row r="357" s="14" customFormat="1">
      <c r="B357" s="265"/>
      <c r="C357" s="266"/>
      <c r="D357" s="245" t="s">
        <v>176</v>
      </c>
      <c r="E357" s="267" t="s">
        <v>1</v>
      </c>
      <c r="F357" s="268" t="s">
        <v>181</v>
      </c>
      <c r="G357" s="266"/>
      <c r="H357" s="269">
        <v>270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AT357" s="275" t="s">
        <v>176</v>
      </c>
      <c r="AU357" s="275" t="s">
        <v>87</v>
      </c>
      <c r="AV357" s="14" t="s">
        <v>174</v>
      </c>
      <c r="AW357" s="14" t="s">
        <v>32</v>
      </c>
      <c r="AX357" s="14" t="s">
        <v>85</v>
      </c>
      <c r="AY357" s="275" t="s">
        <v>166</v>
      </c>
    </row>
    <row r="358" s="1" customFormat="1" ht="16.5" customHeight="1">
      <c r="B358" s="37"/>
      <c r="C358" s="230" t="s">
        <v>669</v>
      </c>
      <c r="D358" s="230" t="s">
        <v>169</v>
      </c>
      <c r="E358" s="231" t="s">
        <v>670</v>
      </c>
      <c r="F358" s="232" t="s">
        <v>671</v>
      </c>
      <c r="G358" s="233" t="s">
        <v>234</v>
      </c>
      <c r="H358" s="234">
        <v>270</v>
      </c>
      <c r="I358" s="235"/>
      <c r="J358" s="236">
        <f>ROUND(I358*H358,2)</f>
        <v>0</v>
      </c>
      <c r="K358" s="232" t="s">
        <v>173</v>
      </c>
      <c r="L358" s="42"/>
      <c r="M358" s="237" t="s">
        <v>1</v>
      </c>
      <c r="N358" s="238" t="s">
        <v>43</v>
      </c>
      <c r="O358" s="85"/>
      <c r="P358" s="239">
        <f>O358*H358</f>
        <v>0</v>
      </c>
      <c r="Q358" s="239">
        <v>1.0000000000000001E-05</v>
      </c>
      <c r="R358" s="239">
        <f>Q358*H358</f>
        <v>0.0027000000000000001</v>
      </c>
      <c r="S358" s="239">
        <v>0</v>
      </c>
      <c r="T358" s="240">
        <f>S358*H358</f>
        <v>0</v>
      </c>
      <c r="AR358" s="241" t="s">
        <v>219</v>
      </c>
      <c r="AT358" s="241" t="s">
        <v>169</v>
      </c>
      <c r="AU358" s="241" t="s">
        <v>87</v>
      </c>
      <c r="AY358" s="16" t="s">
        <v>166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6" t="s">
        <v>85</v>
      </c>
      <c r="BK358" s="242">
        <f>ROUND(I358*H358,2)</f>
        <v>0</v>
      </c>
      <c r="BL358" s="16" t="s">
        <v>219</v>
      </c>
      <c r="BM358" s="241" t="s">
        <v>672</v>
      </c>
    </row>
    <row r="359" s="1" customFormat="1" ht="24" customHeight="1">
      <c r="B359" s="37"/>
      <c r="C359" s="230" t="s">
        <v>673</v>
      </c>
      <c r="D359" s="230" t="s">
        <v>169</v>
      </c>
      <c r="E359" s="231" t="s">
        <v>674</v>
      </c>
      <c r="F359" s="232" t="s">
        <v>675</v>
      </c>
      <c r="G359" s="233" t="s">
        <v>192</v>
      </c>
      <c r="H359" s="234">
        <v>0.51100000000000001</v>
      </c>
      <c r="I359" s="235"/>
      <c r="J359" s="236">
        <f>ROUND(I359*H359,2)</f>
        <v>0</v>
      </c>
      <c r="K359" s="232" t="s">
        <v>173</v>
      </c>
      <c r="L359" s="42"/>
      <c r="M359" s="237" t="s">
        <v>1</v>
      </c>
      <c r="N359" s="238" t="s">
        <v>43</v>
      </c>
      <c r="O359" s="85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AR359" s="241" t="s">
        <v>219</v>
      </c>
      <c r="AT359" s="241" t="s">
        <v>169</v>
      </c>
      <c r="AU359" s="241" t="s">
        <v>87</v>
      </c>
      <c r="AY359" s="16" t="s">
        <v>166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6" t="s">
        <v>85</v>
      </c>
      <c r="BK359" s="242">
        <f>ROUND(I359*H359,2)</f>
        <v>0</v>
      </c>
      <c r="BL359" s="16" t="s">
        <v>219</v>
      </c>
      <c r="BM359" s="241" t="s">
        <v>676</v>
      </c>
    </row>
    <row r="360" s="11" customFormat="1" ht="22.8" customHeight="1">
      <c r="B360" s="214"/>
      <c r="C360" s="215"/>
      <c r="D360" s="216" t="s">
        <v>77</v>
      </c>
      <c r="E360" s="228" t="s">
        <v>677</v>
      </c>
      <c r="F360" s="228" t="s">
        <v>678</v>
      </c>
      <c r="G360" s="215"/>
      <c r="H360" s="215"/>
      <c r="I360" s="218"/>
      <c r="J360" s="229">
        <f>BK360</f>
        <v>0</v>
      </c>
      <c r="K360" s="215"/>
      <c r="L360" s="220"/>
      <c r="M360" s="221"/>
      <c r="N360" s="222"/>
      <c r="O360" s="222"/>
      <c r="P360" s="223">
        <f>SUM(P361:P412)</f>
        <v>0</v>
      </c>
      <c r="Q360" s="222"/>
      <c r="R360" s="223">
        <f>SUM(R361:R412)</f>
        <v>1.752</v>
      </c>
      <c r="S360" s="222"/>
      <c r="T360" s="224">
        <f>SUM(T361:T412)</f>
        <v>1.9919999999999998</v>
      </c>
      <c r="AR360" s="225" t="s">
        <v>87</v>
      </c>
      <c r="AT360" s="226" t="s">
        <v>77</v>
      </c>
      <c r="AU360" s="226" t="s">
        <v>85</v>
      </c>
      <c r="AY360" s="225" t="s">
        <v>166</v>
      </c>
      <c r="BK360" s="227">
        <f>SUM(BK361:BK412)</f>
        <v>0</v>
      </c>
    </row>
    <row r="361" s="1" customFormat="1" ht="16.5" customHeight="1">
      <c r="B361" s="37"/>
      <c r="C361" s="230" t="s">
        <v>679</v>
      </c>
      <c r="D361" s="230" t="s">
        <v>169</v>
      </c>
      <c r="E361" s="231" t="s">
        <v>680</v>
      </c>
      <c r="F361" s="232" t="s">
        <v>681</v>
      </c>
      <c r="G361" s="233" t="s">
        <v>280</v>
      </c>
      <c r="H361" s="234">
        <v>30</v>
      </c>
      <c r="I361" s="235"/>
      <c r="J361" s="236">
        <f>ROUND(I361*H361,2)</f>
        <v>0</v>
      </c>
      <c r="K361" s="232" t="s">
        <v>173</v>
      </c>
      <c r="L361" s="42"/>
      <c r="M361" s="237" t="s">
        <v>1</v>
      </c>
      <c r="N361" s="238" t="s">
        <v>43</v>
      </c>
      <c r="O361" s="85"/>
      <c r="P361" s="239">
        <f>O361*H361</f>
        <v>0</v>
      </c>
      <c r="Q361" s="239">
        <v>0</v>
      </c>
      <c r="R361" s="239">
        <f>Q361*H361</f>
        <v>0</v>
      </c>
      <c r="S361" s="239">
        <v>0.01933</v>
      </c>
      <c r="T361" s="240">
        <f>S361*H361</f>
        <v>0.57989999999999997</v>
      </c>
      <c r="AR361" s="241" t="s">
        <v>219</v>
      </c>
      <c r="AT361" s="241" t="s">
        <v>169</v>
      </c>
      <c r="AU361" s="241" t="s">
        <v>87</v>
      </c>
      <c r="AY361" s="16" t="s">
        <v>166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6" t="s">
        <v>85</v>
      </c>
      <c r="BK361" s="242">
        <f>ROUND(I361*H361,2)</f>
        <v>0</v>
      </c>
      <c r="BL361" s="16" t="s">
        <v>219</v>
      </c>
      <c r="BM361" s="241" t="s">
        <v>682</v>
      </c>
    </row>
    <row r="362" s="13" customFormat="1">
      <c r="B362" s="254"/>
      <c r="C362" s="255"/>
      <c r="D362" s="245" t="s">
        <v>176</v>
      </c>
      <c r="E362" s="256" t="s">
        <v>1</v>
      </c>
      <c r="F362" s="257" t="s">
        <v>221</v>
      </c>
      <c r="G362" s="255"/>
      <c r="H362" s="258">
        <v>30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AT362" s="264" t="s">
        <v>176</v>
      </c>
      <c r="AU362" s="264" t="s">
        <v>87</v>
      </c>
      <c r="AV362" s="13" t="s">
        <v>87</v>
      </c>
      <c r="AW362" s="13" t="s">
        <v>32</v>
      </c>
      <c r="AX362" s="13" t="s">
        <v>78</v>
      </c>
      <c r="AY362" s="264" t="s">
        <v>166</v>
      </c>
    </row>
    <row r="363" s="14" customFormat="1">
      <c r="B363" s="265"/>
      <c r="C363" s="266"/>
      <c r="D363" s="245" t="s">
        <v>176</v>
      </c>
      <c r="E363" s="267" t="s">
        <v>1</v>
      </c>
      <c r="F363" s="268" t="s">
        <v>181</v>
      </c>
      <c r="G363" s="266"/>
      <c r="H363" s="269">
        <v>30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176</v>
      </c>
      <c r="AU363" s="275" t="s">
        <v>87</v>
      </c>
      <c r="AV363" s="14" t="s">
        <v>174</v>
      </c>
      <c r="AW363" s="14" t="s">
        <v>32</v>
      </c>
      <c r="AX363" s="14" t="s">
        <v>85</v>
      </c>
      <c r="AY363" s="275" t="s">
        <v>166</v>
      </c>
    </row>
    <row r="364" s="1" customFormat="1" ht="24" customHeight="1">
      <c r="B364" s="37"/>
      <c r="C364" s="230" t="s">
        <v>683</v>
      </c>
      <c r="D364" s="230" t="s">
        <v>169</v>
      </c>
      <c r="E364" s="231" t="s">
        <v>684</v>
      </c>
      <c r="F364" s="232" t="s">
        <v>685</v>
      </c>
      <c r="G364" s="233" t="s">
        <v>280</v>
      </c>
      <c r="H364" s="234">
        <v>30</v>
      </c>
      <c r="I364" s="235"/>
      <c r="J364" s="236">
        <f>ROUND(I364*H364,2)</f>
        <v>0</v>
      </c>
      <c r="K364" s="232" t="s">
        <v>173</v>
      </c>
      <c r="L364" s="42"/>
      <c r="M364" s="237" t="s">
        <v>1</v>
      </c>
      <c r="N364" s="238" t="s">
        <v>43</v>
      </c>
      <c r="O364" s="85"/>
      <c r="P364" s="239">
        <f>O364*H364</f>
        <v>0</v>
      </c>
      <c r="Q364" s="239">
        <v>0.023199999999999998</v>
      </c>
      <c r="R364" s="239">
        <f>Q364*H364</f>
        <v>0.69599999999999995</v>
      </c>
      <c r="S364" s="239">
        <v>0</v>
      </c>
      <c r="T364" s="240">
        <f>S364*H364</f>
        <v>0</v>
      </c>
      <c r="AR364" s="241" t="s">
        <v>219</v>
      </c>
      <c r="AT364" s="241" t="s">
        <v>169</v>
      </c>
      <c r="AU364" s="241" t="s">
        <v>87</v>
      </c>
      <c r="AY364" s="16" t="s">
        <v>166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6" t="s">
        <v>85</v>
      </c>
      <c r="BK364" s="242">
        <f>ROUND(I364*H364,2)</f>
        <v>0</v>
      </c>
      <c r="BL364" s="16" t="s">
        <v>219</v>
      </c>
      <c r="BM364" s="241" t="s">
        <v>686</v>
      </c>
    </row>
    <row r="365" s="13" customFormat="1">
      <c r="B365" s="254"/>
      <c r="C365" s="255"/>
      <c r="D365" s="245" t="s">
        <v>176</v>
      </c>
      <c r="E365" s="256" t="s">
        <v>1</v>
      </c>
      <c r="F365" s="257" t="s">
        <v>221</v>
      </c>
      <c r="G365" s="255"/>
      <c r="H365" s="258">
        <v>30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176</v>
      </c>
      <c r="AU365" s="264" t="s">
        <v>87</v>
      </c>
      <c r="AV365" s="13" t="s">
        <v>87</v>
      </c>
      <c r="AW365" s="13" t="s">
        <v>32</v>
      </c>
      <c r="AX365" s="13" t="s">
        <v>78</v>
      </c>
      <c r="AY365" s="264" t="s">
        <v>166</v>
      </c>
    </row>
    <row r="366" s="14" customFormat="1">
      <c r="B366" s="265"/>
      <c r="C366" s="266"/>
      <c r="D366" s="245" t="s">
        <v>176</v>
      </c>
      <c r="E366" s="267" t="s">
        <v>1</v>
      </c>
      <c r="F366" s="268" t="s">
        <v>181</v>
      </c>
      <c r="G366" s="266"/>
      <c r="H366" s="269">
        <v>30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AT366" s="275" t="s">
        <v>176</v>
      </c>
      <c r="AU366" s="275" t="s">
        <v>87</v>
      </c>
      <c r="AV366" s="14" t="s">
        <v>174</v>
      </c>
      <c r="AW366" s="14" t="s">
        <v>32</v>
      </c>
      <c r="AX366" s="14" t="s">
        <v>85</v>
      </c>
      <c r="AY366" s="275" t="s">
        <v>166</v>
      </c>
    </row>
    <row r="367" s="1" customFormat="1" ht="16.5" customHeight="1">
      <c r="B367" s="37"/>
      <c r="C367" s="230" t="s">
        <v>687</v>
      </c>
      <c r="D367" s="230" t="s">
        <v>169</v>
      </c>
      <c r="E367" s="231" t="s">
        <v>688</v>
      </c>
      <c r="F367" s="232" t="s">
        <v>689</v>
      </c>
      <c r="G367" s="233" t="s">
        <v>280</v>
      </c>
      <c r="H367" s="234">
        <v>30</v>
      </c>
      <c r="I367" s="235"/>
      <c r="J367" s="236">
        <f>ROUND(I367*H367,2)</f>
        <v>0</v>
      </c>
      <c r="K367" s="232" t="s">
        <v>173</v>
      </c>
      <c r="L367" s="42"/>
      <c r="M367" s="237" t="s">
        <v>1</v>
      </c>
      <c r="N367" s="238" t="s">
        <v>43</v>
      </c>
      <c r="O367" s="85"/>
      <c r="P367" s="239">
        <f>O367*H367</f>
        <v>0</v>
      </c>
      <c r="Q367" s="239">
        <v>0</v>
      </c>
      <c r="R367" s="239">
        <f>Q367*H367</f>
        <v>0</v>
      </c>
      <c r="S367" s="239">
        <v>0.019460000000000002</v>
      </c>
      <c r="T367" s="240">
        <f>S367*H367</f>
        <v>0.5838000000000001</v>
      </c>
      <c r="AR367" s="241" t="s">
        <v>219</v>
      </c>
      <c r="AT367" s="241" t="s">
        <v>169</v>
      </c>
      <c r="AU367" s="241" t="s">
        <v>87</v>
      </c>
      <c r="AY367" s="16" t="s">
        <v>166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6" t="s">
        <v>85</v>
      </c>
      <c r="BK367" s="242">
        <f>ROUND(I367*H367,2)</f>
        <v>0</v>
      </c>
      <c r="BL367" s="16" t="s">
        <v>219</v>
      </c>
      <c r="BM367" s="241" t="s">
        <v>690</v>
      </c>
    </row>
    <row r="368" s="13" customFormat="1">
      <c r="B368" s="254"/>
      <c r="C368" s="255"/>
      <c r="D368" s="245" t="s">
        <v>176</v>
      </c>
      <c r="E368" s="256" t="s">
        <v>1</v>
      </c>
      <c r="F368" s="257" t="s">
        <v>221</v>
      </c>
      <c r="G368" s="255"/>
      <c r="H368" s="258">
        <v>30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AT368" s="264" t="s">
        <v>176</v>
      </c>
      <c r="AU368" s="264" t="s">
        <v>87</v>
      </c>
      <c r="AV368" s="13" t="s">
        <v>87</v>
      </c>
      <c r="AW368" s="13" t="s">
        <v>32</v>
      </c>
      <c r="AX368" s="13" t="s">
        <v>78</v>
      </c>
      <c r="AY368" s="264" t="s">
        <v>166</v>
      </c>
    </row>
    <row r="369" s="14" customFormat="1">
      <c r="B369" s="265"/>
      <c r="C369" s="266"/>
      <c r="D369" s="245" t="s">
        <v>176</v>
      </c>
      <c r="E369" s="267" t="s">
        <v>1</v>
      </c>
      <c r="F369" s="268" t="s">
        <v>181</v>
      </c>
      <c r="G369" s="266"/>
      <c r="H369" s="269">
        <v>30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AT369" s="275" t="s">
        <v>176</v>
      </c>
      <c r="AU369" s="275" t="s">
        <v>87</v>
      </c>
      <c r="AV369" s="14" t="s">
        <v>174</v>
      </c>
      <c r="AW369" s="14" t="s">
        <v>32</v>
      </c>
      <c r="AX369" s="14" t="s">
        <v>85</v>
      </c>
      <c r="AY369" s="275" t="s">
        <v>166</v>
      </c>
    </row>
    <row r="370" s="1" customFormat="1" ht="24" customHeight="1">
      <c r="B370" s="37"/>
      <c r="C370" s="230" t="s">
        <v>691</v>
      </c>
      <c r="D370" s="230" t="s">
        <v>169</v>
      </c>
      <c r="E370" s="231" t="s">
        <v>692</v>
      </c>
      <c r="F370" s="232" t="s">
        <v>693</v>
      </c>
      <c r="G370" s="233" t="s">
        <v>280</v>
      </c>
      <c r="H370" s="234">
        <v>30</v>
      </c>
      <c r="I370" s="235"/>
      <c r="J370" s="236">
        <f>ROUND(I370*H370,2)</f>
        <v>0</v>
      </c>
      <c r="K370" s="232" t="s">
        <v>173</v>
      </c>
      <c r="L370" s="42"/>
      <c r="M370" s="237" t="s">
        <v>1</v>
      </c>
      <c r="N370" s="238" t="s">
        <v>43</v>
      </c>
      <c r="O370" s="85"/>
      <c r="P370" s="239">
        <f>O370*H370</f>
        <v>0</v>
      </c>
      <c r="Q370" s="239">
        <v>0.014970000000000001</v>
      </c>
      <c r="R370" s="239">
        <f>Q370*H370</f>
        <v>0.4491</v>
      </c>
      <c r="S370" s="239">
        <v>0</v>
      </c>
      <c r="T370" s="240">
        <f>S370*H370</f>
        <v>0</v>
      </c>
      <c r="AR370" s="241" t="s">
        <v>219</v>
      </c>
      <c r="AT370" s="241" t="s">
        <v>169</v>
      </c>
      <c r="AU370" s="241" t="s">
        <v>87</v>
      </c>
      <c r="AY370" s="16" t="s">
        <v>166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6" t="s">
        <v>85</v>
      </c>
      <c r="BK370" s="242">
        <f>ROUND(I370*H370,2)</f>
        <v>0</v>
      </c>
      <c r="BL370" s="16" t="s">
        <v>219</v>
      </c>
      <c r="BM370" s="241" t="s">
        <v>694</v>
      </c>
    </row>
    <row r="371" s="1" customFormat="1" ht="16.5" customHeight="1">
      <c r="B371" s="37"/>
      <c r="C371" s="230" t="s">
        <v>695</v>
      </c>
      <c r="D371" s="230" t="s">
        <v>169</v>
      </c>
      <c r="E371" s="231" t="s">
        <v>696</v>
      </c>
      <c r="F371" s="232" t="s">
        <v>697</v>
      </c>
      <c r="G371" s="233" t="s">
        <v>280</v>
      </c>
      <c r="H371" s="234">
        <v>30</v>
      </c>
      <c r="I371" s="235"/>
      <c r="J371" s="236">
        <f>ROUND(I371*H371,2)</f>
        <v>0</v>
      </c>
      <c r="K371" s="232" t="s">
        <v>173</v>
      </c>
      <c r="L371" s="42"/>
      <c r="M371" s="237" t="s">
        <v>1</v>
      </c>
      <c r="N371" s="238" t="s">
        <v>43</v>
      </c>
      <c r="O371" s="85"/>
      <c r="P371" s="239">
        <f>O371*H371</f>
        <v>0</v>
      </c>
      <c r="Q371" s="239">
        <v>0</v>
      </c>
      <c r="R371" s="239">
        <f>Q371*H371</f>
        <v>0</v>
      </c>
      <c r="S371" s="239">
        <v>0.024500000000000001</v>
      </c>
      <c r="T371" s="240">
        <f>S371*H371</f>
        <v>0.73499999999999999</v>
      </c>
      <c r="AR371" s="241" t="s">
        <v>219</v>
      </c>
      <c r="AT371" s="241" t="s">
        <v>169</v>
      </c>
      <c r="AU371" s="241" t="s">
        <v>87</v>
      </c>
      <c r="AY371" s="16" t="s">
        <v>166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85</v>
      </c>
      <c r="BK371" s="242">
        <f>ROUND(I371*H371,2)</f>
        <v>0</v>
      </c>
      <c r="BL371" s="16" t="s">
        <v>219</v>
      </c>
      <c r="BM371" s="241" t="s">
        <v>698</v>
      </c>
    </row>
    <row r="372" s="13" customFormat="1">
      <c r="B372" s="254"/>
      <c r="C372" s="255"/>
      <c r="D372" s="245" t="s">
        <v>176</v>
      </c>
      <c r="E372" s="256" t="s">
        <v>1</v>
      </c>
      <c r="F372" s="257" t="s">
        <v>221</v>
      </c>
      <c r="G372" s="255"/>
      <c r="H372" s="258">
        <v>30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AT372" s="264" t="s">
        <v>176</v>
      </c>
      <c r="AU372" s="264" t="s">
        <v>87</v>
      </c>
      <c r="AV372" s="13" t="s">
        <v>87</v>
      </c>
      <c r="AW372" s="13" t="s">
        <v>32</v>
      </c>
      <c r="AX372" s="13" t="s">
        <v>78</v>
      </c>
      <c r="AY372" s="264" t="s">
        <v>166</v>
      </c>
    </row>
    <row r="373" s="14" customFormat="1">
      <c r="B373" s="265"/>
      <c r="C373" s="266"/>
      <c r="D373" s="245" t="s">
        <v>176</v>
      </c>
      <c r="E373" s="267" t="s">
        <v>1</v>
      </c>
      <c r="F373" s="268" t="s">
        <v>181</v>
      </c>
      <c r="G373" s="266"/>
      <c r="H373" s="269">
        <v>30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AT373" s="275" t="s">
        <v>176</v>
      </c>
      <c r="AU373" s="275" t="s">
        <v>87</v>
      </c>
      <c r="AV373" s="14" t="s">
        <v>174</v>
      </c>
      <c r="AW373" s="14" t="s">
        <v>32</v>
      </c>
      <c r="AX373" s="14" t="s">
        <v>85</v>
      </c>
      <c r="AY373" s="275" t="s">
        <v>166</v>
      </c>
    </row>
    <row r="374" s="1" customFormat="1" ht="16.5" customHeight="1">
      <c r="B374" s="37"/>
      <c r="C374" s="230" t="s">
        <v>699</v>
      </c>
      <c r="D374" s="230" t="s">
        <v>169</v>
      </c>
      <c r="E374" s="231" t="s">
        <v>700</v>
      </c>
      <c r="F374" s="232" t="s">
        <v>701</v>
      </c>
      <c r="G374" s="233" t="s">
        <v>280</v>
      </c>
      <c r="H374" s="234">
        <v>30</v>
      </c>
      <c r="I374" s="235"/>
      <c r="J374" s="236">
        <f>ROUND(I374*H374,2)</f>
        <v>0</v>
      </c>
      <c r="K374" s="232" t="s">
        <v>173</v>
      </c>
      <c r="L374" s="42"/>
      <c r="M374" s="237" t="s">
        <v>1</v>
      </c>
      <c r="N374" s="238" t="s">
        <v>43</v>
      </c>
      <c r="O374" s="85"/>
      <c r="P374" s="239">
        <f>O374*H374</f>
        <v>0</v>
      </c>
      <c r="Q374" s="239">
        <v>0.01452</v>
      </c>
      <c r="R374" s="239">
        <f>Q374*H374</f>
        <v>0.43559999999999999</v>
      </c>
      <c r="S374" s="239">
        <v>0</v>
      </c>
      <c r="T374" s="240">
        <f>S374*H374</f>
        <v>0</v>
      </c>
      <c r="AR374" s="241" t="s">
        <v>219</v>
      </c>
      <c r="AT374" s="241" t="s">
        <v>169</v>
      </c>
      <c r="AU374" s="241" t="s">
        <v>87</v>
      </c>
      <c r="AY374" s="16" t="s">
        <v>166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6" t="s">
        <v>85</v>
      </c>
      <c r="BK374" s="242">
        <f>ROUND(I374*H374,2)</f>
        <v>0</v>
      </c>
      <c r="BL374" s="16" t="s">
        <v>219</v>
      </c>
      <c r="BM374" s="241" t="s">
        <v>702</v>
      </c>
    </row>
    <row r="375" s="1" customFormat="1" ht="24" customHeight="1">
      <c r="B375" s="37"/>
      <c r="C375" s="230" t="s">
        <v>703</v>
      </c>
      <c r="D375" s="230" t="s">
        <v>169</v>
      </c>
      <c r="E375" s="231" t="s">
        <v>704</v>
      </c>
      <c r="F375" s="232" t="s">
        <v>705</v>
      </c>
      <c r="G375" s="233" t="s">
        <v>280</v>
      </c>
      <c r="H375" s="234">
        <v>30</v>
      </c>
      <c r="I375" s="235"/>
      <c r="J375" s="236">
        <f>ROUND(I375*H375,2)</f>
        <v>0</v>
      </c>
      <c r="K375" s="232" t="s">
        <v>173</v>
      </c>
      <c r="L375" s="42"/>
      <c r="M375" s="237" t="s">
        <v>1</v>
      </c>
      <c r="N375" s="238" t="s">
        <v>43</v>
      </c>
      <c r="O375" s="85"/>
      <c r="P375" s="239">
        <f>O375*H375</f>
        <v>0</v>
      </c>
      <c r="Q375" s="239">
        <v>0.00072000000000000005</v>
      </c>
      <c r="R375" s="239">
        <f>Q375*H375</f>
        <v>0.021600000000000001</v>
      </c>
      <c r="S375" s="239">
        <v>0</v>
      </c>
      <c r="T375" s="240">
        <f>S375*H375</f>
        <v>0</v>
      </c>
      <c r="AR375" s="241" t="s">
        <v>219</v>
      </c>
      <c r="AT375" s="241" t="s">
        <v>169</v>
      </c>
      <c r="AU375" s="241" t="s">
        <v>87</v>
      </c>
      <c r="AY375" s="16" t="s">
        <v>166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6" t="s">
        <v>85</v>
      </c>
      <c r="BK375" s="242">
        <f>ROUND(I375*H375,2)</f>
        <v>0</v>
      </c>
      <c r="BL375" s="16" t="s">
        <v>219</v>
      </c>
      <c r="BM375" s="241" t="s">
        <v>706</v>
      </c>
    </row>
    <row r="376" s="1" customFormat="1" ht="24" customHeight="1">
      <c r="B376" s="37"/>
      <c r="C376" s="230" t="s">
        <v>707</v>
      </c>
      <c r="D376" s="230" t="s">
        <v>169</v>
      </c>
      <c r="E376" s="231" t="s">
        <v>708</v>
      </c>
      <c r="F376" s="232" t="s">
        <v>709</v>
      </c>
      <c r="G376" s="233" t="s">
        <v>280</v>
      </c>
      <c r="H376" s="234">
        <v>30</v>
      </c>
      <c r="I376" s="235"/>
      <c r="J376" s="236">
        <f>ROUND(I376*H376,2)</f>
        <v>0</v>
      </c>
      <c r="K376" s="232" t="s">
        <v>173</v>
      </c>
      <c r="L376" s="42"/>
      <c r="M376" s="237" t="s">
        <v>1</v>
      </c>
      <c r="N376" s="238" t="s">
        <v>43</v>
      </c>
      <c r="O376" s="85"/>
      <c r="P376" s="239">
        <f>O376*H376</f>
        <v>0</v>
      </c>
      <c r="Q376" s="239">
        <v>0.00051999999999999995</v>
      </c>
      <c r="R376" s="239">
        <f>Q376*H376</f>
        <v>0.015599999999999999</v>
      </c>
      <c r="S376" s="239">
        <v>0</v>
      </c>
      <c r="T376" s="240">
        <f>S376*H376</f>
        <v>0</v>
      </c>
      <c r="AR376" s="241" t="s">
        <v>219</v>
      </c>
      <c r="AT376" s="241" t="s">
        <v>169</v>
      </c>
      <c r="AU376" s="241" t="s">
        <v>87</v>
      </c>
      <c r="AY376" s="16" t="s">
        <v>166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6" t="s">
        <v>85</v>
      </c>
      <c r="BK376" s="242">
        <f>ROUND(I376*H376,2)</f>
        <v>0</v>
      </c>
      <c r="BL376" s="16" t="s">
        <v>219</v>
      </c>
      <c r="BM376" s="241" t="s">
        <v>710</v>
      </c>
    </row>
    <row r="377" s="13" customFormat="1">
      <c r="B377" s="254"/>
      <c r="C377" s="255"/>
      <c r="D377" s="245" t="s">
        <v>176</v>
      </c>
      <c r="E377" s="256" t="s">
        <v>1</v>
      </c>
      <c r="F377" s="257" t="s">
        <v>221</v>
      </c>
      <c r="G377" s="255"/>
      <c r="H377" s="258">
        <v>30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176</v>
      </c>
      <c r="AU377" s="264" t="s">
        <v>87</v>
      </c>
      <c r="AV377" s="13" t="s">
        <v>87</v>
      </c>
      <c r="AW377" s="13" t="s">
        <v>32</v>
      </c>
      <c r="AX377" s="13" t="s">
        <v>78</v>
      </c>
      <c r="AY377" s="264" t="s">
        <v>166</v>
      </c>
    </row>
    <row r="378" s="14" customFormat="1">
      <c r="B378" s="265"/>
      <c r="C378" s="266"/>
      <c r="D378" s="245" t="s">
        <v>176</v>
      </c>
      <c r="E378" s="267" t="s">
        <v>1</v>
      </c>
      <c r="F378" s="268" t="s">
        <v>181</v>
      </c>
      <c r="G378" s="266"/>
      <c r="H378" s="269">
        <v>30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AT378" s="275" t="s">
        <v>176</v>
      </c>
      <c r="AU378" s="275" t="s">
        <v>87</v>
      </c>
      <c r="AV378" s="14" t="s">
        <v>174</v>
      </c>
      <c r="AW378" s="14" t="s">
        <v>32</v>
      </c>
      <c r="AX378" s="14" t="s">
        <v>85</v>
      </c>
      <c r="AY378" s="275" t="s">
        <v>166</v>
      </c>
    </row>
    <row r="379" s="1" customFormat="1" ht="24" customHeight="1">
      <c r="B379" s="37"/>
      <c r="C379" s="230" t="s">
        <v>711</v>
      </c>
      <c r="D379" s="230" t="s">
        <v>169</v>
      </c>
      <c r="E379" s="231" t="s">
        <v>712</v>
      </c>
      <c r="F379" s="232" t="s">
        <v>713</v>
      </c>
      <c r="G379" s="233" t="s">
        <v>280</v>
      </c>
      <c r="H379" s="234">
        <v>30</v>
      </c>
      <c r="I379" s="235"/>
      <c r="J379" s="236">
        <f>ROUND(I379*H379,2)</f>
        <v>0</v>
      </c>
      <c r="K379" s="232" t="s">
        <v>173</v>
      </c>
      <c r="L379" s="42"/>
      <c r="M379" s="237" t="s">
        <v>1</v>
      </c>
      <c r="N379" s="238" t="s">
        <v>43</v>
      </c>
      <c r="O379" s="85"/>
      <c r="P379" s="239">
        <f>O379*H379</f>
        <v>0</v>
      </c>
      <c r="Q379" s="239">
        <v>0.00029999999999999997</v>
      </c>
      <c r="R379" s="239">
        <f>Q379*H379</f>
        <v>0.0089999999999999993</v>
      </c>
      <c r="S379" s="239">
        <v>0</v>
      </c>
      <c r="T379" s="240">
        <f>S379*H379</f>
        <v>0</v>
      </c>
      <c r="AR379" s="241" t="s">
        <v>219</v>
      </c>
      <c r="AT379" s="241" t="s">
        <v>169</v>
      </c>
      <c r="AU379" s="241" t="s">
        <v>87</v>
      </c>
      <c r="AY379" s="16" t="s">
        <v>166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6" t="s">
        <v>85</v>
      </c>
      <c r="BK379" s="242">
        <f>ROUND(I379*H379,2)</f>
        <v>0</v>
      </c>
      <c r="BL379" s="16" t="s">
        <v>219</v>
      </c>
      <c r="BM379" s="241" t="s">
        <v>714</v>
      </c>
    </row>
    <row r="380" s="1" customFormat="1" ht="16.5" customHeight="1">
      <c r="B380" s="37"/>
      <c r="C380" s="230" t="s">
        <v>715</v>
      </c>
      <c r="D380" s="230" t="s">
        <v>169</v>
      </c>
      <c r="E380" s="231" t="s">
        <v>716</v>
      </c>
      <c r="F380" s="232" t="s">
        <v>717</v>
      </c>
      <c r="G380" s="233" t="s">
        <v>280</v>
      </c>
      <c r="H380" s="234">
        <v>30</v>
      </c>
      <c r="I380" s="235"/>
      <c r="J380" s="236">
        <f>ROUND(I380*H380,2)</f>
        <v>0</v>
      </c>
      <c r="K380" s="232" t="s">
        <v>173</v>
      </c>
      <c r="L380" s="42"/>
      <c r="M380" s="237" t="s">
        <v>1</v>
      </c>
      <c r="N380" s="238" t="s">
        <v>43</v>
      </c>
      <c r="O380" s="85"/>
      <c r="P380" s="239">
        <f>O380*H380</f>
        <v>0</v>
      </c>
      <c r="Q380" s="239">
        <v>0</v>
      </c>
      <c r="R380" s="239">
        <f>Q380*H380</f>
        <v>0</v>
      </c>
      <c r="S380" s="239">
        <v>0.00085999999999999998</v>
      </c>
      <c r="T380" s="240">
        <f>S380*H380</f>
        <v>0.0258</v>
      </c>
      <c r="AR380" s="241" t="s">
        <v>219</v>
      </c>
      <c r="AT380" s="241" t="s">
        <v>169</v>
      </c>
      <c r="AU380" s="241" t="s">
        <v>87</v>
      </c>
      <c r="AY380" s="16" t="s">
        <v>166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6" t="s">
        <v>85</v>
      </c>
      <c r="BK380" s="242">
        <f>ROUND(I380*H380,2)</f>
        <v>0</v>
      </c>
      <c r="BL380" s="16" t="s">
        <v>219</v>
      </c>
      <c r="BM380" s="241" t="s">
        <v>718</v>
      </c>
    </row>
    <row r="381" s="1" customFormat="1" ht="16.5" customHeight="1">
      <c r="B381" s="37"/>
      <c r="C381" s="230" t="s">
        <v>719</v>
      </c>
      <c r="D381" s="230" t="s">
        <v>169</v>
      </c>
      <c r="E381" s="231" t="s">
        <v>720</v>
      </c>
      <c r="F381" s="232" t="s">
        <v>721</v>
      </c>
      <c r="G381" s="233" t="s">
        <v>280</v>
      </c>
      <c r="H381" s="234">
        <v>30</v>
      </c>
      <c r="I381" s="235"/>
      <c r="J381" s="236">
        <f>ROUND(I381*H381,2)</f>
        <v>0</v>
      </c>
      <c r="K381" s="232" t="s">
        <v>173</v>
      </c>
      <c r="L381" s="42"/>
      <c r="M381" s="237" t="s">
        <v>1</v>
      </c>
      <c r="N381" s="238" t="s">
        <v>43</v>
      </c>
      <c r="O381" s="85"/>
      <c r="P381" s="239">
        <f>O381*H381</f>
        <v>0</v>
      </c>
      <c r="Q381" s="239">
        <v>0.0018</v>
      </c>
      <c r="R381" s="239">
        <f>Q381*H381</f>
        <v>0.053999999999999999</v>
      </c>
      <c r="S381" s="239">
        <v>0</v>
      </c>
      <c r="T381" s="240">
        <f>S381*H381</f>
        <v>0</v>
      </c>
      <c r="AR381" s="241" t="s">
        <v>219</v>
      </c>
      <c r="AT381" s="241" t="s">
        <v>169</v>
      </c>
      <c r="AU381" s="241" t="s">
        <v>87</v>
      </c>
      <c r="AY381" s="16" t="s">
        <v>166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6" t="s">
        <v>85</v>
      </c>
      <c r="BK381" s="242">
        <f>ROUND(I381*H381,2)</f>
        <v>0</v>
      </c>
      <c r="BL381" s="16" t="s">
        <v>219</v>
      </c>
      <c r="BM381" s="241" t="s">
        <v>722</v>
      </c>
    </row>
    <row r="382" s="1" customFormat="1" ht="16.5" customHeight="1">
      <c r="B382" s="37"/>
      <c r="C382" s="230" t="s">
        <v>723</v>
      </c>
      <c r="D382" s="230" t="s">
        <v>169</v>
      </c>
      <c r="E382" s="231" t="s">
        <v>724</v>
      </c>
      <c r="F382" s="232" t="s">
        <v>725</v>
      </c>
      <c r="G382" s="233" t="s">
        <v>218</v>
      </c>
      <c r="H382" s="234">
        <v>30</v>
      </c>
      <c r="I382" s="235"/>
      <c r="J382" s="236">
        <f>ROUND(I382*H382,2)</f>
        <v>0</v>
      </c>
      <c r="K382" s="232" t="s">
        <v>173</v>
      </c>
      <c r="L382" s="42"/>
      <c r="M382" s="237" t="s">
        <v>1</v>
      </c>
      <c r="N382" s="238" t="s">
        <v>43</v>
      </c>
      <c r="O382" s="85"/>
      <c r="P382" s="239">
        <f>O382*H382</f>
        <v>0</v>
      </c>
      <c r="Q382" s="239">
        <v>0</v>
      </c>
      <c r="R382" s="239">
        <f>Q382*H382</f>
        <v>0</v>
      </c>
      <c r="S382" s="239">
        <v>0.0022499999999999998</v>
      </c>
      <c r="T382" s="240">
        <f>S382*H382</f>
        <v>0.067499999999999991</v>
      </c>
      <c r="AR382" s="241" t="s">
        <v>219</v>
      </c>
      <c r="AT382" s="241" t="s">
        <v>169</v>
      </c>
      <c r="AU382" s="241" t="s">
        <v>87</v>
      </c>
      <c r="AY382" s="16" t="s">
        <v>166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6" t="s">
        <v>85</v>
      </c>
      <c r="BK382" s="242">
        <f>ROUND(I382*H382,2)</f>
        <v>0</v>
      </c>
      <c r="BL382" s="16" t="s">
        <v>219</v>
      </c>
      <c r="BM382" s="241" t="s">
        <v>726</v>
      </c>
    </row>
    <row r="383" s="1" customFormat="1" ht="16.5" customHeight="1">
      <c r="B383" s="37"/>
      <c r="C383" s="230" t="s">
        <v>727</v>
      </c>
      <c r="D383" s="230" t="s">
        <v>169</v>
      </c>
      <c r="E383" s="231" t="s">
        <v>728</v>
      </c>
      <c r="F383" s="232" t="s">
        <v>729</v>
      </c>
      <c r="G383" s="233" t="s">
        <v>280</v>
      </c>
      <c r="H383" s="234">
        <v>30</v>
      </c>
      <c r="I383" s="235"/>
      <c r="J383" s="236">
        <f>ROUND(I383*H383,2)</f>
        <v>0</v>
      </c>
      <c r="K383" s="232" t="s">
        <v>173</v>
      </c>
      <c r="L383" s="42"/>
      <c r="M383" s="237" t="s">
        <v>1</v>
      </c>
      <c r="N383" s="238" t="s">
        <v>43</v>
      </c>
      <c r="O383" s="85"/>
      <c r="P383" s="239">
        <f>O383*H383</f>
        <v>0</v>
      </c>
      <c r="Q383" s="239">
        <v>0.00214</v>
      </c>
      <c r="R383" s="239">
        <f>Q383*H383</f>
        <v>0.064199999999999993</v>
      </c>
      <c r="S383" s="239">
        <v>0</v>
      </c>
      <c r="T383" s="240">
        <f>S383*H383</f>
        <v>0</v>
      </c>
      <c r="AR383" s="241" t="s">
        <v>219</v>
      </c>
      <c r="AT383" s="241" t="s">
        <v>169</v>
      </c>
      <c r="AU383" s="241" t="s">
        <v>87</v>
      </c>
      <c r="AY383" s="16" t="s">
        <v>166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85</v>
      </c>
      <c r="BK383" s="242">
        <f>ROUND(I383*H383,2)</f>
        <v>0</v>
      </c>
      <c r="BL383" s="16" t="s">
        <v>219</v>
      </c>
      <c r="BM383" s="241" t="s">
        <v>730</v>
      </c>
    </row>
    <row r="384" s="1" customFormat="1" ht="16.5" customHeight="1">
      <c r="B384" s="37"/>
      <c r="C384" s="230" t="s">
        <v>731</v>
      </c>
      <c r="D384" s="230" t="s">
        <v>169</v>
      </c>
      <c r="E384" s="231" t="s">
        <v>732</v>
      </c>
      <c r="F384" s="232" t="s">
        <v>733</v>
      </c>
      <c r="G384" s="233" t="s">
        <v>218</v>
      </c>
      <c r="H384" s="234">
        <v>30</v>
      </c>
      <c r="I384" s="235"/>
      <c r="J384" s="236">
        <f>ROUND(I384*H384,2)</f>
        <v>0</v>
      </c>
      <c r="K384" s="232" t="s">
        <v>173</v>
      </c>
      <c r="L384" s="42"/>
      <c r="M384" s="237" t="s">
        <v>1</v>
      </c>
      <c r="N384" s="238" t="s">
        <v>43</v>
      </c>
      <c r="O384" s="85"/>
      <c r="P384" s="239">
        <f>O384*H384</f>
        <v>0</v>
      </c>
      <c r="Q384" s="239">
        <v>0.00023000000000000001</v>
      </c>
      <c r="R384" s="239">
        <f>Q384*H384</f>
        <v>0.0068999999999999999</v>
      </c>
      <c r="S384" s="239">
        <v>0</v>
      </c>
      <c r="T384" s="240">
        <f>S384*H384</f>
        <v>0</v>
      </c>
      <c r="AR384" s="241" t="s">
        <v>219</v>
      </c>
      <c r="AT384" s="241" t="s">
        <v>169</v>
      </c>
      <c r="AU384" s="241" t="s">
        <v>87</v>
      </c>
      <c r="AY384" s="16" t="s">
        <v>166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6" t="s">
        <v>85</v>
      </c>
      <c r="BK384" s="242">
        <f>ROUND(I384*H384,2)</f>
        <v>0</v>
      </c>
      <c r="BL384" s="16" t="s">
        <v>219</v>
      </c>
      <c r="BM384" s="241" t="s">
        <v>734</v>
      </c>
    </row>
    <row r="385" s="1" customFormat="1" ht="24" customHeight="1">
      <c r="B385" s="37"/>
      <c r="C385" s="230" t="s">
        <v>735</v>
      </c>
      <c r="D385" s="230" t="s">
        <v>169</v>
      </c>
      <c r="E385" s="231" t="s">
        <v>736</v>
      </c>
      <c r="F385" s="232" t="s">
        <v>737</v>
      </c>
      <c r="G385" s="233" t="s">
        <v>218</v>
      </c>
      <c r="H385" s="234">
        <v>30</v>
      </c>
      <c r="I385" s="235"/>
      <c r="J385" s="236">
        <f>ROUND(I385*H385,2)</f>
        <v>0</v>
      </c>
      <c r="K385" s="232" t="s">
        <v>1</v>
      </c>
      <c r="L385" s="42"/>
      <c r="M385" s="237" t="s">
        <v>1</v>
      </c>
      <c r="N385" s="238" t="s">
        <v>43</v>
      </c>
      <c r="O385" s="85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AR385" s="241" t="s">
        <v>219</v>
      </c>
      <c r="AT385" s="241" t="s">
        <v>169</v>
      </c>
      <c r="AU385" s="241" t="s">
        <v>87</v>
      </c>
      <c r="AY385" s="16" t="s">
        <v>166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6" t="s">
        <v>85</v>
      </c>
      <c r="BK385" s="242">
        <f>ROUND(I385*H385,2)</f>
        <v>0</v>
      </c>
      <c r="BL385" s="16" t="s">
        <v>219</v>
      </c>
      <c r="BM385" s="241" t="s">
        <v>738</v>
      </c>
    </row>
    <row r="386" s="13" customFormat="1">
      <c r="B386" s="254"/>
      <c r="C386" s="255"/>
      <c r="D386" s="245" t="s">
        <v>176</v>
      </c>
      <c r="E386" s="256" t="s">
        <v>1</v>
      </c>
      <c r="F386" s="257" t="s">
        <v>221</v>
      </c>
      <c r="G386" s="255"/>
      <c r="H386" s="258">
        <v>30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AT386" s="264" t="s">
        <v>176</v>
      </c>
      <c r="AU386" s="264" t="s">
        <v>87</v>
      </c>
      <c r="AV386" s="13" t="s">
        <v>87</v>
      </c>
      <c r="AW386" s="13" t="s">
        <v>32</v>
      </c>
      <c r="AX386" s="13" t="s">
        <v>78</v>
      </c>
      <c r="AY386" s="264" t="s">
        <v>166</v>
      </c>
    </row>
    <row r="387" s="14" customFormat="1">
      <c r="B387" s="265"/>
      <c r="C387" s="266"/>
      <c r="D387" s="245" t="s">
        <v>176</v>
      </c>
      <c r="E387" s="267" t="s">
        <v>1</v>
      </c>
      <c r="F387" s="268" t="s">
        <v>181</v>
      </c>
      <c r="G387" s="266"/>
      <c r="H387" s="269">
        <v>30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176</v>
      </c>
      <c r="AU387" s="275" t="s">
        <v>87</v>
      </c>
      <c r="AV387" s="14" t="s">
        <v>174</v>
      </c>
      <c r="AW387" s="14" t="s">
        <v>32</v>
      </c>
      <c r="AX387" s="14" t="s">
        <v>85</v>
      </c>
      <c r="AY387" s="275" t="s">
        <v>166</v>
      </c>
    </row>
    <row r="388" s="1" customFormat="1" ht="16.5" customHeight="1">
      <c r="B388" s="37"/>
      <c r="C388" s="230" t="s">
        <v>739</v>
      </c>
      <c r="D388" s="230" t="s">
        <v>169</v>
      </c>
      <c r="E388" s="231" t="s">
        <v>740</v>
      </c>
      <c r="F388" s="232" t="s">
        <v>741</v>
      </c>
      <c r="G388" s="233" t="s">
        <v>218</v>
      </c>
      <c r="H388" s="234">
        <v>30</v>
      </c>
      <c r="I388" s="235"/>
      <c r="J388" s="236">
        <f>ROUND(I388*H388,2)</f>
        <v>0</v>
      </c>
      <c r="K388" s="232" t="s">
        <v>1</v>
      </c>
      <c r="L388" s="42"/>
      <c r="M388" s="237" t="s">
        <v>1</v>
      </c>
      <c r="N388" s="238" t="s">
        <v>43</v>
      </c>
      <c r="O388" s="85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AR388" s="241" t="s">
        <v>219</v>
      </c>
      <c r="AT388" s="241" t="s">
        <v>169</v>
      </c>
      <c r="AU388" s="241" t="s">
        <v>87</v>
      </c>
      <c r="AY388" s="16" t="s">
        <v>166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6" t="s">
        <v>85</v>
      </c>
      <c r="BK388" s="242">
        <f>ROUND(I388*H388,2)</f>
        <v>0</v>
      </c>
      <c r="BL388" s="16" t="s">
        <v>219</v>
      </c>
      <c r="BM388" s="241" t="s">
        <v>742</v>
      </c>
    </row>
    <row r="389" s="13" customFormat="1">
      <c r="B389" s="254"/>
      <c r="C389" s="255"/>
      <c r="D389" s="245" t="s">
        <v>176</v>
      </c>
      <c r="E389" s="256" t="s">
        <v>1</v>
      </c>
      <c r="F389" s="257" t="s">
        <v>221</v>
      </c>
      <c r="G389" s="255"/>
      <c r="H389" s="258">
        <v>30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AT389" s="264" t="s">
        <v>176</v>
      </c>
      <c r="AU389" s="264" t="s">
        <v>87</v>
      </c>
      <c r="AV389" s="13" t="s">
        <v>87</v>
      </c>
      <c r="AW389" s="13" t="s">
        <v>32</v>
      </c>
      <c r="AX389" s="13" t="s">
        <v>78</v>
      </c>
      <c r="AY389" s="264" t="s">
        <v>166</v>
      </c>
    </row>
    <row r="390" s="14" customFormat="1">
      <c r="B390" s="265"/>
      <c r="C390" s="266"/>
      <c r="D390" s="245" t="s">
        <v>176</v>
      </c>
      <c r="E390" s="267" t="s">
        <v>1</v>
      </c>
      <c r="F390" s="268" t="s">
        <v>181</v>
      </c>
      <c r="G390" s="266"/>
      <c r="H390" s="269">
        <v>30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AT390" s="275" t="s">
        <v>176</v>
      </c>
      <c r="AU390" s="275" t="s">
        <v>87</v>
      </c>
      <c r="AV390" s="14" t="s">
        <v>174</v>
      </c>
      <c r="AW390" s="14" t="s">
        <v>32</v>
      </c>
      <c r="AX390" s="14" t="s">
        <v>85</v>
      </c>
      <c r="AY390" s="275" t="s">
        <v>166</v>
      </c>
    </row>
    <row r="391" s="1" customFormat="1" ht="16.5" customHeight="1">
      <c r="B391" s="37"/>
      <c r="C391" s="230" t="s">
        <v>743</v>
      </c>
      <c r="D391" s="230" t="s">
        <v>169</v>
      </c>
      <c r="E391" s="231" t="s">
        <v>744</v>
      </c>
      <c r="F391" s="232" t="s">
        <v>745</v>
      </c>
      <c r="G391" s="233" t="s">
        <v>218</v>
      </c>
      <c r="H391" s="234">
        <v>30</v>
      </c>
      <c r="I391" s="235"/>
      <c r="J391" s="236">
        <f>ROUND(I391*H391,2)</f>
        <v>0</v>
      </c>
      <c r="K391" s="232" t="s">
        <v>1</v>
      </c>
      <c r="L391" s="42"/>
      <c r="M391" s="237" t="s">
        <v>1</v>
      </c>
      <c r="N391" s="238" t="s">
        <v>43</v>
      </c>
      <c r="O391" s="85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AR391" s="241" t="s">
        <v>219</v>
      </c>
      <c r="AT391" s="241" t="s">
        <v>169</v>
      </c>
      <c r="AU391" s="241" t="s">
        <v>87</v>
      </c>
      <c r="AY391" s="16" t="s">
        <v>166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6" t="s">
        <v>85</v>
      </c>
      <c r="BK391" s="242">
        <f>ROUND(I391*H391,2)</f>
        <v>0</v>
      </c>
      <c r="BL391" s="16" t="s">
        <v>219</v>
      </c>
      <c r="BM391" s="241" t="s">
        <v>746</v>
      </c>
    </row>
    <row r="392" s="13" customFormat="1">
      <c r="B392" s="254"/>
      <c r="C392" s="255"/>
      <c r="D392" s="245" t="s">
        <v>176</v>
      </c>
      <c r="E392" s="256" t="s">
        <v>1</v>
      </c>
      <c r="F392" s="257" t="s">
        <v>221</v>
      </c>
      <c r="G392" s="255"/>
      <c r="H392" s="258">
        <v>30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176</v>
      </c>
      <c r="AU392" s="264" t="s">
        <v>87</v>
      </c>
      <c r="AV392" s="13" t="s">
        <v>87</v>
      </c>
      <c r="AW392" s="13" t="s">
        <v>32</v>
      </c>
      <c r="AX392" s="13" t="s">
        <v>78</v>
      </c>
      <c r="AY392" s="264" t="s">
        <v>166</v>
      </c>
    </row>
    <row r="393" s="14" customFormat="1">
      <c r="B393" s="265"/>
      <c r="C393" s="266"/>
      <c r="D393" s="245" t="s">
        <v>176</v>
      </c>
      <c r="E393" s="267" t="s">
        <v>1</v>
      </c>
      <c r="F393" s="268" t="s">
        <v>181</v>
      </c>
      <c r="G393" s="266"/>
      <c r="H393" s="269">
        <v>30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176</v>
      </c>
      <c r="AU393" s="275" t="s">
        <v>87</v>
      </c>
      <c r="AV393" s="14" t="s">
        <v>174</v>
      </c>
      <c r="AW393" s="14" t="s">
        <v>32</v>
      </c>
      <c r="AX393" s="14" t="s">
        <v>85</v>
      </c>
      <c r="AY393" s="275" t="s">
        <v>166</v>
      </c>
    </row>
    <row r="394" s="1" customFormat="1" ht="24" customHeight="1">
      <c r="B394" s="37"/>
      <c r="C394" s="230" t="s">
        <v>747</v>
      </c>
      <c r="D394" s="230" t="s">
        <v>169</v>
      </c>
      <c r="E394" s="231" t="s">
        <v>748</v>
      </c>
      <c r="F394" s="232" t="s">
        <v>749</v>
      </c>
      <c r="G394" s="233" t="s">
        <v>218</v>
      </c>
      <c r="H394" s="234">
        <v>30</v>
      </c>
      <c r="I394" s="235"/>
      <c r="J394" s="236">
        <f>ROUND(I394*H394,2)</f>
        <v>0</v>
      </c>
      <c r="K394" s="232" t="s">
        <v>1</v>
      </c>
      <c r="L394" s="42"/>
      <c r="M394" s="237" t="s">
        <v>1</v>
      </c>
      <c r="N394" s="238" t="s">
        <v>43</v>
      </c>
      <c r="O394" s="85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AR394" s="241" t="s">
        <v>219</v>
      </c>
      <c r="AT394" s="241" t="s">
        <v>169</v>
      </c>
      <c r="AU394" s="241" t="s">
        <v>87</v>
      </c>
      <c r="AY394" s="16" t="s">
        <v>166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6" t="s">
        <v>85</v>
      </c>
      <c r="BK394" s="242">
        <f>ROUND(I394*H394,2)</f>
        <v>0</v>
      </c>
      <c r="BL394" s="16" t="s">
        <v>219</v>
      </c>
      <c r="BM394" s="241" t="s">
        <v>750</v>
      </c>
    </row>
    <row r="395" s="13" customFormat="1">
      <c r="B395" s="254"/>
      <c r="C395" s="255"/>
      <c r="D395" s="245" t="s">
        <v>176</v>
      </c>
      <c r="E395" s="256" t="s">
        <v>1</v>
      </c>
      <c r="F395" s="257" t="s">
        <v>221</v>
      </c>
      <c r="G395" s="255"/>
      <c r="H395" s="258">
        <v>30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176</v>
      </c>
      <c r="AU395" s="264" t="s">
        <v>87</v>
      </c>
      <c r="AV395" s="13" t="s">
        <v>87</v>
      </c>
      <c r="AW395" s="13" t="s">
        <v>32</v>
      </c>
      <c r="AX395" s="13" t="s">
        <v>78</v>
      </c>
      <c r="AY395" s="264" t="s">
        <v>166</v>
      </c>
    </row>
    <row r="396" s="14" customFormat="1">
      <c r="B396" s="265"/>
      <c r="C396" s="266"/>
      <c r="D396" s="245" t="s">
        <v>176</v>
      </c>
      <c r="E396" s="267" t="s">
        <v>1</v>
      </c>
      <c r="F396" s="268" t="s">
        <v>181</v>
      </c>
      <c r="G396" s="266"/>
      <c r="H396" s="269">
        <v>30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AT396" s="275" t="s">
        <v>176</v>
      </c>
      <c r="AU396" s="275" t="s">
        <v>87</v>
      </c>
      <c r="AV396" s="14" t="s">
        <v>174</v>
      </c>
      <c r="AW396" s="14" t="s">
        <v>32</v>
      </c>
      <c r="AX396" s="14" t="s">
        <v>85</v>
      </c>
      <c r="AY396" s="275" t="s">
        <v>166</v>
      </c>
    </row>
    <row r="397" s="1" customFormat="1" ht="16.5" customHeight="1">
      <c r="B397" s="37"/>
      <c r="C397" s="230" t="s">
        <v>751</v>
      </c>
      <c r="D397" s="230" t="s">
        <v>169</v>
      </c>
      <c r="E397" s="231" t="s">
        <v>752</v>
      </c>
      <c r="F397" s="232" t="s">
        <v>753</v>
      </c>
      <c r="G397" s="233" t="s">
        <v>218</v>
      </c>
      <c r="H397" s="234">
        <v>30</v>
      </c>
      <c r="I397" s="235"/>
      <c r="J397" s="236">
        <f>ROUND(I397*H397,2)</f>
        <v>0</v>
      </c>
      <c r="K397" s="232" t="s">
        <v>1</v>
      </c>
      <c r="L397" s="42"/>
      <c r="M397" s="237" t="s">
        <v>1</v>
      </c>
      <c r="N397" s="238" t="s">
        <v>43</v>
      </c>
      <c r="O397" s="85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AR397" s="241" t="s">
        <v>219</v>
      </c>
      <c r="AT397" s="241" t="s">
        <v>169</v>
      </c>
      <c r="AU397" s="241" t="s">
        <v>87</v>
      </c>
      <c r="AY397" s="16" t="s">
        <v>166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6" t="s">
        <v>85</v>
      </c>
      <c r="BK397" s="242">
        <f>ROUND(I397*H397,2)</f>
        <v>0</v>
      </c>
      <c r="BL397" s="16" t="s">
        <v>219</v>
      </c>
      <c r="BM397" s="241" t="s">
        <v>754</v>
      </c>
    </row>
    <row r="398" s="13" customFormat="1">
      <c r="B398" s="254"/>
      <c r="C398" s="255"/>
      <c r="D398" s="245" t="s">
        <v>176</v>
      </c>
      <c r="E398" s="256" t="s">
        <v>1</v>
      </c>
      <c r="F398" s="257" t="s">
        <v>221</v>
      </c>
      <c r="G398" s="255"/>
      <c r="H398" s="258">
        <v>30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176</v>
      </c>
      <c r="AU398" s="264" t="s">
        <v>87</v>
      </c>
      <c r="AV398" s="13" t="s">
        <v>87</v>
      </c>
      <c r="AW398" s="13" t="s">
        <v>32</v>
      </c>
      <c r="AX398" s="13" t="s">
        <v>78</v>
      </c>
      <c r="AY398" s="264" t="s">
        <v>166</v>
      </c>
    </row>
    <row r="399" s="14" customFormat="1">
      <c r="B399" s="265"/>
      <c r="C399" s="266"/>
      <c r="D399" s="245" t="s">
        <v>176</v>
      </c>
      <c r="E399" s="267" t="s">
        <v>1</v>
      </c>
      <c r="F399" s="268" t="s">
        <v>181</v>
      </c>
      <c r="G399" s="266"/>
      <c r="H399" s="269">
        <v>30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AT399" s="275" t="s">
        <v>176</v>
      </c>
      <c r="AU399" s="275" t="s">
        <v>87</v>
      </c>
      <c r="AV399" s="14" t="s">
        <v>174</v>
      </c>
      <c r="AW399" s="14" t="s">
        <v>32</v>
      </c>
      <c r="AX399" s="14" t="s">
        <v>85</v>
      </c>
      <c r="AY399" s="275" t="s">
        <v>166</v>
      </c>
    </row>
    <row r="400" s="1" customFormat="1" ht="16.5" customHeight="1">
      <c r="B400" s="37"/>
      <c r="C400" s="230" t="s">
        <v>755</v>
      </c>
      <c r="D400" s="230" t="s">
        <v>169</v>
      </c>
      <c r="E400" s="231" t="s">
        <v>756</v>
      </c>
      <c r="F400" s="232" t="s">
        <v>757</v>
      </c>
      <c r="G400" s="233" t="s">
        <v>218</v>
      </c>
      <c r="H400" s="234">
        <v>30</v>
      </c>
      <c r="I400" s="235"/>
      <c r="J400" s="236">
        <f>ROUND(I400*H400,2)</f>
        <v>0</v>
      </c>
      <c r="K400" s="232" t="s">
        <v>1</v>
      </c>
      <c r="L400" s="42"/>
      <c r="M400" s="237" t="s">
        <v>1</v>
      </c>
      <c r="N400" s="238" t="s">
        <v>43</v>
      </c>
      <c r="O400" s="8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AR400" s="241" t="s">
        <v>219</v>
      </c>
      <c r="AT400" s="241" t="s">
        <v>169</v>
      </c>
      <c r="AU400" s="241" t="s">
        <v>87</v>
      </c>
      <c r="AY400" s="16" t="s">
        <v>166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6" t="s">
        <v>85</v>
      </c>
      <c r="BK400" s="242">
        <f>ROUND(I400*H400,2)</f>
        <v>0</v>
      </c>
      <c r="BL400" s="16" t="s">
        <v>219</v>
      </c>
      <c r="BM400" s="241" t="s">
        <v>758</v>
      </c>
    </row>
    <row r="401" s="13" customFormat="1">
      <c r="B401" s="254"/>
      <c r="C401" s="255"/>
      <c r="D401" s="245" t="s">
        <v>176</v>
      </c>
      <c r="E401" s="256" t="s">
        <v>1</v>
      </c>
      <c r="F401" s="257" t="s">
        <v>221</v>
      </c>
      <c r="G401" s="255"/>
      <c r="H401" s="258">
        <v>30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AT401" s="264" t="s">
        <v>176</v>
      </c>
      <c r="AU401" s="264" t="s">
        <v>87</v>
      </c>
      <c r="AV401" s="13" t="s">
        <v>87</v>
      </c>
      <c r="AW401" s="13" t="s">
        <v>32</v>
      </c>
      <c r="AX401" s="13" t="s">
        <v>78</v>
      </c>
      <c r="AY401" s="264" t="s">
        <v>166</v>
      </c>
    </row>
    <row r="402" s="14" customFormat="1">
      <c r="B402" s="265"/>
      <c r="C402" s="266"/>
      <c r="D402" s="245" t="s">
        <v>176</v>
      </c>
      <c r="E402" s="267" t="s">
        <v>1</v>
      </c>
      <c r="F402" s="268" t="s">
        <v>181</v>
      </c>
      <c r="G402" s="266"/>
      <c r="H402" s="269">
        <v>30</v>
      </c>
      <c r="I402" s="270"/>
      <c r="J402" s="266"/>
      <c r="K402" s="266"/>
      <c r="L402" s="271"/>
      <c r="M402" s="272"/>
      <c r="N402" s="273"/>
      <c r="O402" s="273"/>
      <c r="P402" s="273"/>
      <c r="Q402" s="273"/>
      <c r="R402" s="273"/>
      <c r="S402" s="273"/>
      <c r="T402" s="274"/>
      <c r="AT402" s="275" t="s">
        <v>176</v>
      </c>
      <c r="AU402" s="275" t="s">
        <v>87</v>
      </c>
      <c r="AV402" s="14" t="s">
        <v>174</v>
      </c>
      <c r="AW402" s="14" t="s">
        <v>32</v>
      </c>
      <c r="AX402" s="14" t="s">
        <v>85</v>
      </c>
      <c r="AY402" s="275" t="s">
        <v>166</v>
      </c>
    </row>
    <row r="403" s="1" customFormat="1" ht="16.5" customHeight="1">
      <c r="B403" s="37"/>
      <c r="C403" s="230" t="s">
        <v>759</v>
      </c>
      <c r="D403" s="230" t="s">
        <v>169</v>
      </c>
      <c r="E403" s="231" t="s">
        <v>760</v>
      </c>
      <c r="F403" s="232" t="s">
        <v>761</v>
      </c>
      <c r="G403" s="233" t="s">
        <v>218</v>
      </c>
      <c r="H403" s="234">
        <v>30</v>
      </c>
      <c r="I403" s="235"/>
      <c r="J403" s="236">
        <f>ROUND(I403*H403,2)</f>
        <v>0</v>
      </c>
      <c r="K403" s="232" t="s">
        <v>1</v>
      </c>
      <c r="L403" s="42"/>
      <c r="M403" s="237" t="s">
        <v>1</v>
      </c>
      <c r="N403" s="238" t="s">
        <v>43</v>
      </c>
      <c r="O403" s="8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AR403" s="241" t="s">
        <v>219</v>
      </c>
      <c r="AT403" s="241" t="s">
        <v>169</v>
      </c>
      <c r="AU403" s="241" t="s">
        <v>87</v>
      </c>
      <c r="AY403" s="16" t="s">
        <v>166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6" t="s">
        <v>85</v>
      </c>
      <c r="BK403" s="242">
        <f>ROUND(I403*H403,2)</f>
        <v>0</v>
      </c>
      <c r="BL403" s="16" t="s">
        <v>219</v>
      </c>
      <c r="BM403" s="241" t="s">
        <v>762</v>
      </c>
    </row>
    <row r="404" s="13" customFormat="1">
      <c r="B404" s="254"/>
      <c r="C404" s="255"/>
      <c r="D404" s="245" t="s">
        <v>176</v>
      </c>
      <c r="E404" s="256" t="s">
        <v>1</v>
      </c>
      <c r="F404" s="257" t="s">
        <v>221</v>
      </c>
      <c r="G404" s="255"/>
      <c r="H404" s="258">
        <v>30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AT404" s="264" t="s">
        <v>176</v>
      </c>
      <c r="AU404" s="264" t="s">
        <v>87</v>
      </c>
      <c r="AV404" s="13" t="s">
        <v>87</v>
      </c>
      <c r="AW404" s="13" t="s">
        <v>32</v>
      </c>
      <c r="AX404" s="13" t="s">
        <v>78</v>
      </c>
      <c r="AY404" s="264" t="s">
        <v>166</v>
      </c>
    </row>
    <row r="405" s="14" customFormat="1">
      <c r="B405" s="265"/>
      <c r="C405" s="266"/>
      <c r="D405" s="245" t="s">
        <v>176</v>
      </c>
      <c r="E405" s="267" t="s">
        <v>1</v>
      </c>
      <c r="F405" s="268" t="s">
        <v>181</v>
      </c>
      <c r="G405" s="266"/>
      <c r="H405" s="269">
        <v>30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AT405" s="275" t="s">
        <v>176</v>
      </c>
      <c r="AU405" s="275" t="s">
        <v>87</v>
      </c>
      <c r="AV405" s="14" t="s">
        <v>174</v>
      </c>
      <c r="AW405" s="14" t="s">
        <v>32</v>
      </c>
      <c r="AX405" s="14" t="s">
        <v>85</v>
      </c>
      <c r="AY405" s="275" t="s">
        <v>166</v>
      </c>
    </row>
    <row r="406" s="1" customFormat="1" ht="24" customHeight="1">
      <c r="B406" s="37"/>
      <c r="C406" s="230" t="s">
        <v>763</v>
      </c>
      <c r="D406" s="230" t="s">
        <v>169</v>
      </c>
      <c r="E406" s="231" t="s">
        <v>764</v>
      </c>
      <c r="F406" s="232" t="s">
        <v>765</v>
      </c>
      <c r="G406" s="233" t="s">
        <v>218</v>
      </c>
      <c r="H406" s="234">
        <v>30</v>
      </c>
      <c r="I406" s="235"/>
      <c r="J406" s="236">
        <f>ROUND(I406*H406,2)</f>
        <v>0</v>
      </c>
      <c r="K406" s="232" t="s">
        <v>1</v>
      </c>
      <c r="L406" s="42"/>
      <c r="M406" s="237" t="s">
        <v>1</v>
      </c>
      <c r="N406" s="238" t="s">
        <v>43</v>
      </c>
      <c r="O406" s="85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AR406" s="241" t="s">
        <v>219</v>
      </c>
      <c r="AT406" s="241" t="s">
        <v>169</v>
      </c>
      <c r="AU406" s="241" t="s">
        <v>87</v>
      </c>
      <c r="AY406" s="16" t="s">
        <v>166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6" t="s">
        <v>85</v>
      </c>
      <c r="BK406" s="242">
        <f>ROUND(I406*H406,2)</f>
        <v>0</v>
      </c>
      <c r="BL406" s="16" t="s">
        <v>219</v>
      </c>
      <c r="BM406" s="241" t="s">
        <v>766</v>
      </c>
    </row>
    <row r="407" s="13" customFormat="1">
      <c r="B407" s="254"/>
      <c r="C407" s="255"/>
      <c r="D407" s="245" t="s">
        <v>176</v>
      </c>
      <c r="E407" s="256" t="s">
        <v>1</v>
      </c>
      <c r="F407" s="257" t="s">
        <v>221</v>
      </c>
      <c r="G407" s="255"/>
      <c r="H407" s="258">
        <v>30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AT407" s="264" t="s">
        <v>176</v>
      </c>
      <c r="AU407" s="264" t="s">
        <v>87</v>
      </c>
      <c r="AV407" s="13" t="s">
        <v>87</v>
      </c>
      <c r="AW407" s="13" t="s">
        <v>32</v>
      </c>
      <c r="AX407" s="13" t="s">
        <v>78</v>
      </c>
      <c r="AY407" s="264" t="s">
        <v>166</v>
      </c>
    </row>
    <row r="408" s="14" customFormat="1">
      <c r="B408" s="265"/>
      <c r="C408" s="266"/>
      <c r="D408" s="245" t="s">
        <v>176</v>
      </c>
      <c r="E408" s="267" t="s">
        <v>1</v>
      </c>
      <c r="F408" s="268" t="s">
        <v>181</v>
      </c>
      <c r="G408" s="266"/>
      <c r="H408" s="269">
        <v>30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AT408" s="275" t="s">
        <v>176</v>
      </c>
      <c r="AU408" s="275" t="s">
        <v>87</v>
      </c>
      <c r="AV408" s="14" t="s">
        <v>174</v>
      </c>
      <c r="AW408" s="14" t="s">
        <v>32</v>
      </c>
      <c r="AX408" s="14" t="s">
        <v>85</v>
      </c>
      <c r="AY408" s="275" t="s">
        <v>166</v>
      </c>
    </row>
    <row r="409" s="1" customFormat="1" ht="16.5" customHeight="1">
      <c r="B409" s="37"/>
      <c r="C409" s="230" t="s">
        <v>767</v>
      </c>
      <c r="D409" s="230" t="s">
        <v>169</v>
      </c>
      <c r="E409" s="231" t="s">
        <v>768</v>
      </c>
      <c r="F409" s="232" t="s">
        <v>769</v>
      </c>
      <c r="G409" s="233" t="s">
        <v>218</v>
      </c>
      <c r="H409" s="234">
        <v>30</v>
      </c>
      <c r="I409" s="235"/>
      <c r="J409" s="236">
        <f>ROUND(I409*H409,2)</f>
        <v>0</v>
      </c>
      <c r="K409" s="232" t="s">
        <v>1</v>
      </c>
      <c r="L409" s="42"/>
      <c r="M409" s="237" t="s">
        <v>1</v>
      </c>
      <c r="N409" s="238" t="s">
        <v>43</v>
      </c>
      <c r="O409" s="85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AR409" s="241" t="s">
        <v>219</v>
      </c>
      <c r="AT409" s="241" t="s">
        <v>169</v>
      </c>
      <c r="AU409" s="241" t="s">
        <v>87</v>
      </c>
      <c r="AY409" s="16" t="s">
        <v>166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6" t="s">
        <v>85</v>
      </c>
      <c r="BK409" s="242">
        <f>ROUND(I409*H409,2)</f>
        <v>0</v>
      </c>
      <c r="BL409" s="16" t="s">
        <v>219</v>
      </c>
      <c r="BM409" s="241" t="s">
        <v>770</v>
      </c>
    </row>
    <row r="410" s="13" customFormat="1">
      <c r="B410" s="254"/>
      <c r="C410" s="255"/>
      <c r="D410" s="245" t="s">
        <v>176</v>
      </c>
      <c r="E410" s="256" t="s">
        <v>1</v>
      </c>
      <c r="F410" s="257" t="s">
        <v>221</v>
      </c>
      <c r="G410" s="255"/>
      <c r="H410" s="258">
        <v>30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176</v>
      </c>
      <c r="AU410" s="264" t="s">
        <v>87</v>
      </c>
      <c r="AV410" s="13" t="s">
        <v>87</v>
      </c>
      <c r="AW410" s="13" t="s">
        <v>32</v>
      </c>
      <c r="AX410" s="13" t="s">
        <v>78</v>
      </c>
      <c r="AY410" s="264" t="s">
        <v>166</v>
      </c>
    </row>
    <row r="411" s="14" customFormat="1">
      <c r="B411" s="265"/>
      <c r="C411" s="266"/>
      <c r="D411" s="245" t="s">
        <v>176</v>
      </c>
      <c r="E411" s="267" t="s">
        <v>1</v>
      </c>
      <c r="F411" s="268" t="s">
        <v>181</v>
      </c>
      <c r="G411" s="266"/>
      <c r="H411" s="269">
        <v>30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AT411" s="275" t="s">
        <v>176</v>
      </c>
      <c r="AU411" s="275" t="s">
        <v>87</v>
      </c>
      <c r="AV411" s="14" t="s">
        <v>174</v>
      </c>
      <c r="AW411" s="14" t="s">
        <v>32</v>
      </c>
      <c r="AX411" s="14" t="s">
        <v>85</v>
      </c>
      <c r="AY411" s="275" t="s">
        <v>166</v>
      </c>
    </row>
    <row r="412" s="1" customFormat="1" ht="24" customHeight="1">
      <c r="B412" s="37"/>
      <c r="C412" s="230" t="s">
        <v>771</v>
      </c>
      <c r="D412" s="230" t="s">
        <v>169</v>
      </c>
      <c r="E412" s="231" t="s">
        <v>772</v>
      </c>
      <c r="F412" s="232" t="s">
        <v>773</v>
      </c>
      <c r="G412" s="233" t="s">
        <v>192</v>
      </c>
      <c r="H412" s="234">
        <v>2.0569999999999999</v>
      </c>
      <c r="I412" s="235"/>
      <c r="J412" s="236">
        <f>ROUND(I412*H412,2)</f>
        <v>0</v>
      </c>
      <c r="K412" s="232" t="s">
        <v>173</v>
      </c>
      <c r="L412" s="42"/>
      <c r="M412" s="237" t="s">
        <v>1</v>
      </c>
      <c r="N412" s="238" t="s">
        <v>43</v>
      </c>
      <c r="O412" s="85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AR412" s="241" t="s">
        <v>219</v>
      </c>
      <c r="AT412" s="241" t="s">
        <v>169</v>
      </c>
      <c r="AU412" s="241" t="s">
        <v>87</v>
      </c>
      <c r="AY412" s="16" t="s">
        <v>166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6" t="s">
        <v>85</v>
      </c>
      <c r="BK412" s="242">
        <f>ROUND(I412*H412,2)</f>
        <v>0</v>
      </c>
      <c r="BL412" s="16" t="s">
        <v>219</v>
      </c>
      <c r="BM412" s="241" t="s">
        <v>774</v>
      </c>
    </row>
    <row r="413" s="11" customFormat="1" ht="22.8" customHeight="1">
      <c r="B413" s="214"/>
      <c r="C413" s="215"/>
      <c r="D413" s="216" t="s">
        <v>77</v>
      </c>
      <c r="E413" s="228" t="s">
        <v>213</v>
      </c>
      <c r="F413" s="228" t="s">
        <v>214</v>
      </c>
      <c r="G413" s="215"/>
      <c r="H413" s="215"/>
      <c r="I413" s="218"/>
      <c r="J413" s="229">
        <f>BK413</f>
        <v>0</v>
      </c>
      <c r="K413" s="215"/>
      <c r="L413" s="220"/>
      <c r="M413" s="221"/>
      <c r="N413" s="222"/>
      <c r="O413" s="222"/>
      <c r="P413" s="223">
        <f>P414</f>
        <v>0</v>
      </c>
      <c r="Q413" s="222"/>
      <c r="R413" s="223">
        <f>R414</f>
        <v>0.0079500000000000005</v>
      </c>
      <c r="S413" s="222"/>
      <c r="T413" s="224">
        <f>T414</f>
        <v>0</v>
      </c>
      <c r="AR413" s="225" t="s">
        <v>87</v>
      </c>
      <c r="AT413" s="226" t="s">
        <v>77</v>
      </c>
      <c r="AU413" s="226" t="s">
        <v>85</v>
      </c>
      <c r="AY413" s="225" t="s">
        <v>166</v>
      </c>
      <c r="BK413" s="227">
        <f>BK414</f>
        <v>0</v>
      </c>
    </row>
    <row r="414" s="1" customFormat="1" ht="24" customHeight="1">
      <c r="B414" s="37"/>
      <c r="C414" s="230" t="s">
        <v>775</v>
      </c>
      <c r="D414" s="230" t="s">
        <v>169</v>
      </c>
      <c r="E414" s="231" t="s">
        <v>776</v>
      </c>
      <c r="F414" s="232" t="s">
        <v>777</v>
      </c>
      <c r="G414" s="233" t="s">
        <v>218</v>
      </c>
      <c r="H414" s="234">
        <v>15</v>
      </c>
      <c r="I414" s="235"/>
      <c r="J414" s="236">
        <f>ROUND(I414*H414,2)</f>
        <v>0</v>
      </c>
      <c r="K414" s="232" t="s">
        <v>173</v>
      </c>
      <c r="L414" s="42"/>
      <c r="M414" s="237" t="s">
        <v>1</v>
      </c>
      <c r="N414" s="238" t="s">
        <v>43</v>
      </c>
      <c r="O414" s="85"/>
      <c r="P414" s="239">
        <f>O414*H414</f>
        <v>0</v>
      </c>
      <c r="Q414" s="239">
        <v>0.00052999999999999998</v>
      </c>
      <c r="R414" s="239">
        <f>Q414*H414</f>
        <v>0.0079500000000000005</v>
      </c>
      <c r="S414" s="239">
        <v>0</v>
      </c>
      <c r="T414" s="240">
        <f>S414*H414</f>
        <v>0</v>
      </c>
      <c r="AR414" s="241" t="s">
        <v>219</v>
      </c>
      <c r="AT414" s="241" t="s">
        <v>169</v>
      </c>
      <c r="AU414" s="241" t="s">
        <v>87</v>
      </c>
      <c r="AY414" s="16" t="s">
        <v>166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6" t="s">
        <v>85</v>
      </c>
      <c r="BK414" s="242">
        <f>ROUND(I414*H414,2)</f>
        <v>0</v>
      </c>
      <c r="BL414" s="16" t="s">
        <v>219</v>
      </c>
      <c r="BM414" s="241" t="s">
        <v>778</v>
      </c>
    </row>
    <row r="415" s="11" customFormat="1" ht="22.8" customHeight="1">
      <c r="B415" s="214"/>
      <c r="C415" s="215"/>
      <c r="D415" s="216" t="s">
        <v>77</v>
      </c>
      <c r="E415" s="228" t="s">
        <v>779</v>
      </c>
      <c r="F415" s="228" t="s">
        <v>780</v>
      </c>
      <c r="G415" s="215"/>
      <c r="H415" s="215"/>
      <c r="I415" s="218"/>
      <c r="J415" s="229">
        <f>BK415</f>
        <v>0</v>
      </c>
      <c r="K415" s="215"/>
      <c r="L415" s="220"/>
      <c r="M415" s="221"/>
      <c r="N415" s="222"/>
      <c r="O415" s="222"/>
      <c r="P415" s="223">
        <f>SUM(P416:P426)</f>
        <v>0</v>
      </c>
      <c r="Q415" s="222"/>
      <c r="R415" s="223">
        <f>SUM(R416:R426)</f>
        <v>0.26998399999999995</v>
      </c>
      <c r="S415" s="222"/>
      <c r="T415" s="224">
        <f>SUM(T416:T426)</f>
        <v>0.57343999999999995</v>
      </c>
      <c r="AR415" s="225" t="s">
        <v>87</v>
      </c>
      <c r="AT415" s="226" t="s">
        <v>77</v>
      </c>
      <c r="AU415" s="226" t="s">
        <v>85</v>
      </c>
      <c r="AY415" s="225" t="s">
        <v>166</v>
      </c>
      <c r="BK415" s="227">
        <f>SUM(BK416:BK426)</f>
        <v>0</v>
      </c>
    </row>
    <row r="416" s="1" customFormat="1" ht="16.5" customHeight="1">
      <c r="B416" s="37"/>
      <c r="C416" s="230" t="s">
        <v>781</v>
      </c>
      <c r="D416" s="230" t="s">
        <v>169</v>
      </c>
      <c r="E416" s="231" t="s">
        <v>782</v>
      </c>
      <c r="F416" s="232" t="s">
        <v>783</v>
      </c>
      <c r="G416" s="233" t="s">
        <v>234</v>
      </c>
      <c r="H416" s="234">
        <v>179.19999999999999</v>
      </c>
      <c r="I416" s="235"/>
      <c r="J416" s="236">
        <f>ROUND(I416*H416,2)</f>
        <v>0</v>
      </c>
      <c r="K416" s="232" t="s">
        <v>173</v>
      </c>
      <c r="L416" s="42"/>
      <c r="M416" s="237" t="s">
        <v>1</v>
      </c>
      <c r="N416" s="238" t="s">
        <v>43</v>
      </c>
      <c r="O416" s="85"/>
      <c r="P416" s="239">
        <f>O416*H416</f>
        <v>0</v>
      </c>
      <c r="Q416" s="239">
        <v>2.0000000000000002E-05</v>
      </c>
      <c r="R416" s="239">
        <f>Q416*H416</f>
        <v>0.0035839999999999999</v>
      </c>
      <c r="S416" s="239">
        <v>0.0032000000000000002</v>
      </c>
      <c r="T416" s="240">
        <f>S416*H416</f>
        <v>0.57343999999999995</v>
      </c>
      <c r="AR416" s="241" t="s">
        <v>219</v>
      </c>
      <c r="AT416" s="241" t="s">
        <v>169</v>
      </c>
      <c r="AU416" s="241" t="s">
        <v>87</v>
      </c>
      <c r="AY416" s="16" t="s">
        <v>166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6" t="s">
        <v>85</v>
      </c>
      <c r="BK416" s="242">
        <f>ROUND(I416*H416,2)</f>
        <v>0</v>
      </c>
      <c r="BL416" s="16" t="s">
        <v>219</v>
      </c>
      <c r="BM416" s="241" t="s">
        <v>784</v>
      </c>
    </row>
    <row r="417" s="13" customFormat="1">
      <c r="B417" s="254"/>
      <c r="C417" s="255"/>
      <c r="D417" s="245" t="s">
        <v>176</v>
      </c>
      <c r="E417" s="256" t="s">
        <v>1</v>
      </c>
      <c r="F417" s="257" t="s">
        <v>785</v>
      </c>
      <c r="G417" s="255"/>
      <c r="H417" s="258">
        <v>179.19999999999999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176</v>
      </c>
      <c r="AU417" s="264" t="s">
        <v>87</v>
      </c>
      <c r="AV417" s="13" t="s">
        <v>87</v>
      </c>
      <c r="AW417" s="13" t="s">
        <v>32</v>
      </c>
      <c r="AX417" s="13" t="s">
        <v>78</v>
      </c>
      <c r="AY417" s="264" t="s">
        <v>166</v>
      </c>
    </row>
    <row r="418" s="14" customFormat="1">
      <c r="B418" s="265"/>
      <c r="C418" s="266"/>
      <c r="D418" s="245" t="s">
        <v>176</v>
      </c>
      <c r="E418" s="267" t="s">
        <v>1</v>
      </c>
      <c r="F418" s="268" t="s">
        <v>181</v>
      </c>
      <c r="G418" s="266"/>
      <c r="H418" s="269">
        <v>179.19999999999999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176</v>
      </c>
      <c r="AU418" s="275" t="s">
        <v>87</v>
      </c>
      <c r="AV418" s="14" t="s">
        <v>174</v>
      </c>
      <c r="AW418" s="14" t="s">
        <v>32</v>
      </c>
      <c r="AX418" s="14" t="s">
        <v>85</v>
      </c>
      <c r="AY418" s="275" t="s">
        <v>166</v>
      </c>
    </row>
    <row r="419" s="1" customFormat="1" ht="24" customHeight="1">
      <c r="B419" s="37"/>
      <c r="C419" s="230" t="s">
        <v>786</v>
      </c>
      <c r="D419" s="230" t="s">
        <v>169</v>
      </c>
      <c r="E419" s="231" t="s">
        <v>787</v>
      </c>
      <c r="F419" s="232" t="s">
        <v>788</v>
      </c>
      <c r="G419" s="233" t="s">
        <v>234</v>
      </c>
      <c r="H419" s="234">
        <v>180</v>
      </c>
      <c r="I419" s="235"/>
      <c r="J419" s="236">
        <f>ROUND(I419*H419,2)</f>
        <v>0</v>
      </c>
      <c r="K419" s="232" t="s">
        <v>173</v>
      </c>
      <c r="L419" s="42"/>
      <c r="M419" s="237" t="s">
        <v>1</v>
      </c>
      <c r="N419" s="238" t="s">
        <v>43</v>
      </c>
      <c r="O419" s="85"/>
      <c r="P419" s="239">
        <f>O419*H419</f>
        <v>0</v>
      </c>
      <c r="Q419" s="239">
        <v>0.00148</v>
      </c>
      <c r="R419" s="239">
        <f>Q419*H419</f>
        <v>0.26639999999999997</v>
      </c>
      <c r="S419" s="239">
        <v>0</v>
      </c>
      <c r="T419" s="240">
        <f>S419*H419</f>
        <v>0</v>
      </c>
      <c r="AR419" s="241" t="s">
        <v>219</v>
      </c>
      <c r="AT419" s="241" t="s">
        <v>169</v>
      </c>
      <c r="AU419" s="241" t="s">
        <v>87</v>
      </c>
      <c r="AY419" s="16" t="s">
        <v>166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6" t="s">
        <v>85</v>
      </c>
      <c r="BK419" s="242">
        <f>ROUND(I419*H419,2)</f>
        <v>0</v>
      </c>
      <c r="BL419" s="16" t="s">
        <v>219</v>
      </c>
      <c r="BM419" s="241" t="s">
        <v>789</v>
      </c>
    </row>
    <row r="420" s="13" customFormat="1">
      <c r="B420" s="254"/>
      <c r="C420" s="255"/>
      <c r="D420" s="245" t="s">
        <v>176</v>
      </c>
      <c r="E420" s="256" t="s">
        <v>1</v>
      </c>
      <c r="F420" s="257" t="s">
        <v>790</v>
      </c>
      <c r="G420" s="255"/>
      <c r="H420" s="258">
        <v>180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AT420" s="264" t="s">
        <v>176</v>
      </c>
      <c r="AU420" s="264" t="s">
        <v>87</v>
      </c>
      <c r="AV420" s="13" t="s">
        <v>87</v>
      </c>
      <c r="AW420" s="13" t="s">
        <v>32</v>
      </c>
      <c r="AX420" s="13" t="s">
        <v>78</v>
      </c>
      <c r="AY420" s="264" t="s">
        <v>166</v>
      </c>
    </row>
    <row r="421" s="14" customFormat="1">
      <c r="B421" s="265"/>
      <c r="C421" s="266"/>
      <c r="D421" s="245" t="s">
        <v>176</v>
      </c>
      <c r="E421" s="267" t="s">
        <v>1</v>
      </c>
      <c r="F421" s="268" t="s">
        <v>181</v>
      </c>
      <c r="G421" s="266"/>
      <c r="H421" s="269">
        <v>180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AT421" s="275" t="s">
        <v>176</v>
      </c>
      <c r="AU421" s="275" t="s">
        <v>87</v>
      </c>
      <c r="AV421" s="14" t="s">
        <v>174</v>
      </c>
      <c r="AW421" s="14" t="s">
        <v>32</v>
      </c>
      <c r="AX421" s="14" t="s">
        <v>85</v>
      </c>
      <c r="AY421" s="275" t="s">
        <v>166</v>
      </c>
    </row>
    <row r="422" s="1" customFormat="1" ht="16.5" customHeight="1">
      <c r="B422" s="37"/>
      <c r="C422" s="230" t="s">
        <v>791</v>
      </c>
      <c r="D422" s="230" t="s">
        <v>169</v>
      </c>
      <c r="E422" s="231" t="s">
        <v>792</v>
      </c>
      <c r="F422" s="232" t="s">
        <v>793</v>
      </c>
      <c r="G422" s="233" t="s">
        <v>280</v>
      </c>
      <c r="H422" s="234">
        <v>1</v>
      </c>
      <c r="I422" s="235"/>
      <c r="J422" s="236">
        <f>ROUND(I422*H422,2)</f>
        <v>0</v>
      </c>
      <c r="K422" s="232" t="s">
        <v>1</v>
      </c>
      <c r="L422" s="42"/>
      <c r="M422" s="237" t="s">
        <v>1</v>
      </c>
      <c r="N422" s="238" t="s">
        <v>43</v>
      </c>
      <c r="O422" s="85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AR422" s="241" t="s">
        <v>219</v>
      </c>
      <c r="AT422" s="241" t="s">
        <v>169</v>
      </c>
      <c r="AU422" s="241" t="s">
        <v>87</v>
      </c>
      <c r="AY422" s="16" t="s">
        <v>166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6" t="s">
        <v>85</v>
      </c>
      <c r="BK422" s="242">
        <f>ROUND(I422*H422,2)</f>
        <v>0</v>
      </c>
      <c r="BL422" s="16" t="s">
        <v>219</v>
      </c>
      <c r="BM422" s="241" t="s">
        <v>794</v>
      </c>
    </row>
    <row r="423" s="1" customFormat="1" ht="16.5" customHeight="1">
      <c r="B423" s="37"/>
      <c r="C423" s="230" t="s">
        <v>795</v>
      </c>
      <c r="D423" s="230" t="s">
        <v>169</v>
      </c>
      <c r="E423" s="231" t="s">
        <v>796</v>
      </c>
      <c r="F423" s="232" t="s">
        <v>797</v>
      </c>
      <c r="G423" s="233" t="s">
        <v>280</v>
      </c>
      <c r="H423" s="234">
        <v>1</v>
      </c>
      <c r="I423" s="235"/>
      <c r="J423" s="236">
        <f>ROUND(I423*H423,2)</f>
        <v>0</v>
      </c>
      <c r="K423" s="232" t="s">
        <v>1</v>
      </c>
      <c r="L423" s="42"/>
      <c r="M423" s="237" t="s">
        <v>1</v>
      </c>
      <c r="N423" s="238" t="s">
        <v>43</v>
      </c>
      <c r="O423" s="85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AR423" s="241" t="s">
        <v>219</v>
      </c>
      <c r="AT423" s="241" t="s">
        <v>169</v>
      </c>
      <c r="AU423" s="241" t="s">
        <v>87</v>
      </c>
      <c r="AY423" s="16" t="s">
        <v>166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6" t="s">
        <v>85</v>
      </c>
      <c r="BK423" s="242">
        <f>ROUND(I423*H423,2)</f>
        <v>0</v>
      </c>
      <c r="BL423" s="16" t="s">
        <v>219</v>
      </c>
      <c r="BM423" s="241" t="s">
        <v>798</v>
      </c>
    </row>
    <row r="424" s="1" customFormat="1" ht="16.5" customHeight="1">
      <c r="B424" s="37"/>
      <c r="C424" s="230" t="s">
        <v>799</v>
      </c>
      <c r="D424" s="230" t="s">
        <v>169</v>
      </c>
      <c r="E424" s="231" t="s">
        <v>800</v>
      </c>
      <c r="F424" s="232" t="s">
        <v>801</v>
      </c>
      <c r="G424" s="233" t="s">
        <v>280</v>
      </c>
      <c r="H424" s="234">
        <v>1</v>
      </c>
      <c r="I424" s="235"/>
      <c r="J424" s="236">
        <f>ROUND(I424*H424,2)</f>
        <v>0</v>
      </c>
      <c r="K424" s="232" t="s">
        <v>1</v>
      </c>
      <c r="L424" s="42"/>
      <c r="M424" s="237" t="s">
        <v>1</v>
      </c>
      <c r="N424" s="238" t="s">
        <v>43</v>
      </c>
      <c r="O424" s="85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AR424" s="241" t="s">
        <v>219</v>
      </c>
      <c r="AT424" s="241" t="s">
        <v>169</v>
      </c>
      <c r="AU424" s="241" t="s">
        <v>87</v>
      </c>
      <c r="AY424" s="16" t="s">
        <v>166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6" t="s">
        <v>85</v>
      </c>
      <c r="BK424" s="242">
        <f>ROUND(I424*H424,2)</f>
        <v>0</v>
      </c>
      <c r="BL424" s="16" t="s">
        <v>219</v>
      </c>
      <c r="BM424" s="241" t="s">
        <v>802</v>
      </c>
    </row>
    <row r="425" s="1" customFormat="1" ht="16.5" customHeight="1">
      <c r="B425" s="37"/>
      <c r="C425" s="230" t="s">
        <v>803</v>
      </c>
      <c r="D425" s="230" t="s">
        <v>169</v>
      </c>
      <c r="E425" s="231" t="s">
        <v>804</v>
      </c>
      <c r="F425" s="232" t="s">
        <v>805</v>
      </c>
      <c r="G425" s="233" t="s">
        <v>280</v>
      </c>
      <c r="H425" s="234">
        <v>1</v>
      </c>
      <c r="I425" s="235"/>
      <c r="J425" s="236">
        <f>ROUND(I425*H425,2)</f>
        <v>0</v>
      </c>
      <c r="K425" s="232" t="s">
        <v>1</v>
      </c>
      <c r="L425" s="42"/>
      <c r="M425" s="237" t="s">
        <v>1</v>
      </c>
      <c r="N425" s="238" t="s">
        <v>43</v>
      </c>
      <c r="O425" s="85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AR425" s="241" t="s">
        <v>219</v>
      </c>
      <c r="AT425" s="241" t="s">
        <v>169</v>
      </c>
      <c r="AU425" s="241" t="s">
        <v>87</v>
      </c>
      <c r="AY425" s="16" t="s">
        <v>166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6" t="s">
        <v>85</v>
      </c>
      <c r="BK425" s="242">
        <f>ROUND(I425*H425,2)</f>
        <v>0</v>
      </c>
      <c r="BL425" s="16" t="s">
        <v>219</v>
      </c>
      <c r="BM425" s="241" t="s">
        <v>806</v>
      </c>
    </row>
    <row r="426" s="1" customFormat="1" ht="24" customHeight="1">
      <c r="B426" s="37"/>
      <c r="C426" s="230" t="s">
        <v>807</v>
      </c>
      <c r="D426" s="230" t="s">
        <v>169</v>
      </c>
      <c r="E426" s="231" t="s">
        <v>808</v>
      </c>
      <c r="F426" s="232" t="s">
        <v>809</v>
      </c>
      <c r="G426" s="233" t="s">
        <v>192</v>
      </c>
      <c r="H426" s="234">
        <v>0.27000000000000002</v>
      </c>
      <c r="I426" s="235"/>
      <c r="J426" s="236">
        <f>ROUND(I426*H426,2)</f>
        <v>0</v>
      </c>
      <c r="K426" s="232" t="s">
        <v>173</v>
      </c>
      <c r="L426" s="42"/>
      <c r="M426" s="237" t="s">
        <v>1</v>
      </c>
      <c r="N426" s="238" t="s">
        <v>43</v>
      </c>
      <c r="O426" s="85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AR426" s="241" t="s">
        <v>219</v>
      </c>
      <c r="AT426" s="241" t="s">
        <v>169</v>
      </c>
      <c r="AU426" s="241" t="s">
        <v>87</v>
      </c>
      <c r="AY426" s="16" t="s">
        <v>166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6" t="s">
        <v>85</v>
      </c>
      <c r="BK426" s="242">
        <f>ROUND(I426*H426,2)</f>
        <v>0</v>
      </c>
      <c r="BL426" s="16" t="s">
        <v>219</v>
      </c>
      <c r="BM426" s="241" t="s">
        <v>810</v>
      </c>
    </row>
    <row r="427" s="11" customFormat="1" ht="22.8" customHeight="1">
      <c r="B427" s="214"/>
      <c r="C427" s="215"/>
      <c r="D427" s="216" t="s">
        <v>77</v>
      </c>
      <c r="E427" s="228" t="s">
        <v>811</v>
      </c>
      <c r="F427" s="228" t="s">
        <v>812</v>
      </c>
      <c r="G427" s="215"/>
      <c r="H427" s="215"/>
      <c r="I427" s="218"/>
      <c r="J427" s="229">
        <f>BK427</f>
        <v>0</v>
      </c>
      <c r="K427" s="215"/>
      <c r="L427" s="220"/>
      <c r="M427" s="221"/>
      <c r="N427" s="222"/>
      <c r="O427" s="222"/>
      <c r="P427" s="223">
        <f>SUM(P428:P430)</f>
        <v>0</v>
      </c>
      <c r="Q427" s="222"/>
      <c r="R427" s="223">
        <f>SUM(R428:R430)</f>
        <v>0.0252</v>
      </c>
      <c r="S427" s="222"/>
      <c r="T427" s="224">
        <f>SUM(T428:T430)</f>
        <v>0</v>
      </c>
      <c r="AR427" s="225" t="s">
        <v>87</v>
      </c>
      <c r="AT427" s="226" t="s">
        <v>77</v>
      </c>
      <c r="AU427" s="226" t="s">
        <v>85</v>
      </c>
      <c r="AY427" s="225" t="s">
        <v>166</v>
      </c>
      <c r="BK427" s="227">
        <f>SUM(BK428:BK430)</f>
        <v>0</v>
      </c>
    </row>
    <row r="428" s="1" customFormat="1" ht="24" customHeight="1">
      <c r="B428" s="37"/>
      <c r="C428" s="230" t="s">
        <v>813</v>
      </c>
      <c r="D428" s="230" t="s">
        <v>169</v>
      </c>
      <c r="E428" s="231" t="s">
        <v>814</v>
      </c>
      <c r="F428" s="232" t="s">
        <v>815</v>
      </c>
      <c r="G428" s="233" t="s">
        <v>218</v>
      </c>
      <c r="H428" s="234">
        <v>30</v>
      </c>
      <c r="I428" s="235"/>
      <c r="J428" s="236">
        <f>ROUND(I428*H428,2)</f>
        <v>0</v>
      </c>
      <c r="K428" s="232" t="s">
        <v>173</v>
      </c>
      <c r="L428" s="42"/>
      <c r="M428" s="237" t="s">
        <v>1</v>
      </c>
      <c r="N428" s="238" t="s">
        <v>43</v>
      </c>
      <c r="O428" s="85"/>
      <c r="P428" s="239">
        <f>O428*H428</f>
        <v>0</v>
      </c>
      <c r="Q428" s="239">
        <v>0.00013999999999999999</v>
      </c>
      <c r="R428" s="239">
        <f>Q428*H428</f>
        <v>0.0041999999999999997</v>
      </c>
      <c r="S428" s="239">
        <v>0</v>
      </c>
      <c r="T428" s="240">
        <f>S428*H428</f>
        <v>0</v>
      </c>
      <c r="AR428" s="241" t="s">
        <v>219</v>
      </c>
      <c r="AT428" s="241" t="s">
        <v>169</v>
      </c>
      <c r="AU428" s="241" t="s">
        <v>87</v>
      </c>
      <c r="AY428" s="16" t="s">
        <v>166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6" t="s">
        <v>85</v>
      </c>
      <c r="BK428" s="242">
        <f>ROUND(I428*H428,2)</f>
        <v>0</v>
      </c>
      <c r="BL428" s="16" t="s">
        <v>219</v>
      </c>
      <c r="BM428" s="241" t="s">
        <v>816</v>
      </c>
    </row>
    <row r="429" s="1" customFormat="1" ht="24" customHeight="1">
      <c r="B429" s="37"/>
      <c r="C429" s="230" t="s">
        <v>817</v>
      </c>
      <c r="D429" s="230" t="s">
        <v>169</v>
      </c>
      <c r="E429" s="231" t="s">
        <v>818</v>
      </c>
      <c r="F429" s="232" t="s">
        <v>819</v>
      </c>
      <c r="G429" s="233" t="s">
        <v>218</v>
      </c>
      <c r="H429" s="234">
        <v>30</v>
      </c>
      <c r="I429" s="235"/>
      <c r="J429" s="236">
        <f>ROUND(I429*H429,2)</f>
        <v>0</v>
      </c>
      <c r="K429" s="232" t="s">
        <v>173</v>
      </c>
      <c r="L429" s="42"/>
      <c r="M429" s="237" t="s">
        <v>1</v>
      </c>
      <c r="N429" s="238" t="s">
        <v>43</v>
      </c>
      <c r="O429" s="85"/>
      <c r="P429" s="239">
        <f>O429*H429</f>
        <v>0</v>
      </c>
      <c r="Q429" s="239">
        <v>0.00069999999999999999</v>
      </c>
      <c r="R429" s="239">
        <f>Q429*H429</f>
        <v>0.021000000000000001</v>
      </c>
      <c r="S429" s="239">
        <v>0</v>
      </c>
      <c r="T429" s="240">
        <f>S429*H429</f>
        <v>0</v>
      </c>
      <c r="AR429" s="241" t="s">
        <v>219</v>
      </c>
      <c r="AT429" s="241" t="s">
        <v>169</v>
      </c>
      <c r="AU429" s="241" t="s">
        <v>87</v>
      </c>
      <c r="AY429" s="16" t="s">
        <v>166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6" t="s">
        <v>85</v>
      </c>
      <c r="BK429" s="242">
        <f>ROUND(I429*H429,2)</f>
        <v>0</v>
      </c>
      <c r="BL429" s="16" t="s">
        <v>219</v>
      </c>
      <c r="BM429" s="241" t="s">
        <v>820</v>
      </c>
    </row>
    <row r="430" s="1" customFormat="1" ht="24" customHeight="1">
      <c r="B430" s="37"/>
      <c r="C430" s="230" t="s">
        <v>821</v>
      </c>
      <c r="D430" s="230" t="s">
        <v>169</v>
      </c>
      <c r="E430" s="231" t="s">
        <v>822</v>
      </c>
      <c r="F430" s="232" t="s">
        <v>823</v>
      </c>
      <c r="G430" s="233" t="s">
        <v>192</v>
      </c>
      <c r="H430" s="234">
        <v>0.025000000000000001</v>
      </c>
      <c r="I430" s="235"/>
      <c r="J430" s="236">
        <f>ROUND(I430*H430,2)</f>
        <v>0</v>
      </c>
      <c r="K430" s="232" t="s">
        <v>173</v>
      </c>
      <c r="L430" s="42"/>
      <c r="M430" s="237" t="s">
        <v>1</v>
      </c>
      <c r="N430" s="238" t="s">
        <v>43</v>
      </c>
      <c r="O430" s="85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AR430" s="241" t="s">
        <v>219</v>
      </c>
      <c r="AT430" s="241" t="s">
        <v>169</v>
      </c>
      <c r="AU430" s="241" t="s">
        <v>87</v>
      </c>
      <c r="AY430" s="16" t="s">
        <v>166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6" t="s">
        <v>85</v>
      </c>
      <c r="BK430" s="242">
        <f>ROUND(I430*H430,2)</f>
        <v>0</v>
      </c>
      <c r="BL430" s="16" t="s">
        <v>219</v>
      </c>
      <c r="BM430" s="241" t="s">
        <v>824</v>
      </c>
    </row>
    <row r="431" s="11" customFormat="1" ht="22.8" customHeight="1">
      <c r="B431" s="214"/>
      <c r="C431" s="215"/>
      <c r="D431" s="216" t="s">
        <v>77</v>
      </c>
      <c r="E431" s="228" t="s">
        <v>825</v>
      </c>
      <c r="F431" s="228" t="s">
        <v>826</v>
      </c>
      <c r="G431" s="215"/>
      <c r="H431" s="215"/>
      <c r="I431" s="218"/>
      <c r="J431" s="229">
        <f>BK431</f>
        <v>0</v>
      </c>
      <c r="K431" s="215"/>
      <c r="L431" s="220"/>
      <c r="M431" s="221"/>
      <c r="N431" s="222"/>
      <c r="O431" s="222"/>
      <c r="P431" s="223">
        <f>SUM(P432:P435)</f>
        <v>0</v>
      </c>
      <c r="Q431" s="222"/>
      <c r="R431" s="223">
        <f>SUM(R432:R435)</f>
        <v>0.46799999999999997</v>
      </c>
      <c r="S431" s="222"/>
      <c r="T431" s="224">
        <f>SUM(T432:T435)</f>
        <v>0</v>
      </c>
      <c r="AR431" s="225" t="s">
        <v>87</v>
      </c>
      <c r="AT431" s="226" t="s">
        <v>77</v>
      </c>
      <c r="AU431" s="226" t="s">
        <v>85</v>
      </c>
      <c r="AY431" s="225" t="s">
        <v>166</v>
      </c>
      <c r="BK431" s="227">
        <f>SUM(BK432:BK435)</f>
        <v>0</v>
      </c>
    </row>
    <row r="432" s="1" customFormat="1" ht="24" customHeight="1">
      <c r="B432" s="37"/>
      <c r="C432" s="230" t="s">
        <v>827</v>
      </c>
      <c r="D432" s="230" t="s">
        <v>169</v>
      </c>
      <c r="E432" s="231" t="s">
        <v>828</v>
      </c>
      <c r="F432" s="232" t="s">
        <v>829</v>
      </c>
      <c r="G432" s="233" t="s">
        <v>218</v>
      </c>
      <c r="H432" s="234">
        <v>30</v>
      </c>
      <c r="I432" s="235"/>
      <c r="J432" s="236">
        <f>ROUND(I432*H432,2)</f>
        <v>0</v>
      </c>
      <c r="K432" s="232" t="s">
        <v>173</v>
      </c>
      <c r="L432" s="42"/>
      <c r="M432" s="237" t="s">
        <v>1</v>
      </c>
      <c r="N432" s="238" t="s">
        <v>43</v>
      </c>
      <c r="O432" s="85"/>
      <c r="P432" s="239">
        <f>O432*H432</f>
        <v>0</v>
      </c>
      <c r="Q432" s="239">
        <v>0.015599999999999999</v>
      </c>
      <c r="R432" s="239">
        <f>Q432*H432</f>
        <v>0.46799999999999997</v>
      </c>
      <c r="S432" s="239">
        <v>0</v>
      </c>
      <c r="T432" s="240">
        <f>S432*H432</f>
        <v>0</v>
      </c>
      <c r="AR432" s="241" t="s">
        <v>219</v>
      </c>
      <c r="AT432" s="241" t="s">
        <v>169</v>
      </c>
      <c r="AU432" s="241" t="s">
        <v>87</v>
      </c>
      <c r="AY432" s="16" t="s">
        <v>166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6" t="s">
        <v>85</v>
      </c>
      <c r="BK432" s="242">
        <f>ROUND(I432*H432,2)</f>
        <v>0</v>
      </c>
      <c r="BL432" s="16" t="s">
        <v>219</v>
      </c>
      <c r="BM432" s="241" t="s">
        <v>830</v>
      </c>
    </row>
    <row r="433" s="13" customFormat="1">
      <c r="B433" s="254"/>
      <c r="C433" s="255"/>
      <c r="D433" s="245" t="s">
        <v>176</v>
      </c>
      <c r="E433" s="256" t="s">
        <v>1</v>
      </c>
      <c r="F433" s="257" t="s">
        <v>221</v>
      </c>
      <c r="G433" s="255"/>
      <c r="H433" s="258">
        <v>30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AT433" s="264" t="s">
        <v>176</v>
      </c>
      <c r="AU433" s="264" t="s">
        <v>87</v>
      </c>
      <c r="AV433" s="13" t="s">
        <v>87</v>
      </c>
      <c r="AW433" s="13" t="s">
        <v>32</v>
      </c>
      <c r="AX433" s="13" t="s">
        <v>78</v>
      </c>
      <c r="AY433" s="264" t="s">
        <v>166</v>
      </c>
    </row>
    <row r="434" s="14" customFormat="1">
      <c r="B434" s="265"/>
      <c r="C434" s="266"/>
      <c r="D434" s="245" t="s">
        <v>176</v>
      </c>
      <c r="E434" s="267" t="s">
        <v>1</v>
      </c>
      <c r="F434" s="268" t="s">
        <v>181</v>
      </c>
      <c r="G434" s="266"/>
      <c r="H434" s="269">
        <v>30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AT434" s="275" t="s">
        <v>176</v>
      </c>
      <c r="AU434" s="275" t="s">
        <v>87</v>
      </c>
      <c r="AV434" s="14" t="s">
        <v>174</v>
      </c>
      <c r="AW434" s="14" t="s">
        <v>32</v>
      </c>
      <c r="AX434" s="14" t="s">
        <v>85</v>
      </c>
      <c r="AY434" s="275" t="s">
        <v>166</v>
      </c>
    </row>
    <row r="435" s="1" customFormat="1" ht="24" customHeight="1">
      <c r="B435" s="37"/>
      <c r="C435" s="230" t="s">
        <v>831</v>
      </c>
      <c r="D435" s="230" t="s">
        <v>169</v>
      </c>
      <c r="E435" s="231" t="s">
        <v>832</v>
      </c>
      <c r="F435" s="232" t="s">
        <v>833</v>
      </c>
      <c r="G435" s="233" t="s">
        <v>192</v>
      </c>
      <c r="H435" s="234">
        <v>0.46800000000000003</v>
      </c>
      <c r="I435" s="235"/>
      <c r="J435" s="236">
        <f>ROUND(I435*H435,2)</f>
        <v>0</v>
      </c>
      <c r="K435" s="232" t="s">
        <v>173</v>
      </c>
      <c r="L435" s="42"/>
      <c r="M435" s="237" t="s">
        <v>1</v>
      </c>
      <c r="N435" s="238" t="s">
        <v>43</v>
      </c>
      <c r="O435" s="85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AR435" s="241" t="s">
        <v>219</v>
      </c>
      <c r="AT435" s="241" t="s">
        <v>169</v>
      </c>
      <c r="AU435" s="241" t="s">
        <v>87</v>
      </c>
      <c r="AY435" s="16" t="s">
        <v>166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6" t="s">
        <v>85</v>
      </c>
      <c r="BK435" s="242">
        <f>ROUND(I435*H435,2)</f>
        <v>0</v>
      </c>
      <c r="BL435" s="16" t="s">
        <v>219</v>
      </c>
      <c r="BM435" s="241" t="s">
        <v>834</v>
      </c>
    </row>
    <row r="436" s="11" customFormat="1" ht="22.8" customHeight="1">
      <c r="B436" s="214"/>
      <c r="C436" s="215"/>
      <c r="D436" s="216" t="s">
        <v>77</v>
      </c>
      <c r="E436" s="228" t="s">
        <v>835</v>
      </c>
      <c r="F436" s="228" t="s">
        <v>836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SUM(P437:P467)</f>
        <v>0</v>
      </c>
      <c r="Q436" s="222"/>
      <c r="R436" s="223">
        <f>SUM(R437:R467)</f>
        <v>0.1071</v>
      </c>
      <c r="S436" s="222"/>
      <c r="T436" s="224">
        <f>SUM(T437:T467)</f>
        <v>0.13350000000000001</v>
      </c>
      <c r="AR436" s="225" t="s">
        <v>87</v>
      </c>
      <c r="AT436" s="226" t="s">
        <v>77</v>
      </c>
      <c r="AU436" s="226" t="s">
        <v>85</v>
      </c>
      <c r="AY436" s="225" t="s">
        <v>166</v>
      </c>
      <c r="BK436" s="227">
        <f>SUM(BK437:BK467)</f>
        <v>0</v>
      </c>
    </row>
    <row r="437" s="1" customFormat="1" ht="16.5" customHeight="1">
      <c r="B437" s="37"/>
      <c r="C437" s="230" t="s">
        <v>837</v>
      </c>
      <c r="D437" s="230" t="s">
        <v>169</v>
      </c>
      <c r="E437" s="231" t="s">
        <v>838</v>
      </c>
      <c r="F437" s="232" t="s">
        <v>839</v>
      </c>
      <c r="G437" s="233" t="s">
        <v>218</v>
      </c>
      <c r="H437" s="234">
        <v>240</v>
      </c>
      <c r="I437" s="235"/>
      <c r="J437" s="236">
        <f>ROUND(I437*H437,2)</f>
        <v>0</v>
      </c>
      <c r="K437" s="232" t="s">
        <v>173</v>
      </c>
      <c r="L437" s="42"/>
      <c r="M437" s="237" t="s">
        <v>1</v>
      </c>
      <c r="N437" s="238" t="s">
        <v>43</v>
      </c>
      <c r="O437" s="85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AR437" s="241" t="s">
        <v>219</v>
      </c>
      <c r="AT437" s="241" t="s">
        <v>169</v>
      </c>
      <c r="AU437" s="241" t="s">
        <v>87</v>
      </c>
      <c r="AY437" s="16" t="s">
        <v>166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6" t="s">
        <v>85</v>
      </c>
      <c r="BK437" s="242">
        <f>ROUND(I437*H437,2)</f>
        <v>0</v>
      </c>
      <c r="BL437" s="16" t="s">
        <v>219</v>
      </c>
      <c r="BM437" s="241" t="s">
        <v>840</v>
      </c>
    </row>
    <row r="438" s="13" customFormat="1">
      <c r="B438" s="254"/>
      <c r="C438" s="255"/>
      <c r="D438" s="245" t="s">
        <v>176</v>
      </c>
      <c r="E438" s="256" t="s">
        <v>1</v>
      </c>
      <c r="F438" s="257" t="s">
        <v>609</v>
      </c>
      <c r="G438" s="255"/>
      <c r="H438" s="258">
        <v>240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AT438" s="264" t="s">
        <v>176</v>
      </c>
      <c r="AU438" s="264" t="s">
        <v>87</v>
      </c>
      <c r="AV438" s="13" t="s">
        <v>87</v>
      </c>
      <c r="AW438" s="13" t="s">
        <v>32</v>
      </c>
      <c r="AX438" s="13" t="s">
        <v>78</v>
      </c>
      <c r="AY438" s="264" t="s">
        <v>166</v>
      </c>
    </row>
    <row r="439" s="14" customFormat="1">
      <c r="B439" s="265"/>
      <c r="C439" s="266"/>
      <c r="D439" s="245" t="s">
        <v>176</v>
      </c>
      <c r="E439" s="267" t="s">
        <v>1</v>
      </c>
      <c r="F439" s="268" t="s">
        <v>181</v>
      </c>
      <c r="G439" s="266"/>
      <c r="H439" s="269">
        <v>240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AT439" s="275" t="s">
        <v>176</v>
      </c>
      <c r="AU439" s="275" t="s">
        <v>87</v>
      </c>
      <c r="AV439" s="14" t="s">
        <v>174</v>
      </c>
      <c r="AW439" s="14" t="s">
        <v>32</v>
      </c>
      <c r="AX439" s="14" t="s">
        <v>85</v>
      </c>
      <c r="AY439" s="275" t="s">
        <v>166</v>
      </c>
    </row>
    <row r="440" s="1" customFormat="1" ht="16.5" customHeight="1">
      <c r="B440" s="37"/>
      <c r="C440" s="276" t="s">
        <v>841</v>
      </c>
      <c r="D440" s="276" t="s">
        <v>300</v>
      </c>
      <c r="E440" s="277" t="s">
        <v>842</v>
      </c>
      <c r="F440" s="278" t="s">
        <v>843</v>
      </c>
      <c r="G440" s="279" t="s">
        <v>218</v>
      </c>
      <c r="H440" s="280">
        <v>240</v>
      </c>
      <c r="I440" s="281"/>
      <c r="J440" s="282">
        <f>ROUND(I440*H440,2)</f>
        <v>0</v>
      </c>
      <c r="K440" s="278" t="s">
        <v>173</v>
      </c>
      <c r="L440" s="283"/>
      <c r="M440" s="284" t="s">
        <v>1</v>
      </c>
      <c r="N440" s="285" t="s">
        <v>43</v>
      </c>
      <c r="O440" s="85"/>
      <c r="P440" s="239">
        <f>O440*H440</f>
        <v>0</v>
      </c>
      <c r="Q440" s="239">
        <v>3.0000000000000001E-05</v>
      </c>
      <c r="R440" s="239">
        <f>Q440*H440</f>
        <v>0.0071999999999999998</v>
      </c>
      <c r="S440" s="239">
        <v>0</v>
      </c>
      <c r="T440" s="240">
        <f>S440*H440</f>
        <v>0</v>
      </c>
      <c r="AR440" s="241" t="s">
        <v>303</v>
      </c>
      <c r="AT440" s="241" t="s">
        <v>300</v>
      </c>
      <c r="AU440" s="241" t="s">
        <v>87</v>
      </c>
      <c r="AY440" s="16" t="s">
        <v>166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6" t="s">
        <v>85</v>
      </c>
      <c r="BK440" s="242">
        <f>ROUND(I440*H440,2)</f>
        <v>0</v>
      </c>
      <c r="BL440" s="16" t="s">
        <v>219</v>
      </c>
      <c r="BM440" s="241" t="s">
        <v>844</v>
      </c>
    </row>
    <row r="441" s="1" customFormat="1" ht="24" customHeight="1">
      <c r="B441" s="37"/>
      <c r="C441" s="230" t="s">
        <v>845</v>
      </c>
      <c r="D441" s="230" t="s">
        <v>169</v>
      </c>
      <c r="E441" s="231" t="s">
        <v>846</v>
      </c>
      <c r="F441" s="232" t="s">
        <v>847</v>
      </c>
      <c r="G441" s="233" t="s">
        <v>234</v>
      </c>
      <c r="H441" s="234">
        <v>450</v>
      </c>
      <c r="I441" s="235"/>
      <c r="J441" s="236">
        <f>ROUND(I441*H441,2)</f>
        <v>0</v>
      </c>
      <c r="K441" s="232" t="s">
        <v>173</v>
      </c>
      <c r="L441" s="42"/>
      <c r="M441" s="237" t="s">
        <v>1</v>
      </c>
      <c r="N441" s="238" t="s">
        <v>43</v>
      </c>
      <c r="O441" s="85"/>
      <c r="P441" s="239">
        <f>O441*H441</f>
        <v>0</v>
      </c>
      <c r="Q441" s="239">
        <v>0</v>
      </c>
      <c r="R441" s="239">
        <f>Q441*H441</f>
        <v>0</v>
      </c>
      <c r="S441" s="239">
        <v>0.00027</v>
      </c>
      <c r="T441" s="240">
        <f>S441*H441</f>
        <v>0.1215</v>
      </c>
      <c r="AR441" s="241" t="s">
        <v>219</v>
      </c>
      <c r="AT441" s="241" t="s">
        <v>169</v>
      </c>
      <c r="AU441" s="241" t="s">
        <v>87</v>
      </c>
      <c r="AY441" s="16" t="s">
        <v>166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85</v>
      </c>
      <c r="BK441" s="242">
        <f>ROUND(I441*H441,2)</f>
        <v>0</v>
      </c>
      <c r="BL441" s="16" t="s">
        <v>219</v>
      </c>
      <c r="BM441" s="241" t="s">
        <v>848</v>
      </c>
    </row>
    <row r="442" s="13" customFormat="1">
      <c r="B442" s="254"/>
      <c r="C442" s="255"/>
      <c r="D442" s="245" t="s">
        <v>176</v>
      </c>
      <c r="E442" s="256" t="s">
        <v>1</v>
      </c>
      <c r="F442" s="257" t="s">
        <v>849</v>
      </c>
      <c r="G442" s="255"/>
      <c r="H442" s="258">
        <v>450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176</v>
      </c>
      <c r="AU442" s="264" t="s">
        <v>87</v>
      </c>
      <c r="AV442" s="13" t="s">
        <v>87</v>
      </c>
      <c r="AW442" s="13" t="s">
        <v>32</v>
      </c>
      <c r="AX442" s="13" t="s">
        <v>78</v>
      </c>
      <c r="AY442" s="264" t="s">
        <v>166</v>
      </c>
    </row>
    <row r="443" s="14" customFormat="1">
      <c r="B443" s="265"/>
      <c r="C443" s="266"/>
      <c r="D443" s="245" t="s">
        <v>176</v>
      </c>
      <c r="E443" s="267" t="s">
        <v>1</v>
      </c>
      <c r="F443" s="268" t="s">
        <v>181</v>
      </c>
      <c r="G443" s="266"/>
      <c r="H443" s="269">
        <v>450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AT443" s="275" t="s">
        <v>176</v>
      </c>
      <c r="AU443" s="275" t="s">
        <v>87</v>
      </c>
      <c r="AV443" s="14" t="s">
        <v>174</v>
      </c>
      <c r="AW443" s="14" t="s">
        <v>32</v>
      </c>
      <c r="AX443" s="14" t="s">
        <v>85</v>
      </c>
      <c r="AY443" s="275" t="s">
        <v>166</v>
      </c>
    </row>
    <row r="444" s="1" customFormat="1" ht="24" customHeight="1">
      <c r="B444" s="37"/>
      <c r="C444" s="230" t="s">
        <v>850</v>
      </c>
      <c r="D444" s="230" t="s">
        <v>169</v>
      </c>
      <c r="E444" s="231" t="s">
        <v>851</v>
      </c>
      <c r="F444" s="232" t="s">
        <v>852</v>
      </c>
      <c r="G444" s="233" t="s">
        <v>234</v>
      </c>
      <c r="H444" s="234">
        <v>75</v>
      </c>
      <c r="I444" s="235"/>
      <c r="J444" s="236">
        <f>ROUND(I444*H444,2)</f>
        <v>0</v>
      </c>
      <c r="K444" s="232" t="s">
        <v>173</v>
      </c>
      <c r="L444" s="42"/>
      <c r="M444" s="237" t="s">
        <v>1</v>
      </c>
      <c r="N444" s="238" t="s">
        <v>43</v>
      </c>
      <c r="O444" s="8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AR444" s="241" t="s">
        <v>219</v>
      </c>
      <c r="AT444" s="241" t="s">
        <v>169</v>
      </c>
      <c r="AU444" s="241" t="s">
        <v>87</v>
      </c>
      <c r="AY444" s="16" t="s">
        <v>166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6" t="s">
        <v>85</v>
      </c>
      <c r="BK444" s="242">
        <f>ROUND(I444*H444,2)</f>
        <v>0</v>
      </c>
      <c r="BL444" s="16" t="s">
        <v>219</v>
      </c>
      <c r="BM444" s="241" t="s">
        <v>853</v>
      </c>
    </row>
    <row r="445" s="1" customFormat="1" ht="16.5" customHeight="1">
      <c r="B445" s="37"/>
      <c r="C445" s="276" t="s">
        <v>854</v>
      </c>
      <c r="D445" s="276" t="s">
        <v>300</v>
      </c>
      <c r="E445" s="277" t="s">
        <v>855</v>
      </c>
      <c r="F445" s="278" t="s">
        <v>856</v>
      </c>
      <c r="G445" s="279" t="s">
        <v>234</v>
      </c>
      <c r="H445" s="280">
        <v>90</v>
      </c>
      <c r="I445" s="281"/>
      <c r="J445" s="282">
        <f>ROUND(I445*H445,2)</f>
        <v>0</v>
      </c>
      <c r="K445" s="278" t="s">
        <v>173</v>
      </c>
      <c r="L445" s="283"/>
      <c r="M445" s="284" t="s">
        <v>1</v>
      </c>
      <c r="N445" s="285" t="s">
        <v>43</v>
      </c>
      <c r="O445" s="85"/>
      <c r="P445" s="239">
        <f>O445*H445</f>
        <v>0</v>
      </c>
      <c r="Q445" s="239">
        <v>5.0000000000000002E-05</v>
      </c>
      <c r="R445" s="239">
        <f>Q445*H445</f>
        <v>0.0045000000000000005</v>
      </c>
      <c r="S445" s="239">
        <v>0</v>
      </c>
      <c r="T445" s="240">
        <f>S445*H445</f>
        <v>0</v>
      </c>
      <c r="AR445" s="241" t="s">
        <v>303</v>
      </c>
      <c r="AT445" s="241" t="s">
        <v>300</v>
      </c>
      <c r="AU445" s="241" t="s">
        <v>87</v>
      </c>
      <c r="AY445" s="16" t="s">
        <v>166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6" t="s">
        <v>85</v>
      </c>
      <c r="BK445" s="242">
        <f>ROUND(I445*H445,2)</f>
        <v>0</v>
      </c>
      <c r="BL445" s="16" t="s">
        <v>219</v>
      </c>
      <c r="BM445" s="241" t="s">
        <v>857</v>
      </c>
    </row>
    <row r="446" s="13" customFormat="1">
      <c r="B446" s="254"/>
      <c r="C446" s="255"/>
      <c r="D446" s="245" t="s">
        <v>176</v>
      </c>
      <c r="E446" s="255"/>
      <c r="F446" s="257" t="s">
        <v>858</v>
      </c>
      <c r="G446" s="255"/>
      <c r="H446" s="258">
        <v>90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176</v>
      </c>
      <c r="AU446" s="264" t="s">
        <v>87</v>
      </c>
      <c r="AV446" s="13" t="s">
        <v>87</v>
      </c>
      <c r="AW446" s="13" t="s">
        <v>4</v>
      </c>
      <c r="AX446" s="13" t="s">
        <v>85</v>
      </c>
      <c r="AY446" s="264" t="s">
        <v>166</v>
      </c>
    </row>
    <row r="447" s="1" customFormat="1" ht="24" customHeight="1">
      <c r="B447" s="37"/>
      <c r="C447" s="230" t="s">
        <v>859</v>
      </c>
      <c r="D447" s="230" t="s">
        <v>169</v>
      </c>
      <c r="E447" s="231" t="s">
        <v>860</v>
      </c>
      <c r="F447" s="232" t="s">
        <v>861</v>
      </c>
      <c r="G447" s="233" t="s">
        <v>234</v>
      </c>
      <c r="H447" s="234">
        <v>450</v>
      </c>
      <c r="I447" s="235"/>
      <c r="J447" s="236">
        <f>ROUND(I447*H447,2)</f>
        <v>0</v>
      </c>
      <c r="K447" s="232" t="s">
        <v>173</v>
      </c>
      <c r="L447" s="42"/>
      <c r="M447" s="237" t="s">
        <v>1</v>
      </c>
      <c r="N447" s="238" t="s">
        <v>43</v>
      </c>
      <c r="O447" s="85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AR447" s="241" t="s">
        <v>219</v>
      </c>
      <c r="AT447" s="241" t="s">
        <v>169</v>
      </c>
      <c r="AU447" s="241" t="s">
        <v>87</v>
      </c>
      <c r="AY447" s="16" t="s">
        <v>166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6" t="s">
        <v>85</v>
      </c>
      <c r="BK447" s="242">
        <f>ROUND(I447*H447,2)</f>
        <v>0</v>
      </c>
      <c r="BL447" s="16" t="s">
        <v>219</v>
      </c>
      <c r="BM447" s="241" t="s">
        <v>862</v>
      </c>
    </row>
    <row r="448" s="1" customFormat="1" ht="16.5" customHeight="1">
      <c r="B448" s="37"/>
      <c r="C448" s="276" t="s">
        <v>863</v>
      </c>
      <c r="D448" s="276" t="s">
        <v>300</v>
      </c>
      <c r="E448" s="277" t="s">
        <v>864</v>
      </c>
      <c r="F448" s="278" t="s">
        <v>865</v>
      </c>
      <c r="G448" s="279" t="s">
        <v>234</v>
      </c>
      <c r="H448" s="280">
        <v>540</v>
      </c>
      <c r="I448" s="281"/>
      <c r="J448" s="282">
        <f>ROUND(I448*H448,2)</f>
        <v>0</v>
      </c>
      <c r="K448" s="278" t="s">
        <v>173</v>
      </c>
      <c r="L448" s="283"/>
      <c r="M448" s="284" t="s">
        <v>1</v>
      </c>
      <c r="N448" s="285" t="s">
        <v>43</v>
      </c>
      <c r="O448" s="85"/>
      <c r="P448" s="239">
        <f>O448*H448</f>
        <v>0</v>
      </c>
      <c r="Q448" s="239">
        <v>0.00012</v>
      </c>
      <c r="R448" s="239">
        <f>Q448*H448</f>
        <v>0.064799999999999996</v>
      </c>
      <c r="S448" s="239">
        <v>0</v>
      </c>
      <c r="T448" s="240">
        <f>S448*H448</f>
        <v>0</v>
      </c>
      <c r="AR448" s="241" t="s">
        <v>303</v>
      </c>
      <c r="AT448" s="241" t="s">
        <v>300</v>
      </c>
      <c r="AU448" s="241" t="s">
        <v>87</v>
      </c>
      <c r="AY448" s="16" t="s">
        <v>166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6" t="s">
        <v>85</v>
      </c>
      <c r="BK448" s="242">
        <f>ROUND(I448*H448,2)</f>
        <v>0</v>
      </c>
      <c r="BL448" s="16" t="s">
        <v>219</v>
      </c>
      <c r="BM448" s="241" t="s">
        <v>866</v>
      </c>
    </row>
    <row r="449" s="13" customFormat="1">
      <c r="B449" s="254"/>
      <c r="C449" s="255"/>
      <c r="D449" s="245" t="s">
        <v>176</v>
      </c>
      <c r="E449" s="255"/>
      <c r="F449" s="257" t="s">
        <v>867</v>
      </c>
      <c r="G449" s="255"/>
      <c r="H449" s="258">
        <v>540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AT449" s="264" t="s">
        <v>176</v>
      </c>
      <c r="AU449" s="264" t="s">
        <v>87</v>
      </c>
      <c r="AV449" s="13" t="s">
        <v>87</v>
      </c>
      <c r="AW449" s="13" t="s">
        <v>4</v>
      </c>
      <c r="AX449" s="13" t="s">
        <v>85</v>
      </c>
      <c r="AY449" s="264" t="s">
        <v>166</v>
      </c>
    </row>
    <row r="450" s="1" customFormat="1" ht="24" customHeight="1">
      <c r="B450" s="37"/>
      <c r="C450" s="230" t="s">
        <v>868</v>
      </c>
      <c r="D450" s="230" t="s">
        <v>169</v>
      </c>
      <c r="E450" s="231" t="s">
        <v>869</v>
      </c>
      <c r="F450" s="232" t="s">
        <v>870</v>
      </c>
      <c r="G450" s="233" t="s">
        <v>234</v>
      </c>
      <c r="H450" s="234">
        <v>150</v>
      </c>
      <c r="I450" s="235"/>
      <c r="J450" s="236">
        <f>ROUND(I450*H450,2)</f>
        <v>0</v>
      </c>
      <c r="K450" s="232" t="s">
        <v>173</v>
      </c>
      <c r="L450" s="42"/>
      <c r="M450" s="237" t="s">
        <v>1</v>
      </c>
      <c r="N450" s="238" t="s">
        <v>43</v>
      </c>
      <c r="O450" s="85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AR450" s="241" t="s">
        <v>219</v>
      </c>
      <c r="AT450" s="241" t="s">
        <v>169</v>
      </c>
      <c r="AU450" s="241" t="s">
        <v>87</v>
      </c>
      <c r="AY450" s="16" t="s">
        <v>166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85</v>
      </c>
      <c r="BK450" s="242">
        <f>ROUND(I450*H450,2)</f>
        <v>0</v>
      </c>
      <c r="BL450" s="16" t="s">
        <v>219</v>
      </c>
      <c r="BM450" s="241" t="s">
        <v>871</v>
      </c>
    </row>
    <row r="451" s="1" customFormat="1" ht="16.5" customHeight="1">
      <c r="B451" s="37"/>
      <c r="C451" s="276" t="s">
        <v>872</v>
      </c>
      <c r="D451" s="276" t="s">
        <v>300</v>
      </c>
      <c r="E451" s="277" t="s">
        <v>873</v>
      </c>
      <c r="F451" s="278" t="s">
        <v>874</v>
      </c>
      <c r="G451" s="279" t="s">
        <v>234</v>
      </c>
      <c r="H451" s="280">
        <v>180</v>
      </c>
      <c r="I451" s="281"/>
      <c r="J451" s="282">
        <f>ROUND(I451*H451,2)</f>
        <v>0</v>
      </c>
      <c r="K451" s="278" t="s">
        <v>173</v>
      </c>
      <c r="L451" s="283"/>
      <c r="M451" s="284" t="s">
        <v>1</v>
      </c>
      <c r="N451" s="285" t="s">
        <v>43</v>
      </c>
      <c r="O451" s="85"/>
      <c r="P451" s="239">
        <f>O451*H451</f>
        <v>0</v>
      </c>
      <c r="Q451" s="239">
        <v>0.00017000000000000001</v>
      </c>
      <c r="R451" s="239">
        <f>Q451*H451</f>
        <v>0.030600000000000002</v>
      </c>
      <c r="S451" s="239">
        <v>0</v>
      </c>
      <c r="T451" s="240">
        <f>S451*H451</f>
        <v>0</v>
      </c>
      <c r="AR451" s="241" t="s">
        <v>303</v>
      </c>
      <c r="AT451" s="241" t="s">
        <v>300</v>
      </c>
      <c r="AU451" s="241" t="s">
        <v>87</v>
      </c>
      <c r="AY451" s="16" t="s">
        <v>166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6" t="s">
        <v>85</v>
      </c>
      <c r="BK451" s="242">
        <f>ROUND(I451*H451,2)</f>
        <v>0</v>
      </c>
      <c r="BL451" s="16" t="s">
        <v>219</v>
      </c>
      <c r="BM451" s="241" t="s">
        <v>875</v>
      </c>
    </row>
    <row r="452" s="13" customFormat="1">
      <c r="B452" s="254"/>
      <c r="C452" s="255"/>
      <c r="D452" s="245" t="s">
        <v>176</v>
      </c>
      <c r="E452" s="255"/>
      <c r="F452" s="257" t="s">
        <v>876</v>
      </c>
      <c r="G452" s="255"/>
      <c r="H452" s="258">
        <v>180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176</v>
      </c>
      <c r="AU452" s="264" t="s">
        <v>87</v>
      </c>
      <c r="AV452" s="13" t="s">
        <v>87</v>
      </c>
      <c r="AW452" s="13" t="s">
        <v>4</v>
      </c>
      <c r="AX452" s="13" t="s">
        <v>85</v>
      </c>
      <c r="AY452" s="264" t="s">
        <v>166</v>
      </c>
    </row>
    <row r="453" s="1" customFormat="1" ht="36" customHeight="1">
      <c r="B453" s="37"/>
      <c r="C453" s="230" t="s">
        <v>877</v>
      </c>
      <c r="D453" s="230" t="s">
        <v>169</v>
      </c>
      <c r="E453" s="231" t="s">
        <v>878</v>
      </c>
      <c r="F453" s="232" t="s">
        <v>879</v>
      </c>
      <c r="G453" s="233" t="s">
        <v>218</v>
      </c>
      <c r="H453" s="234">
        <v>240</v>
      </c>
      <c r="I453" s="235"/>
      <c r="J453" s="236">
        <f>ROUND(I453*H453,2)</f>
        <v>0</v>
      </c>
      <c r="K453" s="232" t="s">
        <v>173</v>
      </c>
      <c r="L453" s="42"/>
      <c r="M453" s="237" t="s">
        <v>1</v>
      </c>
      <c r="N453" s="238" t="s">
        <v>43</v>
      </c>
      <c r="O453" s="85"/>
      <c r="P453" s="239">
        <f>O453*H453</f>
        <v>0</v>
      </c>
      <c r="Q453" s="239">
        <v>0</v>
      </c>
      <c r="R453" s="239">
        <f>Q453*H453</f>
        <v>0</v>
      </c>
      <c r="S453" s="239">
        <v>5.0000000000000002E-05</v>
      </c>
      <c r="T453" s="240">
        <f>S453*H453</f>
        <v>0.012</v>
      </c>
      <c r="AR453" s="241" t="s">
        <v>219</v>
      </c>
      <c r="AT453" s="241" t="s">
        <v>169</v>
      </c>
      <c r="AU453" s="241" t="s">
        <v>87</v>
      </c>
      <c r="AY453" s="16" t="s">
        <v>166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6" t="s">
        <v>85</v>
      </c>
      <c r="BK453" s="242">
        <f>ROUND(I453*H453,2)</f>
        <v>0</v>
      </c>
      <c r="BL453" s="16" t="s">
        <v>219</v>
      </c>
      <c r="BM453" s="241" t="s">
        <v>880</v>
      </c>
    </row>
    <row r="454" s="13" customFormat="1">
      <c r="B454" s="254"/>
      <c r="C454" s="255"/>
      <c r="D454" s="245" t="s">
        <v>176</v>
      </c>
      <c r="E454" s="256" t="s">
        <v>1</v>
      </c>
      <c r="F454" s="257" t="s">
        <v>609</v>
      </c>
      <c r="G454" s="255"/>
      <c r="H454" s="258">
        <v>240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176</v>
      </c>
      <c r="AU454" s="264" t="s">
        <v>87</v>
      </c>
      <c r="AV454" s="13" t="s">
        <v>87</v>
      </c>
      <c r="AW454" s="13" t="s">
        <v>32</v>
      </c>
      <c r="AX454" s="13" t="s">
        <v>78</v>
      </c>
      <c r="AY454" s="264" t="s">
        <v>166</v>
      </c>
    </row>
    <row r="455" s="14" customFormat="1">
      <c r="B455" s="265"/>
      <c r="C455" s="266"/>
      <c r="D455" s="245" t="s">
        <v>176</v>
      </c>
      <c r="E455" s="267" t="s">
        <v>1</v>
      </c>
      <c r="F455" s="268" t="s">
        <v>181</v>
      </c>
      <c r="G455" s="266"/>
      <c r="H455" s="269">
        <v>240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AT455" s="275" t="s">
        <v>176</v>
      </c>
      <c r="AU455" s="275" t="s">
        <v>87</v>
      </c>
      <c r="AV455" s="14" t="s">
        <v>174</v>
      </c>
      <c r="AW455" s="14" t="s">
        <v>32</v>
      </c>
      <c r="AX455" s="14" t="s">
        <v>85</v>
      </c>
      <c r="AY455" s="275" t="s">
        <v>166</v>
      </c>
    </row>
    <row r="456" s="1" customFormat="1" ht="24" customHeight="1">
      <c r="B456" s="37"/>
      <c r="C456" s="230" t="s">
        <v>881</v>
      </c>
      <c r="D456" s="230" t="s">
        <v>169</v>
      </c>
      <c r="E456" s="231" t="s">
        <v>882</v>
      </c>
      <c r="F456" s="232" t="s">
        <v>883</v>
      </c>
      <c r="G456" s="233" t="s">
        <v>218</v>
      </c>
      <c r="H456" s="234">
        <v>1</v>
      </c>
      <c r="I456" s="235"/>
      <c r="J456" s="236">
        <f>ROUND(I456*H456,2)</f>
        <v>0</v>
      </c>
      <c r="K456" s="232" t="s">
        <v>173</v>
      </c>
      <c r="L456" s="42"/>
      <c r="M456" s="237" t="s">
        <v>1</v>
      </c>
      <c r="N456" s="238" t="s">
        <v>43</v>
      </c>
      <c r="O456" s="85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AR456" s="241" t="s">
        <v>219</v>
      </c>
      <c r="AT456" s="241" t="s">
        <v>169</v>
      </c>
      <c r="AU456" s="241" t="s">
        <v>87</v>
      </c>
      <c r="AY456" s="16" t="s">
        <v>166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6" t="s">
        <v>85</v>
      </c>
      <c r="BK456" s="242">
        <f>ROUND(I456*H456,2)</f>
        <v>0</v>
      </c>
      <c r="BL456" s="16" t="s">
        <v>219</v>
      </c>
      <c r="BM456" s="241" t="s">
        <v>884</v>
      </c>
    </row>
    <row r="457" s="1" customFormat="1" ht="16.5" customHeight="1">
      <c r="B457" s="37"/>
      <c r="C457" s="230" t="s">
        <v>885</v>
      </c>
      <c r="D457" s="230" t="s">
        <v>169</v>
      </c>
      <c r="E457" s="231" t="s">
        <v>886</v>
      </c>
      <c r="F457" s="232" t="s">
        <v>887</v>
      </c>
      <c r="G457" s="233" t="s">
        <v>218</v>
      </c>
      <c r="H457" s="234">
        <v>60</v>
      </c>
      <c r="I457" s="235"/>
      <c r="J457" s="236">
        <f>ROUND(I457*H457,2)</f>
        <v>0</v>
      </c>
      <c r="K457" s="232" t="s">
        <v>1</v>
      </c>
      <c r="L457" s="42"/>
      <c r="M457" s="237" t="s">
        <v>1</v>
      </c>
      <c r="N457" s="238" t="s">
        <v>43</v>
      </c>
      <c r="O457" s="85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AR457" s="241" t="s">
        <v>219</v>
      </c>
      <c r="AT457" s="241" t="s">
        <v>169</v>
      </c>
      <c r="AU457" s="241" t="s">
        <v>87</v>
      </c>
      <c r="AY457" s="16" t="s">
        <v>166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6" t="s">
        <v>85</v>
      </c>
      <c r="BK457" s="242">
        <f>ROUND(I457*H457,2)</f>
        <v>0</v>
      </c>
      <c r="BL457" s="16" t="s">
        <v>219</v>
      </c>
      <c r="BM457" s="241" t="s">
        <v>888</v>
      </c>
    </row>
    <row r="458" s="1" customFormat="1" ht="16.5" customHeight="1">
      <c r="B458" s="37"/>
      <c r="C458" s="230" t="s">
        <v>889</v>
      </c>
      <c r="D458" s="230" t="s">
        <v>169</v>
      </c>
      <c r="E458" s="231" t="s">
        <v>890</v>
      </c>
      <c r="F458" s="232" t="s">
        <v>891</v>
      </c>
      <c r="G458" s="233" t="s">
        <v>218</v>
      </c>
      <c r="H458" s="234">
        <v>30</v>
      </c>
      <c r="I458" s="235"/>
      <c r="J458" s="236">
        <f>ROUND(I458*H458,2)</f>
        <v>0</v>
      </c>
      <c r="K458" s="232" t="s">
        <v>1</v>
      </c>
      <c r="L458" s="42"/>
      <c r="M458" s="237" t="s">
        <v>1</v>
      </c>
      <c r="N458" s="238" t="s">
        <v>43</v>
      </c>
      <c r="O458" s="85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AR458" s="241" t="s">
        <v>219</v>
      </c>
      <c r="AT458" s="241" t="s">
        <v>169</v>
      </c>
      <c r="AU458" s="241" t="s">
        <v>87</v>
      </c>
      <c r="AY458" s="16" t="s">
        <v>166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6" t="s">
        <v>85</v>
      </c>
      <c r="BK458" s="242">
        <f>ROUND(I458*H458,2)</f>
        <v>0</v>
      </c>
      <c r="BL458" s="16" t="s">
        <v>219</v>
      </c>
      <c r="BM458" s="241" t="s">
        <v>892</v>
      </c>
    </row>
    <row r="459" s="1" customFormat="1" ht="16.5" customHeight="1">
      <c r="B459" s="37"/>
      <c r="C459" s="230" t="s">
        <v>893</v>
      </c>
      <c r="D459" s="230" t="s">
        <v>169</v>
      </c>
      <c r="E459" s="231" t="s">
        <v>894</v>
      </c>
      <c r="F459" s="232" t="s">
        <v>895</v>
      </c>
      <c r="G459" s="233" t="s">
        <v>218</v>
      </c>
      <c r="H459" s="234">
        <v>90</v>
      </c>
      <c r="I459" s="235"/>
      <c r="J459" s="236">
        <f>ROUND(I459*H459,2)</f>
        <v>0</v>
      </c>
      <c r="K459" s="232" t="s">
        <v>1</v>
      </c>
      <c r="L459" s="42"/>
      <c r="M459" s="237" t="s">
        <v>1</v>
      </c>
      <c r="N459" s="238" t="s">
        <v>43</v>
      </c>
      <c r="O459" s="85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AR459" s="241" t="s">
        <v>219</v>
      </c>
      <c r="AT459" s="241" t="s">
        <v>169</v>
      </c>
      <c r="AU459" s="241" t="s">
        <v>87</v>
      </c>
      <c r="AY459" s="16" t="s">
        <v>166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6" t="s">
        <v>85</v>
      </c>
      <c r="BK459" s="242">
        <f>ROUND(I459*H459,2)</f>
        <v>0</v>
      </c>
      <c r="BL459" s="16" t="s">
        <v>219</v>
      </c>
      <c r="BM459" s="241" t="s">
        <v>896</v>
      </c>
    </row>
    <row r="460" s="1" customFormat="1" ht="24" customHeight="1">
      <c r="B460" s="37"/>
      <c r="C460" s="230" t="s">
        <v>897</v>
      </c>
      <c r="D460" s="230" t="s">
        <v>169</v>
      </c>
      <c r="E460" s="231" t="s">
        <v>898</v>
      </c>
      <c r="F460" s="232" t="s">
        <v>899</v>
      </c>
      <c r="G460" s="233" t="s">
        <v>218</v>
      </c>
      <c r="H460" s="234">
        <v>120</v>
      </c>
      <c r="I460" s="235"/>
      <c r="J460" s="236">
        <f>ROUND(I460*H460,2)</f>
        <v>0</v>
      </c>
      <c r="K460" s="232" t="s">
        <v>1</v>
      </c>
      <c r="L460" s="42"/>
      <c r="M460" s="237" t="s">
        <v>1</v>
      </c>
      <c r="N460" s="238" t="s">
        <v>43</v>
      </c>
      <c r="O460" s="85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AR460" s="241" t="s">
        <v>219</v>
      </c>
      <c r="AT460" s="241" t="s">
        <v>169</v>
      </c>
      <c r="AU460" s="241" t="s">
        <v>87</v>
      </c>
      <c r="AY460" s="16" t="s">
        <v>166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6" t="s">
        <v>85</v>
      </c>
      <c r="BK460" s="242">
        <f>ROUND(I460*H460,2)</f>
        <v>0</v>
      </c>
      <c r="BL460" s="16" t="s">
        <v>219</v>
      </c>
      <c r="BM460" s="241" t="s">
        <v>900</v>
      </c>
    </row>
    <row r="461" s="1" customFormat="1" ht="24" customHeight="1">
      <c r="B461" s="37"/>
      <c r="C461" s="230" t="s">
        <v>901</v>
      </c>
      <c r="D461" s="230" t="s">
        <v>169</v>
      </c>
      <c r="E461" s="231" t="s">
        <v>902</v>
      </c>
      <c r="F461" s="232" t="s">
        <v>903</v>
      </c>
      <c r="G461" s="233" t="s">
        <v>218</v>
      </c>
      <c r="H461" s="234">
        <v>30</v>
      </c>
      <c r="I461" s="235"/>
      <c r="J461" s="236">
        <f>ROUND(I461*H461,2)</f>
        <v>0</v>
      </c>
      <c r="K461" s="232" t="s">
        <v>1</v>
      </c>
      <c r="L461" s="42"/>
      <c r="M461" s="237" t="s">
        <v>1</v>
      </c>
      <c r="N461" s="238" t="s">
        <v>43</v>
      </c>
      <c r="O461" s="85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AR461" s="241" t="s">
        <v>219</v>
      </c>
      <c r="AT461" s="241" t="s">
        <v>169</v>
      </c>
      <c r="AU461" s="241" t="s">
        <v>87</v>
      </c>
      <c r="AY461" s="16" t="s">
        <v>166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6" t="s">
        <v>85</v>
      </c>
      <c r="BK461" s="242">
        <f>ROUND(I461*H461,2)</f>
        <v>0</v>
      </c>
      <c r="BL461" s="16" t="s">
        <v>219</v>
      </c>
      <c r="BM461" s="241" t="s">
        <v>904</v>
      </c>
    </row>
    <row r="462" s="1" customFormat="1" ht="16.5" customHeight="1">
      <c r="B462" s="37"/>
      <c r="C462" s="230" t="s">
        <v>905</v>
      </c>
      <c r="D462" s="230" t="s">
        <v>169</v>
      </c>
      <c r="E462" s="231" t="s">
        <v>906</v>
      </c>
      <c r="F462" s="232" t="s">
        <v>907</v>
      </c>
      <c r="G462" s="233" t="s">
        <v>218</v>
      </c>
      <c r="H462" s="234">
        <v>60</v>
      </c>
      <c r="I462" s="235"/>
      <c r="J462" s="236">
        <f>ROUND(I462*H462,2)</f>
        <v>0</v>
      </c>
      <c r="K462" s="232" t="s">
        <v>1</v>
      </c>
      <c r="L462" s="42"/>
      <c r="M462" s="237" t="s">
        <v>1</v>
      </c>
      <c r="N462" s="238" t="s">
        <v>43</v>
      </c>
      <c r="O462" s="8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AR462" s="241" t="s">
        <v>219</v>
      </c>
      <c r="AT462" s="241" t="s">
        <v>169</v>
      </c>
      <c r="AU462" s="241" t="s">
        <v>87</v>
      </c>
      <c r="AY462" s="16" t="s">
        <v>166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6" t="s">
        <v>85</v>
      </c>
      <c r="BK462" s="242">
        <f>ROUND(I462*H462,2)</f>
        <v>0</v>
      </c>
      <c r="BL462" s="16" t="s">
        <v>219</v>
      </c>
      <c r="BM462" s="241" t="s">
        <v>908</v>
      </c>
    </row>
    <row r="463" s="1" customFormat="1" ht="16.5" customHeight="1">
      <c r="B463" s="37"/>
      <c r="C463" s="230" t="s">
        <v>909</v>
      </c>
      <c r="D463" s="230" t="s">
        <v>169</v>
      </c>
      <c r="E463" s="231" t="s">
        <v>910</v>
      </c>
      <c r="F463" s="232" t="s">
        <v>911</v>
      </c>
      <c r="G463" s="233" t="s">
        <v>218</v>
      </c>
      <c r="H463" s="234">
        <v>60</v>
      </c>
      <c r="I463" s="235"/>
      <c r="J463" s="236">
        <f>ROUND(I463*H463,2)</f>
        <v>0</v>
      </c>
      <c r="K463" s="232" t="s">
        <v>1</v>
      </c>
      <c r="L463" s="42"/>
      <c r="M463" s="237" t="s">
        <v>1</v>
      </c>
      <c r="N463" s="238" t="s">
        <v>43</v>
      </c>
      <c r="O463" s="85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AR463" s="241" t="s">
        <v>219</v>
      </c>
      <c r="AT463" s="241" t="s">
        <v>169</v>
      </c>
      <c r="AU463" s="241" t="s">
        <v>87</v>
      </c>
      <c r="AY463" s="16" t="s">
        <v>166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6" t="s">
        <v>85</v>
      </c>
      <c r="BK463" s="242">
        <f>ROUND(I463*H463,2)</f>
        <v>0</v>
      </c>
      <c r="BL463" s="16" t="s">
        <v>219</v>
      </c>
      <c r="BM463" s="241" t="s">
        <v>912</v>
      </c>
    </row>
    <row r="464" s="1" customFormat="1" ht="16.5" customHeight="1">
      <c r="B464" s="37"/>
      <c r="C464" s="230" t="s">
        <v>913</v>
      </c>
      <c r="D464" s="230" t="s">
        <v>169</v>
      </c>
      <c r="E464" s="231" t="s">
        <v>914</v>
      </c>
      <c r="F464" s="232" t="s">
        <v>915</v>
      </c>
      <c r="G464" s="233" t="s">
        <v>280</v>
      </c>
      <c r="H464" s="234">
        <v>30</v>
      </c>
      <c r="I464" s="235"/>
      <c r="J464" s="236">
        <f>ROUND(I464*H464,2)</f>
        <v>0</v>
      </c>
      <c r="K464" s="232" t="s">
        <v>1</v>
      </c>
      <c r="L464" s="42"/>
      <c r="M464" s="237" t="s">
        <v>1</v>
      </c>
      <c r="N464" s="238" t="s">
        <v>43</v>
      </c>
      <c r="O464" s="85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AR464" s="241" t="s">
        <v>219</v>
      </c>
      <c r="AT464" s="241" t="s">
        <v>169</v>
      </c>
      <c r="AU464" s="241" t="s">
        <v>87</v>
      </c>
      <c r="AY464" s="16" t="s">
        <v>166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6" t="s">
        <v>85</v>
      </c>
      <c r="BK464" s="242">
        <f>ROUND(I464*H464,2)</f>
        <v>0</v>
      </c>
      <c r="BL464" s="16" t="s">
        <v>219</v>
      </c>
      <c r="BM464" s="241" t="s">
        <v>916</v>
      </c>
    </row>
    <row r="465" s="1" customFormat="1" ht="16.5" customHeight="1">
      <c r="B465" s="37"/>
      <c r="C465" s="230" t="s">
        <v>917</v>
      </c>
      <c r="D465" s="230" t="s">
        <v>169</v>
      </c>
      <c r="E465" s="231" t="s">
        <v>918</v>
      </c>
      <c r="F465" s="232" t="s">
        <v>919</v>
      </c>
      <c r="G465" s="233" t="s">
        <v>280</v>
      </c>
      <c r="H465" s="234">
        <v>1</v>
      </c>
      <c r="I465" s="235"/>
      <c r="J465" s="236">
        <f>ROUND(I465*H465,2)</f>
        <v>0</v>
      </c>
      <c r="K465" s="232" t="s">
        <v>1</v>
      </c>
      <c r="L465" s="42"/>
      <c r="M465" s="237" t="s">
        <v>1</v>
      </c>
      <c r="N465" s="238" t="s">
        <v>43</v>
      </c>
      <c r="O465" s="85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AR465" s="241" t="s">
        <v>219</v>
      </c>
      <c r="AT465" s="241" t="s">
        <v>169</v>
      </c>
      <c r="AU465" s="241" t="s">
        <v>87</v>
      </c>
      <c r="AY465" s="16" t="s">
        <v>166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6" t="s">
        <v>85</v>
      </c>
      <c r="BK465" s="242">
        <f>ROUND(I465*H465,2)</f>
        <v>0</v>
      </c>
      <c r="BL465" s="16" t="s">
        <v>219</v>
      </c>
      <c r="BM465" s="241" t="s">
        <v>920</v>
      </c>
    </row>
    <row r="466" s="1" customFormat="1" ht="24" customHeight="1">
      <c r="B466" s="37"/>
      <c r="C466" s="230" t="s">
        <v>921</v>
      </c>
      <c r="D466" s="230" t="s">
        <v>169</v>
      </c>
      <c r="E466" s="231" t="s">
        <v>922</v>
      </c>
      <c r="F466" s="232" t="s">
        <v>923</v>
      </c>
      <c r="G466" s="233" t="s">
        <v>280</v>
      </c>
      <c r="H466" s="234">
        <v>30</v>
      </c>
      <c r="I466" s="235"/>
      <c r="J466" s="236">
        <f>ROUND(I466*H466,2)</f>
        <v>0</v>
      </c>
      <c r="K466" s="232" t="s">
        <v>1</v>
      </c>
      <c r="L466" s="42"/>
      <c r="M466" s="237" t="s">
        <v>1</v>
      </c>
      <c r="N466" s="238" t="s">
        <v>43</v>
      </c>
      <c r="O466" s="8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AR466" s="241" t="s">
        <v>219</v>
      </c>
      <c r="AT466" s="241" t="s">
        <v>169</v>
      </c>
      <c r="AU466" s="241" t="s">
        <v>87</v>
      </c>
      <c r="AY466" s="16" t="s">
        <v>166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6" t="s">
        <v>85</v>
      </c>
      <c r="BK466" s="242">
        <f>ROUND(I466*H466,2)</f>
        <v>0</v>
      </c>
      <c r="BL466" s="16" t="s">
        <v>219</v>
      </c>
      <c r="BM466" s="241" t="s">
        <v>924</v>
      </c>
    </row>
    <row r="467" s="1" customFormat="1" ht="24" customHeight="1">
      <c r="B467" s="37"/>
      <c r="C467" s="230" t="s">
        <v>925</v>
      </c>
      <c r="D467" s="230" t="s">
        <v>169</v>
      </c>
      <c r="E467" s="231" t="s">
        <v>926</v>
      </c>
      <c r="F467" s="232" t="s">
        <v>927</v>
      </c>
      <c r="G467" s="233" t="s">
        <v>192</v>
      </c>
      <c r="H467" s="234">
        <v>0.107</v>
      </c>
      <c r="I467" s="235"/>
      <c r="J467" s="236">
        <f>ROUND(I467*H467,2)</f>
        <v>0</v>
      </c>
      <c r="K467" s="232" t="s">
        <v>173</v>
      </c>
      <c r="L467" s="42"/>
      <c r="M467" s="237" t="s">
        <v>1</v>
      </c>
      <c r="N467" s="238" t="s">
        <v>43</v>
      </c>
      <c r="O467" s="85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AR467" s="241" t="s">
        <v>219</v>
      </c>
      <c r="AT467" s="241" t="s">
        <v>169</v>
      </c>
      <c r="AU467" s="241" t="s">
        <v>87</v>
      </c>
      <c r="AY467" s="16" t="s">
        <v>166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6" t="s">
        <v>85</v>
      </c>
      <c r="BK467" s="242">
        <f>ROUND(I467*H467,2)</f>
        <v>0</v>
      </c>
      <c r="BL467" s="16" t="s">
        <v>219</v>
      </c>
      <c r="BM467" s="241" t="s">
        <v>928</v>
      </c>
    </row>
    <row r="468" s="11" customFormat="1" ht="22.8" customHeight="1">
      <c r="B468" s="214"/>
      <c r="C468" s="215"/>
      <c r="D468" s="216" t="s">
        <v>77</v>
      </c>
      <c r="E468" s="228" t="s">
        <v>282</v>
      </c>
      <c r="F468" s="228" t="s">
        <v>283</v>
      </c>
      <c r="G468" s="215"/>
      <c r="H468" s="215"/>
      <c r="I468" s="218"/>
      <c r="J468" s="229">
        <f>BK468</f>
        <v>0</v>
      </c>
      <c r="K468" s="215"/>
      <c r="L468" s="220"/>
      <c r="M468" s="221"/>
      <c r="N468" s="222"/>
      <c r="O468" s="222"/>
      <c r="P468" s="223">
        <f>SUM(P469:P476)</f>
        <v>0</v>
      </c>
      <c r="Q468" s="222"/>
      <c r="R468" s="223">
        <f>SUM(R469:R476)</f>
        <v>0.0117</v>
      </c>
      <c r="S468" s="222"/>
      <c r="T468" s="224">
        <f>SUM(T469:T476)</f>
        <v>0.17999999999999999</v>
      </c>
      <c r="AR468" s="225" t="s">
        <v>87</v>
      </c>
      <c r="AT468" s="226" t="s">
        <v>77</v>
      </c>
      <c r="AU468" s="226" t="s">
        <v>85</v>
      </c>
      <c r="AY468" s="225" t="s">
        <v>166</v>
      </c>
      <c r="BK468" s="227">
        <f>SUM(BK469:BK476)</f>
        <v>0</v>
      </c>
    </row>
    <row r="469" s="1" customFormat="1" ht="16.5" customHeight="1">
      <c r="B469" s="37"/>
      <c r="C469" s="230" t="s">
        <v>929</v>
      </c>
      <c r="D469" s="230" t="s">
        <v>169</v>
      </c>
      <c r="E469" s="231" t="s">
        <v>930</v>
      </c>
      <c r="F469" s="232" t="s">
        <v>931</v>
      </c>
      <c r="G469" s="233" t="s">
        <v>218</v>
      </c>
      <c r="H469" s="234">
        <v>30</v>
      </c>
      <c r="I469" s="235"/>
      <c r="J469" s="236">
        <f>ROUND(I469*H469,2)</f>
        <v>0</v>
      </c>
      <c r="K469" s="232" t="s">
        <v>173</v>
      </c>
      <c r="L469" s="42"/>
      <c r="M469" s="237" t="s">
        <v>1</v>
      </c>
      <c r="N469" s="238" t="s">
        <v>43</v>
      </c>
      <c r="O469" s="85"/>
      <c r="P469" s="239">
        <f>O469*H469</f>
        <v>0</v>
      </c>
      <c r="Q469" s="239">
        <v>0</v>
      </c>
      <c r="R469" s="239">
        <f>Q469*H469</f>
        <v>0</v>
      </c>
      <c r="S469" s="239">
        <v>0.0060000000000000001</v>
      </c>
      <c r="T469" s="240">
        <f>S469*H469</f>
        <v>0.17999999999999999</v>
      </c>
      <c r="AR469" s="241" t="s">
        <v>219</v>
      </c>
      <c r="AT469" s="241" t="s">
        <v>169</v>
      </c>
      <c r="AU469" s="241" t="s">
        <v>87</v>
      </c>
      <c r="AY469" s="16" t="s">
        <v>166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6" t="s">
        <v>85</v>
      </c>
      <c r="BK469" s="242">
        <f>ROUND(I469*H469,2)</f>
        <v>0</v>
      </c>
      <c r="BL469" s="16" t="s">
        <v>219</v>
      </c>
      <c r="BM469" s="241" t="s">
        <v>932</v>
      </c>
    </row>
    <row r="470" s="13" customFormat="1">
      <c r="B470" s="254"/>
      <c r="C470" s="255"/>
      <c r="D470" s="245" t="s">
        <v>176</v>
      </c>
      <c r="E470" s="256" t="s">
        <v>1</v>
      </c>
      <c r="F470" s="257" t="s">
        <v>221</v>
      </c>
      <c r="G470" s="255"/>
      <c r="H470" s="258">
        <v>30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AT470" s="264" t="s">
        <v>176</v>
      </c>
      <c r="AU470" s="264" t="s">
        <v>87</v>
      </c>
      <c r="AV470" s="13" t="s">
        <v>87</v>
      </c>
      <c r="AW470" s="13" t="s">
        <v>32</v>
      </c>
      <c r="AX470" s="13" t="s">
        <v>78</v>
      </c>
      <c r="AY470" s="264" t="s">
        <v>166</v>
      </c>
    </row>
    <row r="471" s="14" customFormat="1">
      <c r="B471" s="265"/>
      <c r="C471" s="266"/>
      <c r="D471" s="245" t="s">
        <v>176</v>
      </c>
      <c r="E471" s="267" t="s">
        <v>1</v>
      </c>
      <c r="F471" s="268" t="s">
        <v>181</v>
      </c>
      <c r="G471" s="266"/>
      <c r="H471" s="269">
        <v>30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AT471" s="275" t="s">
        <v>176</v>
      </c>
      <c r="AU471" s="275" t="s">
        <v>87</v>
      </c>
      <c r="AV471" s="14" t="s">
        <v>174</v>
      </c>
      <c r="AW471" s="14" t="s">
        <v>32</v>
      </c>
      <c r="AX471" s="14" t="s">
        <v>85</v>
      </c>
      <c r="AY471" s="275" t="s">
        <v>166</v>
      </c>
    </row>
    <row r="472" s="1" customFormat="1" ht="16.5" customHeight="1">
      <c r="B472" s="37"/>
      <c r="C472" s="230" t="s">
        <v>933</v>
      </c>
      <c r="D472" s="230" t="s">
        <v>169</v>
      </c>
      <c r="E472" s="231" t="s">
        <v>934</v>
      </c>
      <c r="F472" s="232" t="s">
        <v>935</v>
      </c>
      <c r="G472" s="233" t="s">
        <v>218</v>
      </c>
      <c r="H472" s="234">
        <v>30</v>
      </c>
      <c r="I472" s="235"/>
      <c r="J472" s="236">
        <f>ROUND(I472*H472,2)</f>
        <v>0</v>
      </c>
      <c r="K472" s="232" t="s">
        <v>173</v>
      </c>
      <c r="L472" s="42"/>
      <c r="M472" s="237" t="s">
        <v>1</v>
      </c>
      <c r="N472" s="238" t="s">
        <v>43</v>
      </c>
      <c r="O472" s="85"/>
      <c r="P472" s="239">
        <f>O472*H472</f>
        <v>0</v>
      </c>
      <c r="Q472" s="239">
        <v>3.0000000000000001E-05</v>
      </c>
      <c r="R472" s="239">
        <f>Q472*H472</f>
        <v>0.00089999999999999998</v>
      </c>
      <c r="S472" s="239">
        <v>0</v>
      </c>
      <c r="T472" s="240">
        <f>S472*H472</f>
        <v>0</v>
      </c>
      <c r="AR472" s="241" t="s">
        <v>219</v>
      </c>
      <c r="AT472" s="241" t="s">
        <v>169</v>
      </c>
      <c r="AU472" s="241" t="s">
        <v>87</v>
      </c>
      <c r="AY472" s="16" t="s">
        <v>166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6" t="s">
        <v>85</v>
      </c>
      <c r="BK472" s="242">
        <f>ROUND(I472*H472,2)</f>
        <v>0</v>
      </c>
      <c r="BL472" s="16" t="s">
        <v>219</v>
      </c>
      <c r="BM472" s="241" t="s">
        <v>936</v>
      </c>
    </row>
    <row r="473" s="13" customFormat="1">
      <c r="B473" s="254"/>
      <c r="C473" s="255"/>
      <c r="D473" s="245" t="s">
        <v>176</v>
      </c>
      <c r="E473" s="256" t="s">
        <v>1</v>
      </c>
      <c r="F473" s="257" t="s">
        <v>221</v>
      </c>
      <c r="G473" s="255"/>
      <c r="H473" s="258">
        <v>30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AT473" s="264" t="s">
        <v>176</v>
      </c>
      <c r="AU473" s="264" t="s">
        <v>87</v>
      </c>
      <c r="AV473" s="13" t="s">
        <v>87</v>
      </c>
      <c r="AW473" s="13" t="s">
        <v>32</v>
      </c>
      <c r="AX473" s="13" t="s">
        <v>78</v>
      </c>
      <c r="AY473" s="264" t="s">
        <v>166</v>
      </c>
    </row>
    <row r="474" s="14" customFormat="1">
      <c r="B474" s="265"/>
      <c r="C474" s="266"/>
      <c r="D474" s="245" t="s">
        <v>176</v>
      </c>
      <c r="E474" s="267" t="s">
        <v>1</v>
      </c>
      <c r="F474" s="268" t="s">
        <v>181</v>
      </c>
      <c r="G474" s="266"/>
      <c r="H474" s="269">
        <v>30</v>
      </c>
      <c r="I474" s="270"/>
      <c r="J474" s="266"/>
      <c r="K474" s="266"/>
      <c r="L474" s="271"/>
      <c r="M474" s="272"/>
      <c r="N474" s="273"/>
      <c r="O474" s="273"/>
      <c r="P474" s="273"/>
      <c r="Q474" s="273"/>
      <c r="R474" s="273"/>
      <c r="S474" s="273"/>
      <c r="T474" s="274"/>
      <c r="AT474" s="275" t="s">
        <v>176</v>
      </c>
      <c r="AU474" s="275" t="s">
        <v>87</v>
      </c>
      <c r="AV474" s="14" t="s">
        <v>174</v>
      </c>
      <c r="AW474" s="14" t="s">
        <v>32</v>
      </c>
      <c r="AX474" s="14" t="s">
        <v>85</v>
      </c>
      <c r="AY474" s="275" t="s">
        <v>166</v>
      </c>
    </row>
    <row r="475" s="1" customFormat="1" ht="16.5" customHeight="1">
      <c r="B475" s="37"/>
      <c r="C475" s="276" t="s">
        <v>937</v>
      </c>
      <c r="D475" s="276" t="s">
        <v>300</v>
      </c>
      <c r="E475" s="277" t="s">
        <v>938</v>
      </c>
      <c r="F475" s="278" t="s">
        <v>939</v>
      </c>
      <c r="G475" s="279" t="s">
        <v>218</v>
      </c>
      <c r="H475" s="280">
        <v>30</v>
      </c>
      <c r="I475" s="281"/>
      <c r="J475" s="282">
        <f>ROUND(I475*H475,2)</f>
        <v>0</v>
      </c>
      <c r="K475" s="278" t="s">
        <v>1</v>
      </c>
      <c r="L475" s="283"/>
      <c r="M475" s="284" t="s">
        <v>1</v>
      </c>
      <c r="N475" s="285" t="s">
        <v>43</v>
      </c>
      <c r="O475" s="85"/>
      <c r="P475" s="239">
        <f>O475*H475</f>
        <v>0</v>
      </c>
      <c r="Q475" s="239">
        <v>0.00036000000000000002</v>
      </c>
      <c r="R475" s="239">
        <f>Q475*H475</f>
        <v>0.010800000000000001</v>
      </c>
      <c r="S475" s="239">
        <v>0</v>
      </c>
      <c r="T475" s="240">
        <f>S475*H475</f>
        <v>0</v>
      </c>
      <c r="AR475" s="241" t="s">
        <v>303</v>
      </c>
      <c r="AT475" s="241" t="s">
        <v>300</v>
      </c>
      <c r="AU475" s="241" t="s">
        <v>87</v>
      </c>
      <c r="AY475" s="16" t="s">
        <v>166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6" t="s">
        <v>85</v>
      </c>
      <c r="BK475" s="242">
        <f>ROUND(I475*H475,2)</f>
        <v>0</v>
      </c>
      <c r="BL475" s="16" t="s">
        <v>219</v>
      </c>
      <c r="BM475" s="241" t="s">
        <v>940</v>
      </c>
    </row>
    <row r="476" s="1" customFormat="1" ht="24" customHeight="1">
      <c r="B476" s="37"/>
      <c r="C476" s="230" t="s">
        <v>941</v>
      </c>
      <c r="D476" s="230" t="s">
        <v>169</v>
      </c>
      <c r="E476" s="231" t="s">
        <v>306</v>
      </c>
      <c r="F476" s="232" t="s">
        <v>307</v>
      </c>
      <c r="G476" s="233" t="s">
        <v>192</v>
      </c>
      <c r="H476" s="234">
        <v>0.012</v>
      </c>
      <c r="I476" s="235"/>
      <c r="J476" s="236">
        <f>ROUND(I476*H476,2)</f>
        <v>0</v>
      </c>
      <c r="K476" s="232" t="s">
        <v>173</v>
      </c>
      <c r="L476" s="42"/>
      <c r="M476" s="237" t="s">
        <v>1</v>
      </c>
      <c r="N476" s="238" t="s">
        <v>43</v>
      </c>
      <c r="O476" s="85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AR476" s="241" t="s">
        <v>219</v>
      </c>
      <c r="AT476" s="241" t="s">
        <v>169</v>
      </c>
      <c r="AU476" s="241" t="s">
        <v>87</v>
      </c>
      <c r="AY476" s="16" t="s">
        <v>166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6" t="s">
        <v>85</v>
      </c>
      <c r="BK476" s="242">
        <f>ROUND(I476*H476,2)</f>
        <v>0</v>
      </c>
      <c r="BL476" s="16" t="s">
        <v>219</v>
      </c>
      <c r="BM476" s="241" t="s">
        <v>942</v>
      </c>
    </row>
    <row r="477" s="11" customFormat="1" ht="22.8" customHeight="1">
      <c r="B477" s="214"/>
      <c r="C477" s="215"/>
      <c r="D477" s="216" t="s">
        <v>77</v>
      </c>
      <c r="E477" s="228" t="s">
        <v>309</v>
      </c>
      <c r="F477" s="228" t="s">
        <v>310</v>
      </c>
      <c r="G477" s="215"/>
      <c r="H477" s="215"/>
      <c r="I477" s="218"/>
      <c r="J477" s="229">
        <f>BK477</f>
        <v>0</v>
      </c>
      <c r="K477" s="215"/>
      <c r="L477" s="220"/>
      <c r="M477" s="221"/>
      <c r="N477" s="222"/>
      <c r="O477" s="222"/>
      <c r="P477" s="223">
        <f>SUM(P478:P501)</f>
        <v>0</v>
      </c>
      <c r="Q477" s="222"/>
      <c r="R477" s="223">
        <f>SUM(R478:R501)</f>
        <v>1.7666999999999999</v>
      </c>
      <c r="S477" s="222"/>
      <c r="T477" s="224">
        <f>SUM(T478:T501)</f>
        <v>7.3529999999999998</v>
      </c>
      <c r="AR477" s="225" t="s">
        <v>87</v>
      </c>
      <c r="AT477" s="226" t="s">
        <v>77</v>
      </c>
      <c r="AU477" s="226" t="s">
        <v>85</v>
      </c>
      <c r="AY477" s="225" t="s">
        <v>166</v>
      </c>
      <c r="BK477" s="227">
        <f>SUM(BK478:BK501)</f>
        <v>0</v>
      </c>
    </row>
    <row r="478" s="1" customFormat="1" ht="24" customHeight="1">
      <c r="B478" s="37"/>
      <c r="C478" s="230" t="s">
        <v>943</v>
      </c>
      <c r="D478" s="230" t="s">
        <v>169</v>
      </c>
      <c r="E478" s="231" t="s">
        <v>944</v>
      </c>
      <c r="F478" s="232" t="s">
        <v>945</v>
      </c>
      <c r="G478" s="233" t="s">
        <v>218</v>
      </c>
      <c r="H478" s="234">
        <v>120</v>
      </c>
      <c r="I478" s="235"/>
      <c r="J478" s="236">
        <f>ROUND(I478*H478,2)</f>
        <v>0</v>
      </c>
      <c r="K478" s="232" t="s">
        <v>173</v>
      </c>
      <c r="L478" s="42"/>
      <c r="M478" s="237" t="s">
        <v>1</v>
      </c>
      <c r="N478" s="238" t="s">
        <v>43</v>
      </c>
      <c r="O478" s="8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AR478" s="241" t="s">
        <v>219</v>
      </c>
      <c r="AT478" s="241" t="s">
        <v>169</v>
      </c>
      <c r="AU478" s="241" t="s">
        <v>87</v>
      </c>
      <c r="AY478" s="16" t="s">
        <v>166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6" t="s">
        <v>85</v>
      </c>
      <c r="BK478" s="242">
        <f>ROUND(I478*H478,2)</f>
        <v>0</v>
      </c>
      <c r="BL478" s="16" t="s">
        <v>219</v>
      </c>
      <c r="BM478" s="241" t="s">
        <v>946</v>
      </c>
    </row>
    <row r="479" s="13" customFormat="1">
      <c r="B479" s="254"/>
      <c r="C479" s="255"/>
      <c r="D479" s="245" t="s">
        <v>176</v>
      </c>
      <c r="E479" s="256" t="s">
        <v>1</v>
      </c>
      <c r="F479" s="257" t="s">
        <v>374</v>
      </c>
      <c r="G479" s="255"/>
      <c r="H479" s="258">
        <v>120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AT479" s="264" t="s">
        <v>176</v>
      </c>
      <c r="AU479" s="264" t="s">
        <v>87</v>
      </c>
      <c r="AV479" s="13" t="s">
        <v>87</v>
      </c>
      <c r="AW479" s="13" t="s">
        <v>32</v>
      </c>
      <c r="AX479" s="13" t="s">
        <v>78</v>
      </c>
      <c r="AY479" s="264" t="s">
        <v>166</v>
      </c>
    </row>
    <row r="480" s="14" customFormat="1">
      <c r="B480" s="265"/>
      <c r="C480" s="266"/>
      <c r="D480" s="245" t="s">
        <v>176</v>
      </c>
      <c r="E480" s="267" t="s">
        <v>1</v>
      </c>
      <c r="F480" s="268" t="s">
        <v>181</v>
      </c>
      <c r="G480" s="266"/>
      <c r="H480" s="269">
        <v>120</v>
      </c>
      <c r="I480" s="270"/>
      <c r="J480" s="266"/>
      <c r="K480" s="266"/>
      <c r="L480" s="271"/>
      <c r="M480" s="272"/>
      <c r="N480" s="273"/>
      <c r="O480" s="273"/>
      <c r="P480" s="273"/>
      <c r="Q480" s="273"/>
      <c r="R480" s="273"/>
      <c r="S480" s="273"/>
      <c r="T480" s="274"/>
      <c r="AT480" s="275" t="s">
        <v>176</v>
      </c>
      <c r="AU480" s="275" t="s">
        <v>87</v>
      </c>
      <c r="AV480" s="14" t="s">
        <v>174</v>
      </c>
      <c r="AW480" s="14" t="s">
        <v>32</v>
      </c>
      <c r="AX480" s="14" t="s">
        <v>85</v>
      </c>
      <c r="AY480" s="275" t="s">
        <v>166</v>
      </c>
    </row>
    <row r="481" s="1" customFormat="1" ht="24" customHeight="1">
      <c r="B481" s="37"/>
      <c r="C481" s="276" t="s">
        <v>947</v>
      </c>
      <c r="D481" s="276" t="s">
        <v>300</v>
      </c>
      <c r="E481" s="277" t="s">
        <v>316</v>
      </c>
      <c r="F481" s="278" t="s">
        <v>948</v>
      </c>
      <c r="G481" s="279" t="s">
        <v>218</v>
      </c>
      <c r="H481" s="280">
        <v>60</v>
      </c>
      <c r="I481" s="281"/>
      <c r="J481" s="282">
        <f>ROUND(I481*H481,2)</f>
        <v>0</v>
      </c>
      <c r="K481" s="278" t="s">
        <v>1</v>
      </c>
      <c r="L481" s="283"/>
      <c r="M481" s="284" t="s">
        <v>1</v>
      </c>
      <c r="N481" s="285" t="s">
        <v>43</v>
      </c>
      <c r="O481" s="85"/>
      <c r="P481" s="239">
        <f>O481*H481</f>
        <v>0</v>
      </c>
      <c r="Q481" s="239">
        <v>0.0138</v>
      </c>
      <c r="R481" s="239">
        <f>Q481*H481</f>
        <v>0.82799999999999996</v>
      </c>
      <c r="S481" s="239">
        <v>0</v>
      </c>
      <c r="T481" s="240">
        <f>S481*H481</f>
        <v>0</v>
      </c>
      <c r="AR481" s="241" t="s">
        <v>303</v>
      </c>
      <c r="AT481" s="241" t="s">
        <v>300</v>
      </c>
      <c r="AU481" s="241" t="s">
        <v>87</v>
      </c>
      <c r="AY481" s="16" t="s">
        <v>166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6" t="s">
        <v>85</v>
      </c>
      <c r="BK481" s="242">
        <f>ROUND(I481*H481,2)</f>
        <v>0</v>
      </c>
      <c r="BL481" s="16" t="s">
        <v>219</v>
      </c>
      <c r="BM481" s="241" t="s">
        <v>949</v>
      </c>
    </row>
    <row r="482" s="1" customFormat="1" ht="24" customHeight="1">
      <c r="B482" s="37"/>
      <c r="C482" s="276" t="s">
        <v>950</v>
      </c>
      <c r="D482" s="276" t="s">
        <v>300</v>
      </c>
      <c r="E482" s="277" t="s">
        <v>951</v>
      </c>
      <c r="F482" s="278" t="s">
        <v>952</v>
      </c>
      <c r="G482" s="279" t="s">
        <v>218</v>
      </c>
      <c r="H482" s="280">
        <v>60</v>
      </c>
      <c r="I482" s="281"/>
      <c r="J482" s="282">
        <f>ROUND(I482*H482,2)</f>
        <v>0</v>
      </c>
      <c r="K482" s="278" t="s">
        <v>1</v>
      </c>
      <c r="L482" s="283"/>
      <c r="M482" s="284" t="s">
        <v>1</v>
      </c>
      <c r="N482" s="285" t="s">
        <v>43</v>
      </c>
      <c r="O482" s="85"/>
      <c r="P482" s="239">
        <f>O482*H482</f>
        <v>0</v>
      </c>
      <c r="Q482" s="239">
        <v>0.0138</v>
      </c>
      <c r="R482" s="239">
        <f>Q482*H482</f>
        <v>0.82799999999999996</v>
      </c>
      <c r="S482" s="239">
        <v>0</v>
      </c>
      <c r="T482" s="240">
        <f>S482*H482</f>
        <v>0</v>
      </c>
      <c r="AR482" s="241" t="s">
        <v>303</v>
      </c>
      <c r="AT482" s="241" t="s">
        <v>300</v>
      </c>
      <c r="AU482" s="241" t="s">
        <v>87</v>
      </c>
      <c r="AY482" s="16" t="s">
        <v>166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6" t="s">
        <v>85</v>
      </c>
      <c r="BK482" s="242">
        <f>ROUND(I482*H482,2)</f>
        <v>0</v>
      </c>
      <c r="BL482" s="16" t="s">
        <v>219</v>
      </c>
      <c r="BM482" s="241" t="s">
        <v>953</v>
      </c>
    </row>
    <row r="483" s="1" customFormat="1" ht="16.5" customHeight="1">
      <c r="B483" s="37"/>
      <c r="C483" s="230" t="s">
        <v>954</v>
      </c>
      <c r="D483" s="230" t="s">
        <v>169</v>
      </c>
      <c r="E483" s="231" t="s">
        <v>955</v>
      </c>
      <c r="F483" s="232" t="s">
        <v>956</v>
      </c>
      <c r="G483" s="233" t="s">
        <v>218</v>
      </c>
      <c r="H483" s="234">
        <v>150</v>
      </c>
      <c r="I483" s="235"/>
      <c r="J483" s="236">
        <f>ROUND(I483*H483,2)</f>
        <v>0</v>
      </c>
      <c r="K483" s="232" t="s">
        <v>173</v>
      </c>
      <c r="L483" s="42"/>
      <c r="M483" s="237" t="s">
        <v>1</v>
      </c>
      <c r="N483" s="238" t="s">
        <v>43</v>
      </c>
      <c r="O483" s="85"/>
      <c r="P483" s="239">
        <f>O483*H483</f>
        <v>0</v>
      </c>
      <c r="Q483" s="239">
        <v>0</v>
      </c>
      <c r="R483" s="239">
        <f>Q483*H483</f>
        <v>0</v>
      </c>
      <c r="S483" s="239">
        <v>0.0018</v>
      </c>
      <c r="T483" s="240">
        <f>S483*H483</f>
        <v>0.27000000000000002</v>
      </c>
      <c r="AR483" s="241" t="s">
        <v>219</v>
      </c>
      <c r="AT483" s="241" t="s">
        <v>169</v>
      </c>
      <c r="AU483" s="241" t="s">
        <v>87</v>
      </c>
      <c r="AY483" s="16" t="s">
        <v>166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6" t="s">
        <v>85</v>
      </c>
      <c r="BK483" s="242">
        <f>ROUND(I483*H483,2)</f>
        <v>0</v>
      </c>
      <c r="BL483" s="16" t="s">
        <v>219</v>
      </c>
      <c r="BM483" s="241" t="s">
        <v>957</v>
      </c>
    </row>
    <row r="484" s="13" customFormat="1">
      <c r="B484" s="254"/>
      <c r="C484" s="255"/>
      <c r="D484" s="245" t="s">
        <v>176</v>
      </c>
      <c r="E484" s="256" t="s">
        <v>1</v>
      </c>
      <c r="F484" s="257" t="s">
        <v>403</v>
      </c>
      <c r="G484" s="255"/>
      <c r="H484" s="258">
        <v>150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176</v>
      </c>
      <c r="AU484" s="264" t="s">
        <v>87</v>
      </c>
      <c r="AV484" s="13" t="s">
        <v>87</v>
      </c>
      <c r="AW484" s="13" t="s">
        <v>32</v>
      </c>
      <c r="AX484" s="13" t="s">
        <v>78</v>
      </c>
      <c r="AY484" s="264" t="s">
        <v>166</v>
      </c>
    </row>
    <row r="485" s="14" customFormat="1">
      <c r="B485" s="265"/>
      <c r="C485" s="266"/>
      <c r="D485" s="245" t="s">
        <v>176</v>
      </c>
      <c r="E485" s="267" t="s">
        <v>1</v>
      </c>
      <c r="F485" s="268" t="s">
        <v>181</v>
      </c>
      <c r="G485" s="266"/>
      <c r="H485" s="269">
        <v>150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AT485" s="275" t="s">
        <v>176</v>
      </c>
      <c r="AU485" s="275" t="s">
        <v>87</v>
      </c>
      <c r="AV485" s="14" t="s">
        <v>174</v>
      </c>
      <c r="AW485" s="14" t="s">
        <v>32</v>
      </c>
      <c r="AX485" s="14" t="s">
        <v>85</v>
      </c>
      <c r="AY485" s="275" t="s">
        <v>166</v>
      </c>
    </row>
    <row r="486" s="1" customFormat="1" ht="24" customHeight="1">
      <c r="B486" s="37"/>
      <c r="C486" s="230" t="s">
        <v>958</v>
      </c>
      <c r="D486" s="230" t="s">
        <v>169</v>
      </c>
      <c r="E486" s="231" t="s">
        <v>959</v>
      </c>
      <c r="F486" s="232" t="s">
        <v>960</v>
      </c>
      <c r="G486" s="233" t="s">
        <v>218</v>
      </c>
      <c r="H486" s="234">
        <v>150</v>
      </c>
      <c r="I486" s="235"/>
      <c r="J486" s="236">
        <f>ROUND(I486*H486,2)</f>
        <v>0</v>
      </c>
      <c r="K486" s="232" t="s">
        <v>173</v>
      </c>
      <c r="L486" s="42"/>
      <c r="M486" s="237" t="s">
        <v>1</v>
      </c>
      <c r="N486" s="238" t="s">
        <v>43</v>
      </c>
      <c r="O486" s="85"/>
      <c r="P486" s="239">
        <f>O486*H486</f>
        <v>0</v>
      </c>
      <c r="Q486" s="239">
        <v>0</v>
      </c>
      <c r="R486" s="239">
        <f>Q486*H486</f>
        <v>0</v>
      </c>
      <c r="S486" s="239">
        <v>0.024</v>
      </c>
      <c r="T486" s="240">
        <f>S486*H486</f>
        <v>3.6000000000000001</v>
      </c>
      <c r="AR486" s="241" t="s">
        <v>219</v>
      </c>
      <c r="AT486" s="241" t="s">
        <v>169</v>
      </c>
      <c r="AU486" s="241" t="s">
        <v>87</v>
      </c>
      <c r="AY486" s="16" t="s">
        <v>166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6" t="s">
        <v>85</v>
      </c>
      <c r="BK486" s="242">
        <f>ROUND(I486*H486,2)</f>
        <v>0</v>
      </c>
      <c r="BL486" s="16" t="s">
        <v>219</v>
      </c>
      <c r="BM486" s="241" t="s">
        <v>961</v>
      </c>
    </row>
    <row r="487" s="13" customFormat="1">
      <c r="B487" s="254"/>
      <c r="C487" s="255"/>
      <c r="D487" s="245" t="s">
        <v>176</v>
      </c>
      <c r="E487" s="256" t="s">
        <v>1</v>
      </c>
      <c r="F487" s="257" t="s">
        <v>403</v>
      </c>
      <c r="G487" s="255"/>
      <c r="H487" s="258">
        <v>150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AT487" s="264" t="s">
        <v>176</v>
      </c>
      <c r="AU487" s="264" t="s">
        <v>87</v>
      </c>
      <c r="AV487" s="13" t="s">
        <v>87</v>
      </c>
      <c r="AW487" s="13" t="s">
        <v>32</v>
      </c>
      <c r="AX487" s="13" t="s">
        <v>78</v>
      </c>
      <c r="AY487" s="264" t="s">
        <v>166</v>
      </c>
    </row>
    <row r="488" s="14" customFormat="1">
      <c r="B488" s="265"/>
      <c r="C488" s="266"/>
      <c r="D488" s="245" t="s">
        <v>176</v>
      </c>
      <c r="E488" s="267" t="s">
        <v>1</v>
      </c>
      <c r="F488" s="268" t="s">
        <v>181</v>
      </c>
      <c r="G488" s="266"/>
      <c r="H488" s="269">
        <v>150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AT488" s="275" t="s">
        <v>176</v>
      </c>
      <c r="AU488" s="275" t="s">
        <v>87</v>
      </c>
      <c r="AV488" s="14" t="s">
        <v>174</v>
      </c>
      <c r="AW488" s="14" t="s">
        <v>32</v>
      </c>
      <c r="AX488" s="14" t="s">
        <v>85</v>
      </c>
      <c r="AY488" s="275" t="s">
        <v>166</v>
      </c>
    </row>
    <row r="489" s="1" customFormat="1" ht="24" customHeight="1">
      <c r="B489" s="37"/>
      <c r="C489" s="230" t="s">
        <v>962</v>
      </c>
      <c r="D489" s="230" t="s">
        <v>169</v>
      </c>
      <c r="E489" s="231" t="s">
        <v>963</v>
      </c>
      <c r="F489" s="232" t="s">
        <v>964</v>
      </c>
      <c r="G489" s="233" t="s">
        <v>218</v>
      </c>
      <c r="H489" s="234">
        <v>30</v>
      </c>
      <c r="I489" s="235"/>
      <c r="J489" s="236">
        <f>ROUND(I489*H489,2)</f>
        <v>0</v>
      </c>
      <c r="K489" s="232" t="s">
        <v>173</v>
      </c>
      <c r="L489" s="42"/>
      <c r="M489" s="237" t="s">
        <v>1</v>
      </c>
      <c r="N489" s="238" t="s">
        <v>43</v>
      </c>
      <c r="O489" s="85"/>
      <c r="P489" s="239">
        <f>O489*H489</f>
        <v>0</v>
      </c>
      <c r="Q489" s="239">
        <v>0</v>
      </c>
      <c r="R489" s="239">
        <f>Q489*H489</f>
        <v>0</v>
      </c>
      <c r="S489" s="239">
        <v>0.028000000000000001</v>
      </c>
      <c r="T489" s="240">
        <f>S489*H489</f>
        <v>0.83999999999999997</v>
      </c>
      <c r="AR489" s="241" t="s">
        <v>219</v>
      </c>
      <c r="AT489" s="241" t="s">
        <v>169</v>
      </c>
      <c r="AU489" s="241" t="s">
        <v>87</v>
      </c>
      <c r="AY489" s="16" t="s">
        <v>166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6" t="s">
        <v>85</v>
      </c>
      <c r="BK489" s="242">
        <f>ROUND(I489*H489,2)</f>
        <v>0</v>
      </c>
      <c r="BL489" s="16" t="s">
        <v>219</v>
      </c>
      <c r="BM489" s="241" t="s">
        <v>965</v>
      </c>
    </row>
    <row r="490" s="12" customFormat="1">
      <c r="B490" s="243"/>
      <c r="C490" s="244"/>
      <c r="D490" s="245" t="s">
        <v>176</v>
      </c>
      <c r="E490" s="246" t="s">
        <v>1</v>
      </c>
      <c r="F490" s="247" t="s">
        <v>966</v>
      </c>
      <c r="G490" s="244"/>
      <c r="H490" s="246" t="s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176</v>
      </c>
      <c r="AU490" s="253" t="s">
        <v>87</v>
      </c>
      <c r="AV490" s="12" t="s">
        <v>85</v>
      </c>
      <c r="AW490" s="12" t="s">
        <v>32</v>
      </c>
      <c r="AX490" s="12" t="s">
        <v>78</v>
      </c>
      <c r="AY490" s="253" t="s">
        <v>166</v>
      </c>
    </row>
    <row r="491" s="13" customFormat="1">
      <c r="B491" s="254"/>
      <c r="C491" s="255"/>
      <c r="D491" s="245" t="s">
        <v>176</v>
      </c>
      <c r="E491" s="256" t="s">
        <v>1</v>
      </c>
      <c r="F491" s="257" t="s">
        <v>221</v>
      </c>
      <c r="G491" s="255"/>
      <c r="H491" s="258">
        <v>30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AT491" s="264" t="s">
        <v>176</v>
      </c>
      <c r="AU491" s="264" t="s">
        <v>87</v>
      </c>
      <c r="AV491" s="13" t="s">
        <v>87</v>
      </c>
      <c r="AW491" s="13" t="s">
        <v>32</v>
      </c>
      <c r="AX491" s="13" t="s">
        <v>78</v>
      </c>
      <c r="AY491" s="264" t="s">
        <v>166</v>
      </c>
    </row>
    <row r="492" s="14" customFormat="1">
      <c r="B492" s="265"/>
      <c r="C492" s="266"/>
      <c r="D492" s="245" t="s">
        <v>176</v>
      </c>
      <c r="E492" s="267" t="s">
        <v>1</v>
      </c>
      <c r="F492" s="268" t="s">
        <v>181</v>
      </c>
      <c r="G492" s="266"/>
      <c r="H492" s="269">
        <v>30</v>
      </c>
      <c r="I492" s="270"/>
      <c r="J492" s="266"/>
      <c r="K492" s="266"/>
      <c r="L492" s="271"/>
      <c r="M492" s="272"/>
      <c r="N492" s="273"/>
      <c r="O492" s="273"/>
      <c r="P492" s="273"/>
      <c r="Q492" s="273"/>
      <c r="R492" s="273"/>
      <c r="S492" s="273"/>
      <c r="T492" s="274"/>
      <c r="AT492" s="275" t="s">
        <v>176</v>
      </c>
      <c r="AU492" s="275" t="s">
        <v>87</v>
      </c>
      <c r="AV492" s="14" t="s">
        <v>174</v>
      </c>
      <c r="AW492" s="14" t="s">
        <v>32</v>
      </c>
      <c r="AX492" s="14" t="s">
        <v>85</v>
      </c>
      <c r="AY492" s="275" t="s">
        <v>166</v>
      </c>
    </row>
    <row r="493" s="1" customFormat="1" ht="24" customHeight="1">
      <c r="B493" s="37"/>
      <c r="C493" s="230" t="s">
        <v>967</v>
      </c>
      <c r="D493" s="230" t="s">
        <v>169</v>
      </c>
      <c r="E493" s="231" t="s">
        <v>968</v>
      </c>
      <c r="F493" s="232" t="s">
        <v>969</v>
      </c>
      <c r="G493" s="233" t="s">
        <v>218</v>
      </c>
      <c r="H493" s="234">
        <v>90</v>
      </c>
      <c r="I493" s="235"/>
      <c r="J493" s="236">
        <f>ROUND(I493*H493,2)</f>
        <v>0</v>
      </c>
      <c r="K493" s="232" t="s">
        <v>173</v>
      </c>
      <c r="L493" s="42"/>
      <c r="M493" s="237" t="s">
        <v>1</v>
      </c>
      <c r="N493" s="238" t="s">
        <v>43</v>
      </c>
      <c r="O493" s="85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AR493" s="241" t="s">
        <v>219</v>
      </c>
      <c r="AT493" s="241" t="s">
        <v>169</v>
      </c>
      <c r="AU493" s="241" t="s">
        <v>87</v>
      </c>
      <c r="AY493" s="16" t="s">
        <v>166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6" t="s">
        <v>85</v>
      </c>
      <c r="BK493" s="242">
        <f>ROUND(I493*H493,2)</f>
        <v>0</v>
      </c>
      <c r="BL493" s="16" t="s">
        <v>219</v>
      </c>
      <c r="BM493" s="241" t="s">
        <v>970</v>
      </c>
    </row>
    <row r="494" s="13" customFormat="1">
      <c r="B494" s="254"/>
      <c r="C494" s="255"/>
      <c r="D494" s="245" t="s">
        <v>176</v>
      </c>
      <c r="E494" s="256" t="s">
        <v>1</v>
      </c>
      <c r="F494" s="257" t="s">
        <v>971</v>
      </c>
      <c r="G494" s="255"/>
      <c r="H494" s="258">
        <v>90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AT494" s="264" t="s">
        <v>176</v>
      </c>
      <c r="AU494" s="264" t="s">
        <v>87</v>
      </c>
      <c r="AV494" s="13" t="s">
        <v>87</v>
      </c>
      <c r="AW494" s="13" t="s">
        <v>32</v>
      </c>
      <c r="AX494" s="13" t="s">
        <v>78</v>
      </c>
      <c r="AY494" s="264" t="s">
        <v>166</v>
      </c>
    </row>
    <row r="495" s="14" customFormat="1">
      <c r="B495" s="265"/>
      <c r="C495" s="266"/>
      <c r="D495" s="245" t="s">
        <v>176</v>
      </c>
      <c r="E495" s="267" t="s">
        <v>1</v>
      </c>
      <c r="F495" s="268" t="s">
        <v>181</v>
      </c>
      <c r="G495" s="266"/>
      <c r="H495" s="269">
        <v>90</v>
      </c>
      <c r="I495" s="270"/>
      <c r="J495" s="266"/>
      <c r="K495" s="266"/>
      <c r="L495" s="271"/>
      <c r="M495" s="272"/>
      <c r="N495" s="273"/>
      <c r="O495" s="273"/>
      <c r="P495" s="273"/>
      <c r="Q495" s="273"/>
      <c r="R495" s="273"/>
      <c r="S495" s="273"/>
      <c r="T495" s="274"/>
      <c r="AT495" s="275" t="s">
        <v>176</v>
      </c>
      <c r="AU495" s="275" t="s">
        <v>87</v>
      </c>
      <c r="AV495" s="14" t="s">
        <v>174</v>
      </c>
      <c r="AW495" s="14" t="s">
        <v>32</v>
      </c>
      <c r="AX495" s="14" t="s">
        <v>85</v>
      </c>
      <c r="AY495" s="275" t="s">
        <v>166</v>
      </c>
    </row>
    <row r="496" s="1" customFormat="1" ht="24" customHeight="1">
      <c r="B496" s="37"/>
      <c r="C496" s="276" t="s">
        <v>972</v>
      </c>
      <c r="D496" s="276" t="s">
        <v>300</v>
      </c>
      <c r="E496" s="277" t="s">
        <v>973</v>
      </c>
      <c r="F496" s="278" t="s">
        <v>974</v>
      </c>
      <c r="G496" s="279" t="s">
        <v>218</v>
      </c>
      <c r="H496" s="280">
        <v>90</v>
      </c>
      <c r="I496" s="281"/>
      <c r="J496" s="282">
        <f>ROUND(I496*H496,2)</f>
        <v>0</v>
      </c>
      <c r="K496" s="278" t="s">
        <v>173</v>
      </c>
      <c r="L496" s="283"/>
      <c r="M496" s="284" t="s">
        <v>1</v>
      </c>
      <c r="N496" s="285" t="s">
        <v>43</v>
      </c>
      <c r="O496" s="85"/>
      <c r="P496" s="239">
        <f>O496*H496</f>
        <v>0</v>
      </c>
      <c r="Q496" s="239">
        <v>0.00123</v>
      </c>
      <c r="R496" s="239">
        <f>Q496*H496</f>
        <v>0.11069999999999999</v>
      </c>
      <c r="S496" s="239">
        <v>0</v>
      </c>
      <c r="T496" s="240">
        <f>S496*H496</f>
        <v>0</v>
      </c>
      <c r="AR496" s="241" t="s">
        <v>303</v>
      </c>
      <c r="AT496" s="241" t="s">
        <v>300</v>
      </c>
      <c r="AU496" s="241" t="s">
        <v>87</v>
      </c>
      <c r="AY496" s="16" t="s">
        <v>166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6" t="s">
        <v>85</v>
      </c>
      <c r="BK496" s="242">
        <f>ROUND(I496*H496,2)</f>
        <v>0</v>
      </c>
      <c r="BL496" s="16" t="s">
        <v>219</v>
      </c>
      <c r="BM496" s="241" t="s">
        <v>975</v>
      </c>
    </row>
    <row r="497" s="1" customFormat="1" ht="24" customHeight="1">
      <c r="B497" s="37"/>
      <c r="C497" s="230" t="s">
        <v>976</v>
      </c>
      <c r="D497" s="230" t="s">
        <v>169</v>
      </c>
      <c r="E497" s="231" t="s">
        <v>977</v>
      </c>
      <c r="F497" s="232" t="s">
        <v>978</v>
      </c>
      <c r="G497" s="233" t="s">
        <v>218</v>
      </c>
      <c r="H497" s="234">
        <v>30</v>
      </c>
      <c r="I497" s="235"/>
      <c r="J497" s="236">
        <f>ROUND(I497*H497,2)</f>
        <v>0</v>
      </c>
      <c r="K497" s="232" t="s">
        <v>173</v>
      </c>
      <c r="L497" s="42"/>
      <c r="M497" s="237" t="s">
        <v>1</v>
      </c>
      <c r="N497" s="238" t="s">
        <v>43</v>
      </c>
      <c r="O497" s="85"/>
      <c r="P497" s="239">
        <f>O497*H497</f>
        <v>0</v>
      </c>
      <c r="Q497" s="239">
        <v>0</v>
      </c>
      <c r="R497" s="239">
        <f>Q497*H497</f>
        <v>0</v>
      </c>
      <c r="S497" s="239">
        <v>0.088099999999999998</v>
      </c>
      <c r="T497" s="240">
        <f>S497*H497</f>
        <v>2.6429999999999998</v>
      </c>
      <c r="AR497" s="241" t="s">
        <v>219</v>
      </c>
      <c r="AT497" s="241" t="s">
        <v>169</v>
      </c>
      <c r="AU497" s="241" t="s">
        <v>87</v>
      </c>
      <c r="AY497" s="16" t="s">
        <v>166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6" t="s">
        <v>85</v>
      </c>
      <c r="BK497" s="242">
        <f>ROUND(I497*H497,2)</f>
        <v>0</v>
      </c>
      <c r="BL497" s="16" t="s">
        <v>219</v>
      </c>
      <c r="BM497" s="241" t="s">
        <v>979</v>
      </c>
    </row>
    <row r="498" s="12" customFormat="1">
      <c r="B498" s="243"/>
      <c r="C498" s="244"/>
      <c r="D498" s="245" t="s">
        <v>176</v>
      </c>
      <c r="E498" s="246" t="s">
        <v>1</v>
      </c>
      <c r="F498" s="247" t="s">
        <v>980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176</v>
      </c>
      <c r="AU498" s="253" t="s">
        <v>87</v>
      </c>
      <c r="AV498" s="12" t="s">
        <v>85</v>
      </c>
      <c r="AW498" s="12" t="s">
        <v>32</v>
      </c>
      <c r="AX498" s="12" t="s">
        <v>78</v>
      </c>
      <c r="AY498" s="253" t="s">
        <v>166</v>
      </c>
    </row>
    <row r="499" s="13" customFormat="1">
      <c r="B499" s="254"/>
      <c r="C499" s="255"/>
      <c r="D499" s="245" t="s">
        <v>176</v>
      </c>
      <c r="E499" s="256" t="s">
        <v>1</v>
      </c>
      <c r="F499" s="257" t="s">
        <v>221</v>
      </c>
      <c r="G499" s="255"/>
      <c r="H499" s="258">
        <v>30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AT499" s="264" t="s">
        <v>176</v>
      </c>
      <c r="AU499" s="264" t="s">
        <v>87</v>
      </c>
      <c r="AV499" s="13" t="s">
        <v>87</v>
      </c>
      <c r="AW499" s="13" t="s">
        <v>32</v>
      </c>
      <c r="AX499" s="13" t="s">
        <v>78</v>
      </c>
      <c r="AY499" s="264" t="s">
        <v>166</v>
      </c>
    </row>
    <row r="500" s="14" customFormat="1">
      <c r="B500" s="265"/>
      <c r="C500" s="266"/>
      <c r="D500" s="245" t="s">
        <v>176</v>
      </c>
      <c r="E500" s="267" t="s">
        <v>1</v>
      </c>
      <c r="F500" s="268" t="s">
        <v>181</v>
      </c>
      <c r="G500" s="266"/>
      <c r="H500" s="269">
        <v>30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AT500" s="275" t="s">
        <v>176</v>
      </c>
      <c r="AU500" s="275" t="s">
        <v>87</v>
      </c>
      <c r="AV500" s="14" t="s">
        <v>174</v>
      </c>
      <c r="AW500" s="14" t="s">
        <v>32</v>
      </c>
      <c r="AX500" s="14" t="s">
        <v>85</v>
      </c>
      <c r="AY500" s="275" t="s">
        <v>166</v>
      </c>
    </row>
    <row r="501" s="1" customFormat="1" ht="24" customHeight="1">
      <c r="B501" s="37"/>
      <c r="C501" s="230" t="s">
        <v>981</v>
      </c>
      <c r="D501" s="230" t="s">
        <v>169</v>
      </c>
      <c r="E501" s="231" t="s">
        <v>320</v>
      </c>
      <c r="F501" s="232" t="s">
        <v>321</v>
      </c>
      <c r="G501" s="233" t="s">
        <v>192</v>
      </c>
      <c r="H501" s="234">
        <v>1.7669999999999999</v>
      </c>
      <c r="I501" s="235"/>
      <c r="J501" s="236">
        <f>ROUND(I501*H501,2)</f>
        <v>0</v>
      </c>
      <c r="K501" s="232" t="s">
        <v>173</v>
      </c>
      <c r="L501" s="42"/>
      <c r="M501" s="237" t="s">
        <v>1</v>
      </c>
      <c r="N501" s="238" t="s">
        <v>43</v>
      </c>
      <c r="O501" s="85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AR501" s="241" t="s">
        <v>219</v>
      </c>
      <c r="AT501" s="241" t="s">
        <v>169</v>
      </c>
      <c r="AU501" s="241" t="s">
        <v>87</v>
      </c>
      <c r="AY501" s="16" t="s">
        <v>166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6" t="s">
        <v>85</v>
      </c>
      <c r="BK501" s="242">
        <f>ROUND(I501*H501,2)</f>
        <v>0</v>
      </c>
      <c r="BL501" s="16" t="s">
        <v>219</v>
      </c>
      <c r="BM501" s="241" t="s">
        <v>982</v>
      </c>
    </row>
    <row r="502" s="11" customFormat="1" ht="22.8" customHeight="1">
      <c r="B502" s="214"/>
      <c r="C502" s="215"/>
      <c r="D502" s="216" t="s">
        <v>77</v>
      </c>
      <c r="E502" s="228" t="s">
        <v>983</v>
      </c>
      <c r="F502" s="228" t="s">
        <v>984</v>
      </c>
      <c r="G502" s="215"/>
      <c r="H502" s="215"/>
      <c r="I502" s="218"/>
      <c r="J502" s="229">
        <f>BK502</f>
        <v>0</v>
      </c>
      <c r="K502" s="215"/>
      <c r="L502" s="220"/>
      <c r="M502" s="221"/>
      <c r="N502" s="222"/>
      <c r="O502" s="222"/>
      <c r="P502" s="223">
        <f>SUM(P503:P515)</f>
        <v>0</v>
      </c>
      <c r="Q502" s="222"/>
      <c r="R502" s="223">
        <f>SUM(R503:R515)</f>
        <v>2.4273000000000002</v>
      </c>
      <c r="S502" s="222"/>
      <c r="T502" s="224">
        <f>SUM(T503:T515)</f>
        <v>0</v>
      </c>
      <c r="AR502" s="225" t="s">
        <v>87</v>
      </c>
      <c r="AT502" s="226" t="s">
        <v>77</v>
      </c>
      <c r="AU502" s="226" t="s">
        <v>85</v>
      </c>
      <c r="AY502" s="225" t="s">
        <v>166</v>
      </c>
      <c r="BK502" s="227">
        <f>SUM(BK503:BK515)</f>
        <v>0</v>
      </c>
    </row>
    <row r="503" s="1" customFormat="1" ht="16.5" customHeight="1">
      <c r="B503" s="37"/>
      <c r="C503" s="230" t="s">
        <v>985</v>
      </c>
      <c r="D503" s="230" t="s">
        <v>169</v>
      </c>
      <c r="E503" s="231" t="s">
        <v>986</v>
      </c>
      <c r="F503" s="232" t="s">
        <v>987</v>
      </c>
      <c r="G503" s="233" t="s">
        <v>172</v>
      </c>
      <c r="H503" s="234">
        <v>87</v>
      </c>
      <c r="I503" s="235"/>
      <c r="J503" s="236">
        <f>ROUND(I503*H503,2)</f>
        <v>0</v>
      </c>
      <c r="K503" s="232" t="s">
        <v>173</v>
      </c>
      <c r="L503" s="42"/>
      <c r="M503" s="237" t="s">
        <v>1</v>
      </c>
      <c r="N503" s="238" t="s">
        <v>43</v>
      </c>
      <c r="O503" s="85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AR503" s="241" t="s">
        <v>219</v>
      </c>
      <c r="AT503" s="241" t="s">
        <v>169</v>
      </c>
      <c r="AU503" s="241" t="s">
        <v>87</v>
      </c>
      <c r="AY503" s="16" t="s">
        <v>166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6" t="s">
        <v>85</v>
      </c>
      <c r="BK503" s="242">
        <f>ROUND(I503*H503,2)</f>
        <v>0</v>
      </c>
      <c r="BL503" s="16" t="s">
        <v>219</v>
      </c>
      <c r="BM503" s="241" t="s">
        <v>988</v>
      </c>
    </row>
    <row r="504" s="1" customFormat="1" ht="16.5" customHeight="1">
      <c r="B504" s="37"/>
      <c r="C504" s="230" t="s">
        <v>989</v>
      </c>
      <c r="D504" s="230" t="s">
        <v>169</v>
      </c>
      <c r="E504" s="231" t="s">
        <v>990</v>
      </c>
      <c r="F504" s="232" t="s">
        <v>991</v>
      </c>
      <c r="G504" s="233" t="s">
        <v>172</v>
      </c>
      <c r="H504" s="234">
        <v>87</v>
      </c>
      <c r="I504" s="235"/>
      <c r="J504" s="236">
        <f>ROUND(I504*H504,2)</f>
        <v>0</v>
      </c>
      <c r="K504" s="232" t="s">
        <v>173</v>
      </c>
      <c r="L504" s="42"/>
      <c r="M504" s="237" t="s">
        <v>1</v>
      </c>
      <c r="N504" s="238" t="s">
        <v>43</v>
      </c>
      <c r="O504" s="85"/>
      <c r="P504" s="239">
        <f>O504*H504</f>
        <v>0</v>
      </c>
      <c r="Q504" s="239">
        <v>0.00029999999999999997</v>
      </c>
      <c r="R504" s="239">
        <f>Q504*H504</f>
        <v>0.026099999999999998</v>
      </c>
      <c r="S504" s="239">
        <v>0</v>
      </c>
      <c r="T504" s="240">
        <f>S504*H504</f>
        <v>0</v>
      </c>
      <c r="AR504" s="241" t="s">
        <v>219</v>
      </c>
      <c r="AT504" s="241" t="s">
        <v>169</v>
      </c>
      <c r="AU504" s="241" t="s">
        <v>87</v>
      </c>
      <c r="AY504" s="16" t="s">
        <v>166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6" t="s">
        <v>85</v>
      </c>
      <c r="BK504" s="242">
        <f>ROUND(I504*H504,2)</f>
        <v>0</v>
      </c>
      <c r="BL504" s="16" t="s">
        <v>219</v>
      </c>
      <c r="BM504" s="241" t="s">
        <v>992</v>
      </c>
    </row>
    <row r="505" s="13" customFormat="1">
      <c r="B505" s="254"/>
      <c r="C505" s="255"/>
      <c r="D505" s="245" t="s">
        <v>176</v>
      </c>
      <c r="E505" s="256" t="s">
        <v>1</v>
      </c>
      <c r="F505" s="257" t="s">
        <v>993</v>
      </c>
      <c r="G505" s="255"/>
      <c r="H505" s="258">
        <v>87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AT505" s="264" t="s">
        <v>176</v>
      </c>
      <c r="AU505" s="264" t="s">
        <v>87</v>
      </c>
      <c r="AV505" s="13" t="s">
        <v>87</v>
      </c>
      <c r="AW505" s="13" t="s">
        <v>32</v>
      </c>
      <c r="AX505" s="13" t="s">
        <v>78</v>
      </c>
      <c r="AY505" s="264" t="s">
        <v>166</v>
      </c>
    </row>
    <row r="506" s="14" customFormat="1">
      <c r="B506" s="265"/>
      <c r="C506" s="266"/>
      <c r="D506" s="245" t="s">
        <v>176</v>
      </c>
      <c r="E506" s="267" t="s">
        <v>1</v>
      </c>
      <c r="F506" s="268" t="s">
        <v>181</v>
      </c>
      <c r="G506" s="266"/>
      <c r="H506" s="269">
        <v>87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AT506" s="275" t="s">
        <v>176</v>
      </c>
      <c r="AU506" s="275" t="s">
        <v>87</v>
      </c>
      <c r="AV506" s="14" t="s">
        <v>174</v>
      </c>
      <c r="AW506" s="14" t="s">
        <v>32</v>
      </c>
      <c r="AX506" s="14" t="s">
        <v>85</v>
      </c>
      <c r="AY506" s="275" t="s">
        <v>166</v>
      </c>
    </row>
    <row r="507" s="1" customFormat="1" ht="24" customHeight="1">
      <c r="B507" s="37"/>
      <c r="C507" s="230" t="s">
        <v>994</v>
      </c>
      <c r="D507" s="230" t="s">
        <v>169</v>
      </c>
      <c r="E507" s="231" t="s">
        <v>995</v>
      </c>
      <c r="F507" s="232" t="s">
        <v>996</v>
      </c>
      <c r="G507" s="233" t="s">
        <v>172</v>
      </c>
      <c r="H507" s="234">
        <v>87</v>
      </c>
      <c r="I507" s="235"/>
      <c r="J507" s="236">
        <f>ROUND(I507*H507,2)</f>
        <v>0</v>
      </c>
      <c r="K507" s="232" t="s">
        <v>173</v>
      </c>
      <c r="L507" s="42"/>
      <c r="M507" s="237" t="s">
        <v>1</v>
      </c>
      <c r="N507" s="238" t="s">
        <v>43</v>
      </c>
      <c r="O507" s="85"/>
      <c r="P507" s="239">
        <f>O507*H507</f>
        <v>0</v>
      </c>
      <c r="Q507" s="239">
        <v>0.0063</v>
      </c>
      <c r="R507" s="239">
        <f>Q507*H507</f>
        <v>0.54810000000000003</v>
      </c>
      <c r="S507" s="239">
        <v>0</v>
      </c>
      <c r="T507" s="240">
        <f>S507*H507</f>
        <v>0</v>
      </c>
      <c r="AR507" s="241" t="s">
        <v>219</v>
      </c>
      <c r="AT507" s="241" t="s">
        <v>169</v>
      </c>
      <c r="AU507" s="241" t="s">
        <v>87</v>
      </c>
      <c r="AY507" s="16" t="s">
        <v>166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6" t="s">
        <v>85</v>
      </c>
      <c r="BK507" s="242">
        <f>ROUND(I507*H507,2)</f>
        <v>0</v>
      </c>
      <c r="BL507" s="16" t="s">
        <v>219</v>
      </c>
      <c r="BM507" s="241" t="s">
        <v>997</v>
      </c>
    </row>
    <row r="508" s="13" customFormat="1">
      <c r="B508" s="254"/>
      <c r="C508" s="255"/>
      <c r="D508" s="245" t="s">
        <v>176</v>
      </c>
      <c r="E508" s="256" t="s">
        <v>1</v>
      </c>
      <c r="F508" s="257" t="s">
        <v>993</v>
      </c>
      <c r="G508" s="255"/>
      <c r="H508" s="258">
        <v>87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AT508" s="264" t="s">
        <v>176</v>
      </c>
      <c r="AU508" s="264" t="s">
        <v>87</v>
      </c>
      <c r="AV508" s="13" t="s">
        <v>87</v>
      </c>
      <c r="AW508" s="13" t="s">
        <v>32</v>
      </c>
      <c r="AX508" s="13" t="s">
        <v>78</v>
      </c>
      <c r="AY508" s="264" t="s">
        <v>166</v>
      </c>
    </row>
    <row r="509" s="14" customFormat="1">
      <c r="B509" s="265"/>
      <c r="C509" s="266"/>
      <c r="D509" s="245" t="s">
        <v>176</v>
      </c>
      <c r="E509" s="267" t="s">
        <v>1</v>
      </c>
      <c r="F509" s="268" t="s">
        <v>181</v>
      </c>
      <c r="G509" s="266"/>
      <c r="H509" s="269">
        <v>87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AT509" s="275" t="s">
        <v>176</v>
      </c>
      <c r="AU509" s="275" t="s">
        <v>87</v>
      </c>
      <c r="AV509" s="14" t="s">
        <v>174</v>
      </c>
      <c r="AW509" s="14" t="s">
        <v>32</v>
      </c>
      <c r="AX509" s="14" t="s">
        <v>85</v>
      </c>
      <c r="AY509" s="275" t="s">
        <v>166</v>
      </c>
    </row>
    <row r="510" s="1" customFormat="1" ht="24" customHeight="1">
      <c r="B510" s="37"/>
      <c r="C510" s="276" t="s">
        <v>998</v>
      </c>
      <c r="D510" s="276" t="s">
        <v>300</v>
      </c>
      <c r="E510" s="277" t="s">
        <v>999</v>
      </c>
      <c r="F510" s="278" t="s">
        <v>1000</v>
      </c>
      <c r="G510" s="279" t="s">
        <v>172</v>
      </c>
      <c r="H510" s="280">
        <v>95.700000000000003</v>
      </c>
      <c r="I510" s="281"/>
      <c r="J510" s="282">
        <f>ROUND(I510*H510,2)</f>
        <v>0</v>
      </c>
      <c r="K510" s="278" t="s">
        <v>173</v>
      </c>
      <c r="L510" s="283"/>
      <c r="M510" s="284" t="s">
        <v>1</v>
      </c>
      <c r="N510" s="285" t="s">
        <v>43</v>
      </c>
      <c r="O510" s="85"/>
      <c r="P510" s="239">
        <f>O510*H510</f>
        <v>0</v>
      </c>
      <c r="Q510" s="239">
        <v>0.017999999999999999</v>
      </c>
      <c r="R510" s="239">
        <f>Q510*H510</f>
        <v>1.7225999999999999</v>
      </c>
      <c r="S510" s="239">
        <v>0</v>
      </c>
      <c r="T510" s="240">
        <f>S510*H510</f>
        <v>0</v>
      </c>
      <c r="AR510" s="241" t="s">
        <v>303</v>
      </c>
      <c r="AT510" s="241" t="s">
        <v>300</v>
      </c>
      <c r="AU510" s="241" t="s">
        <v>87</v>
      </c>
      <c r="AY510" s="16" t="s">
        <v>166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6" t="s">
        <v>85</v>
      </c>
      <c r="BK510" s="242">
        <f>ROUND(I510*H510,2)</f>
        <v>0</v>
      </c>
      <c r="BL510" s="16" t="s">
        <v>219</v>
      </c>
      <c r="BM510" s="241" t="s">
        <v>1001</v>
      </c>
    </row>
    <row r="511" s="13" customFormat="1">
      <c r="B511" s="254"/>
      <c r="C511" s="255"/>
      <c r="D511" s="245" t="s">
        <v>176</v>
      </c>
      <c r="E511" s="255"/>
      <c r="F511" s="257" t="s">
        <v>1002</v>
      </c>
      <c r="G511" s="255"/>
      <c r="H511" s="258">
        <v>95.700000000000003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AT511" s="264" t="s">
        <v>176</v>
      </c>
      <c r="AU511" s="264" t="s">
        <v>87</v>
      </c>
      <c r="AV511" s="13" t="s">
        <v>87</v>
      </c>
      <c r="AW511" s="13" t="s">
        <v>4</v>
      </c>
      <c r="AX511" s="13" t="s">
        <v>85</v>
      </c>
      <c r="AY511" s="264" t="s">
        <v>166</v>
      </c>
    </row>
    <row r="512" s="1" customFormat="1" ht="24" customHeight="1">
      <c r="B512" s="37"/>
      <c r="C512" s="230" t="s">
        <v>1003</v>
      </c>
      <c r="D512" s="230" t="s">
        <v>169</v>
      </c>
      <c r="E512" s="231" t="s">
        <v>1004</v>
      </c>
      <c r="F512" s="232" t="s">
        <v>1005</v>
      </c>
      <c r="G512" s="233" t="s">
        <v>172</v>
      </c>
      <c r="H512" s="234">
        <v>87</v>
      </c>
      <c r="I512" s="235"/>
      <c r="J512" s="236">
        <f>ROUND(I512*H512,2)</f>
        <v>0</v>
      </c>
      <c r="K512" s="232" t="s">
        <v>173</v>
      </c>
      <c r="L512" s="42"/>
      <c r="M512" s="237" t="s">
        <v>1</v>
      </c>
      <c r="N512" s="238" t="s">
        <v>43</v>
      </c>
      <c r="O512" s="85"/>
      <c r="P512" s="239">
        <f>O512*H512</f>
        <v>0</v>
      </c>
      <c r="Q512" s="239">
        <v>0.0015</v>
      </c>
      <c r="R512" s="239">
        <f>Q512*H512</f>
        <v>0.13050000000000001</v>
      </c>
      <c r="S512" s="239">
        <v>0</v>
      </c>
      <c r="T512" s="240">
        <f>S512*H512</f>
        <v>0</v>
      </c>
      <c r="AR512" s="241" t="s">
        <v>219</v>
      </c>
      <c r="AT512" s="241" t="s">
        <v>169</v>
      </c>
      <c r="AU512" s="241" t="s">
        <v>87</v>
      </c>
      <c r="AY512" s="16" t="s">
        <v>166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6" t="s">
        <v>85</v>
      </c>
      <c r="BK512" s="242">
        <f>ROUND(I512*H512,2)</f>
        <v>0</v>
      </c>
      <c r="BL512" s="16" t="s">
        <v>219</v>
      </c>
      <c r="BM512" s="241" t="s">
        <v>1006</v>
      </c>
    </row>
    <row r="513" s="13" customFormat="1">
      <c r="B513" s="254"/>
      <c r="C513" s="255"/>
      <c r="D513" s="245" t="s">
        <v>176</v>
      </c>
      <c r="E513" s="256" t="s">
        <v>1</v>
      </c>
      <c r="F513" s="257" t="s">
        <v>993</v>
      </c>
      <c r="G513" s="255"/>
      <c r="H513" s="258">
        <v>87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AT513" s="264" t="s">
        <v>176</v>
      </c>
      <c r="AU513" s="264" t="s">
        <v>87</v>
      </c>
      <c r="AV513" s="13" t="s">
        <v>87</v>
      </c>
      <c r="AW513" s="13" t="s">
        <v>32</v>
      </c>
      <c r="AX513" s="13" t="s">
        <v>78</v>
      </c>
      <c r="AY513" s="264" t="s">
        <v>166</v>
      </c>
    </row>
    <row r="514" s="14" customFormat="1">
      <c r="B514" s="265"/>
      <c r="C514" s="266"/>
      <c r="D514" s="245" t="s">
        <v>176</v>
      </c>
      <c r="E514" s="267" t="s">
        <v>1</v>
      </c>
      <c r="F514" s="268" t="s">
        <v>181</v>
      </c>
      <c r="G514" s="266"/>
      <c r="H514" s="269">
        <v>87</v>
      </c>
      <c r="I514" s="270"/>
      <c r="J514" s="266"/>
      <c r="K514" s="266"/>
      <c r="L514" s="271"/>
      <c r="M514" s="272"/>
      <c r="N514" s="273"/>
      <c r="O514" s="273"/>
      <c r="P514" s="273"/>
      <c r="Q514" s="273"/>
      <c r="R514" s="273"/>
      <c r="S514" s="273"/>
      <c r="T514" s="274"/>
      <c r="AT514" s="275" t="s">
        <v>176</v>
      </c>
      <c r="AU514" s="275" t="s">
        <v>87</v>
      </c>
      <c r="AV514" s="14" t="s">
        <v>174</v>
      </c>
      <c r="AW514" s="14" t="s">
        <v>32</v>
      </c>
      <c r="AX514" s="14" t="s">
        <v>85</v>
      </c>
      <c r="AY514" s="275" t="s">
        <v>166</v>
      </c>
    </row>
    <row r="515" s="1" customFormat="1" ht="24" customHeight="1">
      <c r="B515" s="37"/>
      <c r="C515" s="230" t="s">
        <v>1007</v>
      </c>
      <c r="D515" s="230" t="s">
        <v>169</v>
      </c>
      <c r="E515" s="231" t="s">
        <v>1008</v>
      </c>
      <c r="F515" s="232" t="s">
        <v>1009</v>
      </c>
      <c r="G515" s="233" t="s">
        <v>192</v>
      </c>
      <c r="H515" s="234">
        <v>2.427</v>
      </c>
      <c r="I515" s="235"/>
      <c r="J515" s="236">
        <f>ROUND(I515*H515,2)</f>
        <v>0</v>
      </c>
      <c r="K515" s="232" t="s">
        <v>173</v>
      </c>
      <c r="L515" s="42"/>
      <c r="M515" s="237" t="s">
        <v>1</v>
      </c>
      <c r="N515" s="238" t="s">
        <v>43</v>
      </c>
      <c r="O515" s="85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AR515" s="241" t="s">
        <v>219</v>
      </c>
      <c r="AT515" s="241" t="s">
        <v>169</v>
      </c>
      <c r="AU515" s="241" t="s">
        <v>87</v>
      </c>
      <c r="AY515" s="16" t="s">
        <v>166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6" t="s">
        <v>85</v>
      </c>
      <c r="BK515" s="242">
        <f>ROUND(I515*H515,2)</f>
        <v>0</v>
      </c>
      <c r="BL515" s="16" t="s">
        <v>219</v>
      </c>
      <c r="BM515" s="241" t="s">
        <v>1010</v>
      </c>
    </row>
    <row r="516" s="11" customFormat="1" ht="22.8" customHeight="1">
      <c r="B516" s="214"/>
      <c r="C516" s="215"/>
      <c r="D516" s="216" t="s">
        <v>77</v>
      </c>
      <c r="E516" s="228" t="s">
        <v>1011</v>
      </c>
      <c r="F516" s="228" t="s">
        <v>1012</v>
      </c>
      <c r="G516" s="215"/>
      <c r="H516" s="215"/>
      <c r="I516" s="218"/>
      <c r="J516" s="229">
        <f>BK516</f>
        <v>0</v>
      </c>
      <c r="K516" s="215"/>
      <c r="L516" s="220"/>
      <c r="M516" s="221"/>
      <c r="N516" s="222"/>
      <c r="O516" s="222"/>
      <c r="P516" s="223">
        <f>SUM(P517:P545)</f>
        <v>0</v>
      </c>
      <c r="Q516" s="222"/>
      <c r="R516" s="223">
        <f>SUM(R517:R545)</f>
        <v>0.42981030000000003</v>
      </c>
      <c r="S516" s="222"/>
      <c r="T516" s="224">
        <f>SUM(T517:T545)</f>
        <v>0.24374999999999999</v>
      </c>
      <c r="AR516" s="225" t="s">
        <v>87</v>
      </c>
      <c r="AT516" s="226" t="s">
        <v>77</v>
      </c>
      <c r="AU516" s="226" t="s">
        <v>85</v>
      </c>
      <c r="AY516" s="225" t="s">
        <v>166</v>
      </c>
      <c r="BK516" s="227">
        <f>SUM(BK517:BK545)</f>
        <v>0</v>
      </c>
    </row>
    <row r="517" s="1" customFormat="1" ht="24" customHeight="1">
      <c r="B517" s="37"/>
      <c r="C517" s="230" t="s">
        <v>1013</v>
      </c>
      <c r="D517" s="230" t="s">
        <v>169</v>
      </c>
      <c r="E517" s="231" t="s">
        <v>1014</v>
      </c>
      <c r="F517" s="232" t="s">
        <v>1015</v>
      </c>
      <c r="G517" s="233" t="s">
        <v>172</v>
      </c>
      <c r="H517" s="234">
        <v>105</v>
      </c>
      <c r="I517" s="235"/>
      <c r="J517" s="236">
        <f>ROUND(I517*H517,2)</f>
        <v>0</v>
      </c>
      <c r="K517" s="232" t="s">
        <v>173</v>
      </c>
      <c r="L517" s="42"/>
      <c r="M517" s="237" t="s">
        <v>1</v>
      </c>
      <c r="N517" s="238" t="s">
        <v>43</v>
      </c>
      <c r="O517" s="85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AR517" s="241" t="s">
        <v>219</v>
      </c>
      <c r="AT517" s="241" t="s">
        <v>169</v>
      </c>
      <c r="AU517" s="241" t="s">
        <v>87</v>
      </c>
      <c r="AY517" s="16" t="s">
        <v>166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6" t="s">
        <v>85</v>
      </c>
      <c r="BK517" s="242">
        <f>ROUND(I517*H517,2)</f>
        <v>0</v>
      </c>
      <c r="BL517" s="16" t="s">
        <v>219</v>
      </c>
      <c r="BM517" s="241" t="s">
        <v>1016</v>
      </c>
    </row>
    <row r="518" s="13" customFormat="1">
      <c r="B518" s="254"/>
      <c r="C518" s="255"/>
      <c r="D518" s="245" t="s">
        <v>176</v>
      </c>
      <c r="E518" s="256" t="s">
        <v>1</v>
      </c>
      <c r="F518" s="257" t="s">
        <v>1017</v>
      </c>
      <c r="G518" s="255"/>
      <c r="H518" s="258">
        <v>105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AT518" s="264" t="s">
        <v>176</v>
      </c>
      <c r="AU518" s="264" t="s">
        <v>87</v>
      </c>
      <c r="AV518" s="13" t="s">
        <v>87</v>
      </c>
      <c r="AW518" s="13" t="s">
        <v>32</v>
      </c>
      <c r="AX518" s="13" t="s">
        <v>78</v>
      </c>
      <c r="AY518" s="264" t="s">
        <v>166</v>
      </c>
    </row>
    <row r="519" s="14" customFormat="1">
      <c r="B519" s="265"/>
      <c r="C519" s="266"/>
      <c r="D519" s="245" t="s">
        <v>176</v>
      </c>
      <c r="E519" s="267" t="s">
        <v>1</v>
      </c>
      <c r="F519" s="268" t="s">
        <v>181</v>
      </c>
      <c r="G519" s="266"/>
      <c r="H519" s="269">
        <v>105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AT519" s="275" t="s">
        <v>176</v>
      </c>
      <c r="AU519" s="275" t="s">
        <v>87</v>
      </c>
      <c r="AV519" s="14" t="s">
        <v>174</v>
      </c>
      <c r="AW519" s="14" t="s">
        <v>32</v>
      </c>
      <c r="AX519" s="14" t="s">
        <v>85</v>
      </c>
      <c r="AY519" s="275" t="s">
        <v>166</v>
      </c>
    </row>
    <row r="520" s="1" customFormat="1" ht="16.5" customHeight="1">
      <c r="B520" s="37"/>
      <c r="C520" s="230" t="s">
        <v>1018</v>
      </c>
      <c r="D520" s="230" t="s">
        <v>169</v>
      </c>
      <c r="E520" s="231" t="s">
        <v>1019</v>
      </c>
      <c r="F520" s="232" t="s">
        <v>1020</v>
      </c>
      <c r="G520" s="233" t="s">
        <v>172</v>
      </c>
      <c r="H520" s="234">
        <v>105</v>
      </c>
      <c r="I520" s="235"/>
      <c r="J520" s="236">
        <f>ROUND(I520*H520,2)</f>
        <v>0</v>
      </c>
      <c r="K520" s="232" t="s">
        <v>173</v>
      </c>
      <c r="L520" s="42"/>
      <c r="M520" s="237" t="s">
        <v>1</v>
      </c>
      <c r="N520" s="238" t="s">
        <v>43</v>
      </c>
      <c r="O520" s="85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AR520" s="241" t="s">
        <v>219</v>
      </c>
      <c r="AT520" s="241" t="s">
        <v>169</v>
      </c>
      <c r="AU520" s="241" t="s">
        <v>87</v>
      </c>
      <c r="AY520" s="16" t="s">
        <v>166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6" t="s">
        <v>85</v>
      </c>
      <c r="BK520" s="242">
        <f>ROUND(I520*H520,2)</f>
        <v>0</v>
      </c>
      <c r="BL520" s="16" t="s">
        <v>219</v>
      </c>
      <c r="BM520" s="241" t="s">
        <v>1021</v>
      </c>
    </row>
    <row r="521" s="13" customFormat="1">
      <c r="B521" s="254"/>
      <c r="C521" s="255"/>
      <c r="D521" s="245" t="s">
        <v>176</v>
      </c>
      <c r="E521" s="256" t="s">
        <v>1</v>
      </c>
      <c r="F521" s="257" t="s">
        <v>1017</v>
      </c>
      <c r="G521" s="255"/>
      <c r="H521" s="258">
        <v>105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AT521" s="264" t="s">
        <v>176</v>
      </c>
      <c r="AU521" s="264" t="s">
        <v>87</v>
      </c>
      <c r="AV521" s="13" t="s">
        <v>87</v>
      </c>
      <c r="AW521" s="13" t="s">
        <v>32</v>
      </c>
      <c r="AX521" s="13" t="s">
        <v>78</v>
      </c>
      <c r="AY521" s="264" t="s">
        <v>166</v>
      </c>
    </row>
    <row r="522" s="14" customFormat="1">
      <c r="B522" s="265"/>
      <c r="C522" s="266"/>
      <c r="D522" s="245" t="s">
        <v>176</v>
      </c>
      <c r="E522" s="267" t="s">
        <v>1</v>
      </c>
      <c r="F522" s="268" t="s">
        <v>181</v>
      </c>
      <c r="G522" s="266"/>
      <c r="H522" s="269">
        <v>105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AT522" s="275" t="s">
        <v>176</v>
      </c>
      <c r="AU522" s="275" t="s">
        <v>87</v>
      </c>
      <c r="AV522" s="14" t="s">
        <v>174</v>
      </c>
      <c r="AW522" s="14" t="s">
        <v>32</v>
      </c>
      <c r="AX522" s="14" t="s">
        <v>85</v>
      </c>
      <c r="AY522" s="275" t="s">
        <v>166</v>
      </c>
    </row>
    <row r="523" s="1" customFormat="1" ht="24" customHeight="1">
      <c r="B523" s="37"/>
      <c r="C523" s="230" t="s">
        <v>1022</v>
      </c>
      <c r="D523" s="230" t="s">
        <v>169</v>
      </c>
      <c r="E523" s="231" t="s">
        <v>1023</v>
      </c>
      <c r="F523" s="232" t="s">
        <v>1024</v>
      </c>
      <c r="G523" s="233" t="s">
        <v>172</v>
      </c>
      <c r="H523" s="234">
        <v>105</v>
      </c>
      <c r="I523" s="235"/>
      <c r="J523" s="236">
        <f>ROUND(I523*H523,2)</f>
        <v>0</v>
      </c>
      <c r="K523" s="232" t="s">
        <v>173</v>
      </c>
      <c r="L523" s="42"/>
      <c r="M523" s="237" t="s">
        <v>1</v>
      </c>
      <c r="N523" s="238" t="s">
        <v>43</v>
      </c>
      <c r="O523" s="85"/>
      <c r="P523" s="239">
        <f>O523*H523</f>
        <v>0</v>
      </c>
      <c r="Q523" s="239">
        <v>3.0000000000000001E-05</v>
      </c>
      <c r="R523" s="239">
        <f>Q523*H523</f>
        <v>0.00315</v>
      </c>
      <c r="S523" s="239">
        <v>0</v>
      </c>
      <c r="T523" s="240">
        <f>S523*H523</f>
        <v>0</v>
      </c>
      <c r="AR523" s="241" t="s">
        <v>219</v>
      </c>
      <c r="AT523" s="241" t="s">
        <v>169</v>
      </c>
      <c r="AU523" s="241" t="s">
        <v>87</v>
      </c>
      <c r="AY523" s="16" t="s">
        <v>166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6" t="s">
        <v>85</v>
      </c>
      <c r="BK523" s="242">
        <f>ROUND(I523*H523,2)</f>
        <v>0</v>
      </c>
      <c r="BL523" s="16" t="s">
        <v>219</v>
      </c>
      <c r="BM523" s="241" t="s">
        <v>1025</v>
      </c>
    </row>
    <row r="524" s="13" customFormat="1">
      <c r="B524" s="254"/>
      <c r="C524" s="255"/>
      <c r="D524" s="245" t="s">
        <v>176</v>
      </c>
      <c r="E524" s="256" t="s">
        <v>1</v>
      </c>
      <c r="F524" s="257" t="s">
        <v>1017</v>
      </c>
      <c r="G524" s="255"/>
      <c r="H524" s="258">
        <v>105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AT524" s="264" t="s">
        <v>176</v>
      </c>
      <c r="AU524" s="264" t="s">
        <v>87</v>
      </c>
      <c r="AV524" s="13" t="s">
        <v>87</v>
      </c>
      <c r="AW524" s="13" t="s">
        <v>32</v>
      </c>
      <c r="AX524" s="13" t="s">
        <v>78</v>
      </c>
      <c r="AY524" s="264" t="s">
        <v>166</v>
      </c>
    </row>
    <row r="525" s="14" customFormat="1">
      <c r="B525" s="265"/>
      <c r="C525" s="266"/>
      <c r="D525" s="245" t="s">
        <v>176</v>
      </c>
      <c r="E525" s="267" t="s">
        <v>1</v>
      </c>
      <c r="F525" s="268" t="s">
        <v>181</v>
      </c>
      <c r="G525" s="266"/>
      <c r="H525" s="269">
        <v>105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AT525" s="275" t="s">
        <v>176</v>
      </c>
      <c r="AU525" s="275" t="s">
        <v>87</v>
      </c>
      <c r="AV525" s="14" t="s">
        <v>174</v>
      </c>
      <c r="AW525" s="14" t="s">
        <v>32</v>
      </c>
      <c r="AX525" s="14" t="s">
        <v>85</v>
      </c>
      <c r="AY525" s="275" t="s">
        <v>166</v>
      </c>
    </row>
    <row r="526" s="1" customFormat="1" ht="24" customHeight="1">
      <c r="B526" s="37"/>
      <c r="C526" s="230" t="s">
        <v>1026</v>
      </c>
      <c r="D526" s="230" t="s">
        <v>169</v>
      </c>
      <c r="E526" s="231" t="s">
        <v>1027</v>
      </c>
      <c r="F526" s="232" t="s">
        <v>1028</v>
      </c>
      <c r="G526" s="233" t="s">
        <v>172</v>
      </c>
      <c r="H526" s="234">
        <v>97.5</v>
      </c>
      <c r="I526" s="235"/>
      <c r="J526" s="236">
        <f>ROUND(I526*H526,2)</f>
        <v>0</v>
      </c>
      <c r="K526" s="232" t="s">
        <v>173</v>
      </c>
      <c r="L526" s="42"/>
      <c r="M526" s="237" t="s">
        <v>1</v>
      </c>
      <c r="N526" s="238" t="s">
        <v>43</v>
      </c>
      <c r="O526" s="85"/>
      <c r="P526" s="239">
        <f>O526*H526</f>
        <v>0</v>
      </c>
      <c r="Q526" s="239">
        <v>0</v>
      </c>
      <c r="R526" s="239">
        <f>Q526*H526</f>
        <v>0</v>
      </c>
      <c r="S526" s="239">
        <v>0.0025000000000000001</v>
      </c>
      <c r="T526" s="240">
        <f>S526*H526</f>
        <v>0.24374999999999999</v>
      </c>
      <c r="AR526" s="241" t="s">
        <v>219</v>
      </c>
      <c r="AT526" s="241" t="s">
        <v>169</v>
      </c>
      <c r="AU526" s="241" t="s">
        <v>87</v>
      </c>
      <c r="AY526" s="16" t="s">
        <v>166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6" t="s">
        <v>85</v>
      </c>
      <c r="BK526" s="242">
        <f>ROUND(I526*H526,2)</f>
        <v>0</v>
      </c>
      <c r="BL526" s="16" t="s">
        <v>219</v>
      </c>
      <c r="BM526" s="241" t="s">
        <v>1029</v>
      </c>
    </row>
    <row r="527" s="13" customFormat="1">
      <c r="B527" s="254"/>
      <c r="C527" s="255"/>
      <c r="D527" s="245" t="s">
        <v>176</v>
      </c>
      <c r="E527" s="256" t="s">
        <v>1</v>
      </c>
      <c r="F527" s="257" t="s">
        <v>619</v>
      </c>
      <c r="G527" s="255"/>
      <c r="H527" s="258">
        <v>97.5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AT527" s="264" t="s">
        <v>176</v>
      </c>
      <c r="AU527" s="264" t="s">
        <v>87</v>
      </c>
      <c r="AV527" s="13" t="s">
        <v>87</v>
      </c>
      <c r="AW527" s="13" t="s">
        <v>32</v>
      </c>
      <c r="AX527" s="13" t="s">
        <v>78</v>
      </c>
      <c r="AY527" s="264" t="s">
        <v>166</v>
      </c>
    </row>
    <row r="528" s="14" customFormat="1">
      <c r="B528" s="265"/>
      <c r="C528" s="266"/>
      <c r="D528" s="245" t="s">
        <v>176</v>
      </c>
      <c r="E528" s="267" t="s">
        <v>1</v>
      </c>
      <c r="F528" s="268" t="s">
        <v>181</v>
      </c>
      <c r="G528" s="266"/>
      <c r="H528" s="269">
        <v>97.5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AT528" s="275" t="s">
        <v>176</v>
      </c>
      <c r="AU528" s="275" t="s">
        <v>87</v>
      </c>
      <c r="AV528" s="14" t="s">
        <v>174</v>
      </c>
      <c r="AW528" s="14" t="s">
        <v>32</v>
      </c>
      <c r="AX528" s="14" t="s">
        <v>85</v>
      </c>
      <c r="AY528" s="275" t="s">
        <v>166</v>
      </c>
    </row>
    <row r="529" s="1" customFormat="1" ht="16.5" customHeight="1">
      <c r="B529" s="37"/>
      <c r="C529" s="230" t="s">
        <v>1030</v>
      </c>
      <c r="D529" s="230" t="s">
        <v>169</v>
      </c>
      <c r="E529" s="231" t="s">
        <v>1031</v>
      </c>
      <c r="F529" s="232" t="s">
        <v>1032</v>
      </c>
      <c r="G529" s="233" t="s">
        <v>172</v>
      </c>
      <c r="H529" s="234">
        <v>105</v>
      </c>
      <c r="I529" s="235"/>
      <c r="J529" s="236">
        <f>ROUND(I529*H529,2)</f>
        <v>0</v>
      </c>
      <c r="K529" s="232" t="s">
        <v>173</v>
      </c>
      <c r="L529" s="42"/>
      <c r="M529" s="237" t="s">
        <v>1</v>
      </c>
      <c r="N529" s="238" t="s">
        <v>43</v>
      </c>
      <c r="O529" s="85"/>
      <c r="P529" s="239">
        <f>O529*H529</f>
        <v>0</v>
      </c>
      <c r="Q529" s="239">
        <v>0.00029999999999999997</v>
      </c>
      <c r="R529" s="239">
        <f>Q529*H529</f>
        <v>0.0315</v>
      </c>
      <c r="S529" s="239">
        <v>0</v>
      </c>
      <c r="T529" s="240">
        <f>S529*H529</f>
        <v>0</v>
      </c>
      <c r="AR529" s="241" t="s">
        <v>219</v>
      </c>
      <c r="AT529" s="241" t="s">
        <v>169</v>
      </c>
      <c r="AU529" s="241" t="s">
        <v>87</v>
      </c>
      <c r="AY529" s="16" t="s">
        <v>166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6" t="s">
        <v>85</v>
      </c>
      <c r="BK529" s="242">
        <f>ROUND(I529*H529,2)</f>
        <v>0</v>
      </c>
      <c r="BL529" s="16" t="s">
        <v>219</v>
      </c>
      <c r="BM529" s="241" t="s">
        <v>1033</v>
      </c>
    </row>
    <row r="530" s="13" customFormat="1">
      <c r="B530" s="254"/>
      <c r="C530" s="255"/>
      <c r="D530" s="245" t="s">
        <v>176</v>
      </c>
      <c r="E530" s="256" t="s">
        <v>1</v>
      </c>
      <c r="F530" s="257" t="s">
        <v>1017</v>
      </c>
      <c r="G530" s="255"/>
      <c r="H530" s="258">
        <v>105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176</v>
      </c>
      <c r="AU530" s="264" t="s">
        <v>87</v>
      </c>
      <c r="AV530" s="13" t="s">
        <v>87</v>
      </c>
      <c r="AW530" s="13" t="s">
        <v>32</v>
      </c>
      <c r="AX530" s="13" t="s">
        <v>78</v>
      </c>
      <c r="AY530" s="264" t="s">
        <v>166</v>
      </c>
    </row>
    <row r="531" s="14" customFormat="1">
      <c r="B531" s="265"/>
      <c r="C531" s="266"/>
      <c r="D531" s="245" t="s">
        <v>176</v>
      </c>
      <c r="E531" s="267" t="s">
        <v>1</v>
      </c>
      <c r="F531" s="268" t="s">
        <v>181</v>
      </c>
      <c r="G531" s="266"/>
      <c r="H531" s="269">
        <v>105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AT531" s="275" t="s">
        <v>176</v>
      </c>
      <c r="AU531" s="275" t="s">
        <v>87</v>
      </c>
      <c r="AV531" s="14" t="s">
        <v>174</v>
      </c>
      <c r="AW531" s="14" t="s">
        <v>32</v>
      </c>
      <c r="AX531" s="14" t="s">
        <v>85</v>
      </c>
      <c r="AY531" s="275" t="s">
        <v>166</v>
      </c>
    </row>
    <row r="532" s="1" customFormat="1" ht="36" customHeight="1">
      <c r="B532" s="37"/>
      <c r="C532" s="276" t="s">
        <v>1034</v>
      </c>
      <c r="D532" s="276" t="s">
        <v>300</v>
      </c>
      <c r="E532" s="277" t="s">
        <v>1035</v>
      </c>
      <c r="F532" s="278" t="s">
        <v>1036</v>
      </c>
      <c r="G532" s="279" t="s">
        <v>172</v>
      </c>
      <c r="H532" s="280">
        <v>110.25</v>
      </c>
      <c r="I532" s="281"/>
      <c r="J532" s="282">
        <f>ROUND(I532*H532,2)</f>
        <v>0</v>
      </c>
      <c r="K532" s="278" t="s">
        <v>173</v>
      </c>
      <c r="L532" s="283"/>
      <c r="M532" s="284" t="s">
        <v>1</v>
      </c>
      <c r="N532" s="285" t="s">
        <v>43</v>
      </c>
      <c r="O532" s="85"/>
      <c r="P532" s="239">
        <f>O532*H532</f>
        <v>0</v>
      </c>
      <c r="Q532" s="239">
        <v>0.0028700000000000002</v>
      </c>
      <c r="R532" s="239">
        <f>Q532*H532</f>
        <v>0.31641750000000002</v>
      </c>
      <c r="S532" s="239">
        <v>0</v>
      </c>
      <c r="T532" s="240">
        <f>S532*H532</f>
        <v>0</v>
      </c>
      <c r="AR532" s="241" t="s">
        <v>303</v>
      </c>
      <c r="AT532" s="241" t="s">
        <v>300</v>
      </c>
      <c r="AU532" s="241" t="s">
        <v>87</v>
      </c>
      <c r="AY532" s="16" t="s">
        <v>166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6" t="s">
        <v>85</v>
      </c>
      <c r="BK532" s="242">
        <f>ROUND(I532*H532,2)</f>
        <v>0</v>
      </c>
      <c r="BL532" s="16" t="s">
        <v>219</v>
      </c>
      <c r="BM532" s="241" t="s">
        <v>1037</v>
      </c>
    </row>
    <row r="533" s="13" customFormat="1">
      <c r="B533" s="254"/>
      <c r="C533" s="255"/>
      <c r="D533" s="245" t="s">
        <v>176</v>
      </c>
      <c r="E533" s="255"/>
      <c r="F533" s="257" t="s">
        <v>1038</v>
      </c>
      <c r="G533" s="255"/>
      <c r="H533" s="258">
        <v>110.25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176</v>
      </c>
      <c r="AU533" s="264" t="s">
        <v>87</v>
      </c>
      <c r="AV533" s="13" t="s">
        <v>87</v>
      </c>
      <c r="AW533" s="13" t="s">
        <v>4</v>
      </c>
      <c r="AX533" s="13" t="s">
        <v>85</v>
      </c>
      <c r="AY533" s="264" t="s">
        <v>166</v>
      </c>
    </row>
    <row r="534" s="1" customFormat="1" ht="16.5" customHeight="1">
      <c r="B534" s="37"/>
      <c r="C534" s="230" t="s">
        <v>1039</v>
      </c>
      <c r="D534" s="230" t="s">
        <v>169</v>
      </c>
      <c r="E534" s="231" t="s">
        <v>1040</v>
      </c>
      <c r="F534" s="232" t="s">
        <v>1041</v>
      </c>
      <c r="G534" s="233" t="s">
        <v>234</v>
      </c>
      <c r="H534" s="234">
        <v>180</v>
      </c>
      <c r="I534" s="235"/>
      <c r="J534" s="236">
        <f>ROUND(I534*H534,2)</f>
        <v>0</v>
      </c>
      <c r="K534" s="232" t="s">
        <v>173</v>
      </c>
      <c r="L534" s="42"/>
      <c r="M534" s="237" t="s">
        <v>1</v>
      </c>
      <c r="N534" s="238" t="s">
        <v>43</v>
      </c>
      <c r="O534" s="85"/>
      <c r="P534" s="239">
        <f>O534*H534</f>
        <v>0</v>
      </c>
      <c r="Q534" s="239">
        <v>1.0000000000000001E-05</v>
      </c>
      <c r="R534" s="239">
        <f>Q534*H534</f>
        <v>0.0018000000000000002</v>
      </c>
      <c r="S534" s="239">
        <v>0</v>
      </c>
      <c r="T534" s="240">
        <f>S534*H534</f>
        <v>0</v>
      </c>
      <c r="AR534" s="241" t="s">
        <v>219</v>
      </c>
      <c r="AT534" s="241" t="s">
        <v>169</v>
      </c>
      <c r="AU534" s="241" t="s">
        <v>87</v>
      </c>
      <c r="AY534" s="16" t="s">
        <v>166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6" t="s">
        <v>85</v>
      </c>
      <c r="BK534" s="242">
        <f>ROUND(I534*H534,2)</f>
        <v>0</v>
      </c>
      <c r="BL534" s="16" t="s">
        <v>219</v>
      </c>
      <c r="BM534" s="241" t="s">
        <v>1042</v>
      </c>
    </row>
    <row r="535" s="13" customFormat="1">
      <c r="B535" s="254"/>
      <c r="C535" s="255"/>
      <c r="D535" s="245" t="s">
        <v>176</v>
      </c>
      <c r="E535" s="256" t="s">
        <v>1</v>
      </c>
      <c r="F535" s="257" t="s">
        <v>790</v>
      </c>
      <c r="G535" s="255"/>
      <c r="H535" s="258">
        <v>180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176</v>
      </c>
      <c r="AU535" s="264" t="s">
        <v>87</v>
      </c>
      <c r="AV535" s="13" t="s">
        <v>87</v>
      </c>
      <c r="AW535" s="13" t="s">
        <v>32</v>
      </c>
      <c r="AX535" s="13" t="s">
        <v>78</v>
      </c>
      <c r="AY535" s="264" t="s">
        <v>166</v>
      </c>
    </row>
    <row r="536" s="14" customFormat="1">
      <c r="B536" s="265"/>
      <c r="C536" s="266"/>
      <c r="D536" s="245" t="s">
        <v>176</v>
      </c>
      <c r="E536" s="267" t="s">
        <v>1</v>
      </c>
      <c r="F536" s="268" t="s">
        <v>181</v>
      </c>
      <c r="G536" s="266"/>
      <c r="H536" s="269">
        <v>180</v>
      </c>
      <c r="I536" s="270"/>
      <c r="J536" s="266"/>
      <c r="K536" s="266"/>
      <c r="L536" s="271"/>
      <c r="M536" s="272"/>
      <c r="N536" s="273"/>
      <c r="O536" s="273"/>
      <c r="P536" s="273"/>
      <c r="Q536" s="273"/>
      <c r="R536" s="273"/>
      <c r="S536" s="273"/>
      <c r="T536" s="274"/>
      <c r="AT536" s="275" t="s">
        <v>176</v>
      </c>
      <c r="AU536" s="275" t="s">
        <v>87</v>
      </c>
      <c r="AV536" s="14" t="s">
        <v>174</v>
      </c>
      <c r="AW536" s="14" t="s">
        <v>32</v>
      </c>
      <c r="AX536" s="14" t="s">
        <v>85</v>
      </c>
      <c r="AY536" s="275" t="s">
        <v>166</v>
      </c>
    </row>
    <row r="537" s="1" customFormat="1" ht="16.5" customHeight="1">
      <c r="B537" s="37"/>
      <c r="C537" s="276" t="s">
        <v>1043</v>
      </c>
      <c r="D537" s="276" t="s">
        <v>300</v>
      </c>
      <c r="E537" s="277" t="s">
        <v>1044</v>
      </c>
      <c r="F537" s="278" t="s">
        <v>1045</v>
      </c>
      <c r="G537" s="279" t="s">
        <v>234</v>
      </c>
      <c r="H537" s="280">
        <v>183.59999999999999</v>
      </c>
      <c r="I537" s="281"/>
      <c r="J537" s="282">
        <f>ROUND(I537*H537,2)</f>
        <v>0</v>
      </c>
      <c r="K537" s="278" t="s">
        <v>173</v>
      </c>
      <c r="L537" s="283"/>
      <c r="M537" s="284" t="s">
        <v>1</v>
      </c>
      <c r="N537" s="285" t="s">
        <v>43</v>
      </c>
      <c r="O537" s="85"/>
      <c r="P537" s="239">
        <f>O537*H537</f>
        <v>0</v>
      </c>
      <c r="Q537" s="239">
        <v>0.00035</v>
      </c>
      <c r="R537" s="239">
        <f>Q537*H537</f>
        <v>0.064259999999999998</v>
      </c>
      <c r="S537" s="239">
        <v>0</v>
      </c>
      <c r="T537" s="240">
        <f>S537*H537</f>
        <v>0</v>
      </c>
      <c r="AR537" s="241" t="s">
        <v>303</v>
      </c>
      <c r="AT537" s="241" t="s">
        <v>300</v>
      </c>
      <c r="AU537" s="241" t="s">
        <v>87</v>
      </c>
      <c r="AY537" s="16" t="s">
        <v>166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6" t="s">
        <v>85</v>
      </c>
      <c r="BK537" s="242">
        <f>ROUND(I537*H537,2)</f>
        <v>0</v>
      </c>
      <c r="BL537" s="16" t="s">
        <v>219</v>
      </c>
      <c r="BM537" s="241" t="s">
        <v>1046</v>
      </c>
    </row>
    <row r="538" s="13" customFormat="1">
      <c r="B538" s="254"/>
      <c r="C538" s="255"/>
      <c r="D538" s="245" t="s">
        <v>176</v>
      </c>
      <c r="E538" s="255"/>
      <c r="F538" s="257" t="s">
        <v>1047</v>
      </c>
      <c r="G538" s="255"/>
      <c r="H538" s="258">
        <v>183.59999999999999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AT538" s="264" t="s">
        <v>176</v>
      </c>
      <c r="AU538" s="264" t="s">
        <v>87</v>
      </c>
      <c r="AV538" s="13" t="s">
        <v>87</v>
      </c>
      <c r="AW538" s="13" t="s">
        <v>4</v>
      </c>
      <c r="AX538" s="13" t="s">
        <v>85</v>
      </c>
      <c r="AY538" s="264" t="s">
        <v>166</v>
      </c>
    </row>
    <row r="539" s="1" customFormat="1" ht="16.5" customHeight="1">
      <c r="B539" s="37"/>
      <c r="C539" s="230" t="s">
        <v>1048</v>
      </c>
      <c r="D539" s="230" t="s">
        <v>169</v>
      </c>
      <c r="E539" s="231" t="s">
        <v>1049</v>
      </c>
      <c r="F539" s="232" t="s">
        <v>1050</v>
      </c>
      <c r="G539" s="233" t="s">
        <v>234</v>
      </c>
      <c r="H539" s="234">
        <v>42</v>
      </c>
      <c r="I539" s="235"/>
      <c r="J539" s="236">
        <f>ROUND(I539*H539,2)</f>
        <v>0</v>
      </c>
      <c r="K539" s="232" t="s">
        <v>173</v>
      </c>
      <c r="L539" s="42"/>
      <c r="M539" s="237" t="s">
        <v>1</v>
      </c>
      <c r="N539" s="238" t="s">
        <v>43</v>
      </c>
      <c r="O539" s="85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AR539" s="241" t="s">
        <v>219</v>
      </c>
      <c r="AT539" s="241" t="s">
        <v>169</v>
      </c>
      <c r="AU539" s="241" t="s">
        <v>87</v>
      </c>
      <c r="AY539" s="16" t="s">
        <v>166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6" t="s">
        <v>85</v>
      </c>
      <c r="BK539" s="242">
        <f>ROUND(I539*H539,2)</f>
        <v>0</v>
      </c>
      <c r="BL539" s="16" t="s">
        <v>219</v>
      </c>
      <c r="BM539" s="241" t="s">
        <v>1051</v>
      </c>
    </row>
    <row r="540" s="13" customFormat="1">
      <c r="B540" s="254"/>
      <c r="C540" s="255"/>
      <c r="D540" s="245" t="s">
        <v>176</v>
      </c>
      <c r="E540" s="256" t="s">
        <v>1</v>
      </c>
      <c r="F540" s="257" t="s">
        <v>1052</v>
      </c>
      <c r="G540" s="255"/>
      <c r="H540" s="258">
        <v>42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AT540" s="264" t="s">
        <v>176</v>
      </c>
      <c r="AU540" s="264" t="s">
        <v>87</v>
      </c>
      <c r="AV540" s="13" t="s">
        <v>87</v>
      </c>
      <c r="AW540" s="13" t="s">
        <v>32</v>
      </c>
      <c r="AX540" s="13" t="s">
        <v>78</v>
      </c>
      <c r="AY540" s="264" t="s">
        <v>166</v>
      </c>
    </row>
    <row r="541" s="14" customFormat="1">
      <c r="B541" s="265"/>
      <c r="C541" s="266"/>
      <c r="D541" s="245" t="s">
        <v>176</v>
      </c>
      <c r="E541" s="267" t="s">
        <v>1</v>
      </c>
      <c r="F541" s="268" t="s">
        <v>181</v>
      </c>
      <c r="G541" s="266"/>
      <c r="H541" s="269">
        <v>42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AT541" s="275" t="s">
        <v>176</v>
      </c>
      <c r="AU541" s="275" t="s">
        <v>87</v>
      </c>
      <c r="AV541" s="14" t="s">
        <v>174</v>
      </c>
      <c r="AW541" s="14" t="s">
        <v>32</v>
      </c>
      <c r="AX541" s="14" t="s">
        <v>85</v>
      </c>
      <c r="AY541" s="275" t="s">
        <v>166</v>
      </c>
    </row>
    <row r="542" s="1" customFormat="1" ht="16.5" customHeight="1">
      <c r="B542" s="37"/>
      <c r="C542" s="276" t="s">
        <v>1053</v>
      </c>
      <c r="D542" s="276" t="s">
        <v>300</v>
      </c>
      <c r="E542" s="277" t="s">
        <v>1054</v>
      </c>
      <c r="F542" s="278" t="s">
        <v>1055</v>
      </c>
      <c r="G542" s="279" t="s">
        <v>234</v>
      </c>
      <c r="H542" s="280">
        <v>42.840000000000003</v>
      </c>
      <c r="I542" s="281"/>
      <c r="J542" s="282">
        <f>ROUND(I542*H542,2)</f>
        <v>0</v>
      </c>
      <c r="K542" s="278" t="s">
        <v>173</v>
      </c>
      <c r="L542" s="283"/>
      <c r="M542" s="284" t="s">
        <v>1</v>
      </c>
      <c r="N542" s="285" t="s">
        <v>43</v>
      </c>
      <c r="O542" s="85"/>
      <c r="P542" s="239">
        <f>O542*H542</f>
        <v>0</v>
      </c>
      <c r="Q542" s="239">
        <v>0.00017000000000000001</v>
      </c>
      <c r="R542" s="239">
        <f>Q542*H542</f>
        <v>0.0072828000000000007</v>
      </c>
      <c r="S542" s="239">
        <v>0</v>
      </c>
      <c r="T542" s="240">
        <f>S542*H542</f>
        <v>0</v>
      </c>
      <c r="AR542" s="241" t="s">
        <v>303</v>
      </c>
      <c r="AT542" s="241" t="s">
        <v>300</v>
      </c>
      <c r="AU542" s="241" t="s">
        <v>87</v>
      </c>
      <c r="AY542" s="16" t="s">
        <v>166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85</v>
      </c>
      <c r="BK542" s="242">
        <f>ROUND(I542*H542,2)</f>
        <v>0</v>
      </c>
      <c r="BL542" s="16" t="s">
        <v>219</v>
      </c>
      <c r="BM542" s="241" t="s">
        <v>1056</v>
      </c>
    </row>
    <row r="543" s="13" customFormat="1">
      <c r="B543" s="254"/>
      <c r="C543" s="255"/>
      <c r="D543" s="245" t="s">
        <v>176</v>
      </c>
      <c r="E543" s="255"/>
      <c r="F543" s="257" t="s">
        <v>1057</v>
      </c>
      <c r="G543" s="255"/>
      <c r="H543" s="258">
        <v>42.840000000000003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AT543" s="264" t="s">
        <v>176</v>
      </c>
      <c r="AU543" s="264" t="s">
        <v>87</v>
      </c>
      <c r="AV543" s="13" t="s">
        <v>87</v>
      </c>
      <c r="AW543" s="13" t="s">
        <v>4</v>
      </c>
      <c r="AX543" s="13" t="s">
        <v>85</v>
      </c>
      <c r="AY543" s="264" t="s">
        <v>166</v>
      </c>
    </row>
    <row r="544" s="1" customFormat="1" ht="16.5" customHeight="1">
      <c r="B544" s="37"/>
      <c r="C544" s="230" t="s">
        <v>1058</v>
      </c>
      <c r="D544" s="230" t="s">
        <v>169</v>
      </c>
      <c r="E544" s="231" t="s">
        <v>1059</v>
      </c>
      <c r="F544" s="232" t="s">
        <v>1060</v>
      </c>
      <c r="G544" s="233" t="s">
        <v>234</v>
      </c>
      <c r="H544" s="234">
        <v>180</v>
      </c>
      <c r="I544" s="235"/>
      <c r="J544" s="236">
        <f>ROUND(I544*H544,2)</f>
        <v>0</v>
      </c>
      <c r="K544" s="232" t="s">
        <v>173</v>
      </c>
      <c r="L544" s="42"/>
      <c r="M544" s="237" t="s">
        <v>1</v>
      </c>
      <c r="N544" s="238" t="s">
        <v>43</v>
      </c>
      <c r="O544" s="85"/>
      <c r="P544" s="239">
        <f>O544*H544</f>
        <v>0</v>
      </c>
      <c r="Q544" s="239">
        <v>3.0000000000000001E-05</v>
      </c>
      <c r="R544" s="239">
        <f>Q544*H544</f>
        <v>0.0054000000000000003</v>
      </c>
      <c r="S544" s="239">
        <v>0</v>
      </c>
      <c r="T544" s="240">
        <f>S544*H544</f>
        <v>0</v>
      </c>
      <c r="AR544" s="241" t="s">
        <v>219</v>
      </c>
      <c r="AT544" s="241" t="s">
        <v>169</v>
      </c>
      <c r="AU544" s="241" t="s">
        <v>87</v>
      </c>
      <c r="AY544" s="16" t="s">
        <v>166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6" t="s">
        <v>85</v>
      </c>
      <c r="BK544" s="242">
        <f>ROUND(I544*H544,2)</f>
        <v>0</v>
      </c>
      <c r="BL544" s="16" t="s">
        <v>219</v>
      </c>
      <c r="BM544" s="241" t="s">
        <v>1061</v>
      </c>
    </row>
    <row r="545" s="1" customFormat="1" ht="24" customHeight="1">
      <c r="B545" s="37"/>
      <c r="C545" s="230" t="s">
        <v>1062</v>
      </c>
      <c r="D545" s="230" t="s">
        <v>169</v>
      </c>
      <c r="E545" s="231" t="s">
        <v>1063</v>
      </c>
      <c r="F545" s="232" t="s">
        <v>1064</v>
      </c>
      <c r="G545" s="233" t="s">
        <v>192</v>
      </c>
      <c r="H545" s="234">
        <v>0.42999999999999999</v>
      </c>
      <c r="I545" s="235"/>
      <c r="J545" s="236">
        <f>ROUND(I545*H545,2)</f>
        <v>0</v>
      </c>
      <c r="K545" s="232" t="s">
        <v>173</v>
      </c>
      <c r="L545" s="42"/>
      <c r="M545" s="237" t="s">
        <v>1</v>
      </c>
      <c r="N545" s="238" t="s">
        <v>43</v>
      </c>
      <c r="O545" s="85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AR545" s="241" t="s">
        <v>219</v>
      </c>
      <c r="AT545" s="241" t="s">
        <v>169</v>
      </c>
      <c r="AU545" s="241" t="s">
        <v>87</v>
      </c>
      <c r="AY545" s="16" t="s">
        <v>166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6" t="s">
        <v>85</v>
      </c>
      <c r="BK545" s="242">
        <f>ROUND(I545*H545,2)</f>
        <v>0</v>
      </c>
      <c r="BL545" s="16" t="s">
        <v>219</v>
      </c>
      <c r="BM545" s="241" t="s">
        <v>1065</v>
      </c>
    </row>
    <row r="546" s="11" customFormat="1" ht="22.8" customHeight="1">
      <c r="B546" s="214"/>
      <c r="C546" s="215"/>
      <c r="D546" s="216" t="s">
        <v>77</v>
      </c>
      <c r="E546" s="228" t="s">
        <v>1066</v>
      </c>
      <c r="F546" s="228" t="s">
        <v>1067</v>
      </c>
      <c r="G546" s="215"/>
      <c r="H546" s="215"/>
      <c r="I546" s="218"/>
      <c r="J546" s="229">
        <f>BK546</f>
        <v>0</v>
      </c>
      <c r="K546" s="215"/>
      <c r="L546" s="220"/>
      <c r="M546" s="221"/>
      <c r="N546" s="222"/>
      <c r="O546" s="222"/>
      <c r="P546" s="223">
        <f>SUM(P547:P565)</f>
        <v>0</v>
      </c>
      <c r="Q546" s="222"/>
      <c r="R546" s="223">
        <f>SUM(R547:R565)</f>
        <v>13.005796500000001</v>
      </c>
      <c r="S546" s="222"/>
      <c r="T546" s="224">
        <f>SUM(T547:T565)</f>
        <v>8.4863999999999997</v>
      </c>
      <c r="AR546" s="225" t="s">
        <v>87</v>
      </c>
      <c r="AT546" s="226" t="s">
        <v>77</v>
      </c>
      <c r="AU546" s="226" t="s">
        <v>85</v>
      </c>
      <c r="AY546" s="225" t="s">
        <v>166</v>
      </c>
      <c r="BK546" s="227">
        <f>SUM(BK547:BK565)</f>
        <v>0</v>
      </c>
    </row>
    <row r="547" s="1" customFormat="1" ht="16.5" customHeight="1">
      <c r="B547" s="37"/>
      <c r="C547" s="230" t="s">
        <v>1068</v>
      </c>
      <c r="D547" s="230" t="s">
        <v>169</v>
      </c>
      <c r="E547" s="231" t="s">
        <v>1069</v>
      </c>
      <c r="F547" s="232" t="s">
        <v>1070</v>
      </c>
      <c r="G547" s="233" t="s">
        <v>172</v>
      </c>
      <c r="H547" s="234">
        <v>685.5</v>
      </c>
      <c r="I547" s="235"/>
      <c r="J547" s="236">
        <f>ROUND(I547*H547,2)</f>
        <v>0</v>
      </c>
      <c r="K547" s="232" t="s">
        <v>173</v>
      </c>
      <c r="L547" s="42"/>
      <c r="M547" s="237" t="s">
        <v>1</v>
      </c>
      <c r="N547" s="238" t="s">
        <v>43</v>
      </c>
      <c r="O547" s="85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AR547" s="241" t="s">
        <v>219</v>
      </c>
      <c r="AT547" s="241" t="s">
        <v>169</v>
      </c>
      <c r="AU547" s="241" t="s">
        <v>87</v>
      </c>
      <c r="AY547" s="16" t="s">
        <v>166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6" t="s">
        <v>85</v>
      </c>
      <c r="BK547" s="242">
        <f>ROUND(I547*H547,2)</f>
        <v>0</v>
      </c>
      <c r="BL547" s="16" t="s">
        <v>219</v>
      </c>
      <c r="BM547" s="241" t="s">
        <v>1071</v>
      </c>
    </row>
    <row r="548" s="1" customFormat="1" ht="16.5" customHeight="1">
      <c r="B548" s="37"/>
      <c r="C548" s="230" t="s">
        <v>1072</v>
      </c>
      <c r="D548" s="230" t="s">
        <v>169</v>
      </c>
      <c r="E548" s="231" t="s">
        <v>1073</v>
      </c>
      <c r="F548" s="232" t="s">
        <v>1074</v>
      </c>
      <c r="G548" s="233" t="s">
        <v>172</v>
      </c>
      <c r="H548" s="234">
        <v>640.5</v>
      </c>
      <c r="I548" s="235"/>
      <c r="J548" s="236">
        <f>ROUND(I548*H548,2)</f>
        <v>0</v>
      </c>
      <c r="K548" s="232" t="s">
        <v>173</v>
      </c>
      <c r="L548" s="42"/>
      <c r="M548" s="237" t="s">
        <v>1</v>
      </c>
      <c r="N548" s="238" t="s">
        <v>43</v>
      </c>
      <c r="O548" s="85"/>
      <c r="P548" s="239">
        <f>O548*H548</f>
        <v>0</v>
      </c>
      <c r="Q548" s="239">
        <v>0.00029999999999999997</v>
      </c>
      <c r="R548" s="239">
        <f>Q548*H548</f>
        <v>0.19214999999999999</v>
      </c>
      <c r="S548" s="239">
        <v>0</v>
      </c>
      <c r="T548" s="240">
        <f>S548*H548</f>
        <v>0</v>
      </c>
      <c r="AR548" s="241" t="s">
        <v>219</v>
      </c>
      <c r="AT548" s="241" t="s">
        <v>169</v>
      </c>
      <c r="AU548" s="241" t="s">
        <v>87</v>
      </c>
      <c r="AY548" s="16" t="s">
        <v>166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6" t="s">
        <v>85</v>
      </c>
      <c r="BK548" s="242">
        <f>ROUND(I548*H548,2)</f>
        <v>0</v>
      </c>
      <c r="BL548" s="16" t="s">
        <v>219</v>
      </c>
      <c r="BM548" s="241" t="s">
        <v>1075</v>
      </c>
    </row>
    <row r="549" s="13" customFormat="1">
      <c r="B549" s="254"/>
      <c r="C549" s="255"/>
      <c r="D549" s="245" t="s">
        <v>176</v>
      </c>
      <c r="E549" s="256" t="s">
        <v>1</v>
      </c>
      <c r="F549" s="257" t="s">
        <v>1076</v>
      </c>
      <c r="G549" s="255"/>
      <c r="H549" s="258">
        <v>640.5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AT549" s="264" t="s">
        <v>176</v>
      </c>
      <c r="AU549" s="264" t="s">
        <v>87</v>
      </c>
      <c r="AV549" s="13" t="s">
        <v>87</v>
      </c>
      <c r="AW549" s="13" t="s">
        <v>32</v>
      </c>
      <c r="AX549" s="13" t="s">
        <v>78</v>
      </c>
      <c r="AY549" s="264" t="s">
        <v>166</v>
      </c>
    </row>
    <row r="550" s="14" customFormat="1">
      <c r="B550" s="265"/>
      <c r="C550" s="266"/>
      <c r="D550" s="245" t="s">
        <v>176</v>
      </c>
      <c r="E550" s="267" t="s">
        <v>1</v>
      </c>
      <c r="F550" s="268" t="s">
        <v>181</v>
      </c>
      <c r="G550" s="266"/>
      <c r="H550" s="269">
        <v>640.5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AT550" s="275" t="s">
        <v>176</v>
      </c>
      <c r="AU550" s="275" t="s">
        <v>87</v>
      </c>
      <c r="AV550" s="14" t="s">
        <v>174</v>
      </c>
      <c r="AW550" s="14" t="s">
        <v>32</v>
      </c>
      <c r="AX550" s="14" t="s">
        <v>85</v>
      </c>
      <c r="AY550" s="275" t="s">
        <v>166</v>
      </c>
    </row>
    <row r="551" s="1" customFormat="1" ht="24" customHeight="1">
      <c r="B551" s="37"/>
      <c r="C551" s="230" t="s">
        <v>1077</v>
      </c>
      <c r="D551" s="230" t="s">
        <v>169</v>
      </c>
      <c r="E551" s="231" t="s">
        <v>1078</v>
      </c>
      <c r="F551" s="232" t="s">
        <v>1079</v>
      </c>
      <c r="G551" s="233" t="s">
        <v>172</v>
      </c>
      <c r="H551" s="234">
        <v>312</v>
      </c>
      <c r="I551" s="235"/>
      <c r="J551" s="236">
        <f>ROUND(I551*H551,2)</f>
        <v>0</v>
      </c>
      <c r="K551" s="232" t="s">
        <v>173</v>
      </c>
      <c r="L551" s="42"/>
      <c r="M551" s="237" t="s">
        <v>1</v>
      </c>
      <c r="N551" s="238" t="s">
        <v>43</v>
      </c>
      <c r="O551" s="85"/>
      <c r="P551" s="239">
        <f>O551*H551</f>
        <v>0</v>
      </c>
      <c r="Q551" s="239">
        <v>0</v>
      </c>
      <c r="R551" s="239">
        <f>Q551*H551</f>
        <v>0</v>
      </c>
      <c r="S551" s="239">
        <v>0.027199999999999998</v>
      </c>
      <c r="T551" s="240">
        <f>S551*H551</f>
        <v>8.4863999999999997</v>
      </c>
      <c r="AR551" s="241" t="s">
        <v>219</v>
      </c>
      <c r="AT551" s="241" t="s">
        <v>169</v>
      </c>
      <c r="AU551" s="241" t="s">
        <v>87</v>
      </c>
      <c r="AY551" s="16" t="s">
        <v>166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6" t="s">
        <v>85</v>
      </c>
      <c r="BK551" s="242">
        <f>ROUND(I551*H551,2)</f>
        <v>0</v>
      </c>
      <c r="BL551" s="16" t="s">
        <v>219</v>
      </c>
      <c r="BM551" s="241" t="s">
        <v>1080</v>
      </c>
    </row>
    <row r="552" s="13" customFormat="1">
      <c r="B552" s="254"/>
      <c r="C552" s="255"/>
      <c r="D552" s="245" t="s">
        <v>176</v>
      </c>
      <c r="E552" s="256" t="s">
        <v>1</v>
      </c>
      <c r="F552" s="257" t="s">
        <v>1081</v>
      </c>
      <c r="G552" s="255"/>
      <c r="H552" s="258">
        <v>312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AT552" s="264" t="s">
        <v>176</v>
      </c>
      <c r="AU552" s="264" t="s">
        <v>87</v>
      </c>
      <c r="AV552" s="13" t="s">
        <v>87</v>
      </c>
      <c r="AW552" s="13" t="s">
        <v>32</v>
      </c>
      <c r="AX552" s="13" t="s">
        <v>78</v>
      </c>
      <c r="AY552" s="264" t="s">
        <v>166</v>
      </c>
    </row>
    <row r="553" s="14" customFormat="1">
      <c r="B553" s="265"/>
      <c r="C553" s="266"/>
      <c r="D553" s="245" t="s">
        <v>176</v>
      </c>
      <c r="E553" s="267" t="s">
        <v>1</v>
      </c>
      <c r="F553" s="268" t="s">
        <v>181</v>
      </c>
      <c r="G553" s="266"/>
      <c r="H553" s="269">
        <v>312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AT553" s="275" t="s">
        <v>176</v>
      </c>
      <c r="AU553" s="275" t="s">
        <v>87</v>
      </c>
      <c r="AV553" s="14" t="s">
        <v>174</v>
      </c>
      <c r="AW553" s="14" t="s">
        <v>32</v>
      </c>
      <c r="AX553" s="14" t="s">
        <v>85</v>
      </c>
      <c r="AY553" s="275" t="s">
        <v>166</v>
      </c>
    </row>
    <row r="554" s="1" customFormat="1" ht="24" customHeight="1">
      <c r="B554" s="37"/>
      <c r="C554" s="230" t="s">
        <v>1082</v>
      </c>
      <c r="D554" s="230" t="s">
        <v>169</v>
      </c>
      <c r="E554" s="231" t="s">
        <v>1083</v>
      </c>
      <c r="F554" s="232" t="s">
        <v>1084</v>
      </c>
      <c r="G554" s="233" t="s">
        <v>172</v>
      </c>
      <c r="H554" s="234">
        <v>640.5</v>
      </c>
      <c r="I554" s="235"/>
      <c r="J554" s="236">
        <f>ROUND(I554*H554,2)</f>
        <v>0</v>
      </c>
      <c r="K554" s="232" t="s">
        <v>173</v>
      </c>
      <c r="L554" s="42"/>
      <c r="M554" s="237" t="s">
        <v>1</v>
      </c>
      <c r="N554" s="238" t="s">
        <v>43</v>
      </c>
      <c r="O554" s="85"/>
      <c r="P554" s="239">
        <f>O554*H554</f>
        <v>0</v>
      </c>
      <c r="Q554" s="239">
        <v>0.0060499999999999998</v>
      </c>
      <c r="R554" s="239">
        <f>Q554*H554</f>
        <v>3.8750249999999999</v>
      </c>
      <c r="S554" s="239">
        <v>0</v>
      </c>
      <c r="T554" s="240">
        <f>S554*H554</f>
        <v>0</v>
      </c>
      <c r="AR554" s="241" t="s">
        <v>219</v>
      </c>
      <c r="AT554" s="241" t="s">
        <v>169</v>
      </c>
      <c r="AU554" s="241" t="s">
        <v>87</v>
      </c>
      <c r="AY554" s="16" t="s">
        <v>166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6" t="s">
        <v>85</v>
      </c>
      <c r="BK554" s="242">
        <f>ROUND(I554*H554,2)</f>
        <v>0</v>
      </c>
      <c r="BL554" s="16" t="s">
        <v>219</v>
      </c>
      <c r="BM554" s="241" t="s">
        <v>1085</v>
      </c>
    </row>
    <row r="555" s="13" customFormat="1">
      <c r="B555" s="254"/>
      <c r="C555" s="255"/>
      <c r="D555" s="245" t="s">
        <v>176</v>
      </c>
      <c r="E555" s="256" t="s">
        <v>1</v>
      </c>
      <c r="F555" s="257" t="s">
        <v>1076</v>
      </c>
      <c r="G555" s="255"/>
      <c r="H555" s="258">
        <v>640.5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AT555" s="264" t="s">
        <v>176</v>
      </c>
      <c r="AU555" s="264" t="s">
        <v>87</v>
      </c>
      <c r="AV555" s="13" t="s">
        <v>87</v>
      </c>
      <c r="AW555" s="13" t="s">
        <v>32</v>
      </c>
      <c r="AX555" s="13" t="s">
        <v>78</v>
      </c>
      <c r="AY555" s="264" t="s">
        <v>166</v>
      </c>
    </row>
    <row r="556" s="14" customFormat="1">
      <c r="B556" s="265"/>
      <c r="C556" s="266"/>
      <c r="D556" s="245" t="s">
        <v>176</v>
      </c>
      <c r="E556" s="267" t="s">
        <v>1</v>
      </c>
      <c r="F556" s="268" t="s">
        <v>181</v>
      </c>
      <c r="G556" s="266"/>
      <c r="H556" s="269">
        <v>640.5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AT556" s="275" t="s">
        <v>176</v>
      </c>
      <c r="AU556" s="275" t="s">
        <v>87</v>
      </c>
      <c r="AV556" s="14" t="s">
        <v>174</v>
      </c>
      <c r="AW556" s="14" t="s">
        <v>32</v>
      </c>
      <c r="AX556" s="14" t="s">
        <v>85</v>
      </c>
      <c r="AY556" s="275" t="s">
        <v>166</v>
      </c>
    </row>
    <row r="557" s="1" customFormat="1" ht="16.5" customHeight="1">
      <c r="B557" s="37"/>
      <c r="C557" s="276" t="s">
        <v>1086</v>
      </c>
      <c r="D557" s="276" t="s">
        <v>300</v>
      </c>
      <c r="E557" s="277" t="s">
        <v>1087</v>
      </c>
      <c r="F557" s="278" t="s">
        <v>1088</v>
      </c>
      <c r="G557" s="279" t="s">
        <v>172</v>
      </c>
      <c r="H557" s="280">
        <v>685.33500000000004</v>
      </c>
      <c r="I557" s="281"/>
      <c r="J557" s="282">
        <f>ROUND(I557*H557,2)</f>
        <v>0</v>
      </c>
      <c r="K557" s="278" t="s">
        <v>173</v>
      </c>
      <c r="L557" s="283"/>
      <c r="M557" s="284" t="s">
        <v>1</v>
      </c>
      <c r="N557" s="285" t="s">
        <v>43</v>
      </c>
      <c r="O557" s="85"/>
      <c r="P557" s="239">
        <f>O557*H557</f>
        <v>0</v>
      </c>
      <c r="Q557" s="239">
        <v>0.0129</v>
      </c>
      <c r="R557" s="239">
        <f>Q557*H557</f>
        <v>8.8408215000000006</v>
      </c>
      <c r="S557" s="239">
        <v>0</v>
      </c>
      <c r="T557" s="240">
        <f>S557*H557</f>
        <v>0</v>
      </c>
      <c r="AR557" s="241" t="s">
        <v>303</v>
      </c>
      <c r="AT557" s="241" t="s">
        <v>300</v>
      </c>
      <c r="AU557" s="241" t="s">
        <v>87</v>
      </c>
      <c r="AY557" s="16" t="s">
        <v>166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6" t="s">
        <v>85</v>
      </c>
      <c r="BK557" s="242">
        <f>ROUND(I557*H557,2)</f>
        <v>0</v>
      </c>
      <c r="BL557" s="16" t="s">
        <v>219</v>
      </c>
      <c r="BM557" s="241" t="s">
        <v>1089</v>
      </c>
    </row>
    <row r="558" s="13" customFormat="1">
      <c r="B558" s="254"/>
      <c r="C558" s="255"/>
      <c r="D558" s="245" t="s">
        <v>176</v>
      </c>
      <c r="E558" s="255"/>
      <c r="F558" s="257" t="s">
        <v>1090</v>
      </c>
      <c r="G558" s="255"/>
      <c r="H558" s="258">
        <v>685.33500000000004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AT558" s="264" t="s">
        <v>176</v>
      </c>
      <c r="AU558" s="264" t="s">
        <v>87</v>
      </c>
      <c r="AV558" s="13" t="s">
        <v>87</v>
      </c>
      <c r="AW558" s="13" t="s">
        <v>4</v>
      </c>
      <c r="AX558" s="13" t="s">
        <v>85</v>
      </c>
      <c r="AY558" s="264" t="s">
        <v>166</v>
      </c>
    </row>
    <row r="559" s="1" customFormat="1" ht="16.5" customHeight="1">
      <c r="B559" s="37"/>
      <c r="C559" s="230" t="s">
        <v>1091</v>
      </c>
      <c r="D559" s="230" t="s">
        <v>169</v>
      </c>
      <c r="E559" s="231" t="s">
        <v>1092</v>
      </c>
      <c r="F559" s="232" t="s">
        <v>1093</v>
      </c>
      <c r="G559" s="233" t="s">
        <v>234</v>
      </c>
      <c r="H559" s="234">
        <v>345</v>
      </c>
      <c r="I559" s="235"/>
      <c r="J559" s="236">
        <f>ROUND(I559*H559,2)</f>
        <v>0</v>
      </c>
      <c r="K559" s="232" t="s">
        <v>173</v>
      </c>
      <c r="L559" s="42"/>
      <c r="M559" s="237" t="s">
        <v>1</v>
      </c>
      <c r="N559" s="238" t="s">
        <v>43</v>
      </c>
      <c r="O559" s="85"/>
      <c r="P559" s="239">
        <f>O559*H559</f>
        <v>0</v>
      </c>
      <c r="Q559" s="239">
        <v>0.00025999999999999998</v>
      </c>
      <c r="R559" s="239">
        <f>Q559*H559</f>
        <v>0.089699999999999988</v>
      </c>
      <c r="S559" s="239">
        <v>0</v>
      </c>
      <c r="T559" s="240">
        <f>S559*H559</f>
        <v>0</v>
      </c>
      <c r="AR559" s="241" t="s">
        <v>219</v>
      </c>
      <c r="AT559" s="241" t="s">
        <v>169</v>
      </c>
      <c r="AU559" s="241" t="s">
        <v>87</v>
      </c>
      <c r="AY559" s="16" t="s">
        <v>166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6" t="s">
        <v>85</v>
      </c>
      <c r="BK559" s="242">
        <f>ROUND(I559*H559,2)</f>
        <v>0</v>
      </c>
      <c r="BL559" s="16" t="s">
        <v>219</v>
      </c>
      <c r="BM559" s="241" t="s">
        <v>1094</v>
      </c>
    </row>
    <row r="560" s="13" customFormat="1">
      <c r="B560" s="254"/>
      <c r="C560" s="255"/>
      <c r="D560" s="245" t="s">
        <v>176</v>
      </c>
      <c r="E560" s="256" t="s">
        <v>1</v>
      </c>
      <c r="F560" s="257" t="s">
        <v>1095</v>
      </c>
      <c r="G560" s="255"/>
      <c r="H560" s="258">
        <v>345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AT560" s="264" t="s">
        <v>176</v>
      </c>
      <c r="AU560" s="264" t="s">
        <v>87</v>
      </c>
      <c r="AV560" s="13" t="s">
        <v>87</v>
      </c>
      <c r="AW560" s="13" t="s">
        <v>32</v>
      </c>
      <c r="AX560" s="13" t="s">
        <v>78</v>
      </c>
      <c r="AY560" s="264" t="s">
        <v>166</v>
      </c>
    </row>
    <row r="561" s="14" customFormat="1">
      <c r="B561" s="265"/>
      <c r="C561" s="266"/>
      <c r="D561" s="245" t="s">
        <v>176</v>
      </c>
      <c r="E561" s="267" t="s">
        <v>1</v>
      </c>
      <c r="F561" s="268" t="s">
        <v>181</v>
      </c>
      <c r="G561" s="266"/>
      <c r="H561" s="269">
        <v>345</v>
      </c>
      <c r="I561" s="270"/>
      <c r="J561" s="266"/>
      <c r="K561" s="266"/>
      <c r="L561" s="271"/>
      <c r="M561" s="272"/>
      <c r="N561" s="273"/>
      <c r="O561" s="273"/>
      <c r="P561" s="273"/>
      <c r="Q561" s="273"/>
      <c r="R561" s="273"/>
      <c r="S561" s="273"/>
      <c r="T561" s="274"/>
      <c r="AT561" s="275" t="s">
        <v>176</v>
      </c>
      <c r="AU561" s="275" t="s">
        <v>87</v>
      </c>
      <c r="AV561" s="14" t="s">
        <v>174</v>
      </c>
      <c r="AW561" s="14" t="s">
        <v>32</v>
      </c>
      <c r="AX561" s="14" t="s">
        <v>85</v>
      </c>
      <c r="AY561" s="275" t="s">
        <v>166</v>
      </c>
    </row>
    <row r="562" s="1" customFormat="1" ht="16.5" customHeight="1">
      <c r="B562" s="37"/>
      <c r="C562" s="230" t="s">
        <v>1096</v>
      </c>
      <c r="D562" s="230" t="s">
        <v>169</v>
      </c>
      <c r="E562" s="231" t="s">
        <v>1097</v>
      </c>
      <c r="F562" s="232" t="s">
        <v>1098</v>
      </c>
      <c r="G562" s="233" t="s">
        <v>234</v>
      </c>
      <c r="H562" s="234">
        <v>270</v>
      </c>
      <c r="I562" s="235"/>
      <c r="J562" s="236">
        <f>ROUND(I562*H562,2)</f>
        <v>0</v>
      </c>
      <c r="K562" s="232" t="s">
        <v>173</v>
      </c>
      <c r="L562" s="42"/>
      <c r="M562" s="237" t="s">
        <v>1</v>
      </c>
      <c r="N562" s="238" t="s">
        <v>43</v>
      </c>
      <c r="O562" s="85"/>
      <c r="P562" s="239">
        <f>O562*H562</f>
        <v>0</v>
      </c>
      <c r="Q562" s="239">
        <v>3.0000000000000001E-05</v>
      </c>
      <c r="R562" s="239">
        <f>Q562*H562</f>
        <v>0.0080999999999999996</v>
      </c>
      <c r="S562" s="239">
        <v>0</v>
      </c>
      <c r="T562" s="240">
        <f>S562*H562</f>
        <v>0</v>
      </c>
      <c r="AR562" s="241" t="s">
        <v>219</v>
      </c>
      <c r="AT562" s="241" t="s">
        <v>169</v>
      </c>
      <c r="AU562" s="241" t="s">
        <v>87</v>
      </c>
      <c r="AY562" s="16" t="s">
        <v>166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6" t="s">
        <v>85</v>
      </c>
      <c r="BK562" s="242">
        <f>ROUND(I562*H562,2)</f>
        <v>0</v>
      </c>
      <c r="BL562" s="16" t="s">
        <v>219</v>
      </c>
      <c r="BM562" s="241" t="s">
        <v>1099</v>
      </c>
    </row>
    <row r="563" s="13" customFormat="1">
      <c r="B563" s="254"/>
      <c r="C563" s="255"/>
      <c r="D563" s="245" t="s">
        <v>176</v>
      </c>
      <c r="E563" s="256" t="s">
        <v>1</v>
      </c>
      <c r="F563" s="257" t="s">
        <v>1100</v>
      </c>
      <c r="G563" s="255"/>
      <c r="H563" s="258">
        <v>270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AT563" s="264" t="s">
        <v>176</v>
      </c>
      <c r="AU563" s="264" t="s">
        <v>87</v>
      </c>
      <c r="AV563" s="13" t="s">
        <v>87</v>
      </c>
      <c r="AW563" s="13" t="s">
        <v>32</v>
      </c>
      <c r="AX563" s="13" t="s">
        <v>78</v>
      </c>
      <c r="AY563" s="264" t="s">
        <v>166</v>
      </c>
    </row>
    <row r="564" s="14" customFormat="1">
      <c r="B564" s="265"/>
      <c r="C564" s="266"/>
      <c r="D564" s="245" t="s">
        <v>176</v>
      </c>
      <c r="E564" s="267" t="s">
        <v>1</v>
      </c>
      <c r="F564" s="268" t="s">
        <v>181</v>
      </c>
      <c r="G564" s="266"/>
      <c r="H564" s="269">
        <v>270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AT564" s="275" t="s">
        <v>176</v>
      </c>
      <c r="AU564" s="275" t="s">
        <v>87</v>
      </c>
      <c r="AV564" s="14" t="s">
        <v>174</v>
      </c>
      <c r="AW564" s="14" t="s">
        <v>32</v>
      </c>
      <c r="AX564" s="14" t="s">
        <v>85</v>
      </c>
      <c r="AY564" s="275" t="s">
        <v>166</v>
      </c>
    </row>
    <row r="565" s="1" customFormat="1" ht="24" customHeight="1">
      <c r="B565" s="37"/>
      <c r="C565" s="230" t="s">
        <v>1101</v>
      </c>
      <c r="D565" s="230" t="s">
        <v>169</v>
      </c>
      <c r="E565" s="231" t="s">
        <v>1102</v>
      </c>
      <c r="F565" s="232" t="s">
        <v>1103</v>
      </c>
      <c r="G565" s="233" t="s">
        <v>192</v>
      </c>
      <c r="H565" s="234">
        <v>13.006</v>
      </c>
      <c r="I565" s="235"/>
      <c r="J565" s="236">
        <f>ROUND(I565*H565,2)</f>
        <v>0</v>
      </c>
      <c r="K565" s="232" t="s">
        <v>173</v>
      </c>
      <c r="L565" s="42"/>
      <c r="M565" s="237" t="s">
        <v>1</v>
      </c>
      <c r="N565" s="238" t="s">
        <v>43</v>
      </c>
      <c r="O565" s="85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AR565" s="241" t="s">
        <v>219</v>
      </c>
      <c r="AT565" s="241" t="s">
        <v>169</v>
      </c>
      <c r="AU565" s="241" t="s">
        <v>87</v>
      </c>
      <c r="AY565" s="16" t="s">
        <v>166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6" t="s">
        <v>85</v>
      </c>
      <c r="BK565" s="242">
        <f>ROUND(I565*H565,2)</f>
        <v>0</v>
      </c>
      <c r="BL565" s="16" t="s">
        <v>219</v>
      </c>
      <c r="BM565" s="241" t="s">
        <v>1104</v>
      </c>
    </row>
    <row r="566" s="11" customFormat="1" ht="22.8" customHeight="1">
      <c r="B566" s="214"/>
      <c r="C566" s="215"/>
      <c r="D566" s="216" t="s">
        <v>77</v>
      </c>
      <c r="E566" s="228" t="s">
        <v>1105</v>
      </c>
      <c r="F566" s="228" t="s">
        <v>1106</v>
      </c>
      <c r="G566" s="215"/>
      <c r="H566" s="215"/>
      <c r="I566" s="218"/>
      <c r="J566" s="229">
        <f>BK566</f>
        <v>0</v>
      </c>
      <c r="K566" s="215"/>
      <c r="L566" s="220"/>
      <c r="M566" s="221"/>
      <c r="N566" s="222"/>
      <c r="O566" s="222"/>
      <c r="P566" s="223">
        <f>SUM(P567:P574)</f>
        <v>0</v>
      </c>
      <c r="Q566" s="222"/>
      <c r="R566" s="223">
        <f>SUM(R567:R574)</f>
        <v>0.091013999999999998</v>
      </c>
      <c r="S566" s="222"/>
      <c r="T566" s="224">
        <f>SUM(T567:T574)</f>
        <v>0</v>
      </c>
      <c r="AR566" s="225" t="s">
        <v>87</v>
      </c>
      <c r="AT566" s="226" t="s">
        <v>77</v>
      </c>
      <c r="AU566" s="226" t="s">
        <v>85</v>
      </c>
      <c r="AY566" s="225" t="s">
        <v>166</v>
      </c>
      <c r="BK566" s="227">
        <f>SUM(BK567:BK574)</f>
        <v>0</v>
      </c>
    </row>
    <row r="567" s="1" customFormat="1" ht="24" customHeight="1">
      <c r="B567" s="37"/>
      <c r="C567" s="230" t="s">
        <v>1107</v>
      </c>
      <c r="D567" s="230" t="s">
        <v>169</v>
      </c>
      <c r="E567" s="231" t="s">
        <v>1108</v>
      </c>
      <c r="F567" s="232" t="s">
        <v>1109</v>
      </c>
      <c r="G567" s="233" t="s">
        <v>172</v>
      </c>
      <c r="H567" s="234">
        <v>206.84999999999999</v>
      </c>
      <c r="I567" s="235"/>
      <c r="J567" s="236">
        <f>ROUND(I567*H567,2)</f>
        <v>0</v>
      </c>
      <c r="K567" s="232" t="s">
        <v>173</v>
      </c>
      <c r="L567" s="42"/>
      <c r="M567" s="237" t="s">
        <v>1</v>
      </c>
      <c r="N567" s="238" t="s">
        <v>43</v>
      </c>
      <c r="O567" s="85"/>
      <c r="P567" s="239">
        <f>O567*H567</f>
        <v>0</v>
      </c>
      <c r="Q567" s="239">
        <v>6.0000000000000002E-05</v>
      </c>
      <c r="R567" s="239">
        <f>Q567*H567</f>
        <v>0.012411</v>
      </c>
      <c r="S567" s="239">
        <v>0</v>
      </c>
      <c r="T567" s="240">
        <f>S567*H567</f>
        <v>0</v>
      </c>
      <c r="AR567" s="241" t="s">
        <v>219</v>
      </c>
      <c r="AT567" s="241" t="s">
        <v>169</v>
      </c>
      <c r="AU567" s="241" t="s">
        <v>87</v>
      </c>
      <c r="AY567" s="16" t="s">
        <v>166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6" t="s">
        <v>85</v>
      </c>
      <c r="BK567" s="242">
        <f>ROUND(I567*H567,2)</f>
        <v>0</v>
      </c>
      <c r="BL567" s="16" t="s">
        <v>219</v>
      </c>
      <c r="BM567" s="241" t="s">
        <v>1110</v>
      </c>
    </row>
    <row r="568" s="1" customFormat="1" ht="24" customHeight="1">
      <c r="B568" s="37"/>
      <c r="C568" s="230" t="s">
        <v>1111</v>
      </c>
      <c r="D568" s="230" t="s">
        <v>169</v>
      </c>
      <c r="E568" s="231" t="s">
        <v>1112</v>
      </c>
      <c r="F568" s="232" t="s">
        <v>1113</v>
      </c>
      <c r="G568" s="233" t="s">
        <v>172</v>
      </c>
      <c r="H568" s="234">
        <v>206.84999999999999</v>
      </c>
      <c r="I568" s="235"/>
      <c r="J568" s="236">
        <f>ROUND(I568*H568,2)</f>
        <v>0</v>
      </c>
      <c r="K568" s="232" t="s">
        <v>173</v>
      </c>
      <c r="L568" s="42"/>
      <c r="M568" s="237" t="s">
        <v>1</v>
      </c>
      <c r="N568" s="238" t="s">
        <v>43</v>
      </c>
      <c r="O568" s="85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AR568" s="241" t="s">
        <v>219</v>
      </c>
      <c r="AT568" s="241" t="s">
        <v>169</v>
      </c>
      <c r="AU568" s="241" t="s">
        <v>87</v>
      </c>
      <c r="AY568" s="16" t="s">
        <v>166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6" t="s">
        <v>85</v>
      </c>
      <c r="BK568" s="242">
        <f>ROUND(I568*H568,2)</f>
        <v>0</v>
      </c>
      <c r="BL568" s="16" t="s">
        <v>219</v>
      </c>
      <c r="BM568" s="241" t="s">
        <v>1114</v>
      </c>
    </row>
    <row r="569" s="1" customFormat="1" ht="24" customHeight="1">
      <c r="B569" s="37"/>
      <c r="C569" s="230" t="s">
        <v>1115</v>
      </c>
      <c r="D569" s="230" t="s">
        <v>169</v>
      </c>
      <c r="E569" s="231" t="s">
        <v>1116</v>
      </c>
      <c r="F569" s="232" t="s">
        <v>1117</v>
      </c>
      <c r="G569" s="233" t="s">
        <v>172</v>
      </c>
      <c r="H569" s="234">
        <v>206.84999999999999</v>
      </c>
      <c r="I569" s="235"/>
      <c r="J569" s="236">
        <f>ROUND(I569*H569,2)</f>
        <v>0</v>
      </c>
      <c r="K569" s="232" t="s">
        <v>173</v>
      </c>
      <c r="L569" s="42"/>
      <c r="M569" s="237" t="s">
        <v>1</v>
      </c>
      <c r="N569" s="238" t="s">
        <v>43</v>
      </c>
      <c r="O569" s="85"/>
      <c r="P569" s="239">
        <f>O569*H569</f>
        <v>0</v>
      </c>
      <c r="Q569" s="239">
        <v>0.00013999999999999999</v>
      </c>
      <c r="R569" s="239">
        <f>Q569*H569</f>
        <v>0.028958999999999995</v>
      </c>
      <c r="S569" s="239">
        <v>0</v>
      </c>
      <c r="T569" s="240">
        <f>S569*H569</f>
        <v>0</v>
      </c>
      <c r="AR569" s="241" t="s">
        <v>219</v>
      </c>
      <c r="AT569" s="241" t="s">
        <v>169</v>
      </c>
      <c r="AU569" s="241" t="s">
        <v>87</v>
      </c>
      <c r="AY569" s="16" t="s">
        <v>166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6" t="s">
        <v>85</v>
      </c>
      <c r="BK569" s="242">
        <f>ROUND(I569*H569,2)</f>
        <v>0</v>
      </c>
      <c r="BL569" s="16" t="s">
        <v>219</v>
      </c>
      <c r="BM569" s="241" t="s">
        <v>1118</v>
      </c>
    </row>
    <row r="570" s="12" customFormat="1">
      <c r="B570" s="243"/>
      <c r="C570" s="244"/>
      <c r="D570" s="245" t="s">
        <v>176</v>
      </c>
      <c r="E570" s="246" t="s">
        <v>1</v>
      </c>
      <c r="F570" s="247" t="s">
        <v>1119</v>
      </c>
      <c r="G570" s="244"/>
      <c r="H570" s="246" t="s">
        <v>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176</v>
      </c>
      <c r="AU570" s="253" t="s">
        <v>87</v>
      </c>
      <c r="AV570" s="12" t="s">
        <v>85</v>
      </c>
      <c r="AW570" s="12" t="s">
        <v>32</v>
      </c>
      <c r="AX570" s="12" t="s">
        <v>78</v>
      </c>
      <c r="AY570" s="253" t="s">
        <v>166</v>
      </c>
    </row>
    <row r="571" s="13" customFormat="1">
      <c r="B571" s="254"/>
      <c r="C571" s="255"/>
      <c r="D571" s="245" t="s">
        <v>176</v>
      </c>
      <c r="E571" s="256" t="s">
        <v>1</v>
      </c>
      <c r="F571" s="257" t="s">
        <v>1120</v>
      </c>
      <c r="G571" s="255"/>
      <c r="H571" s="258">
        <v>206.84999999999999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176</v>
      </c>
      <c r="AU571" s="264" t="s">
        <v>87</v>
      </c>
      <c r="AV571" s="13" t="s">
        <v>87</v>
      </c>
      <c r="AW571" s="13" t="s">
        <v>32</v>
      </c>
      <c r="AX571" s="13" t="s">
        <v>78</v>
      </c>
      <c r="AY571" s="264" t="s">
        <v>166</v>
      </c>
    </row>
    <row r="572" s="14" customFormat="1">
      <c r="B572" s="265"/>
      <c r="C572" s="266"/>
      <c r="D572" s="245" t="s">
        <v>176</v>
      </c>
      <c r="E572" s="267" t="s">
        <v>1</v>
      </c>
      <c r="F572" s="268" t="s">
        <v>181</v>
      </c>
      <c r="G572" s="266"/>
      <c r="H572" s="269">
        <v>206.84999999999999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176</v>
      </c>
      <c r="AU572" s="275" t="s">
        <v>87</v>
      </c>
      <c r="AV572" s="14" t="s">
        <v>174</v>
      </c>
      <c r="AW572" s="14" t="s">
        <v>32</v>
      </c>
      <c r="AX572" s="14" t="s">
        <v>85</v>
      </c>
      <c r="AY572" s="275" t="s">
        <v>166</v>
      </c>
    </row>
    <row r="573" s="1" customFormat="1" ht="24" customHeight="1">
      <c r="B573" s="37"/>
      <c r="C573" s="230" t="s">
        <v>1121</v>
      </c>
      <c r="D573" s="230" t="s">
        <v>169</v>
      </c>
      <c r="E573" s="231" t="s">
        <v>1122</v>
      </c>
      <c r="F573" s="232" t="s">
        <v>1123</v>
      </c>
      <c r="G573" s="233" t="s">
        <v>172</v>
      </c>
      <c r="H573" s="234">
        <v>206.84999999999999</v>
      </c>
      <c r="I573" s="235"/>
      <c r="J573" s="236">
        <f>ROUND(I573*H573,2)</f>
        <v>0</v>
      </c>
      <c r="K573" s="232" t="s">
        <v>173</v>
      </c>
      <c r="L573" s="42"/>
      <c r="M573" s="237" t="s">
        <v>1</v>
      </c>
      <c r="N573" s="238" t="s">
        <v>43</v>
      </c>
      <c r="O573" s="85"/>
      <c r="P573" s="239">
        <f>O573*H573</f>
        <v>0</v>
      </c>
      <c r="Q573" s="239">
        <v>0.00012</v>
      </c>
      <c r="R573" s="239">
        <f>Q573*H573</f>
        <v>0.024822</v>
      </c>
      <c r="S573" s="239">
        <v>0</v>
      </c>
      <c r="T573" s="240">
        <f>S573*H573</f>
        <v>0</v>
      </c>
      <c r="AR573" s="241" t="s">
        <v>219</v>
      </c>
      <c r="AT573" s="241" t="s">
        <v>169</v>
      </c>
      <c r="AU573" s="241" t="s">
        <v>87</v>
      </c>
      <c r="AY573" s="16" t="s">
        <v>166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6" t="s">
        <v>85</v>
      </c>
      <c r="BK573" s="242">
        <f>ROUND(I573*H573,2)</f>
        <v>0</v>
      </c>
      <c r="BL573" s="16" t="s">
        <v>219</v>
      </c>
      <c r="BM573" s="241" t="s">
        <v>1124</v>
      </c>
    </row>
    <row r="574" s="1" customFormat="1" ht="24" customHeight="1">
      <c r="B574" s="37"/>
      <c r="C574" s="230" t="s">
        <v>1125</v>
      </c>
      <c r="D574" s="230" t="s">
        <v>169</v>
      </c>
      <c r="E574" s="231" t="s">
        <v>1126</v>
      </c>
      <c r="F574" s="232" t="s">
        <v>1127</v>
      </c>
      <c r="G574" s="233" t="s">
        <v>172</v>
      </c>
      <c r="H574" s="234">
        <v>206.84999999999999</v>
      </c>
      <c r="I574" s="235"/>
      <c r="J574" s="236">
        <f>ROUND(I574*H574,2)</f>
        <v>0</v>
      </c>
      <c r="K574" s="232" t="s">
        <v>173</v>
      </c>
      <c r="L574" s="42"/>
      <c r="M574" s="237" t="s">
        <v>1</v>
      </c>
      <c r="N574" s="238" t="s">
        <v>43</v>
      </c>
      <c r="O574" s="85"/>
      <c r="P574" s="239">
        <f>O574*H574</f>
        <v>0</v>
      </c>
      <c r="Q574" s="239">
        <v>0.00012</v>
      </c>
      <c r="R574" s="239">
        <f>Q574*H574</f>
        <v>0.024822</v>
      </c>
      <c r="S574" s="239">
        <v>0</v>
      </c>
      <c r="T574" s="240">
        <f>S574*H574</f>
        <v>0</v>
      </c>
      <c r="AR574" s="241" t="s">
        <v>219</v>
      </c>
      <c r="AT574" s="241" t="s">
        <v>169</v>
      </c>
      <c r="AU574" s="241" t="s">
        <v>87</v>
      </c>
      <c r="AY574" s="16" t="s">
        <v>166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6" t="s">
        <v>85</v>
      </c>
      <c r="BK574" s="242">
        <f>ROUND(I574*H574,2)</f>
        <v>0</v>
      </c>
      <c r="BL574" s="16" t="s">
        <v>219</v>
      </c>
      <c r="BM574" s="241" t="s">
        <v>1128</v>
      </c>
    </row>
    <row r="575" s="11" customFormat="1" ht="22.8" customHeight="1">
      <c r="B575" s="214"/>
      <c r="C575" s="215"/>
      <c r="D575" s="216" t="s">
        <v>77</v>
      </c>
      <c r="E575" s="228" t="s">
        <v>1129</v>
      </c>
      <c r="F575" s="228" t="s">
        <v>1130</v>
      </c>
      <c r="G575" s="215"/>
      <c r="H575" s="215"/>
      <c r="I575" s="218"/>
      <c r="J575" s="229">
        <f>BK575</f>
        <v>0</v>
      </c>
      <c r="K575" s="215"/>
      <c r="L575" s="220"/>
      <c r="M575" s="221"/>
      <c r="N575" s="222"/>
      <c r="O575" s="222"/>
      <c r="P575" s="223">
        <f>SUM(P576:P586)</f>
        <v>0</v>
      </c>
      <c r="Q575" s="222"/>
      <c r="R575" s="223">
        <f>SUM(R576:R586)</f>
        <v>0.93720000000000003</v>
      </c>
      <c r="S575" s="222"/>
      <c r="T575" s="224">
        <f>SUM(T576:T586)</f>
        <v>0.1023</v>
      </c>
      <c r="AR575" s="225" t="s">
        <v>87</v>
      </c>
      <c r="AT575" s="226" t="s">
        <v>77</v>
      </c>
      <c r="AU575" s="226" t="s">
        <v>85</v>
      </c>
      <c r="AY575" s="225" t="s">
        <v>166</v>
      </c>
      <c r="BK575" s="227">
        <f>SUM(BK576:BK586)</f>
        <v>0</v>
      </c>
    </row>
    <row r="576" s="1" customFormat="1" ht="16.5" customHeight="1">
      <c r="B576" s="37"/>
      <c r="C576" s="230" t="s">
        <v>1131</v>
      </c>
      <c r="D576" s="230" t="s">
        <v>169</v>
      </c>
      <c r="E576" s="231" t="s">
        <v>1132</v>
      </c>
      <c r="F576" s="232" t="s">
        <v>1133</v>
      </c>
      <c r="G576" s="233" t="s">
        <v>172</v>
      </c>
      <c r="H576" s="234">
        <v>330</v>
      </c>
      <c r="I576" s="235"/>
      <c r="J576" s="236">
        <f>ROUND(I576*H576,2)</f>
        <v>0</v>
      </c>
      <c r="K576" s="232" t="s">
        <v>173</v>
      </c>
      <c r="L576" s="42"/>
      <c r="M576" s="237" t="s">
        <v>1</v>
      </c>
      <c r="N576" s="238" t="s">
        <v>43</v>
      </c>
      <c r="O576" s="85"/>
      <c r="P576" s="239">
        <f>O576*H576</f>
        <v>0</v>
      </c>
      <c r="Q576" s="239">
        <v>0.001</v>
      </c>
      <c r="R576" s="239">
        <f>Q576*H576</f>
        <v>0.33000000000000002</v>
      </c>
      <c r="S576" s="239">
        <v>0.00031</v>
      </c>
      <c r="T576" s="240">
        <f>S576*H576</f>
        <v>0.1023</v>
      </c>
      <c r="AR576" s="241" t="s">
        <v>219</v>
      </c>
      <c r="AT576" s="241" t="s">
        <v>169</v>
      </c>
      <c r="AU576" s="241" t="s">
        <v>87</v>
      </c>
      <c r="AY576" s="16" t="s">
        <v>166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6" t="s">
        <v>85</v>
      </c>
      <c r="BK576" s="242">
        <f>ROUND(I576*H576,2)</f>
        <v>0</v>
      </c>
      <c r="BL576" s="16" t="s">
        <v>219</v>
      </c>
      <c r="BM576" s="241" t="s">
        <v>1134</v>
      </c>
    </row>
    <row r="577" s="13" customFormat="1">
      <c r="B577" s="254"/>
      <c r="C577" s="255"/>
      <c r="D577" s="245" t="s">
        <v>176</v>
      </c>
      <c r="E577" s="256" t="s">
        <v>1</v>
      </c>
      <c r="F577" s="257" t="s">
        <v>1135</v>
      </c>
      <c r="G577" s="255"/>
      <c r="H577" s="258">
        <v>330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AT577" s="264" t="s">
        <v>176</v>
      </c>
      <c r="AU577" s="264" t="s">
        <v>87</v>
      </c>
      <c r="AV577" s="13" t="s">
        <v>87</v>
      </c>
      <c r="AW577" s="13" t="s">
        <v>32</v>
      </c>
      <c r="AX577" s="13" t="s">
        <v>78</v>
      </c>
      <c r="AY577" s="264" t="s">
        <v>166</v>
      </c>
    </row>
    <row r="578" s="14" customFormat="1">
      <c r="B578" s="265"/>
      <c r="C578" s="266"/>
      <c r="D578" s="245" t="s">
        <v>176</v>
      </c>
      <c r="E578" s="267" t="s">
        <v>1</v>
      </c>
      <c r="F578" s="268" t="s">
        <v>181</v>
      </c>
      <c r="G578" s="266"/>
      <c r="H578" s="269">
        <v>330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AT578" s="275" t="s">
        <v>176</v>
      </c>
      <c r="AU578" s="275" t="s">
        <v>87</v>
      </c>
      <c r="AV578" s="14" t="s">
        <v>174</v>
      </c>
      <c r="AW578" s="14" t="s">
        <v>32</v>
      </c>
      <c r="AX578" s="14" t="s">
        <v>85</v>
      </c>
      <c r="AY578" s="275" t="s">
        <v>166</v>
      </c>
    </row>
    <row r="579" s="1" customFormat="1" ht="24" customHeight="1">
      <c r="B579" s="37"/>
      <c r="C579" s="230" t="s">
        <v>1136</v>
      </c>
      <c r="D579" s="230" t="s">
        <v>169</v>
      </c>
      <c r="E579" s="231" t="s">
        <v>1137</v>
      </c>
      <c r="F579" s="232" t="s">
        <v>1138</v>
      </c>
      <c r="G579" s="233" t="s">
        <v>172</v>
      </c>
      <c r="H579" s="234">
        <v>330</v>
      </c>
      <c r="I579" s="235"/>
      <c r="J579" s="236">
        <f>ROUND(I579*H579,2)</f>
        <v>0</v>
      </c>
      <c r="K579" s="232" t="s">
        <v>173</v>
      </c>
      <c r="L579" s="42"/>
      <c r="M579" s="237" t="s">
        <v>1</v>
      </c>
      <c r="N579" s="238" t="s">
        <v>43</v>
      </c>
      <c r="O579" s="85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AR579" s="241" t="s">
        <v>219</v>
      </c>
      <c r="AT579" s="241" t="s">
        <v>169</v>
      </c>
      <c r="AU579" s="241" t="s">
        <v>87</v>
      </c>
      <c r="AY579" s="16" t="s">
        <v>166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6" t="s">
        <v>85</v>
      </c>
      <c r="BK579" s="242">
        <f>ROUND(I579*H579,2)</f>
        <v>0</v>
      </c>
      <c r="BL579" s="16" t="s">
        <v>219</v>
      </c>
      <c r="BM579" s="241" t="s">
        <v>1139</v>
      </c>
    </row>
    <row r="580" s="1" customFormat="1" ht="24" customHeight="1">
      <c r="B580" s="37"/>
      <c r="C580" s="230" t="s">
        <v>1140</v>
      </c>
      <c r="D580" s="230" t="s">
        <v>169</v>
      </c>
      <c r="E580" s="231" t="s">
        <v>1141</v>
      </c>
      <c r="F580" s="232" t="s">
        <v>1142</v>
      </c>
      <c r="G580" s="233" t="s">
        <v>172</v>
      </c>
      <c r="H580" s="234">
        <v>660</v>
      </c>
      <c r="I580" s="235"/>
      <c r="J580" s="236">
        <f>ROUND(I580*H580,2)</f>
        <v>0</v>
      </c>
      <c r="K580" s="232" t="s">
        <v>173</v>
      </c>
      <c r="L580" s="42"/>
      <c r="M580" s="237" t="s">
        <v>1</v>
      </c>
      <c r="N580" s="238" t="s">
        <v>43</v>
      </c>
      <c r="O580" s="85"/>
      <c r="P580" s="239">
        <f>O580*H580</f>
        <v>0</v>
      </c>
      <c r="Q580" s="239">
        <v>0.00044000000000000002</v>
      </c>
      <c r="R580" s="239">
        <f>Q580*H580</f>
        <v>0.29039999999999999</v>
      </c>
      <c r="S580" s="239">
        <v>0</v>
      </c>
      <c r="T580" s="240">
        <f>S580*H580</f>
        <v>0</v>
      </c>
      <c r="AR580" s="241" t="s">
        <v>219</v>
      </c>
      <c r="AT580" s="241" t="s">
        <v>169</v>
      </c>
      <c r="AU580" s="241" t="s">
        <v>87</v>
      </c>
      <c r="AY580" s="16" t="s">
        <v>166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6" t="s">
        <v>85</v>
      </c>
      <c r="BK580" s="242">
        <f>ROUND(I580*H580,2)</f>
        <v>0</v>
      </c>
      <c r="BL580" s="16" t="s">
        <v>219</v>
      </c>
      <c r="BM580" s="241" t="s">
        <v>1143</v>
      </c>
    </row>
    <row r="581" s="13" customFormat="1">
      <c r="B581" s="254"/>
      <c r="C581" s="255"/>
      <c r="D581" s="245" t="s">
        <v>176</v>
      </c>
      <c r="E581" s="256" t="s">
        <v>1</v>
      </c>
      <c r="F581" s="257" t="s">
        <v>1144</v>
      </c>
      <c r="G581" s="255"/>
      <c r="H581" s="258">
        <v>660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AT581" s="264" t="s">
        <v>176</v>
      </c>
      <c r="AU581" s="264" t="s">
        <v>87</v>
      </c>
      <c r="AV581" s="13" t="s">
        <v>87</v>
      </c>
      <c r="AW581" s="13" t="s">
        <v>32</v>
      </c>
      <c r="AX581" s="13" t="s">
        <v>78</v>
      </c>
      <c r="AY581" s="264" t="s">
        <v>166</v>
      </c>
    </row>
    <row r="582" s="14" customFormat="1">
      <c r="B582" s="265"/>
      <c r="C582" s="266"/>
      <c r="D582" s="245" t="s">
        <v>176</v>
      </c>
      <c r="E582" s="267" t="s">
        <v>1</v>
      </c>
      <c r="F582" s="268" t="s">
        <v>181</v>
      </c>
      <c r="G582" s="266"/>
      <c r="H582" s="269">
        <v>660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AT582" s="275" t="s">
        <v>176</v>
      </c>
      <c r="AU582" s="275" t="s">
        <v>87</v>
      </c>
      <c r="AV582" s="14" t="s">
        <v>174</v>
      </c>
      <c r="AW582" s="14" t="s">
        <v>32</v>
      </c>
      <c r="AX582" s="14" t="s">
        <v>85</v>
      </c>
      <c r="AY582" s="275" t="s">
        <v>166</v>
      </c>
    </row>
    <row r="583" s="1" customFormat="1" ht="24" customHeight="1">
      <c r="B583" s="37"/>
      <c r="C583" s="230" t="s">
        <v>1145</v>
      </c>
      <c r="D583" s="230" t="s">
        <v>169</v>
      </c>
      <c r="E583" s="231" t="s">
        <v>1146</v>
      </c>
      <c r="F583" s="232" t="s">
        <v>1147</v>
      </c>
      <c r="G583" s="233" t="s">
        <v>172</v>
      </c>
      <c r="H583" s="234">
        <v>660</v>
      </c>
      <c r="I583" s="235"/>
      <c r="J583" s="236">
        <f>ROUND(I583*H583,2)</f>
        <v>0</v>
      </c>
      <c r="K583" s="232" t="s">
        <v>173</v>
      </c>
      <c r="L583" s="42"/>
      <c r="M583" s="237" t="s">
        <v>1</v>
      </c>
      <c r="N583" s="238" t="s">
        <v>43</v>
      </c>
      <c r="O583" s="85"/>
      <c r="P583" s="239">
        <f>O583*H583</f>
        <v>0</v>
      </c>
      <c r="Q583" s="239">
        <v>0.00020000000000000001</v>
      </c>
      <c r="R583" s="239">
        <f>Q583*H583</f>
        <v>0.13200000000000001</v>
      </c>
      <c r="S583" s="239">
        <v>0</v>
      </c>
      <c r="T583" s="240">
        <f>S583*H583</f>
        <v>0</v>
      </c>
      <c r="AR583" s="241" t="s">
        <v>219</v>
      </c>
      <c r="AT583" s="241" t="s">
        <v>169</v>
      </c>
      <c r="AU583" s="241" t="s">
        <v>87</v>
      </c>
      <c r="AY583" s="16" t="s">
        <v>166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6" t="s">
        <v>85</v>
      </c>
      <c r="BK583" s="242">
        <f>ROUND(I583*H583,2)</f>
        <v>0</v>
      </c>
      <c r="BL583" s="16" t="s">
        <v>219</v>
      </c>
      <c r="BM583" s="241" t="s">
        <v>1148</v>
      </c>
    </row>
    <row r="584" s="13" customFormat="1">
      <c r="B584" s="254"/>
      <c r="C584" s="255"/>
      <c r="D584" s="245" t="s">
        <v>176</v>
      </c>
      <c r="E584" s="256" t="s">
        <v>1</v>
      </c>
      <c r="F584" s="257" t="s">
        <v>1144</v>
      </c>
      <c r="G584" s="255"/>
      <c r="H584" s="258">
        <v>660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AT584" s="264" t="s">
        <v>176</v>
      </c>
      <c r="AU584" s="264" t="s">
        <v>87</v>
      </c>
      <c r="AV584" s="13" t="s">
        <v>87</v>
      </c>
      <c r="AW584" s="13" t="s">
        <v>32</v>
      </c>
      <c r="AX584" s="13" t="s">
        <v>78</v>
      </c>
      <c r="AY584" s="264" t="s">
        <v>166</v>
      </c>
    </row>
    <row r="585" s="14" customFormat="1">
      <c r="B585" s="265"/>
      <c r="C585" s="266"/>
      <c r="D585" s="245" t="s">
        <v>176</v>
      </c>
      <c r="E585" s="267" t="s">
        <v>1</v>
      </c>
      <c r="F585" s="268" t="s">
        <v>181</v>
      </c>
      <c r="G585" s="266"/>
      <c r="H585" s="269">
        <v>660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AT585" s="275" t="s">
        <v>176</v>
      </c>
      <c r="AU585" s="275" t="s">
        <v>87</v>
      </c>
      <c r="AV585" s="14" t="s">
        <v>174</v>
      </c>
      <c r="AW585" s="14" t="s">
        <v>32</v>
      </c>
      <c r="AX585" s="14" t="s">
        <v>85</v>
      </c>
      <c r="AY585" s="275" t="s">
        <v>166</v>
      </c>
    </row>
    <row r="586" s="1" customFormat="1" ht="24" customHeight="1">
      <c r="B586" s="37"/>
      <c r="C586" s="230" t="s">
        <v>1149</v>
      </c>
      <c r="D586" s="230" t="s">
        <v>169</v>
      </c>
      <c r="E586" s="231" t="s">
        <v>1150</v>
      </c>
      <c r="F586" s="232" t="s">
        <v>1151</v>
      </c>
      <c r="G586" s="233" t="s">
        <v>172</v>
      </c>
      <c r="H586" s="234">
        <v>660</v>
      </c>
      <c r="I586" s="235"/>
      <c r="J586" s="236">
        <f>ROUND(I586*H586,2)</f>
        <v>0</v>
      </c>
      <c r="K586" s="232" t="s">
        <v>173</v>
      </c>
      <c r="L586" s="42"/>
      <c r="M586" s="237" t="s">
        <v>1</v>
      </c>
      <c r="N586" s="238" t="s">
        <v>43</v>
      </c>
      <c r="O586" s="85"/>
      <c r="P586" s="239">
        <f>O586*H586</f>
        <v>0</v>
      </c>
      <c r="Q586" s="239">
        <v>0.00027999999999999998</v>
      </c>
      <c r="R586" s="239">
        <f>Q586*H586</f>
        <v>0.18479999999999999</v>
      </c>
      <c r="S586" s="239">
        <v>0</v>
      </c>
      <c r="T586" s="240">
        <f>S586*H586</f>
        <v>0</v>
      </c>
      <c r="AR586" s="241" t="s">
        <v>219</v>
      </c>
      <c r="AT586" s="241" t="s">
        <v>169</v>
      </c>
      <c r="AU586" s="241" t="s">
        <v>87</v>
      </c>
      <c r="AY586" s="16" t="s">
        <v>166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6" t="s">
        <v>85</v>
      </c>
      <c r="BK586" s="242">
        <f>ROUND(I586*H586,2)</f>
        <v>0</v>
      </c>
      <c r="BL586" s="16" t="s">
        <v>219</v>
      </c>
      <c r="BM586" s="241" t="s">
        <v>1152</v>
      </c>
    </row>
    <row r="587" s="11" customFormat="1" ht="25.92" customHeight="1">
      <c r="B587" s="214"/>
      <c r="C587" s="215"/>
      <c r="D587" s="216" t="s">
        <v>77</v>
      </c>
      <c r="E587" s="217" t="s">
        <v>1153</v>
      </c>
      <c r="F587" s="217" t="s">
        <v>1154</v>
      </c>
      <c r="G587" s="215"/>
      <c r="H587" s="215"/>
      <c r="I587" s="218"/>
      <c r="J587" s="219">
        <f>BK587</f>
        <v>0</v>
      </c>
      <c r="K587" s="215"/>
      <c r="L587" s="220"/>
      <c r="M587" s="221"/>
      <c r="N587" s="222"/>
      <c r="O587" s="222"/>
      <c r="P587" s="223">
        <f>SUM(P588:P603)</f>
        <v>0</v>
      </c>
      <c r="Q587" s="222"/>
      <c r="R587" s="223">
        <f>SUM(R588:R603)</f>
        <v>0</v>
      </c>
      <c r="S587" s="222"/>
      <c r="T587" s="224">
        <f>SUM(T588:T603)</f>
        <v>0</v>
      </c>
      <c r="AR587" s="225" t="s">
        <v>174</v>
      </c>
      <c r="AT587" s="226" t="s">
        <v>77</v>
      </c>
      <c r="AU587" s="226" t="s">
        <v>78</v>
      </c>
      <c r="AY587" s="225" t="s">
        <v>166</v>
      </c>
      <c r="BK587" s="227">
        <f>SUM(BK588:BK603)</f>
        <v>0</v>
      </c>
    </row>
    <row r="588" s="1" customFormat="1" ht="16.5" customHeight="1">
      <c r="B588" s="37"/>
      <c r="C588" s="230" t="s">
        <v>1155</v>
      </c>
      <c r="D588" s="230" t="s">
        <v>169</v>
      </c>
      <c r="E588" s="231" t="s">
        <v>1156</v>
      </c>
      <c r="F588" s="232" t="s">
        <v>1157</v>
      </c>
      <c r="G588" s="233" t="s">
        <v>1158</v>
      </c>
      <c r="H588" s="234">
        <v>465</v>
      </c>
      <c r="I588" s="235"/>
      <c r="J588" s="236">
        <f>ROUND(I588*H588,2)</f>
        <v>0</v>
      </c>
      <c r="K588" s="232" t="s">
        <v>173</v>
      </c>
      <c r="L588" s="42"/>
      <c r="M588" s="237" t="s">
        <v>1</v>
      </c>
      <c r="N588" s="238" t="s">
        <v>43</v>
      </c>
      <c r="O588" s="85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AR588" s="241" t="s">
        <v>1159</v>
      </c>
      <c r="AT588" s="241" t="s">
        <v>169</v>
      </c>
      <c r="AU588" s="241" t="s">
        <v>85</v>
      </c>
      <c r="AY588" s="16" t="s">
        <v>166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6" t="s">
        <v>85</v>
      </c>
      <c r="BK588" s="242">
        <f>ROUND(I588*H588,2)</f>
        <v>0</v>
      </c>
      <c r="BL588" s="16" t="s">
        <v>1159</v>
      </c>
      <c r="BM588" s="241" t="s">
        <v>1160</v>
      </c>
    </row>
    <row r="589" s="12" customFormat="1">
      <c r="B589" s="243"/>
      <c r="C589" s="244"/>
      <c r="D589" s="245" t="s">
        <v>176</v>
      </c>
      <c r="E589" s="246" t="s">
        <v>1</v>
      </c>
      <c r="F589" s="247" t="s">
        <v>1161</v>
      </c>
      <c r="G589" s="244"/>
      <c r="H589" s="246" t="s">
        <v>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AT589" s="253" t="s">
        <v>176</v>
      </c>
      <c r="AU589" s="253" t="s">
        <v>85</v>
      </c>
      <c r="AV589" s="12" t="s">
        <v>85</v>
      </c>
      <c r="AW589" s="12" t="s">
        <v>32</v>
      </c>
      <c r="AX589" s="12" t="s">
        <v>78</v>
      </c>
      <c r="AY589" s="253" t="s">
        <v>166</v>
      </c>
    </row>
    <row r="590" s="13" customFormat="1">
      <c r="B590" s="254"/>
      <c r="C590" s="255"/>
      <c r="D590" s="245" t="s">
        <v>176</v>
      </c>
      <c r="E590" s="256" t="s">
        <v>1</v>
      </c>
      <c r="F590" s="257" t="s">
        <v>374</v>
      </c>
      <c r="G590" s="255"/>
      <c r="H590" s="258">
        <v>120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176</v>
      </c>
      <c r="AU590" s="264" t="s">
        <v>85</v>
      </c>
      <c r="AV590" s="13" t="s">
        <v>87</v>
      </c>
      <c r="AW590" s="13" t="s">
        <v>32</v>
      </c>
      <c r="AX590" s="13" t="s">
        <v>78</v>
      </c>
      <c r="AY590" s="264" t="s">
        <v>166</v>
      </c>
    </row>
    <row r="591" s="12" customFormat="1">
      <c r="B591" s="243"/>
      <c r="C591" s="244"/>
      <c r="D591" s="245" t="s">
        <v>176</v>
      </c>
      <c r="E591" s="246" t="s">
        <v>1</v>
      </c>
      <c r="F591" s="247" t="s">
        <v>1162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176</v>
      </c>
      <c r="AU591" s="253" t="s">
        <v>85</v>
      </c>
      <c r="AV591" s="12" t="s">
        <v>85</v>
      </c>
      <c r="AW591" s="12" t="s">
        <v>32</v>
      </c>
      <c r="AX591" s="12" t="s">
        <v>78</v>
      </c>
      <c r="AY591" s="253" t="s">
        <v>166</v>
      </c>
    </row>
    <row r="592" s="13" customFormat="1">
      <c r="B592" s="254"/>
      <c r="C592" s="255"/>
      <c r="D592" s="245" t="s">
        <v>176</v>
      </c>
      <c r="E592" s="256" t="s">
        <v>1</v>
      </c>
      <c r="F592" s="257" t="s">
        <v>971</v>
      </c>
      <c r="G592" s="255"/>
      <c r="H592" s="258">
        <v>90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AT592" s="264" t="s">
        <v>176</v>
      </c>
      <c r="AU592" s="264" t="s">
        <v>85</v>
      </c>
      <c r="AV592" s="13" t="s">
        <v>87</v>
      </c>
      <c r="AW592" s="13" t="s">
        <v>32</v>
      </c>
      <c r="AX592" s="13" t="s">
        <v>78</v>
      </c>
      <c r="AY592" s="264" t="s">
        <v>166</v>
      </c>
    </row>
    <row r="593" s="12" customFormat="1">
      <c r="B593" s="243"/>
      <c r="C593" s="244"/>
      <c r="D593" s="245" t="s">
        <v>176</v>
      </c>
      <c r="E593" s="246" t="s">
        <v>1</v>
      </c>
      <c r="F593" s="247" t="s">
        <v>1163</v>
      </c>
      <c r="G593" s="244"/>
      <c r="H593" s="246" t="s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AT593" s="253" t="s">
        <v>176</v>
      </c>
      <c r="AU593" s="253" t="s">
        <v>85</v>
      </c>
      <c r="AV593" s="12" t="s">
        <v>85</v>
      </c>
      <c r="AW593" s="12" t="s">
        <v>32</v>
      </c>
      <c r="AX593" s="12" t="s">
        <v>78</v>
      </c>
      <c r="AY593" s="253" t="s">
        <v>166</v>
      </c>
    </row>
    <row r="594" s="13" customFormat="1">
      <c r="B594" s="254"/>
      <c r="C594" s="255"/>
      <c r="D594" s="245" t="s">
        <v>176</v>
      </c>
      <c r="E594" s="256" t="s">
        <v>1</v>
      </c>
      <c r="F594" s="257" t="s">
        <v>790</v>
      </c>
      <c r="G594" s="255"/>
      <c r="H594" s="258">
        <v>180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AT594" s="264" t="s">
        <v>176</v>
      </c>
      <c r="AU594" s="264" t="s">
        <v>85</v>
      </c>
      <c r="AV594" s="13" t="s">
        <v>87</v>
      </c>
      <c r="AW594" s="13" t="s">
        <v>32</v>
      </c>
      <c r="AX594" s="13" t="s">
        <v>78</v>
      </c>
      <c r="AY594" s="264" t="s">
        <v>166</v>
      </c>
    </row>
    <row r="595" s="12" customFormat="1">
      <c r="B595" s="243"/>
      <c r="C595" s="244"/>
      <c r="D595" s="245" t="s">
        <v>176</v>
      </c>
      <c r="E595" s="246" t="s">
        <v>1</v>
      </c>
      <c r="F595" s="247" t="s">
        <v>1164</v>
      </c>
      <c r="G595" s="244"/>
      <c r="H595" s="246" t="s">
        <v>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176</v>
      </c>
      <c r="AU595" s="253" t="s">
        <v>85</v>
      </c>
      <c r="AV595" s="12" t="s">
        <v>85</v>
      </c>
      <c r="AW595" s="12" t="s">
        <v>32</v>
      </c>
      <c r="AX595" s="12" t="s">
        <v>78</v>
      </c>
      <c r="AY595" s="253" t="s">
        <v>166</v>
      </c>
    </row>
    <row r="596" s="13" customFormat="1">
      <c r="B596" s="254"/>
      <c r="C596" s="255"/>
      <c r="D596" s="245" t="s">
        <v>176</v>
      </c>
      <c r="E596" s="256" t="s">
        <v>1</v>
      </c>
      <c r="F596" s="257" t="s">
        <v>221</v>
      </c>
      <c r="G596" s="255"/>
      <c r="H596" s="258">
        <v>30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AT596" s="264" t="s">
        <v>176</v>
      </c>
      <c r="AU596" s="264" t="s">
        <v>85</v>
      </c>
      <c r="AV596" s="13" t="s">
        <v>87</v>
      </c>
      <c r="AW596" s="13" t="s">
        <v>32</v>
      </c>
      <c r="AX596" s="13" t="s">
        <v>78</v>
      </c>
      <c r="AY596" s="264" t="s">
        <v>166</v>
      </c>
    </row>
    <row r="597" s="12" customFormat="1">
      <c r="B597" s="243"/>
      <c r="C597" s="244"/>
      <c r="D597" s="245" t="s">
        <v>176</v>
      </c>
      <c r="E597" s="246" t="s">
        <v>1</v>
      </c>
      <c r="F597" s="247" t="s">
        <v>1165</v>
      </c>
      <c r="G597" s="244"/>
      <c r="H597" s="246" t="s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176</v>
      </c>
      <c r="AU597" s="253" t="s">
        <v>85</v>
      </c>
      <c r="AV597" s="12" t="s">
        <v>85</v>
      </c>
      <c r="AW597" s="12" t="s">
        <v>32</v>
      </c>
      <c r="AX597" s="12" t="s">
        <v>78</v>
      </c>
      <c r="AY597" s="253" t="s">
        <v>166</v>
      </c>
    </row>
    <row r="598" s="13" customFormat="1">
      <c r="B598" s="254"/>
      <c r="C598" s="255"/>
      <c r="D598" s="245" t="s">
        <v>176</v>
      </c>
      <c r="E598" s="256" t="s">
        <v>1</v>
      </c>
      <c r="F598" s="257" t="s">
        <v>1166</v>
      </c>
      <c r="G598" s="255"/>
      <c r="H598" s="258">
        <v>45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AT598" s="264" t="s">
        <v>176</v>
      </c>
      <c r="AU598" s="264" t="s">
        <v>85</v>
      </c>
      <c r="AV598" s="13" t="s">
        <v>87</v>
      </c>
      <c r="AW598" s="13" t="s">
        <v>32</v>
      </c>
      <c r="AX598" s="13" t="s">
        <v>78</v>
      </c>
      <c r="AY598" s="264" t="s">
        <v>166</v>
      </c>
    </row>
    <row r="599" s="14" customFormat="1">
      <c r="B599" s="265"/>
      <c r="C599" s="266"/>
      <c r="D599" s="245" t="s">
        <v>176</v>
      </c>
      <c r="E599" s="267" t="s">
        <v>1</v>
      </c>
      <c r="F599" s="268" t="s">
        <v>181</v>
      </c>
      <c r="G599" s="266"/>
      <c r="H599" s="269">
        <v>465</v>
      </c>
      <c r="I599" s="270"/>
      <c r="J599" s="266"/>
      <c r="K599" s="266"/>
      <c r="L599" s="271"/>
      <c r="M599" s="272"/>
      <c r="N599" s="273"/>
      <c r="O599" s="273"/>
      <c r="P599" s="273"/>
      <c r="Q599" s="273"/>
      <c r="R599" s="273"/>
      <c r="S599" s="273"/>
      <c r="T599" s="274"/>
      <c r="AT599" s="275" t="s">
        <v>176</v>
      </c>
      <c r="AU599" s="275" t="s">
        <v>85</v>
      </c>
      <c r="AV599" s="14" t="s">
        <v>174</v>
      </c>
      <c r="AW599" s="14" t="s">
        <v>32</v>
      </c>
      <c r="AX599" s="14" t="s">
        <v>85</v>
      </c>
      <c r="AY599" s="275" t="s">
        <v>166</v>
      </c>
    </row>
    <row r="600" s="1" customFormat="1" ht="16.5" customHeight="1">
      <c r="B600" s="37"/>
      <c r="C600" s="230" t="s">
        <v>1167</v>
      </c>
      <c r="D600" s="230" t="s">
        <v>169</v>
      </c>
      <c r="E600" s="231" t="s">
        <v>1168</v>
      </c>
      <c r="F600" s="232" t="s">
        <v>1169</v>
      </c>
      <c r="G600" s="233" t="s">
        <v>1158</v>
      </c>
      <c r="H600" s="234">
        <v>60</v>
      </c>
      <c r="I600" s="235"/>
      <c r="J600" s="236">
        <f>ROUND(I600*H600,2)</f>
        <v>0</v>
      </c>
      <c r="K600" s="232" t="s">
        <v>173</v>
      </c>
      <c r="L600" s="42"/>
      <c r="M600" s="237" t="s">
        <v>1</v>
      </c>
      <c r="N600" s="238" t="s">
        <v>43</v>
      </c>
      <c r="O600" s="85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AR600" s="241" t="s">
        <v>1159</v>
      </c>
      <c r="AT600" s="241" t="s">
        <v>169</v>
      </c>
      <c r="AU600" s="241" t="s">
        <v>85</v>
      </c>
      <c r="AY600" s="16" t="s">
        <v>166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6" t="s">
        <v>85</v>
      </c>
      <c r="BK600" s="242">
        <f>ROUND(I600*H600,2)</f>
        <v>0</v>
      </c>
      <c r="BL600" s="16" t="s">
        <v>1159</v>
      </c>
      <c r="BM600" s="241" t="s">
        <v>1170</v>
      </c>
    </row>
    <row r="601" s="12" customFormat="1">
      <c r="B601" s="243"/>
      <c r="C601" s="244"/>
      <c r="D601" s="245" t="s">
        <v>176</v>
      </c>
      <c r="E601" s="246" t="s">
        <v>1</v>
      </c>
      <c r="F601" s="247" t="s">
        <v>1171</v>
      </c>
      <c r="G601" s="244"/>
      <c r="H601" s="246" t="s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176</v>
      </c>
      <c r="AU601" s="253" t="s">
        <v>85</v>
      </c>
      <c r="AV601" s="12" t="s">
        <v>85</v>
      </c>
      <c r="AW601" s="12" t="s">
        <v>32</v>
      </c>
      <c r="AX601" s="12" t="s">
        <v>78</v>
      </c>
      <c r="AY601" s="253" t="s">
        <v>166</v>
      </c>
    </row>
    <row r="602" s="13" customFormat="1">
      <c r="B602" s="254"/>
      <c r="C602" s="255"/>
      <c r="D602" s="245" t="s">
        <v>176</v>
      </c>
      <c r="E602" s="256" t="s">
        <v>1</v>
      </c>
      <c r="F602" s="257" t="s">
        <v>288</v>
      </c>
      <c r="G602" s="255"/>
      <c r="H602" s="258">
        <v>60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AT602" s="264" t="s">
        <v>176</v>
      </c>
      <c r="AU602" s="264" t="s">
        <v>85</v>
      </c>
      <c r="AV602" s="13" t="s">
        <v>87</v>
      </c>
      <c r="AW602" s="13" t="s">
        <v>32</v>
      </c>
      <c r="AX602" s="13" t="s">
        <v>78</v>
      </c>
      <c r="AY602" s="264" t="s">
        <v>166</v>
      </c>
    </row>
    <row r="603" s="14" customFormat="1">
      <c r="B603" s="265"/>
      <c r="C603" s="266"/>
      <c r="D603" s="245" t="s">
        <v>176</v>
      </c>
      <c r="E603" s="267" t="s">
        <v>1</v>
      </c>
      <c r="F603" s="268" t="s">
        <v>181</v>
      </c>
      <c r="G603" s="266"/>
      <c r="H603" s="269">
        <v>60</v>
      </c>
      <c r="I603" s="270"/>
      <c r="J603" s="266"/>
      <c r="K603" s="266"/>
      <c r="L603" s="271"/>
      <c r="M603" s="272"/>
      <c r="N603" s="273"/>
      <c r="O603" s="273"/>
      <c r="P603" s="273"/>
      <c r="Q603" s="273"/>
      <c r="R603" s="273"/>
      <c r="S603" s="273"/>
      <c r="T603" s="274"/>
      <c r="AT603" s="275" t="s">
        <v>176</v>
      </c>
      <c r="AU603" s="275" t="s">
        <v>85</v>
      </c>
      <c r="AV603" s="14" t="s">
        <v>174</v>
      </c>
      <c r="AW603" s="14" t="s">
        <v>32</v>
      </c>
      <c r="AX603" s="14" t="s">
        <v>85</v>
      </c>
      <c r="AY603" s="275" t="s">
        <v>166</v>
      </c>
    </row>
    <row r="604" s="11" customFormat="1" ht="25.92" customHeight="1">
      <c r="B604" s="214"/>
      <c r="C604" s="215"/>
      <c r="D604" s="216" t="s">
        <v>77</v>
      </c>
      <c r="E604" s="217" t="s">
        <v>323</v>
      </c>
      <c r="F604" s="217" t="s">
        <v>324</v>
      </c>
      <c r="G604" s="215"/>
      <c r="H604" s="215"/>
      <c r="I604" s="218"/>
      <c r="J604" s="219">
        <f>BK604</f>
        <v>0</v>
      </c>
      <c r="K604" s="215"/>
      <c r="L604" s="220"/>
      <c r="M604" s="221"/>
      <c r="N604" s="222"/>
      <c r="O604" s="222"/>
      <c r="P604" s="223">
        <f>P605</f>
        <v>0</v>
      </c>
      <c r="Q604" s="222"/>
      <c r="R604" s="223">
        <f>R605</f>
        <v>0</v>
      </c>
      <c r="S604" s="222"/>
      <c r="T604" s="224">
        <f>T605</f>
        <v>0</v>
      </c>
      <c r="AR604" s="225" t="s">
        <v>198</v>
      </c>
      <c r="AT604" s="226" t="s">
        <v>77</v>
      </c>
      <c r="AU604" s="226" t="s">
        <v>78</v>
      </c>
      <c r="AY604" s="225" t="s">
        <v>166</v>
      </c>
      <c r="BK604" s="227">
        <f>BK605</f>
        <v>0</v>
      </c>
    </row>
    <row r="605" s="11" customFormat="1" ht="22.8" customHeight="1">
      <c r="B605" s="214"/>
      <c r="C605" s="215"/>
      <c r="D605" s="216" t="s">
        <v>77</v>
      </c>
      <c r="E605" s="228" t="s">
        <v>325</v>
      </c>
      <c r="F605" s="228" t="s">
        <v>326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P606</f>
        <v>0</v>
      </c>
      <c r="Q605" s="222"/>
      <c r="R605" s="223">
        <f>R606</f>
        <v>0</v>
      </c>
      <c r="S605" s="222"/>
      <c r="T605" s="224">
        <f>T606</f>
        <v>0</v>
      </c>
      <c r="AR605" s="225" t="s">
        <v>198</v>
      </c>
      <c r="AT605" s="226" t="s">
        <v>77</v>
      </c>
      <c r="AU605" s="226" t="s">
        <v>85</v>
      </c>
      <c r="AY605" s="225" t="s">
        <v>166</v>
      </c>
      <c r="BK605" s="227">
        <f>BK606</f>
        <v>0</v>
      </c>
    </row>
    <row r="606" s="1" customFormat="1" ht="16.5" customHeight="1">
      <c r="B606" s="37"/>
      <c r="C606" s="230" t="s">
        <v>1172</v>
      </c>
      <c r="D606" s="230" t="s">
        <v>169</v>
      </c>
      <c r="E606" s="231" t="s">
        <v>327</v>
      </c>
      <c r="F606" s="232" t="s">
        <v>328</v>
      </c>
      <c r="G606" s="233" t="s">
        <v>329</v>
      </c>
      <c r="H606" s="234">
        <v>1</v>
      </c>
      <c r="I606" s="235"/>
      <c r="J606" s="236">
        <f>ROUND(I606*H606,2)</f>
        <v>0</v>
      </c>
      <c r="K606" s="232" t="s">
        <v>173</v>
      </c>
      <c r="L606" s="42"/>
      <c r="M606" s="286" t="s">
        <v>1</v>
      </c>
      <c r="N606" s="287" t="s">
        <v>43</v>
      </c>
      <c r="O606" s="288"/>
      <c r="P606" s="289">
        <f>O606*H606</f>
        <v>0</v>
      </c>
      <c r="Q606" s="289">
        <v>0</v>
      </c>
      <c r="R606" s="289">
        <f>Q606*H606</f>
        <v>0</v>
      </c>
      <c r="S606" s="289">
        <v>0</v>
      </c>
      <c r="T606" s="290">
        <f>S606*H606</f>
        <v>0</v>
      </c>
      <c r="AR606" s="241" t="s">
        <v>330</v>
      </c>
      <c r="AT606" s="241" t="s">
        <v>169</v>
      </c>
      <c r="AU606" s="241" t="s">
        <v>87</v>
      </c>
      <c r="AY606" s="16" t="s">
        <v>166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6" t="s">
        <v>85</v>
      </c>
      <c r="BK606" s="242">
        <f>ROUND(I606*H606,2)</f>
        <v>0</v>
      </c>
      <c r="BL606" s="16" t="s">
        <v>330</v>
      </c>
      <c r="BM606" s="241" t="s">
        <v>1173</v>
      </c>
    </row>
    <row r="607" s="1" customFormat="1" ht="6.96" customHeight="1">
      <c r="B607" s="60"/>
      <c r="C607" s="61"/>
      <c r="D607" s="61"/>
      <c r="E607" s="61"/>
      <c r="F607" s="61"/>
      <c r="G607" s="61"/>
      <c r="H607" s="61"/>
      <c r="I607" s="181"/>
      <c r="J607" s="61"/>
      <c r="K607" s="61"/>
      <c r="L607" s="42"/>
    </row>
  </sheetData>
  <sheetProtection sheet="1" autoFilter="0" formatColumns="0" formatRows="0" objects="1" scenarios="1" spinCount="100000" saltValue="qLHhvEbPY3tUAtpIme2M+SPg7Ag5jxsKiKLOYDJN0uphwDLh5a0TE3VkjZ8Lu0UXDrqFc0ddVOXnvrUZ2ERBQg==" hashValue="Jfa94VOI5rtT3RAkVTQ6mljfilFEyPct7z2LIakXuywsbc1nHNlWXjUtB8wZhASw0QG02+rtc+T3a2qr9mLjCA==" algorithmName="SHA-512" password="CC35"/>
  <autoFilter ref="C147:K6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110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1174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ROUND(J148,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ROUND((SUM(BE148:BE606)),  2)</f>
        <v>0</v>
      </c>
      <c r="I35" s="162">
        <v>0.20999999999999999</v>
      </c>
      <c r="J35" s="161">
        <f>ROUND(((SUM(BE148:BE606))*I35),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ROUND((SUM(BF148:BF606)),  2)</f>
        <v>0</v>
      </c>
      <c r="I36" s="162">
        <v>0.14999999999999999</v>
      </c>
      <c r="J36" s="161">
        <f>ROUND(((SUM(BF148:BF606))*I36),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ROUND((SUM(BG148:BG606)),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ROUND((SUM(BH148:BH606)),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ROUND((SUM(BI148:BI606)),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02b - NEINV - Stoupačka 2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J148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J149</f>
        <v>0</v>
      </c>
      <c r="K99" s="192"/>
      <c r="L99" s="197"/>
    </row>
    <row r="100" s="9" customFormat="1" ht="19.92" customHeight="1">
      <c r="B100" s="198"/>
      <c r="C100" s="127"/>
      <c r="D100" s="199" t="s">
        <v>337</v>
      </c>
      <c r="E100" s="200"/>
      <c r="F100" s="200"/>
      <c r="G100" s="200"/>
      <c r="H100" s="200"/>
      <c r="I100" s="201"/>
      <c r="J100" s="202">
        <f>J150</f>
        <v>0</v>
      </c>
      <c r="K100" s="127"/>
      <c r="L100" s="203"/>
    </row>
    <row r="101" s="9" customFormat="1" ht="19.92" customHeight="1">
      <c r="B101" s="198"/>
      <c r="C101" s="127"/>
      <c r="D101" s="199" t="s">
        <v>338</v>
      </c>
      <c r="E101" s="200"/>
      <c r="F101" s="200"/>
      <c r="G101" s="200"/>
      <c r="H101" s="200"/>
      <c r="I101" s="201"/>
      <c r="J101" s="202">
        <f>J175</f>
        <v>0</v>
      </c>
      <c r="K101" s="127"/>
      <c r="L101" s="203"/>
    </row>
    <row r="102" s="9" customFormat="1" ht="19.92" customHeight="1">
      <c r="B102" s="198"/>
      <c r="C102" s="127"/>
      <c r="D102" s="199" t="s">
        <v>140</v>
      </c>
      <c r="E102" s="200"/>
      <c r="F102" s="200"/>
      <c r="G102" s="200"/>
      <c r="H102" s="200"/>
      <c r="I102" s="201"/>
      <c r="J102" s="202">
        <f>J187</f>
        <v>0</v>
      </c>
      <c r="K102" s="127"/>
      <c r="L102" s="203"/>
    </row>
    <row r="103" s="9" customFormat="1" ht="19.92" customHeight="1">
      <c r="B103" s="198"/>
      <c r="C103" s="127"/>
      <c r="D103" s="199" t="s">
        <v>339</v>
      </c>
      <c r="E103" s="200"/>
      <c r="F103" s="200"/>
      <c r="G103" s="200"/>
      <c r="H103" s="200"/>
      <c r="I103" s="201"/>
      <c r="J103" s="202">
        <f>J232</f>
        <v>0</v>
      </c>
      <c r="K103" s="127"/>
      <c r="L103" s="203"/>
    </row>
    <row r="104" s="9" customFormat="1" ht="19.92" customHeight="1">
      <c r="B104" s="198"/>
      <c r="C104" s="127"/>
      <c r="D104" s="199" t="s">
        <v>141</v>
      </c>
      <c r="E104" s="200"/>
      <c r="F104" s="200"/>
      <c r="G104" s="200"/>
      <c r="H104" s="200"/>
      <c r="I104" s="201"/>
      <c r="J104" s="202">
        <f>J235</f>
        <v>0</v>
      </c>
      <c r="K104" s="127"/>
      <c r="L104" s="203"/>
    </row>
    <row r="105" s="9" customFormat="1" ht="19.92" customHeight="1">
      <c r="B105" s="198"/>
      <c r="C105" s="127"/>
      <c r="D105" s="199" t="s">
        <v>142</v>
      </c>
      <c r="E105" s="200"/>
      <c r="F105" s="200"/>
      <c r="G105" s="200"/>
      <c r="H105" s="200"/>
      <c r="I105" s="201"/>
      <c r="J105" s="202">
        <f>J278</f>
        <v>0</v>
      </c>
      <c r="K105" s="127"/>
      <c r="L105" s="203"/>
    </row>
    <row r="106" s="9" customFormat="1" ht="19.92" customHeight="1">
      <c r="B106" s="198"/>
      <c r="C106" s="127"/>
      <c r="D106" s="199" t="s">
        <v>143</v>
      </c>
      <c r="E106" s="200"/>
      <c r="F106" s="200"/>
      <c r="G106" s="200"/>
      <c r="H106" s="200"/>
      <c r="I106" s="201"/>
      <c r="J106" s="202">
        <f>J284</f>
        <v>0</v>
      </c>
      <c r="K106" s="127"/>
      <c r="L106" s="203"/>
    </row>
    <row r="107" s="8" customFormat="1" ht="24.96" customHeight="1">
      <c r="B107" s="191"/>
      <c r="C107" s="192"/>
      <c r="D107" s="193" t="s">
        <v>144</v>
      </c>
      <c r="E107" s="194"/>
      <c r="F107" s="194"/>
      <c r="G107" s="194"/>
      <c r="H107" s="194"/>
      <c r="I107" s="195"/>
      <c r="J107" s="196">
        <f>J286</f>
        <v>0</v>
      </c>
      <c r="K107" s="192"/>
      <c r="L107" s="197"/>
    </row>
    <row r="108" s="9" customFormat="1" ht="19.92" customHeight="1">
      <c r="B108" s="198"/>
      <c r="C108" s="127"/>
      <c r="D108" s="199" t="s">
        <v>340</v>
      </c>
      <c r="E108" s="200"/>
      <c r="F108" s="200"/>
      <c r="G108" s="200"/>
      <c r="H108" s="200"/>
      <c r="I108" s="201"/>
      <c r="J108" s="202">
        <f>J287</f>
        <v>0</v>
      </c>
      <c r="K108" s="127"/>
      <c r="L108" s="203"/>
    </row>
    <row r="109" s="9" customFormat="1" ht="19.92" customHeight="1">
      <c r="B109" s="198"/>
      <c r="C109" s="127"/>
      <c r="D109" s="199" t="s">
        <v>341</v>
      </c>
      <c r="E109" s="200"/>
      <c r="F109" s="200"/>
      <c r="G109" s="200"/>
      <c r="H109" s="200"/>
      <c r="I109" s="201"/>
      <c r="J109" s="202">
        <f>J302</f>
        <v>0</v>
      </c>
      <c r="K109" s="127"/>
      <c r="L109" s="203"/>
    </row>
    <row r="110" s="9" customFormat="1" ht="19.92" customHeight="1">
      <c r="B110" s="198"/>
      <c r="C110" s="127"/>
      <c r="D110" s="199" t="s">
        <v>342</v>
      </c>
      <c r="E110" s="200"/>
      <c r="F110" s="200"/>
      <c r="G110" s="200"/>
      <c r="H110" s="200"/>
      <c r="I110" s="201"/>
      <c r="J110" s="202">
        <f>J328</f>
        <v>0</v>
      </c>
      <c r="K110" s="127"/>
      <c r="L110" s="203"/>
    </row>
    <row r="111" s="9" customFormat="1" ht="19.92" customHeight="1">
      <c r="B111" s="198"/>
      <c r="C111" s="127"/>
      <c r="D111" s="199" t="s">
        <v>343</v>
      </c>
      <c r="E111" s="200"/>
      <c r="F111" s="200"/>
      <c r="G111" s="200"/>
      <c r="H111" s="200"/>
      <c r="I111" s="201"/>
      <c r="J111" s="202">
        <f>J360</f>
        <v>0</v>
      </c>
      <c r="K111" s="127"/>
      <c r="L111" s="203"/>
    </row>
    <row r="112" s="9" customFormat="1" ht="19.92" customHeight="1">
      <c r="B112" s="198"/>
      <c r="C112" s="127"/>
      <c r="D112" s="199" t="s">
        <v>145</v>
      </c>
      <c r="E112" s="200"/>
      <c r="F112" s="200"/>
      <c r="G112" s="200"/>
      <c r="H112" s="200"/>
      <c r="I112" s="201"/>
      <c r="J112" s="202">
        <f>J413</f>
        <v>0</v>
      </c>
      <c r="K112" s="127"/>
      <c r="L112" s="203"/>
    </row>
    <row r="113" s="9" customFormat="1" ht="19.92" customHeight="1">
      <c r="B113" s="198"/>
      <c r="C113" s="127"/>
      <c r="D113" s="199" t="s">
        <v>344</v>
      </c>
      <c r="E113" s="200"/>
      <c r="F113" s="200"/>
      <c r="G113" s="200"/>
      <c r="H113" s="200"/>
      <c r="I113" s="201"/>
      <c r="J113" s="202">
        <f>J415</f>
        <v>0</v>
      </c>
      <c r="K113" s="127"/>
      <c r="L113" s="203"/>
    </row>
    <row r="114" s="9" customFormat="1" ht="19.92" customHeight="1">
      <c r="B114" s="198"/>
      <c r="C114" s="127"/>
      <c r="D114" s="199" t="s">
        <v>345</v>
      </c>
      <c r="E114" s="200"/>
      <c r="F114" s="200"/>
      <c r="G114" s="200"/>
      <c r="H114" s="200"/>
      <c r="I114" s="201"/>
      <c r="J114" s="202">
        <f>J427</f>
        <v>0</v>
      </c>
      <c r="K114" s="127"/>
      <c r="L114" s="203"/>
    </row>
    <row r="115" s="9" customFormat="1" ht="19.92" customHeight="1">
      <c r="B115" s="198"/>
      <c r="C115" s="127"/>
      <c r="D115" s="199" t="s">
        <v>346</v>
      </c>
      <c r="E115" s="200"/>
      <c r="F115" s="200"/>
      <c r="G115" s="200"/>
      <c r="H115" s="200"/>
      <c r="I115" s="201"/>
      <c r="J115" s="202">
        <f>J431</f>
        <v>0</v>
      </c>
      <c r="K115" s="127"/>
      <c r="L115" s="203"/>
    </row>
    <row r="116" s="9" customFormat="1" ht="19.92" customHeight="1">
      <c r="B116" s="198"/>
      <c r="C116" s="127"/>
      <c r="D116" s="199" t="s">
        <v>347</v>
      </c>
      <c r="E116" s="200"/>
      <c r="F116" s="200"/>
      <c r="G116" s="200"/>
      <c r="H116" s="200"/>
      <c r="I116" s="201"/>
      <c r="J116" s="202">
        <f>J436</f>
        <v>0</v>
      </c>
      <c r="K116" s="127"/>
      <c r="L116" s="203"/>
    </row>
    <row r="117" s="9" customFormat="1" ht="19.92" customHeight="1">
      <c r="B117" s="198"/>
      <c r="C117" s="127"/>
      <c r="D117" s="199" t="s">
        <v>147</v>
      </c>
      <c r="E117" s="200"/>
      <c r="F117" s="200"/>
      <c r="G117" s="200"/>
      <c r="H117" s="200"/>
      <c r="I117" s="201"/>
      <c r="J117" s="202">
        <f>J468</f>
        <v>0</v>
      </c>
      <c r="K117" s="127"/>
      <c r="L117" s="203"/>
    </row>
    <row r="118" s="9" customFormat="1" ht="19.92" customHeight="1">
      <c r="B118" s="198"/>
      <c r="C118" s="127"/>
      <c r="D118" s="199" t="s">
        <v>148</v>
      </c>
      <c r="E118" s="200"/>
      <c r="F118" s="200"/>
      <c r="G118" s="200"/>
      <c r="H118" s="200"/>
      <c r="I118" s="201"/>
      <c r="J118" s="202">
        <f>J477</f>
        <v>0</v>
      </c>
      <c r="K118" s="127"/>
      <c r="L118" s="203"/>
    </row>
    <row r="119" s="9" customFormat="1" ht="19.92" customHeight="1">
      <c r="B119" s="198"/>
      <c r="C119" s="127"/>
      <c r="D119" s="199" t="s">
        <v>348</v>
      </c>
      <c r="E119" s="200"/>
      <c r="F119" s="200"/>
      <c r="G119" s="200"/>
      <c r="H119" s="200"/>
      <c r="I119" s="201"/>
      <c r="J119" s="202">
        <f>J502</f>
        <v>0</v>
      </c>
      <c r="K119" s="127"/>
      <c r="L119" s="203"/>
    </row>
    <row r="120" s="9" customFormat="1" ht="19.92" customHeight="1">
      <c r="B120" s="198"/>
      <c r="C120" s="127"/>
      <c r="D120" s="199" t="s">
        <v>349</v>
      </c>
      <c r="E120" s="200"/>
      <c r="F120" s="200"/>
      <c r="G120" s="200"/>
      <c r="H120" s="200"/>
      <c r="I120" s="201"/>
      <c r="J120" s="202">
        <f>J516</f>
        <v>0</v>
      </c>
      <c r="K120" s="127"/>
      <c r="L120" s="203"/>
    </row>
    <row r="121" s="9" customFormat="1" ht="19.92" customHeight="1">
      <c r="B121" s="198"/>
      <c r="C121" s="127"/>
      <c r="D121" s="199" t="s">
        <v>350</v>
      </c>
      <c r="E121" s="200"/>
      <c r="F121" s="200"/>
      <c r="G121" s="200"/>
      <c r="H121" s="200"/>
      <c r="I121" s="201"/>
      <c r="J121" s="202">
        <f>J546</f>
        <v>0</v>
      </c>
      <c r="K121" s="127"/>
      <c r="L121" s="203"/>
    </row>
    <row r="122" s="9" customFormat="1" ht="19.92" customHeight="1">
      <c r="B122" s="198"/>
      <c r="C122" s="127"/>
      <c r="D122" s="199" t="s">
        <v>351</v>
      </c>
      <c r="E122" s="200"/>
      <c r="F122" s="200"/>
      <c r="G122" s="200"/>
      <c r="H122" s="200"/>
      <c r="I122" s="201"/>
      <c r="J122" s="202">
        <f>J566</f>
        <v>0</v>
      </c>
      <c r="K122" s="127"/>
      <c r="L122" s="203"/>
    </row>
    <row r="123" s="9" customFormat="1" ht="19.92" customHeight="1">
      <c r="B123" s="198"/>
      <c r="C123" s="127"/>
      <c r="D123" s="199" t="s">
        <v>352</v>
      </c>
      <c r="E123" s="200"/>
      <c r="F123" s="200"/>
      <c r="G123" s="200"/>
      <c r="H123" s="200"/>
      <c r="I123" s="201"/>
      <c r="J123" s="202">
        <f>J575</f>
        <v>0</v>
      </c>
      <c r="K123" s="127"/>
      <c r="L123" s="203"/>
    </row>
    <row r="124" s="8" customFormat="1" ht="24.96" customHeight="1">
      <c r="B124" s="191"/>
      <c r="C124" s="192"/>
      <c r="D124" s="193" t="s">
        <v>353</v>
      </c>
      <c r="E124" s="194"/>
      <c r="F124" s="194"/>
      <c r="G124" s="194"/>
      <c r="H124" s="194"/>
      <c r="I124" s="195"/>
      <c r="J124" s="196">
        <f>J587</f>
        <v>0</v>
      </c>
      <c r="K124" s="192"/>
      <c r="L124" s="197"/>
    </row>
    <row r="125" s="8" customFormat="1" ht="24.96" customHeight="1">
      <c r="B125" s="191"/>
      <c r="C125" s="192"/>
      <c r="D125" s="193" t="s">
        <v>149</v>
      </c>
      <c r="E125" s="194"/>
      <c r="F125" s="194"/>
      <c r="G125" s="194"/>
      <c r="H125" s="194"/>
      <c r="I125" s="195"/>
      <c r="J125" s="196">
        <f>J604</f>
        <v>0</v>
      </c>
      <c r="K125" s="192"/>
      <c r="L125" s="197"/>
    </row>
    <row r="126" s="9" customFormat="1" ht="19.92" customHeight="1">
      <c r="B126" s="198"/>
      <c r="C126" s="127"/>
      <c r="D126" s="199" t="s">
        <v>150</v>
      </c>
      <c r="E126" s="200"/>
      <c r="F126" s="200"/>
      <c r="G126" s="200"/>
      <c r="H126" s="200"/>
      <c r="I126" s="201"/>
      <c r="J126" s="202">
        <f>J605</f>
        <v>0</v>
      </c>
      <c r="K126" s="127"/>
      <c r="L126" s="203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1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4"/>
      <c r="J132" s="63"/>
      <c r="K132" s="63"/>
      <c r="L132" s="42"/>
    </row>
    <row r="133" s="1" customFormat="1" ht="24.96" customHeight="1">
      <c r="B133" s="37"/>
      <c r="C133" s="22" t="s">
        <v>151</v>
      </c>
      <c r="D133" s="38"/>
      <c r="E133" s="38"/>
      <c r="F133" s="38"/>
      <c r="G133" s="38"/>
      <c r="H133" s="38"/>
      <c r="I133" s="148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8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8"/>
      <c r="J135" s="38"/>
      <c r="K135" s="38"/>
      <c r="L135" s="42"/>
    </row>
    <row r="136" s="1" customFormat="1" ht="16.5" customHeight="1">
      <c r="B136" s="37"/>
      <c r="C136" s="38"/>
      <c r="D136" s="38"/>
      <c r="E136" s="185" t="str">
        <f>E7</f>
        <v>UK KAM – Rekonstrukce a oprava bloku B, kolej Kajetánka I</v>
      </c>
      <c r="F136" s="31"/>
      <c r="G136" s="31"/>
      <c r="H136" s="31"/>
      <c r="I136" s="148"/>
      <c r="J136" s="38"/>
      <c r="K136" s="38"/>
      <c r="L136" s="42"/>
    </row>
    <row r="137" ht="12" customHeight="1">
      <c r="B137" s="20"/>
      <c r="C137" s="31" t="s">
        <v>130</v>
      </c>
      <c r="D137" s="21"/>
      <c r="E137" s="21"/>
      <c r="F137" s="21"/>
      <c r="G137" s="21"/>
      <c r="H137" s="21"/>
      <c r="I137" s="140"/>
      <c r="J137" s="21"/>
      <c r="K137" s="21"/>
      <c r="L137" s="19"/>
    </row>
    <row r="138" s="1" customFormat="1" ht="16.5" customHeight="1">
      <c r="B138" s="37"/>
      <c r="C138" s="38"/>
      <c r="D138" s="38"/>
      <c r="E138" s="185" t="s">
        <v>335</v>
      </c>
      <c r="F138" s="38"/>
      <c r="G138" s="38"/>
      <c r="H138" s="38"/>
      <c r="I138" s="148"/>
      <c r="J138" s="38"/>
      <c r="K138" s="38"/>
      <c r="L138" s="42"/>
    </row>
    <row r="139" s="1" customFormat="1" ht="12" customHeight="1">
      <c r="B139" s="37"/>
      <c r="C139" s="31" t="s">
        <v>132</v>
      </c>
      <c r="D139" s="38"/>
      <c r="E139" s="38"/>
      <c r="F139" s="38"/>
      <c r="G139" s="38"/>
      <c r="H139" s="38"/>
      <c r="I139" s="148"/>
      <c r="J139" s="38"/>
      <c r="K139" s="38"/>
      <c r="L139" s="42"/>
    </row>
    <row r="140" s="1" customFormat="1" ht="16.5" customHeight="1">
      <c r="B140" s="37"/>
      <c r="C140" s="38"/>
      <c r="D140" s="38"/>
      <c r="E140" s="70" t="str">
        <f>E11</f>
        <v>02b - NEINV - Stoupačka 2</v>
      </c>
      <c r="F140" s="38"/>
      <c r="G140" s="38"/>
      <c r="H140" s="38"/>
      <c r="I140" s="148"/>
      <c r="J140" s="38"/>
      <c r="K140" s="38"/>
      <c r="L140" s="42"/>
    </row>
    <row r="141" s="1" customFormat="1" ht="6.96" customHeight="1">
      <c r="B141" s="37"/>
      <c r="C141" s="38"/>
      <c r="D141" s="38"/>
      <c r="E141" s="38"/>
      <c r="F141" s="38"/>
      <c r="G141" s="38"/>
      <c r="H141" s="38"/>
      <c r="I141" s="148"/>
      <c r="J141" s="38"/>
      <c r="K141" s="38"/>
      <c r="L141" s="42"/>
    </row>
    <row r="142" s="1" customFormat="1" ht="12" customHeight="1">
      <c r="B142" s="37"/>
      <c r="C142" s="31" t="s">
        <v>20</v>
      </c>
      <c r="D142" s="38"/>
      <c r="E142" s="38"/>
      <c r="F142" s="26" t="str">
        <f>F14</f>
        <v>Radimova 35/12, blok B</v>
      </c>
      <c r="G142" s="38"/>
      <c r="H142" s="38"/>
      <c r="I142" s="150" t="s">
        <v>22</v>
      </c>
      <c r="J142" s="73" t="str">
        <f>IF(J14="","",J14)</f>
        <v>2. 12. 2019</v>
      </c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8"/>
      <c r="J143" s="38"/>
      <c r="K143" s="38"/>
      <c r="L143" s="42"/>
    </row>
    <row r="144" s="1" customFormat="1" ht="15.15" customHeight="1">
      <c r="B144" s="37"/>
      <c r="C144" s="31" t="s">
        <v>24</v>
      </c>
      <c r="D144" s="38"/>
      <c r="E144" s="38"/>
      <c r="F144" s="26" t="str">
        <f>E17</f>
        <v xml:space="preserve">Univerzita Karlova, Koleje a menzy - 168 02 Praha </v>
      </c>
      <c r="G144" s="38"/>
      <c r="H144" s="38"/>
      <c r="I144" s="150" t="s">
        <v>30</v>
      </c>
      <c r="J144" s="35" t="str">
        <f>E23</f>
        <v>Ateliér M</v>
      </c>
      <c r="K144" s="38"/>
      <c r="L144" s="42"/>
    </row>
    <row r="145" s="1" customFormat="1" ht="15.15" customHeight="1">
      <c r="B145" s="37"/>
      <c r="C145" s="31" t="s">
        <v>28</v>
      </c>
      <c r="D145" s="38"/>
      <c r="E145" s="38"/>
      <c r="F145" s="26" t="str">
        <f>IF(E20="","",E20)</f>
        <v>Vyplň údaj</v>
      </c>
      <c r="G145" s="38"/>
      <c r="H145" s="38"/>
      <c r="I145" s="150" t="s">
        <v>33</v>
      </c>
      <c r="J145" s="35" t="str">
        <f>E26</f>
        <v>Jan Petr</v>
      </c>
      <c r="K145" s="38"/>
      <c r="L145" s="42"/>
    </row>
    <row r="146" s="1" customFormat="1" ht="10.32" customHeight="1">
      <c r="B146" s="37"/>
      <c r="C146" s="38"/>
      <c r="D146" s="38"/>
      <c r="E146" s="38"/>
      <c r="F146" s="38"/>
      <c r="G146" s="38"/>
      <c r="H146" s="38"/>
      <c r="I146" s="148"/>
      <c r="J146" s="38"/>
      <c r="K146" s="38"/>
      <c r="L146" s="42"/>
    </row>
    <row r="147" s="10" customFormat="1" ht="29.28" customHeight="1">
      <c r="B147" s="204"/>
      <c r="C147" s="205" t="s">
        <v>152</v>
      </c>
      <c r="D147" s="206" t="s">
        <v>63</v>
      </c>
      <c r="E147" s="206" t="s">
        <v>59</v>
      </c>
      <c r="F147" s="206" t="s">
        <v>60</v>
      </c>
      <c r="G147" s="206" t="s">
        <v>153</v>
      </c>
      <c r="H147" s="206" t="s">
        <v>154</v>
      </c>
      <c r="I147" s="207" t="s">
        <v>155</v>
      </c>
      <c r="J147" s="206" t="s">
        <v>136</v>
      </c>
      <c r="K147" s="208" t="s">
        <v>156</v>
      </c>
      <c r="L147" s="209"/>
      <c r="M147" s="94" t="s">
        <v>1</v>
      </c>
      <c r="N147" s="95" t="s">
        <v>42</v>
      </c>
      <c r="O147" s="95" t="s">
        <v>157</v>
      </c>
      <c r="P147" s="95" t="s">
        <v>158</v>
      </c>
      <c r="Q147" s="95" t="s">
        <v>159</v>
      </c>
      <c r="R147" s="95" t="s">
        <v>160</v>
      </c>
      <c r="S147" s="95" t="s">
        <v>161</v>
      </c>
      <c r="T147" s="96" t="s">
        <v>162</v>
      </c>
    </row>
    <row r="148" s="1" customFormat="1" ht="22.8" customHeight="1">
      <c r="B148" s="37"/>
      <c r="C148" s="101" t="s">
        <v>163</v>
      </c>
      <c r="D148" s="38"/>
      <c r="E148" s="38"/>
      <c r="F148" s="38"/>
      <c r="G148" s="38"/>
      <c r="H148" s="38"/>
      <c r="I148" s="148"/>
      <c r="J148" s="210">
        <f>BK148</f>
        <v>0</v>
      </c>
      <c r="K148" s="38"/>
      <c r="L148" s="42"/>
      <c r="M148" s="97"/>
      <c r="N148" s="98"/>
      <c r="O148" s="98"/>
      <c r="P148" s="211">
        <f>P149+P286+P587+P604</f>
        <v>0</v>
      </c>
      <c r="Q148" s="98"/>
      <c r="R148" s="211">
        <f>R149+R286+R587+R604</f>
        <v>131.86199430000002</v>
      </c>
      <c r="S148" s="98"/>
      <c r="T148" s="212">
        <f>T149+T286+T587+T604</f>
        <v>92.186615000000018</v>
      </c>
      <c r="AT148" s="16" t="s">
        <v>77</v>
      </c>
      <c r="AU148" s="16" t="s">
        <v>138</v>
      </c>
      <c r="BK148" s="213">
        <f>BK149+BK286+BK587+BK604</f>
        <v>0</v>
      </c>
    </row>
    <row r="149" s="11" customFormat="1" ht="25.92" customHeight="1">
      <c r="B149" s="214"/>
      <c r="C149" s="215"/>
      <c r="D149" s="216" t="s">
        <v>77</v>
      </c>
      <c r="E149" s="217" t="s">
        <v>164</v>
      </c>
      <c r="F149" s="217" t="s">
        <v>165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P150+P175+P187+P232+P235+P278+P284</f>
        <v>0</v>
      </c>
      <c r="Q149" s="222"/>
      <c r="R149" s="223">
        <f>R150+R175+R187+R232+R235+R278+R284</f>
        <v>108.48854350000002</v>
      </c>
      <c r="S149" s="222"/>
      <c r="T149" s="224">
        <f>T150+T175+T187+T232+T235+T278+T284</f>
        <v>70.83420000000001</v>
      </c>
      <c r="AR149" s="225" t="s">
        <v>85</v>
      </c>
      <c r="AT149" s="226" t="s">
        <v>77</v>
      </c>
      <c r="AU149" s="226" t="s">
        <v>78</v>
      </c>
      <c r="AY149" s="225" t="s">
        <v>166</v>
      </c>
      <c r="BK149" s="227">
        <f>BK150+BK175+BK187+BK232+BK235+BK278+BK284</f>
        <v>0</v>
      </c>
    </row>
    <row r="150" s="11" customFormat="1" ht="22.8" customHeight="1">
      <c r="B150" s="214"/>
      <c r="C150" s="215"/>
      <c r="D150" s="216" t="s">
        <v>77</v>
      </c>
      <c r="E150" s="228" t="s">
        <v>189</v>
      </c>
      <c r="F150" s="228" t="s">
        <v>354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55.891424999999998</v>
      </c>
      <c r="S150" s="222"/>
      <c r="T150" s="224">
        <f>SUM(T151:T174)</f>
        <v>0</v>
      </c>
      <c r="AR150" s="225" t="s">
        <v>85</v>
      </c>
      <c r="AT150" s="226" t="s">
        <v>77</v>
      </c>
      <c r="AU150" s="226" t="s">
        <v>85</v>
      </c>
      <c r="AY150" s="225" t="s">
        <v>166</v>
      </c>
      <c r="BK150" s="227">
        <f>SUM(BK151:BK174)</f>
        <v>0</v>
      </c>
    </row>
    <row r="151" s="1" customFormat="1" ht="24" customHeight="1">
      <c r="B151" s="37"/>
      <c r="C151" s="230" t="s">
        <v>85</v>
      </c>
      <c r="D151" s="230" t="s">
        <v>169</v>
      </c>
      <c r="E151" s="231" t="s">
        <v>355</v>
      </c>
      <c r="F151" s="232" t="s">
        <v>356</v>
      </c>
      <c r="G151" s="233" t="s">
        <v>218</v>
      </c>
      <c r="H151" s="234">
        <v>30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0.01551</v>
      </c>
      <c r="R151" s="239">
        <f>Q151*H151</f>
        <v>0.46529999999999999</v>
      </c>
      <c r="S151" s="239">
        <v>0</v>
      </c>
      <c r="T151" s="240">
        <f>S151*H151</f>
        <v>0</v>
      </c>
      <c r="AR151" s="241" t="s">
        <v>174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174</v>
      </c>
      <c r="BM151" s="241" t="s">
        <v>357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221</v>
      </c>
      <c r="G152" s="255"/>
      <c r="H152" s="258">
        <v>30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30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" customFormat="1" ht="24" customHeight="1">
      <c r="B154" s="37"/>
      <c r="C154" s="230" t="s">
        <v>87</v>
      </c>
      <c r="D154" s="230" t="s">
        <v>169</v>
      </c>
      <c r="E154" s="231" t="s">
        <v>358</v>
      </c>
      <c r="F154" s="232" t="s">
        <v>359</v>
      </c>
      <c r="G154" s="233" t="s">
        <v>218</v>
      </c>
      <c r="H154" s="234">
        <v>30</v>
      </c>
      <c r="I154" s="235"/>
      <c r="J154" s="236">
        <f>ROUND(I154*H154,2)</f>
        <v>0</v>
      </c>
      <c r="K154" s="232" t="s">
        <v>173</v>
      </c>
      <c r="L154" s="42"/>
      <c r="M154" s="237" t="s">
        <v>1</v>
      </c>
      <c r="N154" s="238" t="s">
        <v>43</v>
      </c>
      <c r="O154" s="85"/>
      <c r="P154" s="239">
        <f>O154*H154</f>
        <v>0</v>
      </c>
      <c r="Q154" s="239">
        <v>0.022280000000000001</v>
      </c>
      <c r="R154" s="239">
        <f>Q154*H154</f>
        <v>0.66839999999999999</v>
      </c>
      <c r="S154" s="239">
        <v>0</v>
      </c>
      <c r="T154" s="240">
        <f>S154*H154</f>
        <v>0</v>
      </c>
      <c r="AR154" s="241" t="s">
        <v>174</v>
      </c>
      <c r="AT154" s="241" t="s">
        <v>169</v>
      </c>
      <c r="AU154" s="241" t="s">
        <v>87</v>
      </c>
      <c r="AY154" s="16" t="s">
        <v>166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85</v>
      </c>
      <c r="BK154" s="242">
        <f>ROUND(I154*H154,2)</f>
        <v>0</v>
      </c>
      <c r="BL154" s="16" t="s">
        <v>174</v>
      </c>
      <c r="BM154" s="241" t="s">
        <v>360</v>
      </c>
    </row>
    <row r="155" s="13" customFormat="1">
      <c r="B155" s="254"/>
      <c r="C155" s="255"/>
      <c r="D155" s="245" t="s">
        <v>176</v>
      </c>
      <c r="E155" s="256" t="s">
        <v>1</v>
      </c>
      <c r="F155" s="257" t="s">
        <v>221</v>
      </c>
      <c r="G155" s="255"/>
      <c r="H155" s="258">
        <v>30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176</v>
      </c>
      <c r="AU155" s="264" t="s">
        <v>87</v>
      </c>
      <c r="AV155" s="13" t="s">
        <v>87</v>
      </c>
      <c r="AW155" s="13" t="s">
        <v>32</v>
      </c>
      <c r="AX155" s="13" t="s">
        <v>78</v>
      </c>
      <c r="AY155" s="264" t="s">
        <v>166</v>
      </c>
    </row>
    <row r="156" s="14" customFormat="1">
      <c r="B156" s="265"/>
      <c r="C156" s="266"/>
      <c r="D156" s="245" t="s">
        <v>176</v>
      </c>
      <c r="E156" s="267" t="s">
        <v>1</v>
      </c>
      <c r="F156" s="268" t="s">
        <v>181</v>
      </c>
      <c r="G156" s="266"/>
      <c r="H156" s="269">
        <v>30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176</v>
      </c>
      <c r="AU156" s="275" t="s">
        <v>87</v>
      </c>
      <c r="AV156" s="14" t="s">
        <v>174</v>
      </c>
      <c r="AW156" s="14" t="s">
        <v>32</v>
      </c>
      <c r="AX156" s="14" t="s">
        <v>85</v>
      </c>
      <c r="AY156" s="275" t="s">
        <v>166</v>
      </c>
    </row>
    <row r="157" s="1" customFormat="1" ht="24" customHeight="1">
      <c r="B157" s="37"/>
      <c r="C157" s="230" t="s">
        <v>189</v>
      </c>
      <c r="D157" s="230" t="s">
        <v>169</v>
      </c>
      <c r="E157" s="231" t="s">
        <v>361</v>
      </c>
      <c r="F157" s="232" t="s">
        <v>362</v>
      </c>
      <c r="G157" s="233" t="s">
        <v>172</v>
      </c>
      <c r="H157" s="234">
        <v>117</v>
      </c>
      <c r="I157" s="235"/>
      <c r="J157" s="236">
        <f>ROUND(I157*H157,2)</f>
        <v>0</v>
      </c>
      <c r="K157" s="232" t="s">
        <v>173</v>
      </c>
      <c r="L157" s="42"/>
      <c r="M157" s="237" t="s">
        <v>1</v>
      </c>
      <c r="N157" s="238" t="s">
        <v>43</v>
      </c>
      <c r="O157" s="85"/>
      <c r="P157" s="239">
        <f>O157*H157</f>
        <v>0</v>
      </c>
      <c r="Q157" s="239">
        <v>0.051679999999999997</v>
      </c>
      <c r="R157" s="239">
        <f>Q157*H157</f>
        <v>6.0465599999999995</v>
      </c>
      <c r="S157" s="239">
        <v>0</v>
      </c>
      <c r="T157" s="240">
        <f>S157*H157</f>
        <v>0</v>
      </c>
      <c r="AR157" s="241" t="s">
        <v>174</v>
      </c>
      <c r="AT157" s="241" t="s">
        <v>169</v>
      </c>
      <c r="AU157" s="241" t="s">
        <v>87</v>
      </c>
      <c r="AY157" s="16" t="s">
        <v>166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85</v>
      </c>
      <c r="BK157" s="242">
        <f>ROUND(I157*H157,2)</f>
        <v>0</v>
      </c>
      <c r="BL157" s="16" t="s">
        <v>174</v>
      </c>
      <c r="BM157" s="241" t="s">
        <v>363</v>
      </c>
    </row>
    <row r="158" s="13" customFormat="1">
      <c r="B158" s="254"/>
      <c r="C158" s="255"/>
      <c r="D158" s="245" t="s">
        <v>176</v>
      </c>
      <c r="E158" s="256" t="s">
        <v>1</v>
      </c>
      <c r="F158" s="257" t="s">
        <v>364</v>
      </c>
      <c r="G158" s="255"/>
      <c r="H158" s="258">
        <v>63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176</v>
      </c>
      <c r="AU158" s="264" t="s">
        <v>87</v>
      </c>
      <c r="AV158" s="13" t="s">
        <v>87</v>
      </c>
      <c r="AW158" s="13" t="s">
        <v>32</v>
      </c>
      <c r="AX158" s="13" t="s">
        <v>78</v>
      </c>
      <c r="AY158" s="264" t="s">
        <v>166</v>
      </c>
    </row>
    <row r="159" s="13" customFormat="1">
      <c r="B159" s="254"/>
      <c r="C159" s="255"/>
      <c r="D159" s="245" t="s">
        <v>176</v>
      </c>
      <c r="E159" s="256" t="s">
        <v>1</v>
      </c>
      <c r="F159" s="257" t="s">
        <v>365</v>
      </c>
      <c r="G159" s="255"/>
      <c r="H159" s="258">
        <v>54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176</v>
      </c>
      <c r="AU159" s="264" t="s">
        <v>87</v>
      </c>
      <c r="AV159" s="13" t="s">
        <v>87</v>
      </c>
      <c r="AW159" s="13" t="s">
        <v>32</v>
      </c>
      <c r="AX159" s="13" t="s">
        <v>78</v>
      </c>
      <c r="AY159" s="264" t="s">
        <v>166</v>
      </c>
    </row>
    <row r="160" s="14" customFormat="1">
      <c r="B160" s="265"/>
      <c r="C160" s="266"/>
      <c r="D160" s="245" t="s">
        <v>176</v>
      </c>
      <c r="E160" s="267" t="s">
        <v>1</v>
      </c>
      <c r="F160" s="268" t="s">
        <v>181</v>
      </c>
      <c r="G160" s="266"/>
      <c r="H160" s="269">
        <v>117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176</v>
      </c>
      <c r="AU160" s="275" t="s">
        <v>87</v>
      </c>
      <c r="AV160" s="14" t="s">
        <v>174</v>
      </c>
      <c r="AW160" s="14" t="s">
        <v>32</v>
      </c>
      <c r="AX160" s="14" t="s">
        <v>85</v>
      </c>
      <c r="AY160" s="275" t="s">
        <v>166</v>
      </c>
    </row>
    <row r="161" s="1" customFormat="1" ht="24" customHeight="1">
      <c r="B161" s="37"/>
      <c r="C161" s="230" t="s">
        <v>174</v>
      </c>
      <c r="D161" s="230" t="s">
        <v>169</v>
      </c>
      <c r="E161" s="231" t="s">
        <v>366</v>
      </c>
      <c r="F161" s="232" t="s">
        <v>367</v>
      </c>
      <c r="G161" s="233" t="s">
        <v>172</v>
      </c>
      <c r="H161" s="234">
        <v>286.5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0.069169999999999995</v>
      </c>
      <c r="R161" s="239">
        <f>Q161*H161</f>
        <v>19.817204999999998</v>
      </c>
      <c r="S161" s="239">
        <v>0</v>
      </c>
      <c r="T161" s="240">
        <f>S161*H161</f>
        <v>0</v>
      </c>
      <c r="AR161" s="241" t="s">
        <v>174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174</v>
      </c>
      <c r="BM161" s="241" t="s">
        <v>368</v>
      </c>
    </row>
    <row r="162" s="13" customFormat="1">
      <c r="B162" s="254"/>
      <c r="C162" s="255"/>
      <c r="D162" s="245" t="s">
        <v>176</v>
      </c>
      <c r="E162" s="256" t="s">
        <v>1</v>
      </c>
      <c r="F162" s="257" t="s">
        <v>369</v>
      </c>
      <c r="G162" s="255"/>
      <c r="H162" s="258">
        <v>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176</v>
      </c>
      <c r="AU162" s="264" t="s">
        <v>87</v>
      </c>
      <c r="AV162" s="13" t="s">
        <v>87</v>
      </c>
      <c r="AW162" s="13" t="s">
        <v>32</v>
      </c>
      <c r="AX162" s="13" t="s">
        <v>78</v>
      </c>
      <c r="AY162" s="264" t="s">
        <v>166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370</v>
      </c>
      <c r="G163" s="255"/>
      <c r="H163" s="258">
        <v>187.5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286.5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24" customHeight="1">
      <c r="B165" s="37"/>
      <c r="C165" s="230" t="s">
        <v>198</v>
      </c>
      <c r="D165" s="230" t="s">
        <v>169</v>
      </c>
      <c r="E165" s="231" t="s">
        <v>371</v>
      </c>
      <c r="F165" s="232" t="s">
        <v>372</v>
      </c>
      <c r="G165" s="233" t="s">
        <v>234</v>
      </c>
      <c r="H165" s="234">
        <v>120</v>
      </c>
      <c r="I165" s="235"/>
      <c r="J165" s="236">
        <f>ROUND(I165*H165,2)</f>
        <v>0</v>
      </c>
      <c r="K165" s="232" t="s">
        <v>173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0.00012</v>
      </c>
      <c r="R165" s="239">
        <f>Q165*H165</f>
        <v>0.0144</v>
      </c>
      <c r="S165" s="239">
        <v>0</v>
      </c>
      <c r="T165" s="240">
        <f>S165*H165</f>
        <v>0</v>
      </c>
      <c r="AR165" s="241" t="s">
        <v>174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174</v>
      </c>
      <c r="BM165" s="241" t="s">
        <v>373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374</v>
      </c>
      <c r="G166" s="255"/>
      <c r="H166" s="258">
        <v>120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120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24" customHeight="1">
      <c r="B168" s="37"/>
      <c r="C168" s="230" t="s">
        <v>167</v>
      </c>
      <c r="D168" s="230" t="s">
        <v>169</v>
      </c>
      <c r="E168" s="231" t="s">
        <v>375</v>
      </c>
      <c r="F168" s="232" t="s">
        <v>376</v>
      </c>
      <c r="G168" s="233" t="s">
        <v>234</v>
      </c>
      <c r="H168" s="234">
        <v>120</v>
      </c>
      <c r="I168" s="235"/>
      <c r="J168" s="236">
        <f>ROUND(I168*H168,2)</f>
        <v>0</v>
      </c>
      <c r="K168" s="232" t="s">
        <v>173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0.00012</v>
      </c>
      <c r="R168" s="239">
        <f>Q168*H168</f>
        <v>0.0144</v>
      </c>
      <c r="S168" s="239">
        <v>0</v>
      </c>
      <c r="T168" s="240">
        <f>S168*H168</f>
        <v>0</v>
      </c>
      <c r="AR168" s="241" t="s">
        <v>174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174</v>
      </c>
      <c r="BM168" s="241" t="s">
        <v>377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374</v>
      </c>
      <c r="G169" s="255"/>
      <c r="H169" s="258">
        <v>120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120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207</v>
      </c>
      <c r="D171" s="230" t="s">
        <v>169</v>
      </c>
      <c r="E171" s="231" t="s">
        <v>378</v>
      </c>
      <c r="F171" s="232" t="s">
        <v>379</v>
      </c>
      <c r="G171" s="233" t="s">
        <v>172</v>
      </c>
      <c r="H171" s="234">
        <v>162</v>
      </c>
      <c r="I171" s="235"/>
      <c r="J171" s="236">
        <f>ROUND(I171*H171,2)</f>
        <v>0</v>
      </c>
      <c r="K171" s="232" t="s">
        <v>173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0.17818000000000001</v>
      </c>
      <c r="R171" s="239">
        <f>Q171*H171</f>
        <v>28.865159999999999</v>
      </c>
      <c r="S171" s="239">
        <v>0</v>
      </c>
      <c r="T171" s="240">
        <f>S171*H171</f>
        <v>0</v>
      </c>
      <c r="AR171" s="241" t="s">
        <v>174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174</v>
      </c>
      <c r="BM171" s="241" t="s">
        <v>380</v>
      </c>
    </row>
    <row r="172" s="12" customFormat="1">
      <c r="B172" s="243"/>
      <c r="C172" s="244"/>
      <c r="D172" s="245" t="s">
        <v>176</v>
      </c>
      <c r="E172" s="246" t="s">
        <v>1</v>
      </c>
      <c r="F172" s="247" t="s">
        <v>381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176</v>
      </c>
      <c r="AU172" s="253" t="s">
        <v>87</v>
      </c>
      <c r="AV172" s="12" t="s">
        <v>85</v>
      </c>
      <c r="AW172" s="12" t="s">
        <v>32</v>
      </c>
      <c r="AX172" s="12" t="s">
        <v>78</v>
      </c>
      <c r="AY172" s="253" t="s">
        <v>166</v>
      </c>
    </row>
    <row r="173" s="13" customFormat="1">
      <c r="B173" s="254"/>
      <c r="C173" s="255"/>
      <c r="D173" s="245" t="s">
        <v>176</v>
      </c>
      <c r="E173" s="256" t="s">
        <v>1</v>
      </c>
      <c r="F173" s="257" t="s">
        <v>382</v>
      </c>
      <c r="G173" s="255"/>
      <c r="H173" s="258">
        <v>162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176</v>
      </c>
      <c r="AU173" s="264" t="s">
        <v>87</v>
      </c>
      <c r="AV173" s="13" t="s">
        <v>87</v>
      </c>
      <c r="AW173" s="13" t="s">
        <v>32</v>
      </c>
      <c r="AX173" s="13" t="s">
        <v>78</v>
      </c>
      <c r="AY173" s="264" t="s">
        <v>166</v>
      </c>
    </row>
    <row r="174" s="14" customFormat="1">
      <c r="B174" s="265"/>
      <c r="C174" s="266"/>
      <c r="D174" s="245" t="s">
        <v>176</v>
      </c>
      <c r="E174" s="267" t="s">
        <v>1</v>
      </c>
      <c r="F174" s="268" t="s">
        <v>181</v>
      </c>
      <c r="G174" s="266"/>
      <c r="H174" s="269">
        <v>162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176</v>
      </c>
      <c r="AU174" s="275" t="s">
        <v>87</v>
      </c>
      <c r="AV174" s="14" t="s">
        <v>174</v>
      </c>
      <c r="AW174" s="14" t="s">
        <v>32</v>
      </c>
      <c r="AX174" s="14" t="s">
        <v>85</v>
      </c>
      <c r="AY174" s="275" t="s">
        <v>166</v>
      </c>
    </row>
    <row r="175" s="11" customFormat="1" ht="22.8" customHeight="1">
      <c r="B175" s="214"/>
      <c r="C175" s="215"/>
      <c r="D175" s="216" t="s">
        <v>77</v>
      </c>
      <c r="E175" s="228" t="s">
        <v>174</v>
      </c>
      <c r="F175" s="228" t="s">
        <v>383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SUM(P176:P186)</f>
        <v>0</v>
      </c>
      <c r="Q175" s="222"/>
      <c r="R175" s="223">
        <f>SUM(R176:R186)</f>
        <v>6.1642395000000008</v>
      </c>
      <c r="S175" s="222"/>
      <c r="T175" s="224">
        <f>SUM(T176:T186)</f>
        <v>0</v>
      </c>
      <c r="AR175" s="225" t="s">
        <v>85</v>
      </c>
      <c r="AT175" s="226" t="s">
        <v>77</v>
      </c>
      <c r="AU175" s="226" t="s">
        <v>85</v>
      </c>
      <c r="AY175" s="225" t="s">
        <v>166</v>
      </c>
      <c r="BK175" s="227">
        <f>SUM(BK176:BK186)</f>
        <v>0</v>
      </c>
    </row>
    <row r="176" s="1" customFormat="1" ht="16.5" customHeight="1">
      <c r="B176" s="37"/>
      <c r="C176" s="230" t="s">
        <v>215</v>
      </c>
      <c r="D176" s="230" t="s">
        <v>169</v>
      </c>
      <c r="E176" s="231" t="s">
        <v>384</v>
      </c>
      <c r="F176" s="232" t="s">
        <v>385</v>
      </c>
      <c r="G176" s="233" t="s">
        <v>386</v>
      </c>
      <c r="H176" s="234">
        <v>2.25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2.45343</v>
      </c>
      <c r="R176" s="239">
        <f>Q176*H176</f>
        <v>5.5202175000000002</v>
      </c>
      <c r="S176" s="239">
        <v>0</v>
      </c>
      <c r="T176" s="240">
        <f>S176*H176</f>
        <v>0</v>
      </c>
      <c r="AR176" s="241" t="s">
        <v>174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174</v>
      </c>
      <c r="BM176" s="241" t="s">
        <v>387</v>
      </c>
    </row>
    <row r="177" s="12" customFormat="1">
      <c r="B177" s="243"/>
      <c r="C177" s="244"/>
      <c r="D177" s="245" t="s">
        <v>176</v>
      </c>
      <c r="E177" s="246" t="s">
        <v>1</v>
      </c>
      <c r="F177" s="247" t="s">
        <v>388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176</v>
      </c>
      <c r="AU177" s="253" t="s">
        <v>87</v>
      </c>
      <c r="AV177" s="12" t="s">
        <v>85</v>
      </c>
      <c r="AW177" s="12" t="s">
        <v>32</v>
      </c>
      <c r="AX177" s="12" t="s">
        <v>78</v>
      </c>
      <c r="AY177" s="253" t="s">
        <v>166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389</v>
      </c>
      <c r="G178" s="255"/>
      <c r="H178" s="258">
        <v>2.25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2.25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24" customHeight="1">
      <c r="B180" s="37"/>
      <c r="C180" s="230" t="s">
        <v>182</v>
      </c>
      <c r="D180" s="230" t="s">
        <v>169</v>
      </c>
      <c r="E180" s="231" t="s">
        <v>390</v>
      </c>
      <c r="F180" s="232" t="s">
        <v>391</v>
      </c>
      <c r="G180" s="233" t="s">
        <v>172</v>
      </c>
      <c r="H180" s="234">
        <v>15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0.01128</v>
      </c>
      <c r="R180" s="239">
        <f>Q180*H180</f>
        <v>0.16919999999999999</v>
      </c>
      <c r="S180" s="239">
        <v>0</v>
      </c>
      <c r="T180" s="240">
        <f>S180*H180</f>
        <v>0</v>
      </c>
      <c r="AR180" s="241" t="s">
        <v>174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174</v>
      </c>
      <c r="BM180" s="241" t="s">
        <v>392</v>
      </c>
    </row>
    <row r="181" s="12" customFormat="1">
      <c r="B181" s="243"/>
      <c r="C181" s="244"/>
      <c r="D181" s="245" t="s">
        <v>176</v>
      </c>
      <c r="E181" s="246" t="s">
        <v>1</v>
      </c>
      <c r="F181" s="247" t="s">
        <v>393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176</v>
      </c>
      <c r="AU181" s="253" t="s">
        <v>87</v>
      </c>
      <c r="AV181" s="12" t="s">
        <v>85</v>
      </c>
      <c r="AW181" s="12" t="s">
        <v>32</v>
      </c>
      <c r="AX181" s="12" t="s">
        <v>78</v>
      </c>
      <c r="AY181" s="253" t="s">
        <v>166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394</v>
      </c>
      <c r="G182" s="255"/>
      <c r="H182" s="258">
        <v>15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15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16.5" customHeight="1">
      <c r="B184" s="37"/>
      <c r="C184" s="230" t="s">
        <v>227</v>
      </c>
      <c r="D184" s="230" t="s">
        <v>169</v>
      </c>
      <c r="E184" s="231" t="s">
        <v>395</v>
      </c>
      <c r="F184" s="232" t="s">
        <v>396</v>
      </c>
      <c r="G184" s="233" t="s">
        <v>192</v>
      </c>
      <c r="H184" s="234">
        <v>0.45000000000000001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1.0551600000000001</v>
      </c>
      <c r="R184" s="239">
        <f>Q184*H184</f>
        <v>0.47482200000000008</v>
      </c>
      <c r="S184" s="239">
        <v>0</v>
      </c>
      <c r="T184" s="240">
        <f>S184*H184</f>
        <v>0</v>
      </c>
      <c r="AR184" s="241" t="s">
        <v>174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174</v>
      </c>
      <c r="BM184" s="241" t="s">
        <v>397</v>
      </c>
    </row>
    <row r="185" s="13" customFormat="1">
      <c r="B185" s="254"/>
      <c r="C185" s="255"/>
      <c r="D185" s="245" t="s">
        <v>176</v>
      </c>
      <c r="E185" s="256" t="s">
        <v>1</v>
      </c>
      <c r="F185" s="257" t="s">
        <v>398</v>
      </c>
      <c r="G185" s="255"/>
      <c r="H185" s="258">
        <v>0.45000000000000001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176</v>
      </c>
      <c r="AU185" s="264" t="s">
        <v>87</v>
      </c>
      <c r="AV185" s="13" t="s">
        <v>87</v>
      </c>
      <c r="AW185" s="13" t="s">
        <v>32</v>
      </c>
      <c r="AX185" s="13" t="s">
        <v>78</v>
      </c>
      <c r="AY185" s="264" t="s">
        <v>166</v>
      </c>
    </row>
    <row r="186" s="14" customFormat="1">
      <c r="B186" s="265"/>
      <c r="C186" s="266"/>
      <c r="D186" s="245" t="s">
        <v>176</v>
      </c>
      <c r="E186" s="267" t="s">
        <v>1</v>
      </c>
      <c r="F186" s="268" t="s">
        <v>181</v>
      </c>
      <c r="G186" s="266"/>
      <c r="H186" s="269">
        <v>0.45000000000000001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176</v>
      </c>
      <c r="AU186" s="275" t="s">
        <v>87</v>
      </c>
      <c r="AV186" s="14" t="s">
        <v>174</v>
      </c>
      <c r="AW186" s="14" t="s">
        <v>32</v>
      </c>
      <c r="AX186" s="14" t="s">
        <v>85</v>
      </c>
      <c r="AY186" s="275" t="s">
        <v>166</v>
      </c>
    </row>
    <row r="187" s="11" customFormat="1" ht="22.8" customHeight="1">
      <c r="B187" s="214"/>
      <c r="C187" s="215"/>
      <c r="D187" s="216" t="s">
        <v>77</v>
      </c>
      <c r="E187" s="228" t="s">
        <v>167</v>
      </c>
      <c r="F187" s="228" t="s">
        <v>168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SUM(P188:P231)</f>
        <v>0</v>
      </c>
      <c r="Q187" s="222"/>
      <c r="R187" s="223">
        <f>SUM(R188:R231)</f>
        <v>46.387179000000003</v>
      </c>
      <c r="S187" s="222"/>
      <c r="T187" s="224">
        <f>SUM(T188:T231)</f>
        <v>0</v>
      </c>
      <c r="AR187" s="225" t="s">
        <v>85</v>
      </c>
      <c r="AT187" s="226" t="s">
        <v>77</v>
      </c>
      <c r="AU187" s="226" t="s">
        <v>85</v>
      </c>
      <c r="AY187" s="225" t="s">
        <v>166</v>
      </c>
      <c r="BK187" s="227">
        <f>SUM(BK188:BK231)</f>
        <v>0</v>
      </c>
    </row>
    <row r="188" s="1" customFormat="1" ht="24" customHeight="1">
      <c r="B188" s="37"/>
      <c r="C188" s="230" t="s">
        <v>231</v>
      </c>
      <c r="D188" s="230" t="s">
        <v>169</v>
      </c>
      <c r="E188" s="231" t="s">
        <v>399</v>
      </c>
      <c r="F188" s="232" t="s">
        <v>400</v>
      </c>
      <c r="G188" s="233" t="s">
        <v>172</v>
      </c>
      <c r="H188" s="234">
        <v>929.85000000000002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0.0043800000000000002</v>
      </c>
      <c r="R188" s="239">
        <f>Q188*H188</f>
        <v>4.072743</v>
      </c>
      <c r="S188" s="239">
        <v>0</v>
      </c>
      <c r="T188" s="240">
        <f>S188*H188</f>
        <v>0</v>
      </c>
      <c r="AR188" s="241" t="s">
        <v>174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174</v>
      </c>
      <c r="BM188" s="241" t="s">
        <v>401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402</v>
      </c>
      <c r="G189" s="255"/>
      <c r="H189" s="258">
        <v>237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3" customFormat="1">
      <c r="B190" s="254"/>
      <c r="C190" s="255"/>
      <c r="D190" s="245" t="s">
        <v>176</v>
      </c>
      <c r="E190" s="256" t="s">
        <v>1</v>
      </c>
      <c r="F190" s="257" t="s">
        <v>403</v>
      </c>
      <c r="G190" s="255"/>
      <c r="H190" s="258">
        <v>150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176</v>
      </c>
      <c r="AU190" s="264" t="s">
        <v>87</v>
      </c>
      <c r="AV190" s="13" t="s">
        <v>87</v>
      </c>
      <c r="AW190" s="13" t="s">
        <v>32</v>
      </c>
      <c r="AX190" s="13" t="s">
        <v>78</v>
      </c>
      <c r="AY190" s="264" t="s">
        <v>166</v>
      </c>
    </row>
    <row r="191" s="13" customFormat="1">
      <c r="B191" s="254"/>
      <c r="C191" s="255"/>
      <c r="D191" s="245" t="s">
        <v>176</v>
      </c>
      <c r="E191" s="256" t="s">
        <v>1</v>
      </c>
      <c r="F191" s="257" t="s">
        <v>404</v>
      </c>
      <c r="G191" s="255"/>
      <c r="H191" s="258">
        <v>542.85000000000002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176</v>
      </c>
      <c r="AU191" s="264" t="s">
        <v>87</v>
      </c>
      <c r="AV191" s="13" t="s">
        <v>87</v>
      </c>
      <c r="AW191" s="13" t="s">
        <v>32</v>
      </c>
      <c r="AX191" s="13" t="s">
        <v>78</v>
      </c>
      <c r="AY191" s="264" t="s">
        <v>166</v>
      </c>
    </row>
    <row r="192" s="14" customFormat="1">
      <c r="B192" s="265"/>
      <c r="C192" s="266"/>
      <c r="D192" s="245" t="s">
        <v>176</v>
      </c>
      <c r="E192" s="267" t="s">
        <v>1</v>
      </c>
      <c r="F192" s="268" t="s">
        <v>181</v>
      </c>
      <c r="G192" s="266"/>
      <c r="H192" s="269">
        <v>929.85000000000002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176</v>
      </c>
      <c r="AU192" s="275" t="s">
        <v>87</v>
      </c>
      <c r="AV192" s="14" t="s">
        <v>174</v>
      </c>
      <c r="AW192" s="14" t="s">
        <v>32</v>
      </c>
      <c r="AX192" s="14" t="s">
        <v>85</v>
      </c>
      <c r="AY192" s="275" t="s">
        <v>166</v>
      </c>
    </row>
    <row r="193" s="1" customFormat="1" ht="24" customHeight="1">
      <c r="B193" s="37"/>
      <c r="C193" s="230" t="s">
        <v>236</v>
      </c>
      <c r="D193" s="230" t="s">
        <v>169</v>
      </c>
      <c r="E193" s="231" t="s">
        <v>405</v>
      </c>
      <c r="F193" s="232" t="s">
        <v>406</v>
      </c>
      <c r="G193" s="233" t="s">
        <v>172</v>
      </c>
      <c r="H193" s="234">
        <v>929.85000000000002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0.0030000000000000001</v>
      </c>
      <c r="R193" s="239">
        <f>Q193*H193</f>
        <v>2.7895500000000002</v>
      </c>
      <c r="S193" s="239">
        <v>0</v>
      </c>
      <c r="T193" s="240">
        <f>S193*H193</f>
        <v>0</v>
      </c>
      <c r="AR193" s="241" t="s">
        <v>174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174</v>
      </c>
      <c r="BM193" s="241" t="s">
        <v>407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402</v>
      </c>
      <c r="G194" s="255"/>
      <c r="H194" s="258">
        <v>237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3" customFormat="1">
      <c r="B195" s="254"/>
      <c r="C195" s="255"/>
      <c r="D195" s="245" t="s">
        <v>176</v>
      </c>
      <c r="E195" s="256" t="s">
        <v>1</v>
      </c>
      <c r="F195" s="257" t="s">
        <v>403</v>
      </c>
      <c r="G195" s="255"/>
      <c r="H195" s="258">
        <v>150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176</v>
      </c>
      <c r="AU195" s="264" t="s">
        <v>87</v>
      </c>
      <c r="AV195" s="13" t="s">
        <v>87</v>
      </c>
      <c r="AW195" s="13" t="s">
        <v>32</v>
      </c>
      <c r="AX195" s="13" t="s">
        <v>78</v>
      </c>
      <c r="AY195" s="264" t="s">
        <v>166</v>
      </c>
    </row>
    <row r="196" s="13" customFormat="1">
      <c r="B196" s="254"/>
      <c r="C196" s="255"/>
      <c r="D196" s="245" t="s">
        <v>176</v>
      </c>
      <c r="E196" s="256" t="s">
        <v>1</v>
      </c>
      <c r="F196" s="257" t="s">
        <v>404</v>
      </c>
      <c r="G196" s="255"/>
      <c r="H196" s="258">
        <v>542.85000000000002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176</v>
      </c>
      <c r="AU196" s="264" t="s">
        <v>87</v>
      </c>
      <c r="AV196" s="13" t="s">
        <v>87</v>
      </c>
      <c r="AW196" s="13" t="s">
        <v>32</v>
      </c>
      <c r="AX196" s="13" t="s">
        <v>78</v>
      </c>
      <c r="AY196" s="264" t="s">
        <v>166</v>
      </c>
    </row>
    <row r="197" s="14" customFormat="1">
      <c r="B197" s="265"/>
      <c r="C197" s="266"/>
      <c r="D197" s="245" t="s">
        <v>176</v>
      </c>
      <c r="E197" s="267" t="s">
        <v>1</v>
      </c>
      <c r="F197" s="268" t="s">
        <v>181</v>
      </c>
      <c r="G197" s="266"/>
      <c r="H197" s="269">
        <v>929.85000000000002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176</v>
      </c>
      <c r="AU197" s="275" t="s">
        <v>87</v>
      </c>
      <c r="AV197" s="14" t="s">
        <v>174</v>
      </c>
      <c r="AW197" s="14" t="s">
        <v>32</v>
      </c>
      <c r="AX197" s="14" t="s">
        <v>85</v>
      </c>
      <c r="AY197" s="275" t="s">
        <v>166</v>
      </c>
    </row>
    <row r="198" s="1" customFormat="1" ht="24" customHeight="1">
      <c r="B198" s="37"/>
      <c r="C198" s="230" t="s">
        <v>240</v>
      </c>
      <c r="D198" s="230" t="s">
        <v>169</v>
      </c>
      <c r="E198" s="231" t="s">
        <v>408</v>
      </c>
      <c r="F198" s="232" t="s">
        <v>409</v>
      </c>
      <c r="G198" s="233" t="s">
        <v>172</v>
      </c>
      <c r="H198" s="234">
        <v>375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0.017000000000000001</v>
      </c>
      <c r="R198" s="239">
        <f>Q198*H198</f>
        <v>6.3750000000000009</v>
      </c>
      <c r="S198" s="239">
        <v>0</v>
      </c>
      <c r="T198" s="240">
        <f>S198*H198</f>
        <v>0</v>
      </c>
      <c r="AR198" s="241" t="s">
        <v>174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174</v>
      </c>
      <c r="BM198" s="241" t="s">
        <v>410</v>
      </c>
    </row>
    <row r="199" s="13" customFormat="1">
      <c r="B199" s="254"/>
      <c r="C199" s="255"/>
      <c r="D199" s="245" t="s">
        <v>176</v>
      </c>
      <c r="E199" s="256" t="s">
        <v>1</v>
      </c>
      <c r="F199" s="257" t="s">
        <v>293</v>
      </c>
      <c r="G199" s="255"/>
      <c r="H199" s="258">
        <v>375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176</v>
      </c>
      <c r="AU199" s="264" t="s">
        <v>87</v>
      </c>
      <c r="AV199" s="13" t="s">
        <v>87</v>
      </c>
      <c r="AW199" s="13" t="s">
        <v>32</v>
      </c>
      <c r="AX199" s="13" t="s">
        <v>78</v>
      </c>
      <c r="AY199" s="264" t="s">
        <v>166</v>
      </c>
    </row>
    <row r="200" s="14" customFormat="1">
      <c r="B200" s="265"/>
      <c r="C200" s="266"/>
      <c r="D200" s="245" t="s">
        <v>176</v>
      </c>
      <c r="E200" s="267" t="s">
        <v>1</v>
      </c>
      <c r="F200" s="268" t="s">
        <v>181</v>
      </c>
      <c r="G200" s="266"/>
      <c r="H200" s="269">
        <v>375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176</v>
      </c>
      <c r="AU200" s="275" t="s">
        <v>87</v>
      </c>
      <c r="AV200" s="14" t="s">
        <v>174</v>
      </c>
      <c r="AW200" s="14" t="s">
        <v>32</v>
      </c>
      <c r="AX200" s="14" t="s">
        <v>85</v>
      </c>
      <c r="AY200" s="275" t="s">
        <v>166</v>
      </c>
    </row>
    <row r="201" s="1" customFormat="1" ht="16.5" customHeight="1">
      <c r="B201" s="37"/>
      <c r="C201" s="230" t="s">
        <v>244</v>
      </c>
      <c r="D201" s="230" t="s">
        <v>169</v>
      </c>
      <c r="E201" s="231" t="s">
        <v>170</v>
      </c>
      <c r="F201" s="232" t="s">
        <v>171</v>
      </c>
      <c r="G201" s="233" t="s">
        <v>172</v>
      </c>
      <c r="H201" s="234">
        <v>906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174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174</v>
      </c>
      <c r="BM201" s="241" t="s">
        <v>411</v>
      </c>
    </row>
    <row r="202" s="12" customFormat="1">
      <c r="B202" s="243"/>
      <c r="C202" s="244"/>
      <c r="D202" s="245" t="s">
        <v>176</v>
      </c>
      <c r="E202" s="246" t="s">
        <v>1</v>
      </c>
      <c r="F202" s="247" t="s">
        <v>177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176</v>
      </c>
      <c r="AU202" s="253" t="s">
        <v>87</v>
      </c>
      <c r="AV202" s="12" t="s">
        <v>85</v>
      </c>
      <c r="AW202" s="12" t="s">
        <v>32</v>
      </c>
      <c r="AX202" s="12" t="s">
        <v>78</v>
      </c>
      <c r="AY202" s="253" t="s">
        <v>166</v>
      </c>
    </row>
    <row r="203" s="13" customFormat="1">
      <c r="B203" s="254"/>
      <c r="C203" s="255"/>
      <c r="D203" s="245" t="s">
        <v>176</v>
      </c>
      <c r="E203" s="256" t="s">
        <v>1</v>
      </c>
      <c r="F203" s="257" t="s">
        <v>178</v>
      </c>
      <c r="G203" s="255"/>
      <c r="H203" s="258">
        <v>18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176</v>
      </c>
      <c r="AU203" s="264" t="s">
        <v>87</v>
      </c>
      <c r="AV203" s="13" t="s">
        <v>87</v>
      </c>
      <c r="AW203" s="13" t="s">
        <v>32</v>
      </c>
      <c r="AX203" s="13" t="s">
        <v>78</v>
      </c>
      <c r="AY203" s="264" t="s">
        <v>166</v>
      </c>
    </row>
    <row r="204" s="12" customFormat="1">
      <c r="B204" s="243"/>
      <c r="C204" s="244"/>
      <c r="D204" s="245" t="s">
        <v>176</v>
      </c>
      <c r="E204" s="246" t="s">
        <v>1</v>
      </c>
      <c r="F204" s="247" t="s">
        <v>412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176</v>
      </c>
      <c r="AU204" s="253" t="s">
        <v>87</v>
      </c>
      <c r="AV204" s="12" t="s">
        <v>85</v>
      </c>
      <c r="AW204" s="12" t="s">
        <v>32</v>
      </c>
      <c r="AX204" s="12" t="s">
        <v>78</v>
      </c>
      <c r="AY204" s="253" t="s">
        <v>166</v>
      </c>
    </row>
    <row r="205" s="13" customFormat="1">
      <c r="B205" s="254"/>
      <c r="C205" s="255"/>
      <c r="D205" s="245" t="s">
        <v>176</v>
      </c>
      <c r="E205" s="256" t="s">
        <v>1</v>
      </c>
      <c r="F205" s="257" t="s">
        <v>180</v>
      </c>
      <c r="G205" s="255"/>
      <c r="H205" s="258">
        <v>888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176</v>
      </c>
      <c r="AU205" s="264" t="s">
        <v>87</v>
      </c>
      <c r="AV205" s="13" t="s">
        <v>87</v>
      </c>
      <c r="AW205" s="13" t="s">
        <v>32</v>
      </c>
      <c r="AX205" s="13" t="s">
        <v>78</v>
      </c>
      <c r="AY205" s="264" t="s">
        <v>166</v>
      </c>
    </row>
    <row r="206" s="14" customFormat="1">
      <c r="B206" s="265"/>
      <c r="C206" s="266"/>
      <c r="D206" s="245" t="s">
        <v>176</v>
      </c>
      <c r="E206" s="267" t="s">
        <v>1</v>
      </c>
      <c r="F206" s="268" t="s">
        <v>181</v>
      </c>
      <c r="G206" s="266"/>
      <c r="H206" s="269">
        <v>906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AT206" s="275" t="s">
        <v>176</v>
      </c>
      <c r="AU206" s="275" t="s">
        <v>87</v>
      </c>
      <c r="AV206" s="14" t="s">
        <v>174</v>
      </c>
      <c r="AW206" s="14" t="s">
        <v>32</v>
      </c>
      <c r="AX206" s="14" t="s">
        <v>85</v>
      </c>
      <c r="AY206" s="275" t="s">
        <v>166</v>
      </c>
    </row>
    <row r="207" s="1" customFormat="1" ht="24" customHeight="1">
      <c r="B207" s="37"/>
      <c r="C207" s="230" t="s">
        <v>8</v>
      </c>
      <c r="D207" s="230" t="s">
        <v>169</v>
      </c>
      <c r="E207" s="231" t="s">
        <v>413</v>
      </c>
      <c r="F207" s="232" t="s">
        <v>414</v>
      </c>
      <c r="G207" s="233" t="s">
        <v>172</v>
      </c>
      <c r="H207" s="234">
        <v>900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AR207" s="241" t="s">
        <v>174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174</v>
      </c>
      <c r="BM207" s="241" t="s">
        <v>415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416</v>
      </c>
      <c r="G208" s="255"/>
      <c r="H208" s="258">
        <v>900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900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219</v>
      </c>
      <c r="D210" s="230" t="s">
        <v>169</v>
      </c>
      <c r="E210" s="231" t="s">
        <v>417</v>
      </c>
      <c r="F210" s="232" t="s">
        <v>418</v>
      </c>
      <c r="G210" s="233" t="s">
        <v>172</v>
      </c>
      <c r="H210" s="234">
        <v>120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AR210" s="241" t="s">
        <v>174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174</v>
      </c>
      <c r="BM210" s="241" t="s">
        <v>419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374</v>
      </c>
      <c r="G211" s="255"/>
      <c r="H211" s="258">
        <v>120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120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254</v>
      </c>
      <c r="D213" s="230" t="s">
        <v>169</v>
      </c>
      <c r="E213" s="231" t="s">
        <v>420</v>
      </c>
      <c r="F213" s="232" t="s">
        <v>421</v>
      </c>
      <c r="G213" s="233" t="s">
        <v>386</v>
      </c>
      <c r="H213" s="234">
        <v>8.4000000000000004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2.45329</v>
      </c>
      <c r="R213" s="239">
        <f>Q213*H213</f>
        <v>20.607635999999999</v>
      </c>
      <c r="S213" s="239">
        <v>0</v>
      </c>
      <c r="T213" s="240">
        <f>S213*H213</f>
        <v>0</v>
      </c>
      <c r="AR213" s="241" t="s">
        <v>174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174</v>
      </c>
      <c r="BM213" s="241" t="s">
        <v>422</v>
      </c>
    </row>
    <row r="214" s="13" customFormat="1">
      <c r="B214" s="254"/>
      <c r="C214" s="255"/>
      <c r="D214" s="245" t="s">
        <v>176</v>
      </c>
      <c r="E214" s="256" t="s">
        <v>1</v>
      </c>
      <c r="F214" s="257" t="s">
        <v>423</v>
      </c>
      <c r="G214" s="255"/>
      <c r="H214" s="258">
        <v>7.9500000000000002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176</v>
      </c>
      <c r="AU214" s="264" t="s">
        <v>87</v>
      </c>
      <c r="AV214" s="13" t="s">
        <v>87</v>
      </c>
      <c r="AW214" s="13" t="s">
        <v>32</v>
      </c>
      <c r="AX214" s="13" t="s">
        <v>78</v>
      </c>
      <c r="AY214" s="264" t="s">
        <v>166</v>
      </c>
    </row>
    <row r="215" s="13" customFormat="1">
      <c r="B215" s="254"/>
      <c r="C215" s="255"/>
      <c r="D215" s="245" t="s">
        <v>176</v>
      </c>
      <c r="E215" s="256" t="s">
        <v>1</v>
      </c>
      <c r="F215" s="257" t="s">
        <v>424</v>
      </c>
      <c r="G215" s="255"/>
      <c r="H215" s="258">
        <v>0.45000000000000001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176</v>
      </c>
      <c r="AU215" s="264" t="s">
        <v>87</v>
      </c>
      <c r="AV215" s="13" t="s">
        <v>87</v>
      </c>
      <c r="AW215" s="13" t="s">
        <v>32</v>
      </c>
      <c r="AX215" s="13" t="s">
        <v>78</v>
      </c>
      <c r="AY215" s="264" t="s">
        <v>166</v>
      </c>
    </row>
    <row r="216" s="14" customFormat="1">
      <c r="B216" s="265"/>
      <c r="C216" s="266"/>
      <c r="D216" s="245" t="s">
        <v>176</v>
      </c>
      <c r="E216" s="267" t="s">
        <v>1</v>
      </c>
      <c r="F216" s="268" t="s">
        <v>181</v>
      </c>
      <c r="G216" s="266"/>
      <c r="H216" s="269">
        <v>8.4000000000000004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176</v>
      </c>
      <c r="AU216" s="275" t="s">
        <v>87</v>
      </c>
      <c r="AV216" s="14" t="s">
        <v>174</v>
      </c>
      <c r="AW216" s="14" t="s">
        <v>32</v>
      </c>
      <c r="AX216" s="14" t="s">
        <v>85</v>
      </c>
      <c r="AY216" s="275" t="s">
        <v>166</v>
      </c>
    </row>
    <row r="217" s="1" customFormat="1" ht="24" customHeight="1">
      <c r="B217" s="37"/>
      <c r="C217" s="230" t="s">
        <v>258</v>
      </c>
      <c r="D217" s="230" t="s">
        <v>169</v>
      </c>
      <c r="E217" s="231" t="s">
        <v>425</v>
      </c>
      <c r="F217" s="232" t="s">
        <v>426</v>
      </c>
      <c r="G217" s="233" t="s">
        <v>172</v>
      </c>
      <c r="H217" s="234">
        <v>38.850000000000001</v>
      </c>
      <c r="I217" s="235"/>
      <c r="J217" s="236">
        <f>ROUND(I217*H217,2)</f>
        <v>0</v>
      </c>
      <c r="K217" s="232" t="s">
        <v>173</v>
      </c>
      <c r="L217" s="42"/>
      <c r="M217" s="237" t="s">
        <v>1</v>
      </c>
      <c r="N217" s="238" t="s">
        <v>43</v>
      </c>
      <c r="O217" s="85"/>
      <c r="P217" s="239">
        <f>O217*H217</f>
        <v>0</v>
      </c>
      <c r="Q217" s="239">
        <v>0.063</v>
      </c>
      <c r="R217" s="239">
        <f>Q217*H217</f>
        <v>2.4475500000000001</v>
      </c>
      <c r="S217" s="239">
        <v>0</v>
      </c>
      <c r="T217" s="240">
        <f>S217*H217</f>
        <v>0</v>
      </c>
      <c r="AR217" s="241" t="s">
        <v>174</v>
      </c>
      <c r="AT217" s="241" t="s">
        <v>169</v>
      </c>
      <c r="AU217" s="241" t="s">
        <v>87</v>
      </c>
      <c r="AY217" s="16" t="s">
        <v>166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85</v>
      </c>
      <c r="BK217" s="242">
        <f>ROUND(I217*H217,2)</f>
        <v>0</v>
      </c>
      <c r="BL217" s="16" t="s">
        <v>174</v>
      </c>
      <c r="BM217" s="241" t="s">
        <v>427</v>
      </c>
    </row>
    <row r="218" s="13" customFormat="1">
      <c r="B218" s="254"/>
      <c r="C218" s="255"/>
      <c r="D218" s="245" t="s">
        <v>176</v>
      </c>
      <c r="E218" s="256" t="s">
        <v>1</v>
      </c>
      <c r="F218" s="257" t="s">
        <v>394</v>
      </c>
      <c r="G218" s="255"/>
      <c r="H218" s="258">
        <v>15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176</v>
      </c>
      <c r="AU218" s="264" t="s">
        <v>87</v>
      </c>
      <c r="AV218" s="13" t="s">
        <v>87</v>
      </c>
      <c r="AW218" s="13" t="s">
        <v>32</v>
      </c>
      <c r="AX218" s="13" t="s">
        <v>78</v>
      </c>
      <c r="AY218" s="264" t="s">
        <v>166</v>
      </c>
    </row>
    <row r="219" s="13" customFormat="1">
      <c r="B219" s="254"/>
      <c r="C219" s="255"/>
      <c r="D219" s="245" t="s">
        <v>176</v>
      </c>
      <c r="E219" s="256" t="s">
        <v>1</v>
      </c>
      <c r="F219" s="257" t="s">
        <v>428</v>
      </c>
      <c r="G219" s="255"/>
      <c r="H219" s="258">
        <v>23.850000000000001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176</v>
      </c>
      <c r="AU219" s="264" t="s">
        <v>87</v>
      </c>
      <c r="AV219" s="13" t="s">
        <v>87</v>
      </c>
      <c r="AW219" s="13" t="s">
        <v>32</v>
      </c>
      <c r="AX219" s="13" t="s">
        <v>78</v>
      </c>
      <c r="AY219" s="264" t="s">
        <v>166</v>
      </c>
    </row>
    <row r="220" s="14" customFormat="1">
      <c r="B220" s="265"/>
      <c r="C220" s="266"/>
      <c r="D220" s="245" t="s">
        <v>176</v>
      </c>
      <c r="E220" s="267" t="s">
        <v>1</v>
      </c>
      <c r="F220" s="268" t="s">
        <v>181</v>
      </c>
      <c r="G220" s="266"/>
      <c r="H220" s="269">
        <v>38.850000000000001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176</v>
      </c>
      <c r="AU220" s="275" t="s">
        <v>87</v>
      </c>
      <c r="AV220" s="14" t="s">
        <v>174</v>
      </c>
      <c r="AW220" s="14" t="s">
        <v>32</v>
      </c>
      <c r="AX220" s="14" t="s">
        <v>85</v>
      </c>
      <c r="AY220" s="275" t="s">
        <v>166</v>
      </c>
    </row>
    <row r="221" s="1" customFormat="1" ht="24" customHeight="1">
      <c r="B221" s="37"/>
      <c r="C221" s="230" t="s">
        <v>262</v>
      </c>
      <c r="D221" s="230" t="s">
        <v>169</v>
      </c>
      <c r="E221" s="231" t="s">
        <v>429</v>
      </c>
      <c r="F221" s="232" t="s">
        <v>430</v>
      </c>
      <c r="G221" s="233" t="s">
        <v>172</v>
      </c>
      <c r="H221" s="234">
        <v>198</v>
      </c>
      <c r="I221" s="235"/>
      <c r="J221" s="236">
        <f>ROUND(I221*H221,2)</f>
        <v>0</v>
      </c>
      <c r="K221" s="232" t="s">
        <v>173</v>
      </c>
      <c r="L221" s="42"/>
      <c r="M221" s="237" t="s">
        <v>1</v>
      </c>
      <c r="N221" s="238" t="s">
        <v>43</v>
      </c>
      <c r="O221" s="85"/>
      <c r="P221" s="239">
        <f>O221*H221</f>
        <v>0</v>
      </c>
      <c r="Q221" s="239">
        <v>0.042000000000000003</v>
      </c>
      <c r="R221" s="239">
        <f>Q221*H221</f>
        <v>8.3160000000000007</v>
      </c>
      <c r="S221" s="239">
        <v>0</v>
      </c>
      <c r="T221" s="240">
        <f>S221*H221</f>
        <v>0</v>
      </c>
      <c r="AR221" s="241" t="s">
        <v>174</v>
      </c>
      <c r="AT221" s="241" t="s">
        <v>169</v>
      </c>
      <c r="AU221" s="241" t="s">
        <v>87</v>
      </c>
      <c r="AY221" s="16" t="s">
        <v>166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85</v>
      </c>
      <c r="BK221" s="242">
        <f>ROUND(I221*H221,2)</f>
        <v>0</v>
      </c>
      <c r="BL221" s="16" t="s">
        <v>174</v>
      </c>
      <c r="BM221" s="241" t="s">
        <v>431</v>
      </c>
    </row>
    <row r="222" s="13" customFormat="1">
      <c r="B222" s="254"/>
      <c r="C222" s="255"/>
      <c r="D222" s="245" t="s">
        <v>176</v>
      </c>
      <c r="E222" s="256" t="s">
        <v>1</v>
      </c>
      <c r="F222" s="257" t="s">
        <v>432</v>
      </c>
      <c r="G222" s="255"/>
      <c r="H222" s="258">
        <v>198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176</v>
      </c>
      <c r="AU222" s="264" t="s">
        <v>87</v>
      </c>
      <c r="AV222" s="13" t="s">
        <v>87</v>
      </c>
      <c r="AW222" s="13" t="s">
        <v>32</v>
      </c>
      <c r="AX222" s="13" t="s">
        <v>78</v>
      </c>
      <c r="AY222" s="264" t="s">
        <v>166</v>
      </c>
    </row>
    <row r="223" s="14" customFormat="1">
      <c r="B223" s="265"/>
      <c r="C223" s="266"/>
      <c r="D223" s="245" t="s">
        <v>176</v>
      </c>
      <c r="E223" s="267" t="s">
        <v>1</v>
      </c>
      <c r="F223" s="268" t="s">
        <v>181</v>
      </c>
      <c r="G223" s="266"/>
      <c r="H223" s="269">
        <v>198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176</v>
      </c>
      <c r="AU223" s="275" t="s">
        <v>87</v>
      </c>
      <c r="AV223" s="14" t="s">
        <v>174</v>
      </c>
      <c r="AW223" s="14" t="s">
        <v>32</v>
      </c>
      <c r="AX223" s="14" t="s">
        <v>85</v>
      </c>
      <c r="AY223" s="275" t="s">
        <v>166</v>
      </c>
    </row>
    <row r="224" s="1" customFormat="1" ht="16.5" customHeight="1">
      <c r="B224" s="37"/>
      <c r="C224" s="230" t="s">
        <v>266</v>
      </c>
      <c r="D224" s="230" t="s">
        <v>169</v>
      </c>
      <c r="E224" s="231" t="s">
        <v>433</v>
      </c>
      <c r="F224" s="232" t="s">
        <v>434</v>
      </c>
      <c r="G224" s="233" t="s">
        <v>172</v>
      </c>
      <c r="H224" s="234">
        <v>15</v>
      </c>
      <c r="I224" s="235"/>
      <c r="J224" s="236">
        <f>ROUND(I224*H224,2)</f>
        <v>0</v>
      </c>
      <c r="K224" s="232" t="s">
        <v>173</v>
      </c>
      <c r="L224" s="42"/>
      <c r="M224" s="237" t="s">
        <v>1</v>
      </c>
      <c r="N224" s="238" t="s">
        <v>43</v>
      </c>
      <c r="O224" s="85"/>
      <c r="P224" s="239">
        <f>O224*H224</f>
        <v>0</v>
      </c>
      <c r="Q224" s="239">
        <v>0.00069999999999999999</v>
      </c>
      <c r="R224" s="239">
        <f>Q224*H224</f>
        <v>0.010500000000000001</v>
      </c>
      <c r="S224" s="239">
        <v>0</v>
      </c>
      <c r="T224" s="240">
        <f>S224*H224</f>
        <v>0</v>
      </c>
      <c r="AR224" s="241" t="s">
        <v>174</v>
      </c>
      <c r="AT224" s="241" t="s">
        <v>169</v>
      </c>
      <c r="AU224" s="241" t="s">
        <v>87</v>
      </c>
      <c r="AY224" s="16" t="s">
        <v>166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6" t="s">
        <v>85</v>
      </c>
      <c r="BK224" s="242">
        <f>ROUND(I224*H224,2)</f>
        <v>0</v>
      </c>
      <c r="BL224" s="16" t="s">
        <v>174</v>
      </c>
      <c r="BM224" s="241" t="s">
        <v>435</v>
      </c>
    </row>
    <row r="225" s="12" customFormat="1">
      <c r="B225" s="243"/>
      <c r="C225" s="244"/>
      <c r="D225" s="245" t="s">
        <v>176</v>
      </c>
      <c r="E225" s="246" t="s">
        <v>1</v>
      </c>
      <c r="F225" s="247" t="s">
        <v>436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176</v>
      </c>
      <c r="AU225" s="253" t="s">
        <v>87</v>
      </c>
      <c r="AV225" s="12" t="s">
        <v>85</v>
      </c>
      <c r="AW225" s="12" t="s">
        <v>32</v>
      </c>
      <c r="AX225" s="12" t="s">
        <v>78</v>
      </c>
      <c r="AY225" s="253" t="s">
        <v>166</v>
      </c>
    </row>
    <row r="226" s="13" customFormat="1">
      <c r="B226" s="254"/>
      <c r="C226" s="255"/>
      <c r="D226" s="245" t="s">
        <v>176</v>
      </c>
      <c r="E226" s="256" t="s">
        <v>1</v>
      </c>
      <c r="F226" s="257" t="s">
        <v>394</v>
      </c>
      <c r="G226" s="255"/>
      <c r="H226" s="258">
        <v>15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176</v>
      </c>
      <c r="AU226" s="264" t="s">
        <v>87</v>
      </c>
      <c r="AV226" s="13" t="s">
        <v>87</v>
      </c>
      <c r="AW226" s="13" t="s">
        <v>32</v>
      </c>
      <c r="AX226" s="13" t="s">
        <v>78</v>
      </c>
      <c r="AY226" s="264" t="s">
        <v>166</v>
      </c>
    </row>
    <row r="227" s="14" customFormat="1">
      <c r="B227" s="265"/>
      <c r="C227" s="266"/>
      <c r="D227" s="245" t="s">
        <v>176</v>
      </c>
      <c r="E227" s="267" t="s">
        <v>1</v>
      </c>
      <c r="F227" s="268" t="s">
        <v>181</v>
      </c>
      <c r="G227" s="266"/>
      <c r="H227" s="269">
        <v>15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176</v>
      </c>
      <c r="AU227" s="275" t="s">
        <v>87</v>
      </c>
      <c r="AV227" s="14" t="s">
        <v>174</v>
      </c>
      <c r="AW227" s="14" t="s">
        <v>32</v>
      </c>
      <c r="AX227" s="14" t="s">
        <v>85</v>
      </c>
      <c r="AY227" s="275" t="s">
        <v>166</v>
      </c>
    </row>
    <row r="228" s="1" customFormat="1" ht="24" customHeight="1">
      <c r="B228" s="37"/>
      <c r="C228" s="230" t="s">
        <v>7</v>
      </c>
      <c r="D228" s="230" t="s">
        <v>169</v>
      </c>
      <c r="E228" s="231" t="s">
        <v>437</v>
      </c>
      <c r="F228" s="232" t="s">
        <v>438</v>
      </c>
      <c r="G228" s="233" t="s">
        <v>218</v>
      </c>
      <c r="H228" s="234">
        <v>60</v>
      </c>
      <c r="I228" s="235"/>
      <c r="J228" s="236">
        <f>ROUND(I228*H228,2)</f>
        <v>0</v>
      </c>
      <c r="K228" s="232" t="s">
        <v>173</v>
      </c>
      <c r="L228" s="42"/>
      <c r="M228" s="237" t="s">
        <v>1</v>
      </c>
      <c r="N228" s="238" t="s">
        <v>43</v>
      </c>
      <c r="O228" s="85"/>
      <c r="P228" s="239">
        <f>O228*H228</f>
        <v>0</v>
      </c>
      <c r="Q228" s="239">
        <v>0.016979999999999999</v>
      </c>
      <c r="R228" s="239">
        <f>Q228*H228</f>
        <v>1.0187999999999999</v>
      </c>
      <c r="S228" s="239">
        <v>0</v>
      </c>
      <c r="T228" s="240">
        <f>S228*H228</f>
        <v>0</v>
      </c>
      <c r="AR228" s="241" t="s">
        <v>174</v>
      </c>
      <c r="AT228" s="241" t="s">
        <v>169</v>
      </c>
      <c r="AU228" s="241" t="s">
        <v>87</v>
      </c>
      <c r="AY228" s="16" t="s">
        <v>166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6" t="s">
        <v>85</v>
      </c>
      <c r="BK228" s="242">
        <f>ROUND(I228*H228,2)</f>
        <v>0</v>
      </c>
      <c r="BL228" s="16" t="s">
        <v>174</v>
      </c>
      <c r="BM228" s="241" t="s">
        <v>439</v>
      </c>
    </row>
    <row r="229" s="13" customFormat="1">
      <c r="B229" s="254"/>
      <c r="C229" s="255"/>
      <c r="D229" s="245" t="s">
        <v>176</v>
      </c>
      <c r="E229" s="256" t="s">
        <v>1</v>
      </c>
      <c r="F229" s="257" t="s">
        <v>288</v>
      </c>
      <c r="G229" s="255"/>
      <c r="H229" s="258">
        <v>60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176</v>
      </c>
      <c r="AU229" s="264" t="s">
        <v>87</v>
      </c>
      <c r="AV229" s="13" t="s">
        <v>87</v>
      </c>
      <c r="AW229" s="13" t="s">
        <v>32</v>
      </c>
      <c r="AX229" s="13" t="s">
        <v>78</v>
      </c>
      <c r="AY229" s="264" t="s">
        <v>166</v>
      </c>
    </row>
    <row r="230" s="14" customFormat="1">
      <c r="B230" s="265"/>
      <c r="C230" s="266"/>
      <c r="D230" s="245" t="s">
        <v>176</v>
      </c>
      <c r="E230" s="267" t="s">
        <v>1</v>
      </c>
      <c r="F230" s="268" t="s">
        <v>181</v>
      </c>
      <c r="G230" s="266"/>
      <c r="H230" s="269">
        <v>60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176</v>
      </c>
      <c r="AU230" s="275" t="s">
        <v>87</v>
      </c>
      <c r="AV230" s="14" t="s">
        <v>174</v>
      </c>
      <c r="AW230" s="14" t="s">
        <v>32</v>
      </c>
      <c r="AX230" s="14" t="s">
        <v>85</v>
      </c>
      <c r="AY230" s="275" t="s">
        <v>166</v>
      </c>
    </row>
    <row r="231" s="1" customFormat="1" ht="16.5" customHeight="1">
      <c r="B231" s="37"/>
      <c r="C231" s="276" t="s">
        <v>273</v>
      </c>
      <c r="D231" s="276" t="s">
        <v>300</v>
      </c>
      <c r="E231" s="277" t="s">
        <v>440</v>
      </c>
      <c r="F231" s="278" t="s">
        <v>441</v>
      </c>
      <c r="G231" s="279" t="s">
        <v>218</v>
      </c>
      <c r="H231" s="280">
        <v>60</v>
      </c>
      <c r="I231" s="281"/>
      <c r="J231" s="282">
        <f>ROUND(I231*H231,2)</f>
        <v>0</v>
      </c>
      <c r="K231" s="278" t="s">
        <v>1</v>
      </c>
      <c r="L231" s="283"/>
      <c r="M231" s="284" t="s">
        <v>1</v>
      </c>
      <c r="N231" s="285" t="s">
        <v>43</v>
      </c>
      <c r="O231" s="85"/>
      <c r="P231" s="239">
        <f>O231*H231</f>
        <v>0</v>
      </c>
      <c r="Q231" s="239">
        <v>0.012489999999999999</v>
      </c>
      <c r="R231" s="239">
        <f>Q231*H231</f>
        <v>0.74939999999999996</v>
      </c>
      <c r="S231" s="239">
        <v>0</v>
      </c>
      <c r="T231" s="240">
        <f>S231*H231</f>
        <v>0</v>
      </c>
      <c r="AR231" s="241" t="s">
        <v>215</v>
      </c>
      <c r="AT231" s="241" t="s">
        <v>300</v>
      </c>
      <c r="AU231" s="241" t="s">
        <v>87</v>
      </c>
      <c r="AY231" s="16" t="s">
        <v>166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6" t="s">
        <v>85</v>
      </c>
      <c r="BK231" s="242">
        <f>ROUND(I231*H231,2)</f>
        <v>0</v>
      </c>
      <c r="BL231" s="16" t="s">
        <v>174</v>
      </c>
      <c r="BM231" s="241" t="s">
        <v>442</v>
      </c>
    </row>
    <row r="232" s="11" customFormat="1" ht="22.8" customHeight="1">
      <c r="B232" s="214"/>
      <c r="C232" s="215"/>
      <c r="D232" s="216" t="s">
        <v>77</v>
      </c>
      <c r="E232" s="228" t="s">
        <v>215</v>
      </c>
      <c r="F232" s="228" t="s">
        <v>443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SUM(P233:P234)</f>
        <v>0</v>
      </c>
      <c r="Q232" s="222"/>
      <c r="R232" s="223">
        <f>SUM(R233:R234)</f>
        <v>0.01018</v>
      </c>
      <c r="S232" s="222"/>
      <c r="T232" s="224">
        <f>SUM(T233:T234)</f>
        <v>0</v>
      </c>
      <c r="AR232" s="225" t="s">
        <v>85</v>
      </c>
      <c r="AT232" s="226" t="s">
        <v>77</v>
      </c>
      <c r="AU232" s="226" t="s">
        <v>85</v>
      </c>
      <c r="AY232" s="225" t="s">
        <v>166</v>
      </c>
      <c r="BK232" s="227">
        <f>SUM(BK233:BK234)</f>
        <v>0</v>
      </c>
    </row>
    <row r="233" s="1" customFormat="1" ht="16.5" customHeight="1">
      <c r="B233" s="37"/>
      <c r="C233" s="230" t="s">
        <v>277</v>
      </c>
      <c r="D233" s="230" t="s">
        <v>169</v>
      </c>
      <c r="E233" s="231" t="s">
        <v>444</v>
      </c>
      <c r="F233" s="232" t="s">
        <v>445</v>
      </c>
      <c r="G233" s="233" t="s">
        <v>218</v>
      </c>
      <c r="H233" s="234">
        <v>1</v>
      </c>
      <c r="I233" s="235"/>
      <c r="J233" s="236">
        <f>ROUND(I233*H233,2)</f>
        <v>0</v>
      </c>
      <c r="K233" s="232" t="s">
        <v>173</v>
      </c>
      <c r="L233" s="42"/>
      <c r="M233" s="237" t="s">
        <v>1</v>
      </c>
      <c r="N233" s="238" t="s">
        <v>43</v>
      </c>
      <c r="O233" s="85"/>
      <c r="P233" s="239">
        <f>O233*H233</f>
        <v>0</v>
      </c>
      <c r="Q233" s="239">
        <v>0.00068000000000000005</v>
      </c>
      <c r="R233" s="239">
        <f>Q233*H233</f>
        <v>0.00068000000000000005</v>
      </c>
      <c r="S233" s="239">
        <v>0</v>
      </c>
      <c r="T233" s="240">
        <f>S233*H233</f>
        <v>0</v>
      </c>
      <c r="AR233" s="241" t="s">
        <v>174</v>
      </c>
      <c r="AT233" s="241" t="s">
        <v>169</v>
      </c>
      <c r="AU233" s="241" t="s">
        <v>87</v>
      </c>
      <c r="AY233" s="16" t="s">
        <v>166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6" t="s">
        <v>85</v>
      </c>
      <c r="BK233" s="242">
        <f>ROUND(I233*H233,2)</f>
        <v>0</v>
      </c>
      <c r="BL233" s="16" t="s">
        <v>174</v>
      </c>
      <c r="BM233" s="241" t="s">
        <v>446</v>
      </c>
    </row>
    <row r="234" s="1" customFormat="1" ht="16.5" customHeight="1">
      <c r="B234" s="37"/>
      <c r="C234" s="276" t="s">
        <v>284</v>
      </c>
      <c r="D234" s="276" t="s">
        <v>300</v>
      </c>
      <c r="E234" s="277" t="s">
        <v>447</v>
      </c>
      <c r="F234" s="278" t="s">
        <v>448</v>
      </c>
      <c r="G234" s="279" t="s">
        <v>218</v>
      </c>
      <c r="H234" s="280">
        <v>1</v>
      </c>
      <c r="I234" s="281"/>
      <c r="J234" s="282">
        <f>ROUND(I234*H234,2)</f>
        <v>0</v>
      </c>
      <c r="K234" s="278" t="s">
        <v>1</v>
      </c>
      <c r="L234" s="283"/>
      <c r="M234" s="284" t="s">
        <v>1</v>
      </c>
      <c r="N234" s="285" t="s">
        <v>43</v>
      </c>
      <c r="O234" s="85"/>
      <c r="P234" s="239">
        <f>O234*H234</f>
        <v>0</v>
      </c>
      <c r="Q234" s="239">
        <v>0.0094999999999999998</v>
      </c>
      <c r="R234" s="239">
        <f>Q234*H234</f>
        <v>0.0094999999999999998</v>
      </c>
      <c r="S234" s="239">
        <v>0</v>
      </c>
      <c r="T234" s="240">
        <f>S234*H234</f>
        <v>0</v>
      </c>
      <c r="AR234" s="241" t="s">
        <v>215</v>
      </c>
      <c r="AT234" s="241" t="s">
        <v>300</v>
      </c>
      <c r="AU234" s="241" t="s">
        <v>87</v>
      </c>
      <c r="AY234" s="16" t="s">
        <v>166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85</v>
      </c>
      <c r="BK234" s="242">
        <f>ROUND(I234*H234,2)</f>
        <v>0</v>
      </c>
      <c r="BL234" s="16" t="s">
        <v>174</v>
      </c>
      <c r="BM234" s="241" t="s">
        <v>449</v>
      </c>
    </row>
    <row r="235" s="11" customFormat="1" ht="22.8" customHeight="1">
      <c r="B235" s="214"/>
      <c r="C235" s="215"/>
      <c r="D235" s="216" t="s">
        <v>77</v>
      </c>
      <c r="E235" s="228" t="s">
        <v>182</v>
      </c>
      <c r="F235" s="228" t="s">
        <v>183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SUM(P236:P277)</f>
        <v>0</v>
      </c>
      <c r="Q235" s="222"/>
      <c r="R235" s="223">
        <f>SUM(R236:R277)</f>
        <v>0.035520000000000003</v>
      </c>
      <c r="S235" s="222"/>
      <c r="T235" s="224">
        <f>SUM(T236:T277)</f>
        <v>70.83420000000001</v>
      </c>
      <c r="AR235" s="225" t="s">
        <v>85</v>
      </c>
      <c r="AT235" s="226" t="s">
        <v>77</v>
      </c>
      <c r="AU235" s="226" t="s">
        <v>85</v>
      </c>
      <c r="AY235" s="225" t="s">
        <v>166</v>
      </c>
      <c r="BK235" s="227">
        <f>SUM(BK236:BK277)</f>
        <v>0</v>
      </c>
    </row>
    <row r="236" s="1" customFormat="1" ht="16.5" customHeight="1">
      <c r="B236" s="37"/>
      <c r="C236" s="230" t="s">
        <v>289</v>
      </c>
      <c r="D236" s="230" t="s">
        <v>169</v>
      </c>
      <c r="E236" s="231" t="s">
        <v>450</v>
      </c>
      <c r="F236" s="232" t="s">
        <v>451</v>
      </c>
      <c r="G236" s="233" t="s">
        <v>172</v>
      </c>
      <c r="H236" s="234">
        <v>10.800000000000001</v>
      </c>
      <c r="I236" s="235"/>
      <c r="J236" s="236">
        <f>ROUND(I236*H236,2)</f>
        <v>0</v>
      </c>
      <c r="K236" s="232" t="s">
        <v>1</v>
      </c>
      <c r="L236" s="42"/>
      <c r="M236" s="237" t="s">
        <v>1</v>
      </c>
      <c r="N236" s="238" t="s">
        <v>43</v>
      </c>
      <c r="O236" s="85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AR236" s="241" t="s">
        <v>174</v>
      </c>
      <c r="AT236" s="241" t="s">
        <v>169</v>
      </c>
      <c r="AU236" s="241" t="s">
        <v>87</v>
      </c>
      <c r="AY236" s="16" t="s">
        <v>166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6" t="s">
        <v>85</v>
      </c>
      <c r="BK236" s="242">
        <f>ROUND(I236*H236,2)</f>
        <v>0</v>
      </c>
      <c r="BL236" s="16" t="s">
        <v>174</v>
      </c>
      <c r="BM236" s="241" t="s">
        <v>452</v>
      </c>
    </row>
    <row r="237" s="13" customFormat="1">
      <c r="B237" s="254"/>
      <c r="C237" s="255"/>
      <c r="D237" s="245" t="s">
        <v>176</v>
      </c>
      <c r="E237" s="256" t="s">
        <v>1</v>
      </c>
      <c r="F237" s="257" t="s">
        <v>453</v>
      </c>
      <c r="G237" s="255"/>
      <c r="H237" s="258">
        <v>10.800000000000001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176</v>
      </c>
      <c r="AU237" s="264" t="s">
        <v>87</v>
      </c>
      <c r="AV237" s="13" t="s">
        <v>87</v>
      </c>
      <c r="AW237" s="13" t="s">
        <v>32</v>
      </c>
      <c r="AX237" s="13" t="s">
        <v>78</v>
      </c>
      <c r="AY237" s="264" t="s">
        <v>166</v>
      </c>
    </row>
    <row r="238" s="14" customFormat="1">
      <c r="B238" s="265"/>
      <c r="C238" s="266"/>
      <c r="D238" s="245" t="s">
        <v>176</v>
      </c>
      <c r="E238" s="267" t="s">
        <v>1</v>
      </c>
      <c r="F238" s="268" t="s">
        <v>181</v>
      </c>
      <c r="G238" s="266"/>
      <c r="H238" s="269">
        <v>10.800000000000001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AT238" s="275" t="s">
        <v>176</v>
      </c>
      <c r="AU238" s="275" t="s">
        <v>87</v>
      </c>
      <c r="AV238" s="14" t="s">
        <v>174</v>
      </c>
      <c r="AW238" s="14" t="s">
        <v>32</v>
      </c>
      <c r="AX238" s="14" t="s">
        <v>85</v>
      </c>
      <c r="AY238" s="275" t="s">
        <v>166</v>
      </c>
    </row>
    <row r="239" s="1" customFormat="1" ht="16.5" customHeight="1">
      <c r="B239" s="37"/>
      <c r="C239" s="230" t="s">
        <v>294</v>
      </c>
      <c r="D239" s="230" t="s">
        <v>169</v>
      </c>
      <c r="E239" s="231" t="s">
        <v>454</v>
      </c>
      <c r="F239" s="232" t="s">
        <v>455</v>
      </c>
      <c r="G239" s="233" t="s">
        <v>218</v>
      </c>
      <c r="H239" s="234">
        <v>30</v>
      </c>
      <c r="I239" s="235"/>
      <c r="J239" s="236">
        <f>ROUND(I239*H239,2)</f>
        <v>0</v>
      </c>
      <c r="K239" s="232" t="s">
        <v>1</v>
      </c>
      <c r="L239" s="42"/>
      <c r="M239" s="237" t="s">
        <v>1</v>
      </c>
      <c r="N239" s="238" t="s">
        <v>43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174</v>
      </c>
      <c r="AT239" s="241" t="s">
        <v>169</v>
      </c>
      <c r="AU239" s="241" t="s">
        <v>87</v>
      </c>
      <c r="AY239" s="16" t="s">
        <v>166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85</v>
      </c>
      <c r="BK239" s="242">
        <f>ROUND(I239*H239,2)</f>
        <v>0</v>
      </c>
      <c r="BL239" s="16" t="s">
        <v>174</v>
      </c>
      <c r="BM239" s="241" t="s">
        <v>456</v>
      </c>
    </row>
    <row r="240" s="13" customFormat="1">
      <c r="B240" s="254"/>
      <c r="C240" s="255"/>
      <c r="D240" s="245" t="s">
        <v>176</v>
      </c>
      <c r="E240" s="256" t="s">
        <v>1</v>
      </c>
      <c r="F240" s="257" t="s">
        <v>221</v>
      </c>
      <c r="G240" s="255"/>
      <c r="H240" s="258">
        <v>30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176</v>
      </c>
      <c r="AU240" s="264" t="s">
        <v>87</v>
      </c>
      <c r="AV240" s="13" t="s">
        <v>87</v>
      </c>
      <c r="AW240" s="13" t="s">
        <v>32</v>
      </c>
      <c r="AX240" s="13" t="s">
        <v>78</v>
      </c>
      <c r="AY240" s="264" t="s">
        <v>166</v>
      </c>
    </row>
    <row r="241" s="14" customFormat="1">
      <c r="B241" s="265"/>
      <c r="C241" s="266"/>
      <c r="D241" s="245" t="s">
        <v>176</v>
      </c>
      <c r="E241" s="267" t="s">
        <v>1</v>
      </c>
      <c r="F241" s="268" t="s">
        <v>181</v>
      </c>
      <c r="G241" s="266"/>
      <c r="H241" s="269">
        <v>30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176</v>
      </c>
      <c r="AU241" s="275" t="s">
        <v>87</v>
      </c>
      <c r="AV241" s="14" t="s">
        <v>174</v>
      </c>
      <c r="AW241" s="14" t="s">
        <v>32</v>
      </c>
      <c r="AX241" s="14" t="s">
        <v>85</v>
      </c>
      <c r="AY241" s="275" t="s">
        <v>166</v>
      </c>
    </row>
    <row r="242" s="1" customFormat="1" ht="16.5" customHeight="1">
      <c r="B242" s="37"/>
      <c r="C242" s="230" t="s">
        <v>299</v>
      </c>
      <c r="D242" s="230" t="s">
        <v>169</v>
      </c>
      <c r="E242" s="231" t="s">
        <v>457</v>
      </c>
      <c r="F242" s="232" t="s">
        <v>458</v>
      </c>
      <c r="G242" s="233" t="s">
        <v>218</v>
      </c>
      <c r="H242" s="234">
        <v>150</v>
      </c>
      <c r="I242" s="235"/>
      <c r="J242" s="236">
        <f>ROUND(I242*H242,2)</f>
        <v>0</v>
      </c>
      <c r="K242" s="232" t="s">
        <v>1</v>
      </c>
      <c r="L242" s="42"/>
      <c r="M242" s="237" t="s">
        <v>1</v>
      </c>
      <c r="N242" s="238" t="s">
        <v>43</v>
      </c>
      <c r="O242" s="85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AR242" s="241" t="s">
        <v>174</v>
      </c>
      <c r="AT242" s="241" t="s">
        <v>169</v>
      </c>
      <c r="AU242" s="241" t="s">
        <v>87</v>
      </c>
      <c r="AY242" s="16" t="s">
        <v>166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85</v>
      </c>
      <c r="BK242" s="242">
        <f>ROUND(I242*H242,2)</f>
        <v>0</v>
      </c>
      <c r="BL242" s="16" t="s">
        <v>174</v>
      </c>
      <c r="BM242" s="241" t="s">
        <v>459</v>
      </c>
    </row>
    <row r="243" s="13" customFormat="1">
      <c r="B243" s="254"/>
      <c r="C243" s="255"/>
      <c r="D243" s="245" t="s">
        <v>176</v>
      </c>
      <c r="E243" s="256" t="s">
        <v>1</v>
      </c>
      <c r="F243" s="257" t="s">
        <v>403</v>
      </c>
      <c r="G243" s="255"/>
      <c r="H243" s="258">
        <v>150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176</v>
      </c>
      <c r="AU243" s="264" t="s">
        <v>87</v>
      </c>
      <c r="AV243" s="13" t="s">
        <v>87</v>
      </c>
      <c r="AW243" s="13" t="s">
        <v>32</v>
      </c>
      <c r="AX243" s="13" t="s">
        <v>78</v>
      </c>
      <c r="AY243" s="264" t="s">
        <v>166</v>
      </c>
    </row>
    <row r="244" s="14" customFormat="1">
      <c r="B244" s="265"/>
      <c r="C244" s="266"/>
      <c r="D244" s="245" t="s">
        <v>176</v>
      </c>
      <c r="E244" s="267" t="s">
        <v>1</v>
      </c>
      <c r="F244" s="268" t="s">
        <v>181</v>
      </c>
      <c r="G244" s="266"/>
      <c r="H244" s="269">
        <v>150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176</v>
      </c>
      <c r="AU244" s="275" t="s">
        <v>87</v>
      </c>
      <c r="AV244" s="14" t="s">
        <v>174</v>
      </c>
      <c r="AW244" s="14" t="s">
        <v>32</v>
      </c>
      <c r="AX244" s="14" t="s">
        <v>85</v>
      </c>
      <c r="AY244" s="275" t="s">
        <v>166</v>
      </c>
    </row>
    <row r="245" s="1" customFormat="1" ht="16.5" customHeight="1">
      <c r="B245" s="37"/>
      <c r="C245" s="230" t="s">
        <v>305</v>
      </c>
      <c r="D245" s="230" t="s">
        <v>169</v>
      </c>
      <c r="E245" s="231" t="s">
        <v>460</v>
      </c>
      <c r="F245" s="232" t="s">
        <v>461</v>
      </c>
      <c r="G245" s="233" t="s">
        <v>218</v>
      </c>
      <c r="H245" s="234">
        <v>60</v>
      </c>
      <c r="I245" s="235"/>
      <c r="J245" s="236">
        <f>ROUND(I245*H245,2)</f>
        <v>0</v>
      </c>
      <c r="K245" s="232" t="s">
        <v>1</v>
      </c>
      <c r="L245" s="42"/>
      <c r="M245" s="237" t="s">
        <v>1</v>
      </c>
      <c r="N245" s="238" t="s">
        <v>43</v>
      </c>
      <c r="O245" s="85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AR245" s="241" t="s">
        <v>174</v>
      </c>
      <c r="AT245" s="241" t="s">
        <v>169</v>
      </c>
      <c r="AU245" s="241" t="s">
        <v>87</v>
      </c>
      <c r="AY245" s="16" t="s">
        <v>166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6" t="s">
        <v>85</v>
      </c>
      <c r="BK245" s="242">
        <f>ROUND(I245*H245,2)</f>
        <v>0</v>
      </c>
      <c r="BL245" s="16" t="s">
        <v>174</v>
      </c>
      <c r="BM245" s="241" t="s">
        <v>462</v>
      </c>
    </row>
    <row r="246" s="13" customFormat="1">
      <c r="B246" s="254"/>
      <c r="C246" s="255"/>
      <c r="D246" s="245" t="s">
        <v>176</v>
      </c>
      <c r="E246" s="256" t="s">
        <v>1</v>
      </c>
      <c r="F246" s="257" t="s">
        <v>288</v>
      </c>
      <c r="G246" s="255"/>
      <c r="H246" s="258">
        <v>60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176</v>
      </c>
      <c r="AU246" s="264" t="s">
        <v>87</v>
      </c>
      <c r="AV246" s="13" t="s">
        <v>87</v>
      </c>
      <c r="AW246" s="13" t="s">
        <v>32</v>
      </c>
      <c r="AX246" s="13" t="s">
        <v>78</v>
      </c>
      <c r="AY246" s="264" t="s">
        <v>166</v>
      </c>
    </row>
    <row r="247" s="14" customFormat="1">
      <c r="B247" s="265"/>
      <c r="C247" s="266"/>
      <c r="D247" s="245" t="s">
        <v>176</v>
      </c>
      <c r="E247" s="267" t="s">
        <v>1</v>
      </c>
      <c r="F247" s="268" t="s">
        <v>181</v>
      </c>
      <c r="G247" s="266"/>
      <c r="H247" s="269">
        <v>60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176</v>
      </c>
      <c r="AU247" s="275" t="s">
        <v>87</v>
      </c>
      <c r="AV247" s="14" t="s">
        <v>174</v>
      </c>
      <c r="AW247" s="14" t="s">
        <v>32</v>
      </c>
      <c r="AX247" s="14" t="s">
        <v>85</v>
      </c>
      <c r="AY247" s="275" t="s">
        <v>166</v>
      </c>
    </row>
    <row r="248" s="1" customFormat="1" ht="24" customHeight="1">
      <c r="B248" s="37"/>
      <c r="C248" s="230" t="s">
        <v>311</v>
      </c>
      <c r="D248" s="230" t="s">
        <v>169</v>
      </c>
      <c r="E248" s="231" t="s">
        <v>184</v>
      </c>
      <c r="F248" s="232" t="s">
        <v>185</v>
      </c>
      <c r="G248" s="233" t="s">
        <v>172</v>
      </c>
      <c r="H248" s="234">
        <v>888</v>
      </c>
      <c r="I248" s="235"/>
      <c r="J248" s="236">
        <f>ROUND(I248*H248,2)</f>
        <v>0</v>
      </c>
      <c r="K248" s="232" t="s">
        <v>173</v>
      </c>
      <c r="L248" s="42"/>
      <c r="M248" s="237" t="s">
        <v>1</v>
      </c>
      <c r="N248" s="238" t="s">
        <v>43</v>
      </c>
      <c r="O248" s="85"/>
      <c r="P248" s="239">
        <f>O248*H248</f>
        <v>0</v>
      </c>
      <c r="Q248" s="239">
        <v>4.0000000000000003E-05</v>
      </c>
      <c r="R248" s="239">
        <f>Q248*H248</f>
        <v>0.035520000000000003</v>
      </c>
      <c r="S248" s="239">
        <v>0</v>
      </c>
      <c r="T248" s="240">
        <f>S248*H248</f>
        <v>0</v>
      </c>
      <c r="AR248" s="241" t="s">
        <v>174</v>
      </c>
      <c r="AT248" s="241" t="s">
        <v>169</v>
      </c>
      <c r="AU248" s="241" t="s">
        <v>87</v>
      </c>
      <c r="AY248" s="16" t="s">
        <v>166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6" t="s">
        <v>85</v>
      </c>
      <c r="BK248" s="242">
        <f>ROUND(I248*H248,2)</f>
        <v>0</v>
      </c>
      <c r="BL248" s="16" t="s">
        <v>174</v>
      </c>
      <c r="BM248" s="241" t="s">
        <v>463</v>
      </c>
    </row>
    <row r="249" s="13" customFormat="1">
      <c r="B249" s="254"/>
      <c r="C249" s="255"/>
      <c r="D249" s="245" t="s">
        <v>176</v>
      </c>
      <c r="E249" s="256" t="s">
        <v>1</v>
      </c>
      <c r="F249" s="257" t="s">
        <v>180</v>
      </c>
      <c r="G249" s="255"/>
      <c r="H249" s="258">
        <v>888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176</v>
      </c>
      <c r="AU249" s="264" t="s">
        <v>87</v>
      </c>
      <c r="AV249" s="13" t="s">
        <v>87</v>
      </c>
      <c r="AW249" s="13" t="s">
        <v>32</v>
      </c>
      <c r="AX249" s="13" t="s">
        <v>78</v>
      </c>
      <c r="AY249" s="264" t="s">
        <v>166</v>
      </c>
    </row>
    <row r="250" s="14" customFormat="1">
      <c r="B250" s="265"/>
      <c r="C250" s="266"/>
      <c r="D250" s="245" t="s">
        <v>176</v>
      </c>
      <c r="E250" s="267" t="s">
        <v>1</v>
      </c>
      <c r="F250" s="268" t="s">
        <v>181</v>
      </c>
      <c r="G250" s="266"/>
      <c r="H250" s="269">
        <v>888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176</v>
      </c>
      <c r="AU250" s="275" t="s">
        <v>87</v>
      </c>
      <c r="AV250" s="14" t="s">
        <v>174</v>
      </c>
      <c r="AW250" s="14" t="s">
        <v>32</v>
      </c>
      <c r="AX250" s="14" t="s">
        <v>85</v>
      </c>
      <c r="AY250" s="275" t="s">
        <v>166</v>
      </c>
    </row>
    <row r="251" s="1" customFormat="1" ht="16.5" customHeight="1">
      <c r="B251" s="37"/>
      <c r="C251" s="230" t="s">
        <v>315</v>
      </c>
      <c r="D251" s="230" t="s">
        <v>169</v>
      </c>
      <c r="E251" s="231" t="s">
        <v>464</v>
      </c>
      <c r="F251" s="232" t="s">
        <v>465</v>
      </c>
      <c r="G251" s="233" t="s">
        <v>172</v>
      </c>
      <c r="H251" s="234">
        <v>307.5</v>
      </c>
      <c r="I251" s="235"/>
      <c r="J251" s="236">
        <f>ROUND(I251*H251,2)</f>
        <v>0</v>
      </c>
      <c r="K251" s="232" t="s">
        <v>173</v>
      </c>
      <c r="L251" s="42"/>
      <c r="M251" s="237" t="s">
        <v>1</v>
      </c>
      <c r="N251" s="238" t="s">
        <v>43</v>
      </c>
      <c r="O251" s="85"/>
      <c r="P251" s="239">
        <f>O251*H251</f>
        <v>0</v>
      </c>
      <c r="Q251" s="239">
        <v>0</v>
      </c>
      <c r="R251" s="239">
        <f>Q251*H251</f>
        <v>0</v>
      </c>
      <c r="S251" s="239">
        <v>0.13100000000000001</v>
      </c>
      <c r="T251" s="240">
        <f>S251*H251</f>
        <v>40.282499999999999</v>
      </c>
      <c r="AR251" s="241" t="s">
        <v>174</v>
      </c>
      <c r="AT251" s="241" t="s">
        <v>169</v>
      </c>
      <c r="AU251" s="241" t="s">
        <v>87</v>
      </c>
      <c r="AY251" s="16" t="s">
        <v>166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85</v>
      </c>
      <c r="BK251" s="242">
        <f>ROUND(I251*H251,2)</f>
        <v>0</v>
      </c>
      <c r="BL251" s="16" t="s">
        <v>174</v>
      </c>
      <c r="BM251" s="241" t="s">
        <v>466</v>
      </c>
    </row>
    <row r="252" s="13" customFormat="1">
      <c r="B252" s="254"/>
      <c r="C252" s="255"/>
      <c r="D252" s="245" t="s">
        <v>176</v>
      </c>
      <c r="E252" s="256" t="s">
        <v>1</v>
      </c>
      <c r="F252" s="257" t="s">
        <v>467</v>
      </c>
      <c r="G252" s="255"/>
      <c r="H252" s="258">
        <v>7.5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176</v>
      </c>
      <c r="AU252" s="264" t="s">
        <v>87</v>
      </c>
      <c r="AV252" s="13" t="s">
        <v>87</v>
      </c>
      <c r="AW252" s="13" t="s">
        <v>32</v>
      </c>
      <c r="AX252" s="13" t="s">
        <v>78</v>
      </c>
      <c r="AY252" s="264" t="s">
        <v>166</v>
      </c>
    </row>
    <row r="253" s="13" customFormat="1">
      <c r="B253" s="254"/>
      <c r="C253" s="255"/>
      <c r="D253" s="245" t="s">
        <v>176</v>
      </c>
      <c r="E253" s="256" t="s">
        <v>1</v>
      </c>
      <c r="F253" s="257" t="s">
        <v>468</v>
      </c>
      <c r="G253" s="255"/>
      <c r="H253" s="258">
        <v>292.5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176</v>
      </c>
      <c r="AU253" s="264" t="s">
        <v>87</v>
      </c>
      <c r="AV253" s="13" t="s">
        <v>87</v>
      </c>
      <c r="AW253" s="13" t="s">
        <v>32</v>
      </c>
      <c r="AX253" s="13" t="s">
        <v>78</v>
      </c>
      <c r="AY253" s="264" t="s">
        <v>166</v>
      </c>
    </row>
    <row r="254" s="13" customFormat="1">
      <c r="B254" s="254"/>
      <c r="C254" s="255"/>
      <c r="D254" s="245" t="s">
        <v>176</v>
      </c>
      <c r="E254" s="256" t="s">
        <v>1</v>
      </c>
      <c r="F254" s="257" t="s">
        <v>467</v>
      </c>
      <c r="G254" s="255"/>
      <c r="H254" s="258">
        <v>7.5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176</v>
      </c>
      <c r="AU254" s="264" t="s">
        <v>87</v>
      </c>
      <c r="AV254" s="13" t="s">
        <v>87</v>
      </c>
      <c r="AW254" s="13" t="s">
        <v>32</v>
      </c>
      <c r="AX254" s="13" t="s">
        <v>78</v>
      </c>
      <c r="AY254" s="264" t="s">
        <v>166</v>
      </c>
    </row>
    <row r="255" s="14" customFormat="1">
      <c r="B255" s="265"/>
      <c r="C255" s="266"/>
      <c r="D255" s="245" t="s">
        <v>176</v>
      </c>
      <c r="E255" s="267" t="s">
        <v>1</v>
      </c>
      <c r="F255" s="268" t="s">
        <v>181</v>
      </c>
      <c r="G255" s="266"/>
      <c r="H255" s="269">
        <v>307.5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176</v>
      </c>
      <c r="AU255" s="275" t="s">
        <v>87</v>
      </c>
      <c r="AV255" s="14" t="s">
        <v>174</v>
      </c>
      <c r="AW255" s="14" t="s">
        <v>32</v>
      </c>
      <c r="AX255" s="14" t="s">
        <v>85</v>
      </c>
      <c r="AY255" s="275" t="s">
        <v>166</v>
      </c>
    </row>
    <row r="256" s="1" customFormat="1" ht="24" customHeight="1">
      <c r="B256" s="37"/>
      <c r="C256" s="230" t="s">
        <v>319</v>
      </c>
      <c r="D256" s="230" t="s">
        <v>169</v>
      </c>
      <c r="E256" s="231" t="s">
        <v>469</v>
      </c>
      <c r="F256" s="232" t="s">
        <v>470</v>
      </c>
      <c r="G256" s="233" t="s">
        <v>386</v>
      </c>
      <c r="H256" s="234">
        <v>2.25</v>
      </c>
      <c r="I256" s="235"/>
      <c r="J256" s="236">
        <f>ROUND(I256*H256,2)</f>
        <v>0</v>
      </c>
      <c r="K256" s="232" t="s">
        <v>173</v>
      </c>
      <c r="L256" s="42"/>
      <c r="M256" s="237" t="s">
        <v>1</v>
      </c>
      <c r="N256" s="238" t="s">
        <v>43</v>
      </c>
      <c r="O256" s="85"/>
      <c r="P256" s="239">
        <f>O256*H256</f>
        <v>0</v>
      </c>
      <c r="Q256" s="239">
        <v>0</v>
      </c>
      <c r="R256" s="239">
        <f>Q256*H256</f>
        <v>0</v>
      </c>
      <c r="S256" s="239">
        <v>1.95</v>
      </c>
      <c r="T256" s="240">
        <f>S256*H256</f>
        <v>4.3875000000000002</v>
      </c>
      <c r="AR256" s="241" t="s">
        <v>174</v>
      </c>
      <c r="AT256" s="241" t="s">
        <v>169</v>
      </c>
      <c r="AU256" s="241" t="s">
        <v>87</v>
      </c>
      <c r="AY256" s="16" t="s">
        <v>166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85</v>
      </c>
      <c r="BK256" s="242">
        <f>ROUND(I256*H256,2)</f>
        <v>0</v>
      </c>
      <c r="BL256" s="16" t="s">
        <v>174</v>
      </c>
      <c r="BM256" s="241" t="s">
        <v>471</v>
      </c>
    </row>
    <row r="257" s="12" customFormat="1">
      <c r="B257" s="243"/>
      <c r="C257" s="244"/>
      <c r="D257" s="245" t="s">
        <v>176</v>
      </c>
      <c r="E257" s="246" t="s">
        <v>1</v>
      </c>
      <c r="F257" s="247" t="s">
        <v>472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176</v>
      </c>
      <c r="AU257" s="253" t="s">
        <v>87</v>
      </c>
      <c r="AV257" s="12" t="s">
        <v>85</v>
      </c>
      <c r="AW257" s="12" t="s">
        <v>32</v>
      </c>
      <c r="AX257" s="12" t="s">
        <v>78</v>
      </c>
      <c r="AY257" s="253" t="s">
        <v>166</v>
      </c>
    </row>
    <row r="258" s="13" customFormat="1">
      <c r="B258" s="254"/>
      <c r="C258" s="255"/>
      <c r="D258" s="245" t="s">
        <v>176</v>
      </c>
      <c r="E258" s="256" t="s">
        <v>1</v>
      </c>
      <c r="F258" s="257" t="s">
        <v>473</v>
      </c>
      <c r="G258" s="255"/>
      <c r="H258" s="258">
        <v>2.25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176</v>
      </c>
      <c r="AU258" s="264" t="s">
        <v>87</v>
      </c>
      <c r="AV258" s="13" t="s">
        <v>87</v>
      </c>
      <c r="AW258" s="13" t="s">
        <v>32</v>
      </c>
      <c r="AX258" s="13" t="s">
        <v>78</v>
      </c>
      <c r="AY258" s="264" t="s">
        <v>166</v>
      </c>
    </row>
    <row r="259" s="14" customFormat="1">
      <c r="B259" s="265"/>
      <c r="C259" s="266"/>
      <c r="D259" s="245" t="s">
        <v>176</v>
      </c>
      <c r="E259" s="267" t="s">
        <v>1</v>
      </c>
      <c r="F259" s="268" t="s">
        <v>181</v>
      </c>
      <c r="G259" s="266"/>
      <c r="H259" s="269">
        <v>2.25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176</v>
      </c>
      <c r="AU259" s="275" t="s">
        <v>87</v>
      </c>
      <c r="AV259" s="14" t="s">
        <v>174</v>
      </c>
      <c r="AW259" s="14" t="s">
        <v>32</v>
      </c>
      <c r="AX259" s="14" t="s">
        <v>85</v>
      </c>
      <c r="AY259" s="275" t="s">
        <v>166</v>
      </c>
    </row>
    <row r="260" s="1" customFormat="1" ht="16.5" customHeight="1">
      <c r="B260" s="37"/>
      <c r="C260" s="230" t="s">
        <v>303</v>
      </c>
      <c r="D260" s="230" t="s">
        <v>169</v>
      </c>
      <c r="E260" s="231" t="s">
        <v>474</v>
      </c>
      <c r="F260" s="232" t="s">
        <v>475</v>
      </c>
      <c r="G260" s="233" t="s">
        <v>386</v>
      </c>
      <c r="H260" s="234">
        <v>0.14999999999999999</v>
      </c>
      <c r="I260" s="235"/>
      <c r="J260" s="236">
        <f>ROUND(I260*H260,2)</f>
        <v>0</v>
      </c>
      <c r="K260" s="232" t="s">
        <v>173</v>
      </c>
      <c r="L260" s="42"/>
      <c r="M260" s="237" t="s">
        <v>1</v>
      </c>
      <c r="N260" s="238" t="s">
        <v>43</v>
      </c>
      <c r="O260" s="85"/>
      <c r="P260" s="239">
        <f>O260*H260</f>
        <v>0</v>
      </c>
      <c r="Q260" s="239">
        <v>0</v>
      </c>
      <c r="R260" s="239">
        <f>Q260*H260</f>
        <v>0</v>
      </c>
      <c r="S260" s="239">
        <v>2.3999999999999999</v>
      </c>
      <c r="T260" s="240">
        <f>S260*H260</f>
        <v>0.35999999999999999</v>
      </c>
      <c r="AR260" s="241" t="s">
        <v>174</v>
      </c>
      <c r="AT260" s="241" t="s">
        <v>169</v>
      </c>
      <c r="AU260" s="241" t="s">
        <v>87</v>
      </c>
      <c r="AY260" s="16" t="s">
        <v>166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85</v>
      </c>
      <c r="BK260" s="242">
        <f>ROUND(I260*H260,2)</f>
        <v>0</v>
      </c>
      <c r="BL260" s="16" t="s">
        <v>174</v>
      </c>
      <c r="BM260" s="241" t="s">
        <v>476</v>
      </c>
    </row>
    <row r="261" s="13" customFormat="1">
      <c r="B261" s="254"/>
      <c r="C261" s="255"/>
      <c r="D261" s="245" t="s">
        <v>176</v>
      </c>
      <c r="E261" s="256" t="s">
        <v>1</v>
      </c>
      <c r="F261" s="257" t="s">
        <v>477</v>
      </c>
      <c r="G261" s="255"/>
      <c r="H261" s="258">
        <v>0.14999999999999999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176</v>
      </c>
      <c r="AU261" s="264" t="s">
        <v>87</v>
      </c>
      <c r="AV261" s="13" t="s">
        <v>87</v>
      </c>
      <c r="AW261" s="13" t="s">
        <v>32</v>
      </c>
      <c r="AX261" s="13" t="s">
        <v>78</v>
      </c>
      <c r="AY261" s="264" t="s">
        <v>166</v>
      </c>
    </row>
    <row r="262" s="14" customFormat="1">
      <c r="B262" s="265"/>
      <c r="C262" s="266"/>
      <c r="D262" s="245" t="s">
        <v>176</v>
      </c>
      <c r="E262" s="267" t="s">
        <v>1</v>
      </c>
      <c r="F262" s="268" t="s">
        <v>181</v>
      </c>
      <c r="G262" s="266"/>
      <c r="H262" s="269">
        <v>0.14999999999999999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176</v>
      </c>
      <c r="AU262" s="275" t="s">
        <v>87</v>
      </c>
      <c r="AV262" s="14" t="s">
        <v>174</v>
      </c>
      <c r="AW262" s="14" t="s">
        <v>32</v>
      </c>
      <c r="AX262" s="14" t="s">
        <v>85</v>
      </c>
      <c r="AY262" s="275" t="s">
        <v>166</v>
      </c>
    </row>
    <row r="263" s="1" customFormat="1" ht="24" customHeight="1">
      <c r="B263" s="37"/>
      <c r="C263" s="230" t="s">
        <v>478</v>
      </c>
      <c r="D263" s="230" t="s">
        <v>169</v>
      </c>
      <c r="E263" s="231" t="s">
        <v>479</v>
      </c>
      <c r="F263" s="232" t="s">
        <v>480</v>
      </c>
      <c r="G263" s="233" t="s">
        <v>386</v>
      </c>
      <c r="H263" s="234">
        <v>5.5499999999999998</v>
      </c>
      <c r="I263" s="235"/>
      <c r="J263" s="236">
        <f>ROUND(I263*H263,2)</f>
        <v>0</v>
      </c>
      <c r="K263" s="232" t="s">
        <v>173</v>
      </c>
      <c r="L263" s="42"/>
      <c r="M263" s="237" t="s">
        <v>1</v>
      </c>
      <c r="N263" s="238" t="s">
        <v>43</v>
      </c>
      <c r="O263" s="85"/>
      <c r="P263" s="239">
        <f>O263*H263</f>
        <v>0</v>
      </c>
      <c r="Q263" s="239">
        <v>0</v>
      </c>
      <c r="R263" s="239">
        <f>Q263*H263</f>
        <v>0</v>
      </c>
      <c r="S263" s="239">
        <v>2.2000000000000002</v>
      </c>
      <c r="T263" s="240">
        <f>S263*H263</f>
        <v>12.210000000000001</v>
      </c>
      <c r="AR263" s="241" t="s">
        <v>174</v>
      </c>
      <c r="AT263" s="241" t="s">
        <v>169</v>
      </c>
      <c r="AU263" s="241" t="s">
        <v>87</v>
      </c>
      <c r="AY263" s="16" t="s">
        <v>166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85</v>
      </c>
      <c r="BK263" s="242">
        <f>ROUND(I263*H263,2)</f>
        <v>0</v>
      </c>
      <c r="BL263" s="16" t="s">
        <v>174</v>
      </c>
      <c r="BM263" s="241" t="s">
        <v>481</v>
      </c>
    </row>
    <row r="264" s="13" customFormat="1">
      <c r="B264" s="254"/>
      <c r="C264" s="255"/>
      <c r="D264" s="245" t="s">
        <v>176</v>
      </c>
      <c r="E264" s="256" t="s">
        <v>1</v>
      </c>
      <c r="F264" s="257" t="s">
        <v>482</v>
      </c>
      <c r="G264" s="255"/>
      <c r="H264" s="258">
        <v>5.0999999999999996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AT264" s="264" t="s">
        <v>176</v>
      </c>
      <c r="AU264" s="264" t="s">
        <v>87</v>
      </c>
      <c r="AV264" s="13" t="s">
        <v>87</v>
      </c>
      <c r="AW264" s="13" t="s">
        <v>32</v>
      </c>
      <c r="AX264" s="13" t="s">
        <v>78</v>
      </c>
      <c r="AY264" s="264" t="s">
        <v>166</v>
      </c>
    </row>
    <row r="265" s="13" customFormat="1">
      <c r="B265" s="254"/>
      <c r="C265" s="255"/>
      <c r="D265" s="245" t="s">
        <v>176</v>
      </c>
      <c r="E265" s="256" t="s">
        <v>1</v>
      </c>
      <c r="F265" s="257" t="s">
        <v>424</v>
      </c>
      <c r="G265" s="255"/>
      <c r="H265" s="258">
        <v>0.45000000000000001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176</v>
      </c>
      <c r="AU265" s="264" t="s">
        <v>87</v>
      </c>
      <c r="AV265" s="13" t="s">
        <v>87</v>
      </c>
      <c r="AW265" s="13" t="s">
        <v>32</v>
      </c>
      <c r="AX265" s="13" t="s">
        <v>78</v>
      </c>
      <c r="AY265" s="264" t="s">
        <v>166</v>
      </c>
    </row>
    <row r="266" s="14" customFormat="1">
      <c r="B266" s="265"/>
      <c r="C266" s="266"/>
      <c r="D266" s="245" t="s">
        <v>176</v>
      </c>
      <c r="E266" s="267" t="s">
        <v>1</v>
      </c>
      <c r="F266" s="268" t="s">
        <v>181</v>
      </c>
      <c r="G266" s="266"/>
      <c r="H266" s="269">
        <v>5.5499999999999998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176</v>
      </c>
      <c r="AU266" s="275" t="s">
        <v>87</v>
      </c>
      <c r="AV266" s="14" t="s">
        <v>174</v>
      </c>
      <c r="AW266" s="14" t="s">
        <v>32</v>
      </c>
      <c r="AX266" s="14" t="s">
        <v>85</v>
      </c>
      <c r="AY266" s="275" t="s">
        <v>166</v>
      </c>
    </row>
    <row r="267" s="1" customFormat="1" ht="24" customHeight="1">
      <c r="B267" s="37"/>
      <c r="C267" s="230" t="s">
        <v>483</v>
      </c>
      <c r="D267" s="230" t="s">
        <v>169</v>
      </c>
      <c r="E267" s="231" t="s">
        <v>484</v>
      </c>
      <c r="F267" s="232" t="s">
        <v>485</v>
      </c>
      <c r="G267" s="233" t="s">
        <v>386</v>
      </c>
      <c r="H267" s="234">
        <v>5.5499999999999998</v>
      </c>
      <c r="I267" s="235"/>
      <c r="J267" s="236">
        <f>ROUND(I267*H267,2)</f>
        <v>0</v>
      </c>
      <c r="K267" s="232" t="s">
        <v>173</v>
      </c>
      <c r="L267" s="42"/>
      <c r="M267" s="237" t="s">
        <v>1</v>
      </c>
      <c r="N267" s="238" t="s">
        <v>43</v>
      </c>
      <c r="O267" s="85"/>
      <c r="P267" s="239">
        <f>O267*H267</f>
        <v>0</v>
      </c>
      <c r="Q267" s="239">
        <v>0</v>
      </c>
      <c r="R267" s="239">
        <f>Q267*H267</f>
        <v>0</v>
      </c>
      <c r="S267" s="239">
        <v>0.043999999999999997</v>
      </c>
      <c r="T267" s="240">
        <f>S267*H267</f>
        <v>0.24419999999999997</v>
      </c>
      <c r="AR267" s="241" t="s">
        <v>174</v>
      </c>
      <c r="AT267" s="241" t="s">
        <v>169</v>
      </c>
      <c r="AU267" s="241" t="s">
        <v>87</v>
      </c>
      <c r="AY267" s="16" t="s">
        <v>166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6" t="s">
        <v>85</v>
      </c>
      <c r="BK267" s="242">
        <f>ROUND(I267*H267,2)</f>
        <v>0</v>
      </c>
      <c r="BL267" s="16" t="s">
        <v>174</v>
      </c>
      <c r="BM267" s="241" t="s">
        <v>486</v>
      </c>
    </row>
    <row r="268" s="1" customFormat="1" ht="16.5" customHeight="1">
      <c r="B268" s="37"/>
      <c r="C268" s="230" t="s">
        <v>487</v>
      </c>
      <c r="D268" s="230" t="s">
        <v>169</v>
      </c>
      <c r="E268" s="231" t="s">
        <v>488</v>
      </c>
      <c r="F268" s="232" t="s">
        <v>489</v>
      </c>
      <c r="G268" s="233" t="s">
        <v>172</v>
      </c>
      <c r="H268" s="234">
        <v>120</v>
      </c>
      <c r="I268" s="235"/>
      <c r="J268" s="236">
        <f>ROUND(I268*H268,2)</f>
        <v>0</v>
      </c>
      <c r="K268" s="232" t="s">
        <v>173</v>
      </c>
      <c r="L268" s="42"/>
      <c r="M268" s="237" t="s">
        <v>1</v>
      </c>
      <c r="N268" s="238" t="s">
        <v>43</v>
      </c>
      <c r="O268" s="85"/>
      <c r="P268" s="239">
        <f>O268*H268</f>
        <v>0</v>
      </c>
      <c r="Q268" s="239">
        <v>0</v>
      </c>
      <c r="R268" s="239">
        <f>Q268*H268</f>
        <v>0</v>
      </c>
      <c r="S268" s="239">
        <v>0.075999999999999998</v>
      </c>
      <c r="T268" s="240">
        <f>S268*H268</f>
        <v>9.1199999999999992</v>
      </c>
      <c r="AR268" s="241" t="s">
        <v>174</v>
      </c>
      <c r="AT268" s="241" t="s">
        <v>169</v>
      </c>
      <c r="AU268" s="241" t="s">
        <v>87</v>
      </c>
      <c r="AY268" s="16" t="s">
        <v>166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6" t="s">
        <v>85</v>
      </c>
      <c r="BK268" s="242">
        <f>ROUND(I268*H268,2)</f>
        <v>0</v>
      </c>
      <c r="BL268" s="16" t="s">
        <v>174</v>
      </c>
      <c r="BM268" s="241" t="s">
        <v>490</v>
      </c>
    </row>
    <row r="269" s="13" customFormat="1">
      <c r="B269" s="254"/>
      <c r="C269" s="255"/>
      <c r="D269" s="245" t="s">
        <v>176</v>
      </c>
      <c r="E269" s="256" t="s">
        <v>1</v>
      </c>
      <c r="F269" s="257" t="s">
        <v>374</v>
      </c>
      <c r="G269" s="255"/>
      <c r="H269" s="258">
        <v>120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176</v>
      </c>
      <c r="AU269" s="264" t="s">
        <v>87</v>
      </c>
      <c r="AV269" s="13" t="s">
        <v>87</v>
      </c>
      <c r="AW269" s="13" t="s">
        <v>32</v>
      </c>
      <c r="AX269" s="13" t="s">
        <v>78</v>
      </c>
      <c r="AY269" s="264" t="s">
        <v>166</v>
      </c>
    </row>
    <row r="270" s="14" customFormat="1">
      <c r="B270" s="265"/>
      <c r="C270" s="266"/>
      <c r="D270" s="245" t="s">
        <v>176</v>
      </c>
      <c r="E270" s="267" t="s">
        <v>1</v>
      </c>
      <c r="F270" s="268" t="s">
        <v>181</v>
      </c>
      <c r="G270" s="266"/>
      <c r="H270" s="269">
        <v>120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AT270" s="275" t="s">
        <v>176</v>
      </c>
      <c r="AU270" s="275" t="s">
        <v>87</v>
      </c>
      <c r="AV270" s="14" t="s">
        <v>174</v>
      </c>
      <c r="AW270" s="14" t="s">
        <v>32</v>
      </c>
      <c r="AX270" s="14" t="s">
        <v>85</v>
      </c>
      <c r="AY270" s="275" t="s">
        <v>166</v>
      </c>
    </row>
    <row r="271" s="1" customFormat="1" ht="24" customHeight="1">
      <c r="B271" s="37"/>
      <c r="C271" s="230" t="s">
        <v>491</v>
      </c>
      <c r="D271" s="230" t="s">
        <v>169</v>
      </c>
      <c r="E271" s="231" t="s">
        <v>492</v>
      </c>
      <c r="F271" s="232" t="s">
        <v>493</v>
      </c>
      <c r="G271" s="233" t="s">
        <v>234</v>
      </c>
      <c r="H271" s="234">
        <v>240</v>
      </c>
      <c r="I271" s="235"/>
      <c r="J271" s="236">
        <f>ROUND(I271*H271,2)</f>
        <v>0</v>
      </c>
      <c r="K271" s="232" t="s">
        <v>173</v>
      </c>
      <c r="L271" s="42"/>
      <c r="M271" s="237" t="s">
        <v>1</v>
      </c>
      <c r="N271" s="238" t="s">
        <v>43</v>
      </c>
      <c r="O271" s="85"/>
      <c r="P271" s="239">
        <f>O271*H271</f>
        <v>0</v>
      </c>
      <c r="Q271" s="239">
        <v>0</v>
      </c>
      <c r="R271" s="239">
        <f>Q271*H271</f>
        <v>0</v>
      </c>
      <c r="S271" s="239">
        <v>0.002</v>
      </c>
      <c r="T271" s="240">
        <f>S271*H271</f>
        <v>0.47999999999999998</v>
      </c>
      <c r="AR271" s="241" t="s">
        <v>174</v>
      </c>
      <c r="AT271" s="241" t="s">
        <v>169</v>
      </c>
      <c r="AU271" s="241" t="s">
        <v>87</v>
      </c>
      <c r="AY271" s="16" t="s">
        <v>166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85</v>
      </c>
      <c r="BK271" s="242">
        <f>ROUND(I271*H271,2)</f>
        <v>0</v>
      </c>
      <c r="BL271" s="16" t="s">
        <v>174</v>
      </c>
      <c r="BM271" s="241" t="s">
        <v>494</v>
      </c>
    </row>
    <row r="272" s="13" customFormat="1">
      <c r="B272" s="254"/>
      <c r="C272" s="255"/>
      <c r="D272" s="245" t="s">
        <v>176</v>
      </c>
      <c r="E272" s="256" t="s">
        <v>1</v>
      </c>
      <c r="F272" s="257" t="s">
        <v>495</v>
      </c>
      <c r="G272" s="255"/>
      <c r="H272" s="258">
        <v>240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176</v>
      </c>
      <c r="AU272" s="264" t="s">
        <v>87</v>
      </c>
      <c r="AV272" s="13" t="s">
        <v>87</v>
      </c>
      <c r="AW272" s="13" t="s">
        <v>32</v>
      </c>
      <c r="AX272" s="13" t="s">
        <v>78</v>
      </c>
      <c r="AY272" s="264" t="s">
        <v>166</v>
      </c>
    </row>
    <row r="273" s="14" customFormat="1">
      <c r="B273" s="265"/>
      <c r="C273" s="266"/>
      <c r="D273" s="245" t="s">
        <v>176</v>
      </c>
      <c r="E273" s="267" t="s">
        <v>1</v>
      </c>
      <c r="F273" s="268" t="s">
        <v>181</v>
      </c>
      <c r="G273" s="266"/>
      <c r="H273" s="269">
        <v>240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AT273" s="275" t="s">
        <v>176</v>
      </c>
      <c r="AU273" s="275" t="s">
        <v>87</v>
      </c>
      <c r="AV273" s="14" t="s">
        <v>174</v>
      </c>
      <c r="AW273" s="14" t="s">
        <v>32</v>
      </c>
      <c r="AX273" s="14" t="s">
        <v>85</v>
      </c>
      <c r="AY273" s="275" t="s">
        <v>166</v>
      </c>
    </row>
    <row r="274" s="1" customFormat="1" ht="24" customHeight="1">
      <c r="B274" s="37"/>
      <c r="C274" s="230" t="s">
        <v>496</v>
      </c>
      <c r="D274" s="230" t="s">
        <v>169</v>
      </c>
      <c r="E274" s="231" t="s">
        <v>497</v>
      </c>
      <c r="F274" s="232" t="s">
        <v>498</v>
      </c>
      <c r="G274" s="233" t="s">
        <v>172</v>
      </c>
      <c r="H274" s="234">
        <v>375</v>
      </c>
      <c r="I274" s="235"/>
      <c r="J274" s="236">
        <f>ROUND(I274*H274,2)</f>
        <v>0</v>
      </c>
      <c r="K274" s="232" t="s">
        <v>173</v>
      </c>
      <c r="L274" s="42"/>
      <c r="M274" s="237" t="s">
        <v>1</v>
      </c>
      <c r="N274" s="238" t="s">
        <v>43</v>
      </c>
      <c r="O274" s="85"/>
      <c r="P274" s="239">
        <f>O274*H274</f>
        <v>0</v>
      </c>
      <c r="Q274" s="239">
        <v>0</v>
      </c>
      <c r="R274" s="239">
        <f>Q274*H274</f>
        <v>0</v>
      </c>
      <c r="S274" s="239">
        <v>0.01</v>
      </c>
      <c r="T274" s="240">
        <f>S274*H274</f>
        <v>3.75</v>
      </c>
      <c r="AR274" s="241" t="s">
        <v>174</v>
      </c>
      <c r="AT274" s="241" t="s">
        <v>169</v>
      </c>
      <c r="AU274" s="241" t="s">
        <v>87</v>
      </c>
      <c r="AY274" s="16" t="s">
        <v>166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6" t="s">
        <v>85</v>
      </c>
      <c r="BK274" s="242">
        <f>ROUND(I274*H274,2)</f>
        <v>0</v>
      </c>
      <c r="BL274" s="16" t="s">
        <v>174</v>
      </c>
      <c r="BM274" s="241" t="s">
        <v>499</v>
      </c>
    </row>
    <row r="275" s="12" customFormat="1">
      <c r="B275" s="243"/>
      <c r="C275" s="244"/>
      <c r="D275" s="245" t="s">
        <v>176</v>
      </c>
      <c r="E275" s="246" t="s">
        <v>1</v>
      </c>
      <c r="F275" s="247" t="s">
        <v>500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176</v>
      </c>
      <c r="AU275" s="253" t="s">
        <v>87</v>
      </c>
      <c r="AV275" s="12" t="s">
        <v>85</v>
      </c>
      <c r="AW275" s="12" t="s">
        <v>32</v>
      </c>
      <c r="AX275" s="12" t="s">
        <v>78</v>
      </c>
      <c r="AY275" s="253" t="s">
        <v>166</v>
      </c>
    </row>
    <row r="276" s="13" customFormat="1">
      <c r="B276" s="254"/>
      <c r="C276" s="255"/>
      <c r="D276" s="245" t="s">
        <v>176</v>
      </c>
      <c r="E276" s="256" t="s">
        <v>1</v>
      </c>
      <c r="F276" s="257" t="s">
        <v>293</v>
      </c>
      <c r="G276" s="255"/>
      <c r="H276" s="258">
        <v>375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176</v>
      </c>
      <c r="AU276" s="264" t="s">
        <v>87</v>
      </c>
      <c r="AV276" s="13" t="s">
        <v>87</v>
      </c>
      <c r="AW276" s="13" t="s">
        <v>32</v>
      </c>
      <c r="AX276" s="13" t="s">
        <v>78</v>
      </c>
      <c r="AY276" s="264" t="s">
        <v>166</v>
      </c>
    </row>
    <row r="277" s="14" customFormat="1">
      <c r="B277" s="265"/>
      <c r="C277" s="266"/>
      <c r="D277" s="245" t="s">
        <v>176</v>
      </c>
      <c r="E277" s="267" t="s">
        <v>1</v>
      </c>
      <c r="F277" s="268" t="s">
        <v>181</v>
      </c>
      <c r="G277" s="266"/>
      <c r="H277" s="269">
        <v>375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176</v>
      </c>
      <c r="AU277" s="275" t="s">
        <v>87</v>
      </c>
      <c r="AV277" s="14" t="s">
        <v>174</v>
      </c>
      <c r="AW277" s="14" t="s">
        <v>32</v>
      </c>
      <c r="AX277" s="14" t="s">
        <v>85</v>
      </c>
      <c r="AY277" s="275" t="s">
        <v>166</v>
      </c>
    </row>
    <row r="278" s="11" customFormat="1" ht="22.8" customHeight="1">
      <c r="B278" s="214"/>
      <c r="C278" s="215"/>
      <c r="D278" s="216" t="s">
        <v>77</v>
      </c>
      <c r="E278" s="228" t="s">
        <v>187</v>
      </c>
      <c r="F278" s="228" t="s">
        <v>188</v>
      </c>
      <c r="G278" s="215"/>
      <c r="H278" s="215"/>
      <c r="I278" s="218"/>
      <c r="J278" s="229">
        <f>BK278</f>
        <v>0</v>
      </c>
      <c r="K278" s="215"/>
      <c r="L278" s="220"/>
      <c r="M278" s="221"/>
      <c r="N278" s="222"/>
      <c r="O278" s="222"/>
      <c r="P278" s="223">
        <f>SUM(P279:P283)</f>
        <v>0</v>
      </c>
      <c r="Q278" s="222"/>
      <c r="R278" s="223">
        <f>SUM(R279:R283)</f>
        <v>0</v>
      </c>
      <c r="S278" s="222"/>
      <c r="T278" s="224">
        <f>SUM(T279:T283)</f>
        <v>0</v>
      </c>
      <c r="AR278" s="225" t="s">
        <v>85</v>
      </c>
      <c r="AT278" s="226" t="s">
        <v>77</v>
      </c>
      <c r="AU278" s="226" t="s">
        <v>85</v>
      </c>
      <c r="AY278" s="225" t="s">
        <v>166</v>
      </c>
      <c r="BK278" s="227">
        <f>SUM(BK279:BK283)</f>
        <v>0</v>
      </c>
    </row>
    <row r="279" s="1" customFormat="1" ht="24" customHeight="1">
      <c r="B279" s="37"/>
      <c r="C279" s="230" t="s">
        <v>501</v>
      </c>
      <c r="D279" s="230" t="s">
        <v>169</v>
      </c>
      <c r="E279" s="231" t="s">
        <v>190</v>
      </c>
      <c r="F279" s="232" t="s">
        <v>191</v>
      </c>
      <c r="G279" s="233" t="s">
        <v>192</v>
      </c>
      <c r="H279" s="234">
        <v>92.186999999999998</v>
      </c>
      <c r="I279" s="235"/>
      <c r="J279" s="236">
        <f>ROUND(I279*H279,2)</f>
        <v>0</v>
      </c>
      <c r="K279" s="232" t="s">
        <v>173</v>
      </c>
      <c r="L279" s="42"/>
      <c r="M279" s="237" t="s">
        <v>1</v>
      </c>
      <c r="N279" s="238" t="s">
        <v>43</v>
      </c>
      <c r="O279" s="85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AR279" s="241" t="s">
        <v>174</v>
      </c>
      <c r="AT279" s="241" t="s">
        <v>169</v>
      </c>
      <c r="AU279" s="241" t="s">
        <v>87</v>
      </c>
      <c r="AY279" s="16" t="s">
        <v>166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6" t="s">
        <v>85</v>
      </c>
      <c r="BK279" s="242">
        <f>ROUND(I279*H279,2)</f>
        <v>0</v>
      </c>
      <c r="BL279" s="16" t="s">
        <v>174</v>
      </c>
      <c r="BM279" s="241" t="s">
        <v>502</v>
      </c>
    </row>
    <row r="280" s="1" customFormat="1" ht="24" customHeight="1">
      <c r="B280" s="37"/>
      <c r="C280" s="230" t="s">
        <v>503</v>
      </c>
      <c r="D280" s="230" t="s">
        <v>169</v>
      </c>
      <c r="E280" s="231" t="s">
        <v>194</v>
      </c>
      <c r="F280" s="232" t="s">
        <v>195</v>
      </c>
      <c r="G280" s="233" t="s">
        <v>192</v>
      </c>
      <c r="H280" s="234">
        <v>2765.6100000000001</v>
      </c>
      <c r="I280" s="235"/>
      <c r="J280" s="236">
        <f>ROUND(I280*H280,2)</f>
        <v>0</v>
      </c>
      <c r="K280" s="232" t="s">
        <v>173</v>
      </c>
      <c r="L280" s="42"/>
      <c r="M280" s="237" t="s">
        <v>1</v>
      </c>
      <c r="N280" s="238" t="s">
        <v>43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174</v>
      </c>
      <c r="AT280" s="241" t="s">
        <v>169</v>
      </c>
      <c r="AU280" s="241" t="s">
        <v>87</v>
      </c>
      <c r="AY280" s="16" t="s">
        <v>166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85</v>
      </c>
      <c r="BK280" s="242">
        <f>ROUND(I280*H280,2)</f>
        <v>0</v>
      </c>
      <c r="BL280" s="16" t="s">
        <v>174</v>
      </c>
      <c r="BM280" s="241" t="s">
        <v>504</v>
      </c>
    </row>
    <row r="281" s="13" customFormat="1">
      <c r="B281" s="254"/>
      <c r="C281" s="255"/>
      <c r="D281" s="245" t="s">
        <v>176</v>
      </c>
      <c r="E281" s="255"/>
      <c r="F281" s="257" t="s">
        <v>505</v>
      </c>
      <c r="G281" s="255"/>
      <c r="H281" s="258">
        <v>2765.6100000000001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176</v>
      </c>
      <c r="AU281" s="264" t="s">
        <v>87</v>
      </c>
      <c r="AV281" s="13" t="s">
        <v>87</v>
      </c>
      <c r="AW281" s="13" t="s">
        <v>4</v>
      </c>
      <c r="AX281" s="13" t="s">
        <v>85</v>
      </c>
      <c r="AY281" s="264" t="s">
        <v>166</v>
      </c>
    </row>
    <row r="282" s="1" customFormat="1" ht="24" customHeight="1">
      <c r="B282" s="37"/>
      <c r="C282" s="230" t="s">
        <v>506</v>
      </c>
      <c r="D282" s="230" t="s">
        <v>169</v>
      </c>
      <c r="E282" s="231" t="s">
        <v>199</v>
      </c>
      <c r="F282" s="232" t="s">
        <v>200</v>
      </c>
      <c r="G282" s="233" t="s">
        <v>192</v>
      </c>
      <c r="H282" s="234">
        <v>92.186999999999998</v>
      </c>
      <c r="I282" s="235"/>
      <c r="J282" s="236">
        <f>ROUND(I282*H282,2)</f>
        <v>0</v>
      </c>
      <c r="K282" s="232" t="s">
        <v>173</v>
      </c>
      <c r="L282" s="42"/>
      <c r="M282" s="237" t="s">
        <v>1</v>
      </c>
      <c r="N282" s="238" t="s">
        <v>43</v>
      </c>
      <c r="O282" s="8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AR282" s="241" t="s">
        <v>174</v>
      </c>
      <c r="AT282" s="241" t="s">
        <v>169</v>
      </c>
      <c r="AU282" s="241" t="s">
        <v>87</v>
      </c>
      <c r="AY282" s="16" t="s">
        <v>166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85</v>
      </c>
      <c r="BK282" s="242">
        <f>ROUND(I282*H282,2)</f>
        <v>0</v>
      </c>
      <c r="BL282" s="16" t="s">
        <v>174</v>
      </c>
      <c r="BM282" s="241" t="s">
        <v>507</v>
      </c>
    </row>
    <row r="283" s="1" customFormat="1" ht="24" customHeight="1">
      <c r="B283" s="37"/>
      <c r="C283" s="230" t="s">
        <v>508</v>
      </c>
      <c r="D283" s="230" t="s">
        <v>169</v>
      </c>
      <c r="E283" s="231" t="s">
        <v>202</v>
      </c>
      <c r="F283" s="232" t="s">
        <v>203</v>
      </c>
      <c r="G283" s="233" t="s">
        <v>192</v>
      </c>
      <c r="H283" s="234">
        <v>92.186999999999998</v>
      </c>
      <c r="I283" s="235"/>
      <c r="J283" s="236">
        <f>ROUND(I283*H283,2)</f>
        <v>0</v>
      </c>
      <c r="K283" s="232" t="s">
        <v>173</v>
      </c>
      <c r="L283" s="42"/>
      <c r="M283" s="237" t="s">
        <v>1</v>
      </c>
      <c r="N283" s="238" t="s">
        <v>43</v>
      </c>
      <c r="O283" s="8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AR283" s="241" t="s">
        <v>174</v>
      </c>
      <c r="AT283" s="241" t="s">
        <v>169</v>
      </c>
      <c r="AU283" s="241" t="s">
        <v>87</v>
      </c>
      <c r="AY283" s="16" t="s">
        <v>166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6" t="s">
        <v>85</v>
      </c>
      <c r="BK283" s="242">
        <f>ROUND(I283*H283,2)</f>
        <v>0</v>
      </c>
      <c r="BL283" s="16" t="s">
        <v>174</v>
      </c>
      <c r="BM283" s="241" t="s">
        <v>509</v>
      </c>
    </row>
    <row r="284" s="11" customFormat="1" ht="22.8" customHeight="1">
      <c r="B284" s="214"/>
      <c r="C284" s="215"/>
      <c r="D284" s="216" t="s">
        <v>77</v>
      </c>
      <c r="E284" s="228" t="s">
        <v>205</v>
      </c>
      <c r="F284" s="228" t="s">
        <v>206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P285</f>
        <v>0</v>
      </c>
      <c r="Q284" s="222"/>
      <c r="R284" s="223">
        <f>R285</f>
        <v>0</v>
      </c>
      <c r="S284" s="222"/>
      <c r="T284" s="224">
        <f>T285</f>
        <v>0</v>
      </c>
      <c r="AR284" s="225" t="s">
        <v>85</v>
      </c>
      <c r="AT284" s="226" t="s">
        <v>77</v>
      </c>
      <c r="AU284" s="226" t="s">
        <v>85</v>
      </c>
      <c r="AY284" s="225" t="s">
        <v>166</v>
      </c>
      <c r="BK284" s="227">
        <f>BK285</f>
        <v>0</v>
      </c>
    </row>
    <row r="285" s="1" customFormat="1" ht="24" customHeight="1">
      <c r="B285" s="37"/>
      <c r="C285" s="230" t="s">
        <v>510</v>
      </c>
      <c r="D285" s="230" t="s">
        <v>169</v>
      </c>
      <c r="E285" s="231" t="s">
        <v>511</v>
      </c>
      <c r="F285" s="232" t="s">
        <v>512</v>
      </c>
      <c r="G285" s="233" t="s">
        <v>192</v>
      </c>
      <c r="H285" s="234">
        <v>108.489</v>
      </c>
      <c r="I285" s="235"/>
      <c r="J285" s="236">
        <f>ROUND(I285*H285,2)</f>
        <v>0</v>
      </c>
      <c r="K285" s="232" t="s">
        <v>173</v>
      </c>
      <c r="L285" s="42"/>
      <c r="M285" s="237" t="s">
        <v>1</v>
      </c>
      <c r="N285" s="238" t="s">
        <v>43</v>
      </c>
      <c r="O285" s="85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AR285" s="241" t="s">
        <v>174</v>
      </c>
      <c r="AT285" s="241" t="s">
        <v>169</v>
      </c>
      <c r="AU285" s="241" t="s">
        <v>87</v>
      </c>
      <c r="AY285" s="16" t="s">
        <v>166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6" t="s">
        <v>85</v>
      </c>
      <c r="BK285" s="242">
        <f>ROUND(I285*H285,2)</f>
        <v>0</v>
      </c>
      <c r="BL285" s="16" t="s">
        <v>174</v>
      </c>
      <c r="BM285" s="241" t="s">
        <v>513</v>
      </c>
    </row>
    <row r="286" s="11" customFormat="1" ht="25.92" customHeight="1">
      <c r="B286" s="214"/>
      <c r="C286" s="215"/>
      <c r="D286" s="216" t="s">
        <v>77</v>
      </c>
      <c r="E286" s="217" t="s">
        <v>211</v>
      </c>
      <c r="F286" s="217" t="s">
        <v>212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P287+P302+P328+P360+P413+P415+P427+P431+P436+P468+P477+P502+P516+P546+P566+P575</f>
        <v>0</v>
      </c>
      <c r="Q286" s="222"/>
      <c r="R286" s="223">
        <f>R287+R302+R328+R360+R413+R415+R427+R431+R436+R468+R477+R502+R516+R546+R566+R575</f>
        <v>23.373450800000004</v>
      </c>
      <c r="S286" s="222"/>
      <c r="T286" s="224">
        <f>T287+T302+T328+T360+T413+T415+T427+T431+T436+T468+T477+T502+T516+T546+T566+T575</f>
        <v>21.352415000000001</v>
      </c>
      <c r="AR286" s="225" t="s">
        <v>87</v>
      </c>
      <c r="AT286" s="226" t="s">
        <v>77</v>
      </c>
      <c r="AU286" s="226" t="s">
        <v>78</v>
      </c>
      <c r="AY286" s="225" t="s">
        <v>166</v>
      </c>
      <c r="BK286" s="227">
        <f>BK287+BK302+BK328+BK360+BK413+BK415+BK427+BK431+BK436+BK468+BK477+BK502+BK516+BK546+BK566+BK575</f>
        <v>0</v>
      </c>
    </row>
    <row r="287" s="11" customFormat="1" ht="22.8" customHeight="1">
      <c r="B287" s="214"/>
      <c r="C287" s="215"/>
      <c r="D287" s="216" t="s">
        <v>77</v>
      </c>
      <c r="E287" s="228" t="s">
        <v>514</v>
      </c>
      <c r="F287" s="228" t="s">
        <v>515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SUM(P288:P301)</f>
        <v>0</v>
      </c>
      <c r="Q287" s="222"/>
      <c r="R287" s="223">
        <f>SUM(R288:R301)</f>
        <v>1.314886</v>
      </c>
      <c r="S287" s="222"/>
      <c r="T287" s="224">
        <f>SUM(T288:T301)</f>
        <v>0</v>
      </c>
      <c r="AR287" s="225" t="s">
        <v>87</v>
      </c>
      <c r="AT287" s="226" t="s">
        <v>77</v>
      </c>
      <c r="AU287" s="226" t="s">
        <v>85</v>
      </c>
      <c r="AY287" s="225" t="s">
        <v>166</v>
      </c>
      <c r="BK287" s="227">
        <f>SUM(BK288:BK301)</f>
        <v>0</v>
      </c>
    </row>
    <row r="288" s="1" customFormat="1" ht="24" customHeight="1">
      <c r="B288" s="37"/>
      <c r="C288" s="230" t="s">
        <v>516</v>
      </c>
      <c r="D288" s="230" t="s">
        <v>169</v>
      </c>
      <c r="E288" s="231" t="s">
        <v>517</v>
      </c>
      <c r="F288" s="232" t="s">
        <v>518</v>
      </c>
      <c r="G288" s="233" t="s">
        <v>172</v>
      </c>
      <c r="H288" s="234">
        <v>153</v>
      </c>
      <c r="I288" s="235"/>
      <c r="J288" s="236">
        <f>ROUND(I288*H288,2)</f>
        <v>0</v>
      </c>
      <c r="K288" s="232" t="s">
        <v>173</v>
      </c>
      <c r="L288" s="42"/>
      <c r="M288" s="237" t="s">
        <v>1</v>
      </c>
      <c r="N288" s="238" t="s">
        <v>43</v>
      </c>
      <c r="O288" s="85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AR288" s="241" t="s">
        <v>219</v>
      </c>
      <c r="AT288" s="241" t="s">
        <v>169</v>
      </c>
      <c r="AU288" s="241" t="s">
        <v>87</v>
      </c>
      <c r="AY288" s="16" t="s">
        <v>166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6" t="s">
        <v>85</v>
      </c>
      <c r="BK288" s="242">
        <f>ROUND(I288*H288,2)</f>
        <v>0</v>
      </c>
      <c r="BL288" s="16" t="s">
        <v>219</v>
      </c>
      <c r="BM288" s="241" t="s">
        <v>519</v>
      </c>
    </row>
    <row r="289" s="13" customFormat="1">
      <c r="B289" s="254"/>
      <c r="C289" s="255"/>
      <c r="D289" s="245" t="s">
        <v>176</v>
      </c>
      <c r="E289" s="256" t="s">
        <v>1</v>
      </c>
      <c r="F289" s="257" t="s">
        <v>520</v>
      </c>
      <c r="G289" s="255"/>
      <c r="H289" s="258">
        <v>153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176</v>
      </c>
      <c r="AU289" s="264" t="s">
        <v>87</v>
      </c>
      <c r="AV289" s="13" t="s">
        <v>87</v>
      </c>
      <c r="AW289" s="13" t="s">
        <v>32</v>
      </c>
      <c r="AX289" s="13" t="s">
        <v>78</v>
      </c>
      <c r="AY289" s="264" t="s">
        <v>166</v>
      </c>
    </row>
    <row r="290" s="14" customFormat="1">
      <c r="B290" s="265"/>
      <c r="C290" s="266"/>
      <c r="D290" s="245" t="s">
        <v>176</v>
      </c>
      <c r="E290" s="267" t="s">
        <v>1</v>
      </c>
      <c r="F290" s="268" t="s">
        <v>181</v>
      </c>
      <c r="G290" s="266"/>
      <c r="H290" s="269">
        <v>153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176</v>
      </c>
      <c r="AU290" s="275" t="s">
        <v>87</v>
      </c>
      <c r="AV290" s="14" t="s">
        <v>174</v>
      </c>
      <c r="AW290" s="14" t="s">
        <v>32</v>
      </c>
      <c r="AX290" s="14" t="s">
        <v>85</v>
      </c>
      <c r="AY290" s="275" t="s">
        <v>166</v>
      </c>
    </row>
    <row r="291" s="1" customFormat="1" ht="16.5" customHeight="1">
      <c r="B291" s="37"/>
      <c r="C291" s="276" t="s">
        <v>521</v>
      </c>
      <c r="D291" s="276" t="s">
        <v>300</v>
      </c>
      <c r="E291" s="277" t="s">
        <v>522</v>
      </c>
      <c r="F291" s="278" t="s">
        <v>523</v>
      </c>
      <c r="G291" s="279" t="s">
        <v>192</v>
      </c>
      <c r="H291" s="280">
        <v>0.045999999999999999</v>
      </c>
      <c r="I291" s="281"/>
      <c r="J291" s="282">
        <f>ROUND(I291*H291,2)</f>
        <v>0</v>
      </c>
      <c r="K291" s="278" t="s">
        <v>173</v>
      </c>
      <c r="L291" s="283"/>
      <c r="M291" s="284" t="s">
        <v>1</v>
      </c>
      <c r="N291" s="285" t="s">
        <v>43</v>
      </c>
      <c r="O291" s="85"/>
      <c r="P291" s="239">
        <f>O291*H291</f>
        <v>0</v>
      </c>
      <c r="Q291" s="239">
        <v>1</v>
      </c>
      <c r="R291" s="239">
        <f>Q291*H291</f>
        <v>0.045999999999999999</v>
      </c>
      <c r="S291" s="239">
        <v>0</v>
      </c>
      <c r="T291" s="240">
        <f>S291*H291</f>
        <v>0</v>
      </c>
      <c r="AR291" s="241" t="s">
        <v>303</v>
      </c>
      <c r="AT291" s="241" t="s">
        <v>300</v>
      </c>
      <c r="AU291" s="241" t="s">
        <v>87</v>
      </c>
      <c r="AY291" s="16" t="s">
        <v>166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85</v>
      </c>
      <c r="BK291" s="242">
        <f>ROUND(I291*H291,2)</f>
        <v>0</v>
      </c>
      <c r="BL291" s="16" t="s">
        <v>219</v>
      </c>
      <c r="BM291" s="241" t="s">
        <v>524</v>
      </c>
    </row>
    <row r="292" s="13" customFormat="1">
      <c r="B292" s="254"/>
      <c r="C292" s="255"/>
      <c r="D292" s="245" t="s">
        <v>176</v>
      </c>
      <c r="E292" s="255"/>
      <c r="F292" s="257" t="s">
        <v>525</v>
      </c>
      <c r="G292" s="255"/>
      <c r="H292" s="258">
        <v>0.045999999999999999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176</v>
      </c>
      <c r="AU292" s="264" t="s">
        <v>87</v>
      </c>
      <c r="AV292" s="13" t="s">
        <v>87</v>
      </c>
      <c r="AW292" s="13" t="s">
        <v>4</v>
      </c>
      <c r="AX292" s="13" t="s">
        <v>85</v>
      </c>
      <c r="AY292" s="264" t="s">
        <v>166</v>
      </c>
    </row>
    <row r="293" s="1" customFormat="1" ht="24" customHeight="1">
      <c r="B293" s="37"/>
      <c r="C293" s="230" t="s">
        <v>526</v>
      </c>
      <c r="D293" s="230" t="s">
        <v>169</v>
      </c>
      <c r="E293" s="231" t="s">
        <v>527</v>
      </c>
      <c r="F293" s="232" t="s">
        <v>528</v>
      </c>
      <c r="G293" s="233" t="s">
        <v>172</v>
      </c>
      <c r="H293" s="234">
        <v>153</v>
      </c>
      <c r="I293" s="235"/>
      <c r="J293" s="236">
        <f>ROUND(I293*H293,2)</f>
        <v>0</v>
      </c>
      <c r="K293" s="232" t="s">
        <v>173</v>
      </c>
      <c r="L293" s="42"/>
      <c r="M293" s="237" t="s">
        <v>1</v>
      </c>
      <c r="N293" s="238" t="s">
        <v>43</v>
      </c>
      <c r="O293" s="85"/>
      <c r="P293" s="239">
        <f>O293*H293</f>
        <v>0</v>
      </c>
      <c r="Q293" s="239">
        <v>0.00040000000000000002</v>
      </c>
      <c r="R293" s="239">
        <f>Q293*H293</f>
        <v>0.061200000000000004</v>
      </c>
      <c r="S293" s="239">
        <v>0</v>
      </c>
      <c r="T293" s="240">
        <f>S293*H293</f>
        <v>0</v>
      </c>
      <c r="AR293" s="241" t="s">
        <v>219</v>
      </c>
      <c r="AT293" s="241" t="s">
        <v>169</v>
      </c>
      <c r="AU293" s="241" t="s">
        <v>87</v>
      </c>
      <c r="AY293" s="16" t="s">
        <v>166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6" t="s">
        <v>85</v>
      </c>
      <c r="BK293" s="242">
        <f>ROUND(I293*H293,2)</f>
        <v>0</v>
      </c>
      <c r="BL293" s="16" t="s">
        <v>219</v>
      </c>
      <c r="BM293" s="241" t="s">
        <v>529</v>
      </c>
    </row>
    <row r="294" s="1" customFormat="1" ht="36" customHeight="1">
      <c r="B294" s="37"/>
      <c r="C294" s="276" t="s">
        <v>530</v>
      </c>
      <c r="D294" s="276" t="s">
        <v>300</v>
      </c>
      <c r="E294" s="277" t="s">
        <v>531</v>
      </c>
      <c r="F294" s="278" t="s">
        <v>532</v>
      </c>
      <c r="G294" s="279" t="s">
        <v>172</v>
      </c>
      <c r="H294" s="280">
        <v>175.94999999999999</v>
      </c>
      <c r="I294" s="281"/>
      <c r="J294" s="282">
        <f>ROUND(I294*H294,2)</f>
        <v>0</v>
      </c>
      <c r="K294" s="278" t="s">
        <v>173</v>
      </c>
      <c r="L294" s="283"/>
      <c r="M294" s="284" t="s">
        <v>1</v>
      </c>
      <c r="N294" s="285" t="s">
        <v>43</v>
      </c>
      <c r="O294" s="85"/>
      <c r="P294" s="239">
        <f>O294*H294</f>
        <v>0</v>
      </c>
      <c r="Q294" s="239">
        <v>0.0038800000000000002</v>
      </c>
      <c r="R294" s="239">
        <f>Q294*H294</f>
        <v>0.68268600000000002</v>
      </c>
      <c r="S294" s="239">
        <v>0</v>
      </c>
      <c r="T294" s="240">
        <f>S294*H294</f>
        <v>0</v>
      </c>
      <c r="AR294" s="241" t="s">
        <v>303</v>
      </c>
      <c r="AT294" s="241" t="s">
        <v>300</v>
      </c>
      <c r="AU294" s="241" t="s">
        <v>87</v>
      </c>
      <c r="AY294" s="16" t="s">
        <v>166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85</v>
      </c>
      <c r="BK294" s="242">
        <f>ROUND(I294*H294,2)</f>
        <v>0</v>
      </c>
      <c r="BL294" s="16" t="s">
        <v>219</v>
      </c>
      <c r="BM294" s="241" t="s">
        <v>533</v>
      </c>
    </row>
    <row r="295" s="13" customFormat="1">
      <c r="B295" s="254"/>
      <c r="C295" s="255"/>
      <c r="D295" s="245" t="s">
        <v>176</v>
      </c>
      <c r="E295" s="255"/>
      <c r="F295" s="257" t="s">
        <v>534</v>
      </c>
      <c r="G295" s="255"/>
      <c r="H295" s="258">
        <v>175.94999999999999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176</v>
      </c>
      <c r="AU295" s="264" t="s">
        <v>87</v>
      </c>
      <c r="AV295" s="13" t="s">
        <v>87</v>
      </c>
      <c r="AW295" s="13" t="s">
        <v>4</v>
      </c>
      <c r="AX295" s="13" t="s">
        <v>85</v>
      </c>
      <c r="AY295" s="264" t="s">
        <v>166</v>
      </c>
    </row>
    <row r="296" s="1" customFormat="1" ht="24" customHeight="1">
      <c r="B296" s="37"/>
      <c r="C296" s="230" t="s">
        <v>535</v>
      </c>
      <c r="D296" s="230" t="s">
        <v>169</v>
      </c>
      <c r="E296" s="231" t="s">
        <v>536</v>
      </c>
      <c r="F296" s="232" t="s">
        <v>537</v>
      </c>
      <c r="G296" s="233" t="s">
        <v>172</v>
      </c>
      <c r="H296" s="234">
        <v>210</v>
      </c>
      <c r="I296" s="235"/>
      <c r="J296" s="236">
        <f>ROUND(I296*H296,2)</f>
        <v>0</v>
      </c>
      <c r="K296" s="232" t="s">
        <v>173</v>
      </c>
      <c r="L296" s="42"/>
      <c r="M296" s="237" t="s">
        <v>1</v>
      </c>
      <c r="N296" s="238" t="s">
        <v>43</v>
      </c>
      <c r="O296" s="8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AR296" s="241" t="s">
        <v>219</v>
      </c>
      <c r="AT296" s="241" t="s">
        <v>169</v>
      </c>
      <c r="AU296" s="241" t="s">
        <v>87</v>
      </c>
      <c r="AY296" s="16" t="s">
        <v>166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6" t="s">
        <v>85</v>
      </c>
      <c r="BK296" s="242">
        <f>ROUND(I296*H296,2)</f>
        <v>0</v>
      </c>
      <c r="BL296" s="16" t="s">
        <v>219</v>
      </c>
      <c r="BM296" s="241" t="s">
        <v>538</v>
      </c>
    </row>
    <row r="297" s="13" customFormat="1">
      <c r="B297" s="254"/>
      <c r="C297" s="255"/>
      <c r="D297" s="245" t="s">
        <v>176</v>
      </c>
      <c r="E297" s="256" t="s">
        <v>1</v>
      </c>
      <c r="F297" s="257" t="s">
        <v>539</v>
      </c>
      <c r="G297" s="255"/>
      <c r="H297" s="258">
        <v>210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AT297" s="264" t="s">
        <v>176</v>
      </c>
      <c r="AU297" s="264" t="s">
        <v>87</v>
      </c>
      <c r="AV297" s="13" t="s">
        <v>87</v>
      </c>
      <c r="AW297" s="13" t="s">
        <v>32</v>
      </c>
      <c r="AX297" s="13" t="s">
        <v>78</v>
      </c>
      <c r="AY297" s="264" t="s">
        <v>166</v>
      </c>
    </row>
    <row r="298" s="14" customFormat="1">
      <c r="B298" s="265"/>
      <c r="C298" s="266"/>
      <c r="D298" s="245" t="s">
        <v>176</v>
      </c>
      <c r="E298" s="267" t="s">
        <v>1</v>
      </c>
      <c r="F298" s="268" t="s">
        <v>181</v>
      </c>
      <c r="G298" s="266"/>
      <c r="H298" s="269">
        <v>210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176</v>
      </c>
      <c r="AU298" s="275" t="s">
        <v>87</v>
      </c>
      <c r="AV298" s="14" t="s">
        <v>174</v>
      </c>
      <c r="AW298" s="14" t="s">
        <v>32</v>
      </c>
      <c r="AX298" s="14" t="s">
        <v>85</v>
      </c>
      <c r="AY298" s="275" t="s">
        <v>166</v>
      </c>
    </row>
    <row r="299" s="1" customFormat="1" ht="24" customHeight="1">
      <c r="B299" s="37"/>
      <c r="C299" s="276" t="s">
        <v>540</v>
      </c>
      <c r="D299" s="276" t="s">
        <v>300</v>
      </c>
      <c r="E299" s="277" t="s">
        <v>541</v>
      </c>
      <c r="F299" s="278" t="s">
        <v>542</v>
      </c>
      <c r="G299" s="279" t="s">
        <v>543</v>
      </c>
      <c r="H299" s="280">
        <v>525</v>
      </c>
      <c r="I299" s="281"/>
      <c r="J299" s="282">
        <f>ROUND(I299*H299,2)</f>
        <v>0</v>
      </c>
      <c r="K299" s="278" t="s">
        <v>173</v>
      </c>
      <c r="L299" s="283"/>
      <c r="M299" s="284" t="s">
        <v>1</v>
      </c>
      <c r="N299" s="285" t="s">
        <v>43</v>
      </c>
      <c r="O299" s="85"/>
      <c r="P299" s="239">
        <f>O299*H299</f>
        <v>0</v>
      </c>
      <c r="Q299" s="239">
        <v>0.001</v>
      </c>
      <c r="R299" s="239">
        <f>Q299*H299</f>
        <v>0.52500000000000002</v>
      </c>
      <c r="S299" s="239">
        <v>0</v>
      </c>
      <c r="T299" s="240">
        <f>S299*H299</f>
        <v>0</v>
      </c>
      <c r="AR299" s="241" t="s">
        <v>303</v>
      </c>
      <c r="AT299" s="241" t="s">
        <v>300</v>
      </c>
      <c r="AU299" s="241" t="s">
        <v>87</v>
      </c>
      <c r="AY299" s="16" t="s">
        <v>166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85</v>
      </c>
      <c r="BK299" s="242">
        <f>ROUND(I299*H299,2)</f>
        <v>0</v>
      </c>
      <c r="BL299" s="16" t="s">
        <v>219</v>
      </c>
      <c r="BM299" s="241" t="s">
        <v>544</v>
      </c>
    </row>
    <row r="300" s="13" customFormat="1">
      <c r="B300" s="254"/>
      <c r="C300" s="255"/>
      <c r="D300" s="245" t="s">
        <v>176</v>
      </c>
      <c r="E300" s="255"/>
      <c r="F300" s="257" t="s">
        <v>545</v>
      </c>
      <c r="G300" s="255"/>
      <c r="H300" s="258">
        <v>525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AT300" s="264" t="s">
        <v>176</v>
      </c>
      <c r="AU300" s="264" t="s">
        <v>87</v>
      </c>
      <c r="AV300" s="13" t="s">
        <v>87</v>
      </c>
      <c r="AW300" s="13" t="s">
        <v>4</v>
      </c>
      <c r="AX300" s="13" t="s">
        <v>85</v>
      </c>
      <c r="AY300" s="264" t="s">
        <v>166</v>
      </c>
    </row>
    <row r="301" s="1" customFormat="1" ht="24" customHeight="1">
      <c r="B301" s="37"/>
      <c r="C301" s="230" t="s">
        <v>546</v>
      </c>
      <c r="D301" s="230" t="s">
        <v>169</v>
      </c>
      <c r="E301" s="231" t="s">
        <v>547</v>
      </c>
      <c r="F301" s="232" t="s">
        <v>548</v>
      </c>
      <c r="G301" s="233" t="s">
        <v>192</v>
      </c>
      <c r="H301" s="234">
        <v>1.315</v>
      </c>
      <c r="I301" s="235"/>
      <c r="J301" s="236">
        <f>ROUND(I301*H301,2)</f>
        <v>0</v>
      </c>
      <c r="K301" s="232" t="s">
        <v>173</v>
      </c>
      <c r="L301" s="42"/>
      <c r="M301" s="237" t="s">
        <v>1</v>
      </c>
      <c r="N301" s="238" t="s">
        <v>43</v>
      </c>
      <c r="O301" s="8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AR301" s="241" t="s">
        <v>219</v>
      </c>
      <c r="AT301" s="241" t="s">
        <v>169</v>
      </c>
      <c r="AU301" s="241" t="s">
        <v>87</v>
      </c>
      <c r="AY301" s="16" t="s">
        <v>166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6" t="s">
        <v>85</v>
      </c>
      <c r="BK301" s="242">
        <f>ROUND(I301*H301,2)</f>
        <v>0</v>
      </c>
      <c r="BL301" s="16" t="s">
        <v>219</v>
      </c>
      <c r="BM301" s="241" t="s">
        <v>549</v>
      </c>
    </row>
    <row r="302" s="11" customFormat="1" ht="22.8" customHeight="1">
      <c r="B302" s="214"/>
      <c r="C302" s="215"/>
      <c r="D302" s="216" t="s">
        <v>77</v>
      </c>
      <c r="E302" s="228" t="s">
        <v>550</v>
      </c>
      <c r="F302" s="228" t="s">
        <v>551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SUM(P303:P327)</f>
        <v>0</v>
      </c>
      <c r="Q302" s="222"/>
      <c r="R302" s="223">
        <f>SUM(R303:R327)</f>
        <v>0.248025</v>
      </c>
      <c r="S302" s="222"/>
      <c r="T302" s="224">
        <f>SUM(T303:T327)</f>
        <v>1.7768250000000001</v>
      </c>
      <c r="AR302" s="225" t="s">
        <v>87</v>
      </c>
      <c r="AT302" s="226" t="s">
        <v>77</v>
      </c>
      <c r="AU302" s="226" t="s">
        <v>85</v>
      </c>
      <c r="AY302" s="225" t="s">
        <v>166</v>
      </c>
      <c r="BK302" s="227">
        <f>SUM(BK303:BK327)</f>
        <v>0</v>
      </c>
    </row>
    <row r="303" s="1" customFormat="1" ht="16.5" customHeight="1">
      <c r="B303" s="37"/>
      <c r="C303" s="230" t="s">
        <v>552</v>
      </c>
      <c r="D303" s="230" t="s">
        <v>169</v>
      </c>
      <c r="E303" s="231" t="s">
        <v>553</v>
      </c>
      <c r="F303" s="232" t="s">
        <v>554</v>
      </c>
      <c r="G303" s="233" t="s">
        <v>234</v>
      </c>
      <c r="H303" s="234">
        <v>45</v>
      </c>
      <c r="I303" s="235"/>
      <c r="J303" s="236">
        <f>ROUND(I303*H303,2)</f>
        <v>0</v>
      </c>
      <c r="K303" s="232" t="s">
        <v>173</v>
      </c>
      <c r="L303" s="42"/>
      <c r="M303" s="237" t="s">
        <v>1</v>
      </c>
      <c r="N303" s="238" t="s">
        <v>43</v>
      </c>
      <c r="O303" s="85"/>
      <c r="P303" s="239">
        <f>O303*H303</f>
        <v>0</v>
      </c>
      <c r="Q303" s="239">
        <v>0</v>
      </c>
      <c r="R303" s="239">
        <f>Q303*H303</f>
        <v>0</v>
      </c>
      <c r="S303" s="239">
        <v>0.014919999999999999</v>
      </c>
      <c r="T303" s="240">
        <f>S303*H303</f>
        <v>0.6714</v>
      </c>
      <c r="AR303" s="241" t="s">
        <v>219</v>
      </c>
      <c r="AT303" s="241" t="s">
        <v>169</v>
      </c>
      <c r="AU303" s="241" t="s">
        <v>87</v>
      </c>
      <c r="AY303" s="16" t="s">
        <v>166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6" t="s">
        <v>85</v>
      </c>
      <c r="BK303" s="242">
        <f>ROUND(I303*H303,2)</f>
        <v>0</v>
      </c>
      <c r="BL303" s="16" t="s">
        <v>219</v>
      </c>
      <c r="BM303" s="241" t="s">
        <v>555</v>
      </c>
    </row>
    <row r="304" s="1" customFormat="1" ht="16.5" customHeight="1">
      <c r="B304" s="37"/>
      <c r="C304" s="230" t="s">
        <v>556</v>
      </c>
      <c r="D304" s="230" t="s">
        <v>169</v>
      </c>
      <c r="E304" s="231" t="s">
        <v>557</v>
      </c>
      <c r="F304" s="232" t="s">
        <v>558</v>
      </c>
      <c r="G304" s="233" t="s">
        <v>234</v>
      </c>
      <c r="H304" s="234">
        <v>22.5</v>
      </c>
      <c r="I304" s="235"/>
      <c r="J304" s="236">
        <f>ROUND(I304*H304,2)</f>
        <v>0</v>
      </c>
      <c r="K304" s="232" t="s">
        <v>173</v>
      </c>
      <c r="L304" s="42"/>
      <c r="M304" s="237" t="s">
        <v>1</v>
      </c>
      <c r="N304" s="238" t="s">
        <v>43</v>
      </c>
      <c r="O304" s="85"/>
      <c r="P304" s="239">
        <f>O304*H304</f>
        <v>0</v>
      </c>
      <c r="Q304" s="239">
        <v>0</v>
      </c>
      <c r="R304" s="239">
        <f>Q304*H304</f>
        <v>0</v>
      </c>
      <c r="S304" s="239">
        <v>0.03065</v>
      </c>
      <c r="T304" s="240">
        <f>S304*H304</f>
        <v>0.68962500000000004</v>
      </c>
      <c r="AR304" s="241" t="s">
        <v>219</v>
      </c>
      <c r="AT304" s="241" t="s">
        <v>169</v>
      </c>
      <c r="AU304" s="241" t="s">
        <v>87</v>
      </c>
      <c r="AY304" s="16" t="s">
        <v>166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6" t="s">
        <v>85</v>
      </c>
      <c r="BK304" s="242">
        <f>ROUND(I304*H304,2)</f>
        <v>0</v>
      </c>
      <c r="BL304" s="16" t="s">
        <v>219</v>
      </c>
      <c r="BM304" s="241" t="s">
        <v>559</v>
      </c>
    </row>
    <row r="305" s="13" customFormat="1">
      <c r="B305" s="254"/>
      <c r="C305" s="255"/>
      <c r="D305" s="245" t="s">
        <v>176</v>
      </c>
      <c r="E305" s="256" t="s">
        <v>1</v>
      </c>
      <c r="F305" s="257" t="s">
        <v>560</v>
      </c>
      <c r="G305" s="255"/>
      <c r="H305" s="258">
        <v>22.5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AT305" s="264" t="s">
        <v>176</v>
      </c>
      <c r="AU305" s="264" t="s">
        <v>87</v>
      </c>
      <c r="AV305" s="13" t="s">
        <v>87</v>
      </c>
      <c r="AW305" s="13" t="s">
        <v>32</v>
      </c>
      <c r="AX305" s="13" t="s">
        <v>78</v>
      </c>
      <c r="AY305" s="264" t="s">
        <v>166</v>
      </c>
    </row>
    <row r="306" s="14" customFormat="1">
      <c r="B306" s="265"/>
      <c r="C306" s="266"/>
      <c r="D306" s="245" t="s">
        <v>176</v>
      </c>
      <c r="E306" s="267" t="s">
        <v>1</v>
      </c>
      <c r="F306" s="268" t="s">
        <v>181</v>
      </c>
      <c r="G306" s="266"/>
      <c r="H306" s="269">
        <v>22.5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AT306" s="275" t="s">
        <v>176</v>
      </c>
      <c r="AU306" s="275" t="s">
        <v>87</v>
      </c>
      <c r="AV306" s="14" t="s">
        <v>174</v>
      </c>
      <c r="AW306" s="14" t="s">
        <v>32</v>
      </c>
      <c r="AX306" s="14" t="s">
        <v>85</v>
      </c>
      <c r="AY306" s="275" t="s">
        <v>166</v>
      </c>
    </row>
    <row r="307" s="1" customFormat="1" ht="16.5" customHeight="1">
      <c r="B307" s="37"/>
      <c r="C307" s="230" t="s">
        <v>561</v>
      </c>
      <c r="D307" s="230" t="s">
        <v>169</v>
      </c>
      <c r="E307" s="231" t="s">
        <v>562</v>
      </c>
      <c r="F307" s="232" t="s">
        <v>563</v>
      </c>
      <c r="G307" s="233" t="s">
        <v>218</v>
      </c>
      <c r="H307" s="234">
        <v>2</v>
      </c>
      <c r="I307" s="235"/>
      <c r="J307" s="236">
        <f>ROUND(I307*H307,2)</f>
        <v>0</v>
      </c>
      <c r="K307" s="232" t="s">
        <v>173</v>
      </c>
      <c r="L307" s="42"/>
      <c r="M307" s="237" t="s">
        <v>1</v>
      </c>
      <c r="N307" s="238" t="s">
        <v>43</v>
      </c>
      <c r="O307" s="85"/>
      <c r="P307" s="239">
        <f>O307*H307</f>
        <v>0</v>
      </c>
      <c r="Q307" s="239">
        <v>0.022200000000000001</v>
      </c>
      <c r="R307" s="239">
        <f>Q307*H307</f>
        <v>0.044400000000000002</v>
      </c>
      <c r="S307" s="239">
        <v>0</v>
      </c>
      <c r="T307" s="240">
        <f>S307*H307</f>
        <v>0</v>
      </c>
      <c r="AR307" s="241" t="s">
        <v>219</v>
      </c>
      <c r="AT307" s="241" t="s">
        <v>169</v>
      </c>
      <c r="AU307" s="241" t="s">
        <v>87</v>
      </c>
      <c r="AY307" s="16" t="s">
        <v>166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6" t="s">
        <v>85</v>
      </c>
      <c r="BK307" s="242">
        <f>ROUND(I307*H307,2)</f>
        <v>0</v>
      </c>
      <c r="BL307" s="16" t="s">
        <v>219</v>
      </c>
      <c r="BM307" s="241" t="s">
        <v>564</v>
      </c>
    </row>
    <row r="308" s="1" customFormat="1" ht="16.5" customHeight="1">
      <c r="B308" s="37"/>
      <c r="C308" s="230" t="s">
        <v>565</v>
      </c>
      <c r="D308" s="230" t="s">
        <v>169</v>
      </c>
      <c r="E308" s="231" t="s">
        <v>566</v>
      </c>
      <c r="F308" s="232" t="s">
        <v>567</v>
      </c>
      <c r="G308" s="233" t="s">
        <v>234</v>
      </c>
      <c r="H308" s="234">
        <v>210</v>
      </c>
      <c r="I308" s="235"/>
      <c r="J308" s="236">
        <f>ROUND(I308*H308,2)</f>
        <v>0</v>
      </c>
      <c r="K308" s="232" t="s">
        <v>173</v>
      </c>
      <c r="L308" s="42"/>
      <c r="M308" s="237" t="s">
        <v>1</v>
      </c>
      <c r="N308" s="238" t="s">
        <v>43</v>
      </c>
      <c r="O308" s="85"/>
      <c r="P308" s="239">
        <f>O308*H308</f>
        <v>0</v>
      </c>
      <c r="Q308" s="239">
        <v>0</v>
      </c>
      <c r="R308" s="239">
        <f>Q308*H308</f>
        <v>0</v>
      </c>
      <c r="S308" s="239">
        <v>0.00198</v>
      </c>
      <c r="T308" s="240">
        <f>S308*H308</f>
        <v>0.4158</v>
      </c>
      <c r="AR308" s="241" t="s">
        <v>219</v>
      </c>
      <c r="AT308" s="241" t="s">
        <v>169</v>
      </c>
      <c r="AU308" s="241" t="s">
        <v>87</v>
      </c>
      <c r="AY308" s="16" t="s">
        <v>166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6" t="s">
        <v>85</v>
      </c>
      <c r="BK308" s="242">
        <f>ROUND(I308*H308,2)</f>
        <v>0</v>
      </c>
      <c r="BL308" s="16" t="s">
        <v>219</v>
      </c>
      <c r="BM308" s="241" t="s">
        <v>568</v>
      </c>
    </row>
    <row r="309" s="13" customFormat="1">
      <c r="B309" s="254"/>
      <c r="C309" s="255"/>
      <c r="D309" s="245" t="s">
        <v>176</v>
      </c>
      <c r="E309" s="256" t="s">
        <v>1</v>
      </c>
      <c r="F309" s="257" t="s">
        <v>374</v>
      </c>
      <c r="G309" s="255"/>
      <c r="H309" s="258">
        <v>120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AT309" s="264" t="s">
        <v>176</v>
      </c>
      <c r="AU309" s="264" t="s">
        <v>87</v>
      </c>
      <c r="AV309" s="13" t="s">
        <v>87</v>
      </c>
      <c r="AW309" s="13" t="s">
        <v>32</v>
      </c>
      <c r="AX309" s="13" t="s">
        <v>78</v>
      </c>
      <c r="AY309" s="264" t="s">
        <v>166</v>
      </c>
    </row>
    <row r="310" s="13" customFormat="1">
      <c r="B310" s="254"/>
      <c r="C310" s="255"/>
      <c r="D310" s="245" t="s">
        <v>176</v>
      </c>
      <c r="E310" s="256" t="s">
        <v>1</v>
      </c>
      <c r="F310" s="257" t="s">
        <v>569</v>
      </c>
      <c r="G310" s="255"/>
      <c r="H310" s="258">
        <v>90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176</v>
      </c>
      <c r="AU310" s="264" t="s">
        <v>87</v>
      </c>
      <c r="AV310" s="13" t="s">
        <v>87</v>
      </c>
      <c r="AW310" s="13" t="s">
        <v>32</v>
      </c>
      <c r="AX310" s="13" t="s">
        <v>78</v>
      </c>
      <c r="AY310" s="264" t="s">
        <v>166</v>
      </c>
    </row>
    <row r="311" s="14" customFormat="1">
      <c r="B311" s="265"/>
      <c r="C311" s="266"/>
      <c r="D311" s="245" t="s">
        <v>176</v>
      </c>
      <c r="E311" s="267" t="s">
        <v>1</v>
      </c>
      <c r="F311" s="268" t="s">
        <v>181</v>
      </c>
      <c r="G311" s="266"/>
      <c r="H311" s="269">
        <v>210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AT311" s="275" t="s">
        <v>176</v>
      </c>
      <c r="AU311" s="275" t="s">
        <v>87</v>
      </c>
      <c r="AV311" s="14" t="s">
        <v>174</v>
      </c>
      <c r="AW311" s="14" t="s">
        <v>32</v>
      </c>
      <c r="AX311" s="14" t="s">
        <v>85</v>
      </c>
      <c r="AY311" s="275" t="s">
        <v>166</v>
      </c>
    </row>
    <row r="312" s="1" customFormat="1" ht="16.5" customHeight="1">
      <c r="B312" s="37"/>
      <c r="C312" s="230" t="s">
        <v>570</v>
      </c>
      <c r="D312" s="230" t="s">
        <v>169</v>
      </c>
      <c r="E312" s="231" t="s">
        <v>571</v>
      </c>
      <c r="F312" s="232" t="s">
        <v>572</v>
      </c>
      <c r="G312" s="233" t="s">
        <v>218</v>
      </c>
      <c r="H312" s="234">
        <v>15</v>
      </c>
      <c r="I312" s="235"/>
      <c r="J312" s="236">
        <f>ROUND(I312*H312,2)</f>
        <v>0</v>
      </c>
      <c r="K312" s="232" t="s">
        <v>173</v>
      </c>
      <c r="L312" s="42"/>
      <c r="M312" s="237" t="s">
        <v>1</v>
      </c>
      <c r="N312" s="238" t="s">
        <v>43</v>
      </c>
      <c r="O312" s="85"/>
      <c r="P312" s="239">
        <f>O312*H312</f>
        <v>0</v>
      </c>
      <c r="Q312" s="239">
        <v>0.0018</v>
      </c>
      <c r="R312" s="239">
        <f>Q312*H312</f>
        <v>0.027</v>
      </c>
      <c r="S312" s="239">
        <v>0</v>
      </c>
      <c r="T312" s="240">
        <f>S312*H312</f>
        <v>0</v>
      </c>
      <c r="AR312" s="241" t="s">
        <v>219</v>
      </c>
      <c r="AT312" s="241" t="s">
        <v>169</v>
      </c>
      <c r="AU312" s="241" t="s">
        <v>87</v>
      </c>
      <c r="AY312" s="16" t="s">
        <v>166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85</v>
      </c>
      <c r="BK312" s="242">
        <f>ROUND(I312*H312,2)</f>
        <v>0</v>
      </c>
      <c r="BL312" s="16" t="s">
        <v>219</v>
      </c>
      <c r="BM312" s="241" t="s">
        <v>573</v>
      </c>
    </row>
    <row r="313" s="1" customFormat="1" ht="16.5" customHeight="1">
      <c r="B313" s="37"/>
      <c r="C313" s="230" t="s">
        <v>574</v>
      </c>
      <c r="D313" s="230" t="s">
        <v>169</v>
      </c>
      <c r="E313" s="231" t="s">
        <v>575</v>
      </c>
      <c r="F313" s="232" t="s">
        <v>576</v>
      </c>
      <c r="G313" s="233" t="s">
        <v>218</v>
      </c>
      <c r="H313" s="234">
        <v>15</v>
      </c>
      <c r="I313" s="235"/>
      <c r="J313" s="236">
        <f>ROUND(I313*H313,2)</f>
        <v>0</v>
      </c>
      <c r="K313" s="232" t="s">
        <v>173</v>
      </c>
      <c r="L313" s="42"/>
      <c r="M313" s="237" t="s">
        <v>1</v>
      </c>
      <c r="N313" s="238" t="s">
        <v>43</v>
      </c>
      <c r="O313" s="85"/>
      <c r="P313" s="239">
        <f>O313*H313</f>
        <v>0</v>
      </c>
      <c r="Q313" s="239">
        <v>0.0013400000000000001</v>
      </c>
      <c r="R313" s="239">
        <f>Q313*H313</f>
        <v>0.0201</v>
      </c>
      <c r="S313" s="239">
        <v>0</v>
      </c>
      <c r="T313" s="240">
        <f>S313*H313</f>
        <v>0</v>
      </c>
      <c r="AR313" s="241" t="s">
        <v>219</v>
      </c>
      <c r="AT313" s="241" t="s">
        <v>169</v>
      </c>
      <c r="AU313" s="241" t="s">
        <v>87</v>
      </c>
      <c r="AY313" s="16" t="s">
        <v>166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6" t="s">
        <v>85</v>
      </c>
      <c r="BK313" s="242">
        <f>ROUND(I313*H313,2)</f>
        <v>0</v>
      </c>
      <c r="BL313" s="16" t="s">
        <v>219</v>
      </c>
      <c r="BM313" s="241" t="s">
        <v>577</v>
      </c>
    </row>
    <row r="314" s="1" customFormat="1" ht="16.5" customHeight="1">
      <c r="B314" s="37"/>
      <c r="C314" s="230" t="s">
        <v>578</v>
      </c>
      <c r="D314" s="230" t="s">
        <v>169</v>
      </c>
      <c r="E314" s="231" t="s">
        <v>579</v>
      </c>
      <c r="F314" s="232" t="s">
        <v>580</v>
      </c>
      <c r="G314" s="233" t="s">
        <v>234</v>
      </c>
      <c r="H314" s="234">
        <v>90</v>
      </c>
      <c r="I314" s="235"/>
      <c r="J314" s="236">
        <f>ROUND(I314*H314,2)</f>
        <v>0</v>
      </c>
      <c r="K314" s="232" t="s">
        <v>173</v>
      </c>
      <c r="L314" s="42"/>
      <c r="M314" s="237" t="s">
        <v>1</v>
      </c>
      <c r="N314" s="238" t="s">
        <v>43</v>
      </c>
      <c r="O314" s="85"/>
      <c r="P314" s="239">
        <f>O314*H314</f>
        <v>0</v>
      </c>
      <c r="Q314" s="239">
        <v>0.0012099999999999999</v>
      </c>
      <c r="R314" s="239">
        <f>Q314*H314</f>
        <v>0.1089</v>
      </c>
      <c r="S314" s="239">
        <v>0</v>
      </c>
      <c r="T314" s="240">
        <f>S314*H314</f>
        <v>0</v>
      </c>
      <c r="AR314" s="241" t="s">
        <v>219</v>
      </c>
      <c r="AT314" s="241" t="s">
        <v>169</v>
      </c>
      <c r="AU314" s="241" t="s">
        <v>87</v>
      </c>
      <c r="AY314" s="16" t="s">
        <v>166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6" t="s">
        <v>85</v>
      </c>
      <c r="BK314" s="242">
        <f>ROUND(I314*H314,2)</f>
        <v>0</v>
      </c>
      <c r="BL314" s="16" t="s">
        <v>219</v>
      </c>
      <c r="BM314" s="241" t="s">
        <v>581</v>
      </c>
    </row>
    <row r="315" s="13" customFormat="1">
      <c r="B315" s="254"/>
      <c r="C315" s="255"/>
      <c r="D315" s="245" t="s">
        <v>176</v>
      </c>
      <c r="E315" s="256" t="s">
        <v>1</v>
      </c>
      <c r="F315" s="257" t="s">
        <v>569</v>
      </c>
      <c r="G315" s="255"/>
      <c r="H315" s="258">
        <v>90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176</v>
      </c>
      <c r="AU315" s="264" t="s">
        <v>87</v>
      </c>
      <c r="AV315" s="13" t="s">
        <v>87</v>
      </c>
      <c r="AW315" s="13" t="s">
        <v>32</v>
      </c>
      <c r="AX315" s="13" t="s">
        <v>78</v>
      </c>
      <c r="AY315" s="264" t="s">
        <v>166</v>
      </c>
    </row>
    <row r="316" s="14" customFormat="1">
      <c r="B316" s="265"/>
      <c r="C316" s="266"/>
      <c r="D316" s="245" t="s">
        <v>176</v>
      </c>
      <c r="E316" s="267" t="s">
        <v>1</v>
      </c>
      <c r="F316" s="268" t="s">
        <v>181</v>
      </c>
      <c r="G316" s="266"/>
      <c r="H316" s="269">
        <v>90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AT316" s="275" t="s">
        <v>176</v>
      </c>
      <c r="AU316" s="275" t="s">
        <v>87</v>
      </c>
      <c r="AV316" s="14" t="s">
        <v>174</v>
      </c>
      <c r="AW316" s="14" t="s">
        <v>32</v>
      </c>
      <c r="AX316" s="14" t="s">
        <v>85</v>
      </c>
      <c r="AY316" s="275" t="s">
        <v>166</v>
      </c>
    </row>
    <row r="317" s="1" customFormat="1" ht="16.5" customHeight="1">
      <c r="B317" s="37"/>
      <c r="C317" s="230" t="s">
        <v>582</v>
      </c>
      <c r="D317" s="230" t="s">
        <v>169</v>
      </c>
      <c r="E317" s="231" t="s">
        <v>583</v>
      </c>
      <c r="F317" s="232" t="s">
        <v>584</v>
      </c>
      <c r="G317" s="233" t="s">
        <v>234</v>
      </c>
      <c r="H317" s="234">
        <v>60</v>
      </c>
      <c r="I317" s="235"/>
      <c r="J317" s="236">
        <f>ROUND(I317*H317,2)</f>
        <v>0</v>
      </c>
      <c r="K317" s="232" t="s">
        <v>173</v>
      </c>
      <c r="L317" s="42"/>
      <c r="M317" s="237" t="s">
        <v>1</v>
      </c>
      <c r="N317" s="238" t="s">
        <v>43</v>
      </c>
      <c r="O317" s="85"/>
      <c r="P317" s="239">
        <f>O317*H317</f>
        <v>0</v>
      </c>
      <c r="Q317" s="239">
        <v>0.00029</v>
      </c>
      <c r="R317" s="239">
        <f>Q317*H317</f>
        <v>0.017399999999999999</v>
      </c>
      <c r="S317" s="239">
        <v>0</v>
      </c>
      <c r="T317" s="240">
        <f>S317*H317</f>
        <v>0</v>
      </c>
      <c r="AR317" s="241" t="s">
        <v>219</v>
      </c>
      <c r="AT317" s="241" t="s">
        <v>169</v>
      </c>
      <c r="AU317" s="241" t="s">
        <v>87</v>
      </c>
      <c r="AY317" s="16" t="s">
        <v>166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6" t="s">
        <v>85</v>
      </c>
      <c r="BK317" s="242">
        <f>ROUND(I317*H317,2)</f>
        <v>0</v>
      </c>
      <c r="BL317" s="16" t="s">
        <v>219</v>
      </c>
      <c r="BM317" s="241" t="s">
        <v>585</v>
      </c>
    </row>
    <row r="318" s="13" customFormat="1">
      <c r="B318" s="254"/>
      <c r="C318" s="255"/>
      <c r="D318" s="245" t="s">
        <v>176</v>
      </c>
      <c r="E318" s="256" t="s">
        <v>1</v>
      </c>
      <c r="F318" s="257" t="s">
        <v>288</v>
      </c>
      <c r="G318" s="255"/>
      <c r="H318" s="258">
        <v>60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AT318" s="264" t="s">
        <v>176</v>
      </c>
      <c r="AU318" s="264" t="s">
        <v>87</v>
      </c>
      <c r="AV318" s="13" t="s">
        <v>87</v>
      </c>
      <c r="AW318" s="13" t="s">
        <v>32</v>
      </c>
      <c r="AX318" s="13" t="s">
        <v>78</v>
      </c>
      <c r="AY318" s="264" t="s">
        <v>166</v>
      </c>
    </row>
    <row r="319" s="14" customFormat="1">
      <c r="B319" s="265"/>
      <c r="C319" s="266"/>
      <c r="D319" s="245" t="s">
        <v>176</v>
      </c>
      <c r="E319" s="267" t="s">
        <v>1</v>
      </c>
      <c r="F319" s="268" t="s">
        <v>181</v>
      </c>
      <c r="G319" s="266"/>
      <c r="H319" s="269">
        <v>60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AT319" s="275" t="s">
        <v>176</v>
      </c>
      <c r="AU319" s="275" t="s">
        <v>87</v>
      </c>
      <c r="AV319" s="14" t="s">
        <v>174</v>
      </c>
      <c r="AW319" s="14" t="s">
        <v>32</v>
      </c>
      <c r="AX319" s="14" t="s">
        <v>85</v>
      </c>
      <c r="AY319" s="275" t="s">
        <v>166</v>
      </c>
    </row>
    <row r="320" s="1" customFormat="1" ht="16.5" customHeight="1">
      <c r="B320" s="37"/>
      <c r="C320" s="230" t="s">
        <v>586</v>
      </c>
      <c r="D320" s="230" t="s">
        <v>169</v>
      </c>
      <c r="E320" s="231" t="s">
        <v>587</v>
      </c>
      <c r="F320" s="232" t="s">
        <v>588</v>
      </c>
      <c r="G320" s="233" t="s">
        <v>234</v>
      </c>
      <c r="H320" s="234">
        <v>37.5</v>
      </c>
      <c r="I320" s="235"/>
      <c r="J320" s="236">
        <f>ROUND(I320*H320,2)</f>
        <v>0</v>
      </c>
      <c r="K320" s="232" t="s">
        <v>173</v>
      </c>
      <c r="L320" s="42"/>
      <c r="M320" s="237" t="s">
        <v>1</v>
      </c>
      <c r="N320" s="238" t="s">
        <v>43</v>
      </c>
      <c r="O320" s="85"/>
      <c r="P320" s="239">
        <f>O320*H320</f>
        <v>0</v>
      </c>
      <c r="Q320" s="239">
        <v>0.00035</v>
      </c>
      <c r="R320" s="239">
        <f>Q320*H320</f>
        <v>0.013125</v>
      </c>
      <c r="S320" s="239">
        <v>0</v>
      </c>
      <c r="T320" s="240">
        <f>S320*H320</f>
        <v>0</v>
      </c>
      <c r="AR320" s="241" t="s">
        <v>219</v>
      </c>
      <c r="AT320" s="241" t="s">
        <v>169</v>
      </c>
      <c r="AU320" s="241" t="s">
        <v>87</v>
      </c>
      <c r="AY320" s="16" t="s">
        <v>166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6" t="s">
        <v>85</v>
      </c>
      <c r="BK320" s="242">
        <f>ROUND(I320*H320,2)</f>
        <v>0</v>
      </c>
      <c r="BL320" s="16" t="s">
        <v>219</v>
      </c>
      <c r="BM320" s="241" t="s">
        <v>589</v>
      </c>
    </row>
    <row r="321" s="13" customFormat="1">
      <c r="B321" s="254"/>
      <c r="C321" s="255"/>
      <c r="D321" s="245" t="s">
        <v>176</v>
      </c>
      <c r="E321" s="256" t="s">
        <v>1</v>
      </c>
      <c r="F321" s="257" t="s">
        <v>590</v>
      </c>
      <c r="G321" s="255"/>
      <c r="H321" s="258">
        <v>37.5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AT321" s="264" t="s">
        <v>176</v>
      </c>
      <c r="AU321" s="264" t="s">
        <v>87</v>
      </c>
      <c r="AV321" s="13" t="s">
        <v>87</v>
      </c>
      <c r="AW321" s="13" t="s">
        <v>32</v>
      </c>
      <c r="AX321" s="13" t="s">
        <v>78</v>
      </c>
      <c r="AY321" s="264" t="s">
        <v>166</v>
      </c>
    </row>
    <row r="322" s="14" customFormat="1">
      <c r="B322" s="265"/>
      <c r="C322" s="266"/>
      <c r="D322" s="245" t="s">
        <v>176</v>
      </c>
      <c r="E322" s="267" t="s">
        <v>1</v>
      </c>
      <c r="F322" s="268" t="s">
        <v>181</v>
      </c>
      <c r="G322" s="266"/>
      <c r="H322" s="269">
        <v>37.5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AT322" s="275" t="s">
        <v>176</v>
      </c>
      <c r="AU322" s="275" t="s">
        <v>87</v>
      </c>
      <c r="AV322" s="14" t="s">
        <v>174</v>
      </c>
      <c r="AW322" s="14" t="s">
        <v>32</v>
      </c>
      <c r="AX322" s="14" t="s">
        <v>85</v>
      </c>
      <c r="AY322" s="275" t="s">
        <v>166</v>
      </c>
    </row>
    <row r="323" s="1" customFormat="1" ht="16.5" customHeight="1">
      <c r="B323" s="37"/>
      <c r="C323" s="230" t="s">
        <v>591</v>
      </c>
      <c r="D323" s="230" t="s">
        <v>169</v>
      </c>
      <c r="E323" s="231" t="s">
        <v>592</v>
      </c>
      <c r="F323" s="232" t="s">
        <v>593</v>
      </c>
      <c r="G323" s="233" t="s">
        <v>234</v>
      </c>
      <c r="H323" s="234">
        <v>15</v>
      </c>
      <c r="I323" s="235"/>
      <c r="J323" s="236">
        <f>ROUND(I323*H323,2)</f>
        <v>0</v>
      </c>
      <c r="K323" s="232" t="s">
        <v>173</v>
      </c>
      <c r="L323" s="42"/>
      <c r="M323" s="237" t="s">
        <v>1</v>
      </c>
      <c r="N323" s="238" t="s">
        <v>43</v>
      </c>
      <c r="O323" s="85"/>
      <c r="P323" s="239">
        <f>O323*H323</f>
        <v>0</v>
      </c>
      <c r="Q323" s="239">
        <v>0.00114</v>
      </c>
      <c r="R323" s="239">
        <f>Q323*H323</f>
        <v>0.017100000000000001</v>
      </c>
      <c r="S323" s="239">
        <v>0</v>
      </c>
      <c r="T323" s="240">
        <f>S323*H323</f>
        <v>0</v>
      </c>
      <c r="AR323" s="241" t="s">
        <v>219</v>
      </c>
      <c r="AT323" s="241" t="s">
        <v>169</v>
      </c>
      <c r="AU323" s="241" t="s">
        <v>87</v>
      </c>
      <c r="AY323" s="16" t="s">
        <v>166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6" t="s">
        <v>85</v>
      </c>
      <c r="BK323" s="242">
        <f>ROUND(I323*H323,2)</f>
        <v>0</v>
      </c>
      <c r="BL323" s="16" t="s">
        <v>219</v>
      </c>
      <c r="BM323" s="241" t="s">
        <v>594</v>
      </c>
    </row>
    <row r="324" s="13" customFormat="1">
      <c r="B324" s="254"/>
      <c r="C324" s="255"/>
      <c r="D324" s="245" t="s">
        <v>176</v>
      </c>
      <c r="E324" s="256" t="s">
        <v>1</v>
      </c>
      <c r="F324" s="257" t="s">
        <v>394</v>
      </c>
      <c r="G324" s="255"/>
      <c r="H324" s="258">
        <v>15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176</v>
      </c>
      <c r="AU324" s="264" t="s">
        <v>87</v>
      </c>
      <c r="AV324" s="13" t="s">
        <v>87</v>
      </c>
      <c r="AW324" s="13" t="s">
        <v>32</v>
      </c>
      <c r="AX324" s="13" t="s">
        <v>78</v>
      </c>
      <c r="AY324" s="264" t="s">
        <v>166</v>
      </c>
    </row>
    <row r="325" s="14" customFormat="1">
      <c r="B325" s="265"/>
      <c r="C325" s="266"/>
      <c r="D325" s="245" t="s">
        <v>176</v>
      </c>
      <c r="E325" s="267" t="s">
        <v>1</v>
      </c>
      <c r="F325" s="268" t="s">
        <v>181</v>
      </c>
      <c r="G325" s="266"/>
      <c r="H325" s="269">
        <v>15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AT325" s="275" t="s">
        <v>176</v>
      </c>
      <c r="AU325" s="275" t="s">
        <v>87</v>
      </c>
      <c r="AV325" s="14" t="s">
        <v>174</v>
      </c>
      <c r="AW325" s="14" t="s">
        <v>32</v>
      </c>
      <c r="AX325" s="14" t="s">
        <v>85</v>
      </c>
      <c r="AY325" s="275" t="s">
        <v>166</v>
      </c>
    </row>
    <row r="326" s="1" customFormat="1" ht="16.5" customHeight="1">
      <c r="B326" s="37"/>
      <c r="C326" s="230" t="s">
        <v>595</v>
      </c>
      <c r="D326" s="230" t="s">
        <v>169</v>
      </c>
      <c r="E326" s="231" t="s">
        <v>596</v>
      </c>
      <c r="F326" s="232" t="s">
        <v>597</v>
      </c>
      <c r="G326" s="233" t="s">
        <v>234</v>
      </c>
      <c r="H326" s="234">
        <v>90</v>
      </c>
      <c r="I326" s="235"/>
      <c r="J326" s="236">
        <f>ROUND(I326*H326,2)</f>
        <v>0</v>
      </c>
      <c r="K326" s="232" t="s">
        <v>173</v>
      </c>
      <c r="L326" s="42"/>
      <c r="M326" s="237" t="s">
        <v>1</v>
      </c>
      <c r="N326" s="238" t="s">
        <v>43</v>
      </c>
      <c r="O326" s="85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AR326" s="241" t="s">
        <v>219</v>
      </c>
      <c r="AT326" s="241" t="s">
        <v>169</v>
      </c>
      <c r="AU326" s="241" t="s">
        <v>87</v>
      </c>
      <c r="AY326" s="16" t="s">
        <v>166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6" t="s">
        <v>85</v>
      </c>
      <c r="BK326" s="242">
        <f>ROUND(I326*H326,2)</f>
        <v>0</v>
      </c>
      <c r="BL326" s="16" t="s">
        <v>219</v>
      </c>
      <c r="BM326" s="241" t="s">
        <v>598</v>
      </c>
    </row>
    <row r="327" s="1" customFormat="1" ht="24" customHeight="1">
      <c r="B327" s="37"/>
      <c r="C327" s="230" t="s">
        <v>599</v>
      </c>
      <c r="D327" s="230" t="s">
        <v>169</v>
      </c>
      <c r="E327" s="231" t="s">
        <v>600</v>
      </c>
      <c r="F327" s="232" t="s">
        <v>601</v>
      </c>
      <c r="G327" s="233" t="s">
        <v>192</v>
      </c>
      <c r="H327" s="234">
        <v>0.248</v>
      </c>
      <c r="I327" s="235"/>
      <c r="J327" s="236">
        <f>ROUND(I327*H327,2)</f>
        <v>0</v>
      </c>
      <c r="K327" s="232" t="s">
        <v>173</v>
      </c>
      <c r="L327" s="42"/>
      <c r="M327" s="237" t="s">
        <v>1</v>
      </c>
      <c r="N327" s="238" t="s">
        <v>43</v>
      </c>
      <c r="O327" s="85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AR327" s="241" t="s">
        <v>219</v>
      </c>
      <c r="AT327" s="241" t="s">
        <v>169</v>
      </c>
      <c r="AU327" s="241" t="s">
        <v>87</v>
      </c>
      <c r="AY327" s="16" t="s">
        <v>166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6" t="s">
        <v>85</v>
      </c>
      <c r="BK327" s="242">
        <f>ROUND(I327*H327,2)</f>
        <v>0</v>
      </c>
      <c r="BL327" s="16" t="s">
        <v>219</v>
      </c>
      <c r="BM327" s="241" t="s">
        <v>602</v>
      </c>
    </row>
    <row r="328" s="11" customFormat="1" ht="22.8" customHeight="1">
      <c r="B328" s="214"/>
      <c r="C328" s="215"/>
      <c r="D328" s="216" t="s">
        <v>77</v>
      </c>
      <c r="E328" s="228" t="s">
        <v>603</v>
      </c>
      <c r="F328" s="228" t="s">
        <v>604</v>
      </c>
      <c r="G328" s="215"/>
      <c r="H328" s="215"/>
      <c r="I328" s="218"/>
      <c r="J328" s="229">
        <f>BK328</f>
        <v>0</v>
      </c>
      <c r="K328" s="215"/>
      <c r="L328" s="220"/>
      <c r="M328" s="221"/>
      <c r="N328" s="222"/>
      <c r="O328" s="222"/>
      <c r="P328" s="223">
        <f>SUM(P329:P359)</f>
        <v>0</v>
      </c>
      <c r="Q328" s="222"/>
      <c r="R328" s="223">
        <f>SUM(R329:R359)</f>
        <v>0.51078500000000004</v>
      </c>
      <c r="S328" s="222"/>
      <c r="T328" s="224">
        <f>SUM(T329:T359)</f>
        <v>0.51119999999999999</v>
      </c>
      <c r="AR328" s="225" t="s">
        <v>87</v>
      </c>
      <c r="AT328" s="226" t="s">
        <v>77</v>
      </c>
      <c r="AU328" s="226" t="s">
        <v>85</v>
      </c>
      <c r="AY328" s="225" t="s">
        <v>166</v>
      </c>
      <c r="BK328" s="227">
        <f>SUM(BK329:BK359)</f>
        <v>0</v>
      </c>
    </row>
    <row r="329" s="1" customFormat="1" ht="24" customHeight="1">
      <c r="B329" s="37"/>
      <c r="C329" s="230" t="s">
        <v>605</v>
      </c>
      <c r="D329" s="230" t="s">
        <v>169</v>
      </c>
      <c r="E329" s="231" t="s">
        <v>606</v>
      </c>
      <c r="F329" s="232" t="s">
        <v>607</v>
      </c>
      <c r="G329" s="233" t="s">
        <v>234</v>
      </c>
      <c r="H329" s="234">
        <v>240</v>
      </c>
      <c r="I329" s="235"/>
      <c r="J329" s="236">
        <f>ROUND(I329*H329,2)</f>
        <v>0</v>
      </c>
      <c r="K329" s="232" t="s">
        <v>173</v>
      </c>
      <c r="L329" s="42"/>
      <c r="M329" s="237" t="s">
        <v>1</v>
      </c>
      <c r="N329" s="238" t="s">
        <v>43</v>
      </c>
      <c r="O329" s="85"/>
      <c r="P329" s="239">
        <f>O329*H329</f>
        <v>0</v>
      </c>
      <c r="Q329" s="239">
        <v>0</v>
      </c>
      <c r="R329" s="239">
        <f>Q329*H329</f>
        <v>0</v>
      </c>
      <c r="S329" s="239">
        <v>0.0021299999999999999</v>
      </c>
      <c r="T329" s="240">
        <f>S329*H329</f>
        <v>0.51119999999999999</v>
      </c>
      <c r="AR329" s="241" t="s">
        <v>219</v>
      </c>
      <c r="AT329" s="241" t="s">
        <v>169</v>
      </c>
      <c r="AU329" s="241" t="s">
        <v>87</v>
      </c>
      <c r="AY329" s="16" t="s">
        <v>166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85</v>
      </c>
      <c r="BK329" s="242">
        <f>ROUND(I329*H329,2)</f>
        <v>0</v>
      </c>
      <c r="BL329" s="16" t="s">
        <v>219</v>
      </c>
      <c r="BM329" s="241" t="s">
        <v>608</v>
      </c>
    </row>
    <row r="330" s="13" customFormat="1">
      <c r="B330" s="254"/>
      <c r="C330" s="255"/>
      <c r="D330" s="245" t="s">
        <v>176</v>
      </c>
      <c r="E330" s="256" t="s">
        <v>1</v>
      </c>
      <c r="F330" s="257" t="s">
        <v>609</v>
      </c>
      <c r="G330" s="255"/>
      <c r="H330" s="258">
        <v>240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AT330" s="264" t="s">
        <v>176</v>
      </c>
      <c r="AU330" s="264" t="s">
        <v>87</v>
      </c>
      <c r="AV330" s="13" t="s">
        <v>87</v>
      </c>
      <c r="AW330" s="13" t="s">
        <v>32</v>
      </c>
      <c r="AX330" s="13" t="s">
        <v>78</v>
      </c>
      <c r="AY330" s="264" t="s">
        <v>166</v>
      </c>
    </row>
    <row r="331" s="14" customFormat="1">
      <c r="B331" s="265"/>
      <c r="C331" s="266"/>
      <c r="D331" s="245" t="s">
        <v>176</v>
      </c>
      <c r="E331" s="267" t="s">
        <v>1</v>
      </c>
      <c r="F331" s="268" t="s">
        <v>181</v>
      </c>
      <c r="G331" s="266"/>
      <c r="H331" s="269">
        <v>240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176</v>
      </c>
      <c r="AU331" s="275" t="s">
        <v>87</v>
      </c>
      <c r="AV331" s="14" t="s">
        <v>174</v>
      </c>
      <c r="AW331" s="14" t="s">
        <v>32</v>
      </c>
      <c r="AX331" s="14" t="s">
        <v>85</v>
      </c>
      <c r="AY331" s="275" t="s">
        <v>166</v>
      </c>
    </row>
    <row r="332" s="1" customFormat="1" ht="24" customHeight="1">
      <c r="B332" s="37"/>
      <c r="C332" s="230" t="s">
        <v>610</v>
      </c>
      <c r="D332" s="230" t="s">
        <v>169</v>
      </c>
      <c r="E332" s="231" t="s">
        <v>611</v>
      </c>
      <c r="F332" s="232" t="s">
        <v>612</v>
      </c>
      <c r="G332" s="233" t="s">
        <v>234</v>
      </c>
      <c r="H332" s="234">
        <v>112.5</v>
      </c>
      <c r="I332" s="235"/>
      <c r="J332" s="236">
        <f>ROUND(I332*H332,2)</f>
        <v>0</v>
      </c>
      <c r="K332" s="232" t="s">
        <v>173</v>
      </c>
      <c r="L332" s="42"/>
      <c r="M332" s="237" t="s">
        <v>1</v>
      </c>
      <c r="N332" s="238" t="s">
        <v>43</v>
      </c>
      <c r="O332" s="85"/>
      <c r="P332" s="239">
        <f>O332*H332</f>
        <v>0</v>
      </c>
      <c r="Q332" s="239">
        <v>0.00066</v>
      </c>
      <c r="R332" s="239">
        <f>Q332*H332</f>
        <v>0.074249999999999997</v>
      </c>
      <c r="S332" s="239">
        <v>0</v>
      </c>
      <c r="T332" s="240">
        <f>S332*H332</f>
        <v>0</v>
      </c>
      <c r="AR332" s="241" t="s">
        <v>219</v>
      </c>
      <c r="AT332" s="241" t="s">
        <v>169</v>
      </c>
      <c r="AU332" s="241" t="s">
        <v>87</v>
      </c>
      <c r="AY332" s="16" t="s">
        <v>166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6" t="s">
        <v>85</v>
      </c>
      <c r="BK332" s="242">
        <f>ROUND(I332*H332,2)</f>
        <v>0</v>
      </c>
      <c r="BL332" s="16" t="s">
        <v>219</v>
      </c>
      <c r="BM332" s="241" t="s">
        <v>613</v>
      </c>
    </row>
    <row r="333" s="13" customFormat="1">
      <c r="B333" s="254"/>
      <c r="C333" s="255"/>
      <c r="D333" s="245" t="s">
        <v>176</v>
      </c>
      <c r="E333" s="256" t="s">
        <v>1</v>
      </c>
      <c r="F333" s="257" t="s">
        <v>614</v>
      </c>
      <c r="G333" s="255"/>
      <c r="H333" s="258">
        <v>112.5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AT333" s="264" t="s">
        <v>176</v>
      </c>
      <c r="AU333" s="264" t="s">
        <v>87</v>
      </c>
      <c r="AV333" s="13" t="s">
        <v>87</v>
      </c>
      <c r="AW333" s="13" t="s">
        <v>32</v>
      </c>
      <c r="AX333" s="13" t="s">
        <v>78</v>
      </c>
      <c r="AY333" s="264" t="s">
        <v>166</v>
      </c>
    </row>
    <row r="334" s="14" customFormat="1">
      <c r="B334" s="265"/>
      <c r="C334" s="266"/>
      <c r="D334" s="245" t="s">
        <v>176</v>
      </c>
      <c r="E334" s="267" t="s">
        <v>1</v>
      </c>
      <c r="F334" s="268" t="s">
        <v>181</v>
      </c>
      <c r="G334" s="266"/>
      <c r="H334" s="269">
        <v>112.5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AT334" s="275" t="s">
        <v>176</v>
      </c>
      <c r="AU334" s="275" t="s">
        <v>87</v>
      </c>
      <c r="AV334" s="14" t="s">
        <v>174</v>
      </c>
      <c r="AW334" s="14" t="s">
        <v>32</v>
      </c>
      <c r="AX334" s="14" t="s">
        <v>85</v>
      </c>
      <c r="AY334" s="275" t="s">
        <v>166</v>
      </c>
    </row>
    <row r="335" s="1" customFormat="1" ht="24" customHeight="1">
      <c r="B335" s="37"/>
      <c r="C335" s="230" t="s">
        <v>615</v>
      </c>
      <c r="D335" s="230" t="s">
        <v>169</v>
      </c>
      <c r="E335" s="231" t="s">
        <v>616</v>
      </c>
      <c r="F335" s="232" t="s">
        <v>617</v>
      </c>
      <c r="G335" s="233" t="s">
        <v>234</v>
      </c>
      <c r="H335" s="234">
        <v>97.5</v>
      </c>
      <c r="I335" s="235"/>
      <c r="J335" s="236">
        <f>ROUND(I335*H335,2)</f>
        <v>0</v>
      </c>
      <c r="K335" s="232" t="s">
        <v>173</v>
      </c>
      <c r="L335" s="42"/>
      <c r="M335" s="237" t="s">
        <v>1</v>
      </c>
      <c r="N335" s="238" t="s">
        <v>43</v>
      </c>
      <c r="O335" s="85"/>
      <c r="P335" s="239">
        <f>O335*H335</f>
        <v>0</v>
      </c>
      <c r="Q335" s="239">
        <v>0.00091</v>
      </c>
      <c r="R335" s="239">
        <f>Q335*H335</f>
        <v>0.088724999999999998</v>
      </c>
      <c r="S335" s="239">
        <v>0</v>
      </c>
      <c r="T335" s="240">
        <f>S335*H335</f>
        <v>0</v>
      </c>
      <c r="AR335" s="241" t="s">
        <v>219</v>
      </c>
      <c r="AT335" s="241" t="s">
        <v>169</v>
      </c>
      <c r="AU335" s="241" t="s">
        <v>87</v>
      </c>
      <c r="AY335" s="16" t="s">
        <v>166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6" t="s">
        <v>85</v>
      </c>
      <c r="BK335" s="242">
        <f>ROUND(I335*H335,2)</f>
        <v>0</v>
      </c>
      <c r="BL335" s="16" t="s">
        <v>219</v>
      </c>
      <c r="BM335" s="241" t="s">
        <v>618</v>
      </c>
    </row>
    <row r="336" s="13" customFormat="1">
      <c r="B336" s="254"/>
      <c r="C336" s="255"/>
      <c r="D336" s="245" t="s">
        <v>176</v>
      </c>
      <c r="E336" s="256" t="s">
        <v>1</v>
      </c>
      <c r="F336" s="257" t="s">
        <v>619</v>
      </c>
      <c r="G336" s="255"/>
      <c r="H336" s="258">
        <v>97.5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176</v>
      </c>
      <c r="AU336" s="264" t="s">
        <v>87</v>
      </c>
      <c r="AV336" s="13" t="s">
        <v>87</v>
      </c>
      <c r="AW336" s="13" t="s">
        <v>32</v>
      </c>
      <c r="AX336" s="13" t="s">
        <v>78</v>
      </c>
      <c r="AY336" s="264" t="s">
        <v>166</v>
      </c>
    </row>
    <row r="337" s="14" customFormat="1">
      <c r="B337" s="265"/>
      <c r="C337" s="266"/>
      <c r="D337" s="245" t="s">
        <v>176</v>
      </c>
      <c r="E337" s="267" t="s">
        <v>1</v>
      </c>
      <c r="F337" s="268" t="s">
        <v>181</v>
      </c>
      <c r="G337" s="266"/>
      <c r="H337" s="269">
        <v>97.5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AT337" s="275" t="s">
        <v>176</v>
      </c>
      <c r="AU337" s="275" t="s">
        <v>87</v>
      </c>
      <c r="AV337" s="14" t="s">
        <v>174</v>
      </c>
      <c r="AW337" s="14" t="s">
        <v>32</v>
      </c>
      <c r="AX337" s="14" t="s">
        <v>85</v>
      </c>
      <c r="AY337" s="275" t="s">
        <v>166</v>
      </c>
    </row>
    <row r="338" s="1" customFormat="1" ht="24" customHeight="1">
      <c r="B338" s="37"/>
      <c r="C338" s="230" t="s">
        <v>620</v>
      </c>
      <c r="D338" s="230" t="s">
        <v>169</v>
      </c>
      <c r="E338" s="231" t="s">
        <v>621</v>
      </c>
      <c r="F338" s="232" t="s">
        <v>622</v>
      </c>
      <c r="G338" s="233" t="s">
        <v>234</v>
      </c>
      <c r="H338" s="234">
        <v>7</v>
      </c>
      <c r="I338" s="235"/>
      <c r="J338" s="236">
        <f>ROUND(I338*H338,2)</f>
        <v>0</v>
      </c>
      <c r="K338" s="232" t="s">
        <v>173</v>
      </c>
      <c r="L338" s="42"/>
      <c r="M338" s="237" t="s">
        <v>1</v>
      </c>
      <c r="N338" s="238" t="s">
        <v>43</v>
      </c>
      <c r="O338" s="85"/>
      <c r="P338" s="239">
        <f>O338*H338</f>
        <v>0</v>
      </c>
      <c r="Q338" s="239">
        <v>0.0011900000000000001</v>
      </c>
      <c r="R338" s="239">
        <f>Q338*H338</f>
        <v>0.0083300000000000006</v>
      </c>
      <c r="S338" s="239">
        <v>0</v>
      </c>
      <c r="T338" s="240">
        <f>S338*H338</f>
        <v>0</v>
      </c>
      <c r="AR338" s="241" t="s">
        <v>219</v>
      </c>
      <c r="AT338" s="241" t="s">
        <v>169</v>
      </c>
      <c r="AU338" s="241" t="s">
        <v>87</v>
      </c>
      <c r="AY338" s="16" t="s">
        <v>166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6" t="s">
        <v>85</v>
      </c>
      <c r="BK338" s="242">
        <f>ROUND(I338*H338,2)</f>
        <v>0</v>
      </c>
      <c r="BL338" s="16" t="s">
        <v>219</v>
      </c>
      <c r="BM338" s="241" t="s">
        <v>623</v>
      </c>
    </row>
    <row r="339" s="1" customFormat="1" ht="24" customHeight="1">
      <c r="B339" s="37"/>
      <c r="C339" s="230" t="s">
        <v>624</v>
      </c>
      <c r="D339" s="230" t="s">
        <v>169</v>
      </c>
      <c r="E339" s="231" t="s">
        <v>625</v>
      </c>
      <c r="F339" s="232" t="s">
        <v>626</v>
      </c>
      <c r="G339" s="233" t="s">
        <v>234</v>
      </c>
      <c r="H339" s="234">
        <v>53</v>
      </c>
      <c r="I339" s="235"/>
      <c r="J339" s="236">
        <f>ROUND(I339*H339,2)</f>
        <v>0</v>
      </c>
      <c r="K339" s="232" t="s">
        <v>173</v>
      </c>
      <c r="L339" s="42"/>
      <c r="M339" s="237" t="s">
        <v>1</v>
      </c>
      <c r="N339" s="238" t="s">
        <v>43</v>
      </c>
      <c r="O339" s="85"/>
      <c r="P339" s="239">
        <f>O339*H339</f>
        <v>0</v>
      </c>
      <c r="Q339" s="239">
        <v>0.0025200000000000001</v>
      </c>
      <c r="R339" s="239">
        <f>Q339*H339</f>
        <v>0.13356000000000001</v>
      </c>
      <c r="S339" s="239">
        <v>0</v>
      </c>
      <c r="T339" s="240">
        <f>S339*H339</f>
        <v>0</v>
      </c>
      <c r="AR339" s="241" t="s">
        <v>219</v>
      </c>
      <c r="AT339" s="241" t="s">
        <v>169</v>
      </c>
      <c r="AU339" s="241" t="s">
        <v>87</v>
      </c>
      <c r="AY339" s="16" t="s">
        <v>166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6" t="s">
        <v>85</v>
      </c>
      <c r="BK339" s="242">
        <f>ROUND(I339*H339,2)</f>
        <v>0</v>
      </c>
      <c r="BL339" s="16" t="s">
        <v>219</v>
      </c>
      <c r="BM339" s="241" t="s">
        <v>627</v>
      </c>
    </row>
    <row r="340" s="1" customFormat="1" ht="36" customHeight="1">
      <c r="B340" s="37"/>
      <c r="C340" s="230" t="s">
        <v>628</v>
      </c>
      <c r="D340" s="230" t="s">
        <v>169</v>
      </c>
      <c r="E340" s="231" t="s">
        <v>629</v>
      </c>
      <c r="F340" s="232" t="s">
        <v>630</v>
      </c>
      <c r="G340" s="233" t="s">
        <v>234</v>
      </c>
      <c r="H340" s="234">
        <v>112.5</v>
      </c>
      <c r="I340" s="235"/>
      <c r="J340" s="236">
        <f>ROUND(I340*H340,2)</f>
        <v>0</v>
      </c>
      <c r="K340" s="232" t="s">
        <v>173</v>
      </c>
      <c r="L340" s="42"/>
      <c r="M340" s="237" t="s">
        <v>1</v>
      </c>
      <c r="N340" s="238" t="s">
        <v>43</v>
      </c>
      <c r="O340" s="85"/>
      <c r="P340" s="239">
        <f>O340*H340</f>
        <v>0</v>
      </c>
      <c r="Q340" s="239">
        <v>5.0000000000000002E-05</v>
      </c>
      <c r="R340" s="239">
        <f>Q340*H340</f>
        <v>0.0056250000000000007</v>
      </c>
      <c r="S340" s="239">
        <v>0</v>
      </c>
      <c r="T340" s="240">
        <f>S340*H340</f>
        <v>0</v>
      </c>
      <c r="AR340" s="241" t="s">
        <v>219</v>
      </c>
      <c r="AT340" s="241" t="s">
        <v>169</v>
      </c>
      <c r="AU340" s="241" t="s">
        <v>87</v>
      </c>
      <c r="AY340" s="16" t="s">
        <v>166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6" t="s">
        <v>85</v>
      </c>
      <c r="BK340" s="242">
        <f>ROUND(I340*H340,2)</f>
        <v>0</v>
      </c>
      <c r="BL340" s="16" t="s">
        <v>219</v>
      </c>
      <c r="BM340" s="241" t="s">
        <v>631</v>
      </c>
    </row>
    <row r="341" s="13" customFormat="1">
      <c r="B341" s="254"/>
      <c r="C341" s="255"/>
      <c r="D341" s="245" t="s">
        <v>176</v>
      </c>
      <c r="E341" s="256" t="s">
        <v>1</v>
      </c>
      <c r="F341" s="257" t="s">
        <v>614</v>
      </c>
      <c r="G341" s="255"/>
      <c r="H341" s="258">
        <v>112.5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AT341" s="264" t="s">
        <v>176</v>
      </c>
      <c r="AU341" s="264" t="s">
        <v>87</v>
      </c>
      <c r="AV341" s="13" t="s">
        <v>87</v>
      </c>
      <c r="AW341" s="13" t="s">
        <v>32</v>
      </c>
      <c r="AX341" s="13" t="s">
        <v>78</v>
      </c>
      <c r="AY341" s="264" t="s">
        <v>166</v>
      </c>
    </row>
    <row r="342" s="14" customFormat="1">
      <c r="B342" s="265"/>
      <c r="C342" s="266"/>
      <c r="D342" s="245" t="s">
        <v>176</v>
      </c>
      <c r="E342" s="267" t="s">
        <v>1</v>
      </c>
      <c r="F342" s="268" t="s">
        <v>181</v>
      </c>
      <c r="G342" s="266"/>
      <c r="H342" s="269">
        <v>112.5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AT342" s="275" t="s">
        <v>176</v>
      </c>
      <c r="AU342" s="275" t="s">
        <v>87</v>
      </c>
      <c r="AV342" s="14" t="s">
        <v>174</v>
      </c>
      <c r="AW342" s="14" t="s">
        <v>32</v>
      </c>
      <c r="AX342" s="14" t="s">
        <v>85</v>
      </c>
      <c r="AY342" s="275" t="s">
        <v>166</v>
      </c>
    </row>
    <row r="343" s="1" customFormat="1" ht="36" customHeight="1">
      <c r="B343" s="37"/>
      <c r="C343" s="230" t="s">
        <v>632</v>
      </c>
      <c r="D343" s="230" t="s">
        <v>169</v>
      </c>
      <c r="E343" s="231" t="s">
        <v>633</v>
      </c>
      <c r="F343" s="232" t="s">
        <v>634</v>
      </c>
      <c r="G343" s="233" t="s">
        <v>234</v>
      </c>
      <c r="H343" s="234">
        <v>15</v>
      </c>
      <c r="I343" s="235"/>
      <c r="J343" s="236">
        <f>ROUND(I343*H343,2)</f>
        <v>0</v>
      </c>
      <c r="K343" s="232" t="s">
        <v>173</v>
      </c>
      <c r="L343" s="42"/>
      <c r="M343" s="237" t="s">
        <v>1</v>
      </c>
      <c r="N343" s="238" t="s">
        <v>43</v>
      </c>
      <c r="O343" s="85"/>
      <c r="P343" s="239">
        <f>O343*H343</f>
        <v>0</v>
      </c>
      <c r="Q343" s="239">
        <v>6.9999999999999994E-05</v>
      </c>
      <c r="R343" s="239">
        <f>Q343*H343</f>
        <v>0.0010499999999999999</v>
      </c>
      <c r="S343" s="239">
        <v>0</v>
      </c>
      <c r="T343" s="240">
        <f>S343*H343</f>
        <v>0</v>
      </c>
      <c r="AR343" s="241" t="s">
        <v>219</v>
      </c>
      <c r="AT343" s="241" t="s">
        <v>169</v>
      </c>
      <c r="AU343" s="241" t="s">
        <v>87</v>
      </c>
      <c r="AY343" s="16" t="s">
        <v>166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6" t="s">
        <v>85</v>
      </c>
      <c r="BK343" s="242">
        <f>ROUND(I343*H343,2)</f>
        <v>0</v>
      </c>
      <c r="BL343" s="16" t="s">
        <v>219</v>
      </c>
      <c r="BM343" s="241" t="s">
        <v>635</v>
      </c>
    </row>
    <row r="344" s="1" customFormat="1" ht="36" customHeight="1">
      <c r="B344" s="37"/>
      <c r="C344" s="230" t="s">
        <v>636</v>
      </c>
      <c r="D344" s="230" t="s">
        <v>169</v>
      </c>
      <c r="E344" s="231" t="s">
        <v>637</v>
      </c>
      <c r="F344" s="232" t="s">
        <v>638</v>
      </c>
      <c r="G344" s="233" t="s">
        <v>234</v>
      </c>
      <c r="H344" s="234">
        <v>25</v>
      </c>
      <c r="I344" s="235"/>
      <c r="J344" s="236">
        <f>ROUND(I344*H344,2)</f>
        <v>0</v>
      </c>
      <c r="K344" s="232" t="s">
        <v>173</v>
      </c>
      <c r="L344" s="42"/>
      <c r="M344" s="237" t="s">
        <v>1</v>
      </c>
      <c r="N344" s="238" t="s">
        <v>43</v>
      </c>
      <c r="O344" s="85"/>
      <c r="P344" s="239">
        <f>O344*H344</f>
        <v>0</v>
      </c>
      <c r="Q344" s="239">
        <v>8.0000000000000007E-05</v>
      </c>
      <c r="R344" s="239">
        <f>Q344*H344</f>
        <v>0.002</v>
      </c>
      <c r="S344" s="239">
        <v>0</v>
      </c>
      <c r="T344" s="240">
        <f>S344*H344</f>
        <v>0</v>
      </c>
      <c r="AR344" s="241" t="s">
        <v>219</v>
      </c>
      <c r="AT344" s="241" t="s">
        <v>169</v>
      </c>
      <c r="AU344" s="241" t="s">
        <v>87</v>
      </c>
      <c r="AY344" s="16" t="s">
        <v>166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6" t="s">
        <v>85</v>
      </c>
      <c r="BK344" s="242">
        <f>ROUND(I344*H344,2)</f>
        <v>0</v>
      </c>
      <c r="BL344" s="16" t="s">
        <v>219</v>
      </c>
      <c r="BM344" s="241" t="s">
        <v>639</v>
      </c>
    </row>
    <row r="345" s="1" customFormat="1" ht="36" customHeight="1">
      <c r="B345" s="37"/>
      <c r="C345" s="230" t="s">
        <v>640</v>
      </c>
      <c r="D345" s="230" t="s">
        <v>169</v>
      </c>
      <c r="E345" s="231" t="s">
        <v>641</v>
      </c>
      <c r="F345" s="232" t="s">
        <v>642</v>
      </c>
      <c r="G345" s="233" t="s">
        <v>234</v>
      </c>
      <c r="H345" s="234">
        <v>97.5</v>
      </c>
      <c r="I345" s="235"/>
      <c r="J345" s="236">
        <f>ROUND(I345*H345,2)</f>
        <v>0</v>
      </c>
      <c r="K345" s="232" t="s">
        <v>173</v>
      </c>
      <c r="L345" s="42"/>
      <c r="M345" s="237" t="s">
        <v>1</v>
      </c>
      <c r="N345" s="238" t="s">
        <v>43</v>
      </c>
      <c r="O345" s="85"/>
      <c r="P345" s="239">
        <f>O345*H345</f>
        <v>0</v>
      </c>
      <c r="Q345" s="239">
        <v>6.9999999999999994E-05</v>
      </c>
      <c r="R345" s="239">
        <f>Q345*H345</f>
        <v>0.0068249999999999995</v>
      </c>
      <c r="S345" s="239">
        <v>0</v>
      </c>
      <c r="T345" s="240">
        <f>S345*H345</f>
        <v>0</v>
      </c>
      <c r="AR345" s="241" t="s">
        <v>219</v>
      </c>
      <c r="AT345" s="241" t="s">
        <v>169</v>
      </c>
      <c r="AU345" s="241" t="s">
        <v>87</v>
      </c>
      <c r="AY345" s="16" t="s">
        <v>166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6" t="s">
        <v>85</v>
      </c>
      <c r="BK345" s="242">
        <f>ROUND(I345*H345,2)</f>
        <v>0</v>
      </c>
      <c r="BL345" s="16" t="s">
        <v>219</v>
      </c>
      <c r="BM345" s="241" t="s">
        <v>643</v>
      </c>
    </row>
    <row r="346" s="13" customFormat="1">
      <c r="B346" s="254"/>
      <c r="C346" s="255"/>
      <c r="D346" s="245" t="s">
        <v>176</v>
      </c>
      <c r="E346" s="256" t="s">
        <v>1</v>
      </c>
      <c r="F346" s="257" t="s">
        <v>619</v>
      </c>
      <c r="G346" s="255"/>
      <c r="H346" s="258">
        <v>97.5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AT346" s="264" t="s">
        <v>176</v>
      </c>
      <c r="AU346" s="264" t="s">
        <v>87</v>
      </c>
      <c r="AV346" s="13" t="s">
        <v>87</v>
      </c>
      <c r="AW346" s="13" t="s">
        <v>32</v>
      </c>
      <c r="AX346" s="13" t="s">
        <v>78</v>
      </c>
      <c r="AY346" s="264" t="s">
        <v>166</v>
      </c>
    </row>
    <row r="347" s="14" customFormat="1">
      <c r="B347" s="265"/>
      <c r="C347" s="266"/>
      <c r="D347" s="245" t="s">
        <v>176</v>
      </c>
      <c r="E347" s="267" t="s">
        <v>1</v>
      </c>
      <c r="F347" s="268" t="s">
        <v>181</v>
      </c>
      <c r="G347" s="266"/>
      <c r="H347" s="269">
        <v>97.5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AT347" s="275" t="s">
        <v>176</v>
      </c>
      <c r="AU347" s="275" t="s">
        <v>87</v>
      </c>
      <c r="AV347" s="14" t="s">
        <v>174</v>
      </c>
      <c r="AW347" s="14" t="s">
        <v>32</v>
      </c>
      <c r="AX347" s="14" t="s">
        <v>85</v>
      </c>
      <c r="AY347" s="275" t="s">
        <v>166</v>
      </c>
    </row>
    <row r="348" s="1" customFormat="1" ht="36" customHeight="1">
      <c r="B348" s="37"/>
      <c r="C348" s="230" t="s">
        <v>644</v>
      </c>
      <c r="D348" s="230" t="s">
        <v>169</v>
      </c>
      <c r="E348" s="231" t="s">
        <v>645</v>
      </c>
      <c r="F348" s="232" t="s">
        <v>646</v>
      </c>
      <c r="G348" s="233" t="s">
        <v>234</v>
      </c>
      <c r="H348" s="234">
        <v>15</v>
      </c>
      <c r="I348" s="235"/>
      <c r="J348" s="236">
        <f>ROUND(I348*H348,2)</f>
        <v>0</v>
      </c>
      <c r="K348" s="232" t="s">
        <v>173</v>
      </c>
      <c r="L348" s="42"/>
      <c r="M348" s="237" t="s">
        <v>1</v>
      </c>
      <c r="N348" s="238" t="s">
        <v>43</v>
      </c>
      <c r="O348" s="85"/>
      <c r="P348" s="239">
        <f>O348*H348</f>
        <v>0</v>
      </c>
      <c r="Q348" s="239">
        <v>0.00024000000000000001</v>
      </c>
      <c r="R348" s="239">
        <f>Q348*H348</f>
        <v>0.0035999999999999999</v>
      </c>
      <c r="S348" s="239">
        <v>0</v>
      </c>
      <c r="T348" s="240">
        <f>S348*H348</f>
        <v>0</v>
      </c>
      <c r="AR348" s="241" t="s">
        <v>219</v>
      </c>
      <c r="AT348" s="241" t="s">
        <v>169</v>
      </c>
      <c r="AU348" s="241" t="s">
        <v>87</v>
      </c>
      <c r="AY348" s="16" t="s">
        <v>166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6" t="s">
        <v>85</v>
      </c>
      <c r="BK348" s="242">
        <f>ROUND(I348*H348,2)</f>
        <v>0</v>
      </c>
      <c r="BL348" s="16" t="s">
        <v>219</v>
      </c>
      <c r="BM348" s="241" t="s">
        <v>647</v>
      </c>
    </row>
    <row r="349" s="1" customFormat="1" ht="36" customHeight="1">
      <c r="B349" s="37"/>
      <c r="C349" s="230" t="s">
        <v>648</v>
      </c>
      <c r="D349" s="230" t="s">
        <v>169</v>
      </c>
      <c r="E349" s="231" t="s">
        <v>649</v>
      </c>
      <c r="F349" s="232" t="s">
        <v>650</v>
      </c>
      <c r="G349" s="233" t="s">
        <v>234</v>
      </c>
      <c r="H349" s="234">
        <v>25</v>
      </c>
      <c r="I349" s="235"/>
      <c r="J349" s="236">
        <f>ROUND(I349*H349,2)</f>
        <v>0</v>
      </c>
      <c r="K349" s="232" t="s">
        <v>173</v>
      </c>
      <c r="L349" s="42"/>
      <c r="M349" s="237" t="s">
        <v>1</v>
      </c>
      <c r="N349" s="238" t="s">
        <v>43</v>
      </c>
      <c r="O349" s="85"/>
      <c r="P349" s="239">
        <f>O349*H349</f>
        <v>0</v>
      </c>
      <c r="Q349" s="239">
        <v>0.00027</v>
      </c>
      <c r="R349" s="239">
        <f>Q349*H349</f>
        <v>0.0067499999999999999</v>
      </c>
      <c r="S349" s="239">
        <v>0</v>
      </c>
      <c r="T349" s="240">
        <f>S349*H349</f>
        <v>0</v>
      </c>
      <c r="AR349" s="241" t="s">
        <v>219</v>
      </c>
      <c r="AT349" s="241" t="s">
        <v>169</v>
      </c>
      <c r="AU349" s="241" t="s">
        <v>87</v>
      </c>
      <c r="AY349" s="16" t="s">
        <v>166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6" t="s">
        <v>85</v>
      </c>
      <c r="BK349" s="242">
        <f>ROUND(I349*H349,2)</f>
        <v>0</v>
      </c>
      <c r="BL349" s="16" t="s">
        <v>219</v>
      </c>
      <c r="BM349" s="241" t="s">
        <v>651</v>
      </c>
    </row>
    <row r="350" s="1" customFormat="1" ht="24" customHeight="1">
      <c r="B350" s="37"/>
      <c r="C350" s="230" t="s">
        <v>652</v>
      </c>
      <c r="D350" s="230" t="s">
        <v>169</v>
      </c>
      <c r="E350" s="231" t="s">
        <v>653</v>
      </c>
      <c r="F350" s="232" t="s">
        <v>654</v>
      </c>
      <c r="G350" s="233" t="s">
        <v>218</v>
      </c>
      <c r="H350" s="234">
        <v>120</v>
      </c>
      <c r="I350" s="235"/>
      <c r="J350" s="236">
        <f>ROUND(I350*H350,2)</f>
        <v>0</v>
      </c>
      <c r="K350" s="232" t="s">
        <v>173</v>
      </c>
      <c r="L350" s="42"/>
      <c r="M350" s="237" t="s">
        <v>1</v>
      </c>
      <c r="N350" s="238" t="s">
        <v>43</v>
      </c>
      <c r="O350" s="85"/>
      <c r="P350" s="239">
        <f>O350*H350</f>
        <v>0</v>
      </c>
      <c r="Q350" s="239">
        <v>0.00056999999999999998</v>
      </c>
      <c r="R350" s="239">
        <f>Q350*H350</f>
        <v>0.068400000000000002</v>
      </c>
      <c r="S350" s="239">
        <v>0</v>
      </c>
      <c r="T350" s="240">
        <f>S350*H350</f>
        <v>0</v>
      </c>
      <c r="AR350" s="241" t="s">
        <v>219</v>
      </c>
      <c r="AT350" s="241" t="s">
        <v>169</v>
      </c>
      <c r="AU350" s="241" t="s">
        <v>87</v>
      </c>
      <c r="AY350" s="16" t="s">
        <v>166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6" t="s">
        <v>85</v>
      </c>
      <c r="BK350" s="242">
        <f>ROUND(I350*H350,2)</f>
        <v>0</v>
      </c>
      <c r="BL350" s="16" t="s">
        <v>219</v>
      </c>
      <c r="BM350" s="241" t="s">
        <v>655</v>
      </c>
    </row>
    <row r="351" s="13" customFormat="1">
      <c r="B351" s="254"/>
      <c r="C351" s="255"/>
      <c r="D351" s="245" t="s">
        <v>176</v>
      </c>
      <c r="E351" s="256" t="s">
        <v>1</v>
      </c>
      <c r="F351" s="257" t="s">
        <v>374</v>
      </c>
      <c r="G351" s="255"/>
      <c r="H351" s="258">
        <v>120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AT351" s="264" t="s">
        <v>176</v>
      </c>
      <c r="AU351" s="264" t="s">
        <v>87</v>
      </c>
      <c r="AV351" s="13" t="s">
        <v>87</v>
      </c>
      <c r="AW351" s="13" t="s">
        <v>32</v>
      </c>
      <c r="AX351" s="13" t="s">
        <v>78</v>
      </c>
      <c r="AY351" s="264" t="s">
        <v>166</v>
      </c>
    </row>
    <row r="352" s="14" customFormat="1">
      <c r="B352" s="265"/>
      <c r="C352" s="266"/>
      <c r="D352" s="245" t="s">
        <v>176</v>
      </c>
      <c r="E352" s="267" t="s">
        <v>1</v>
      </c>
      <c r="F352" s="268" t="s">
        <v>181</v>
      </c>
      <c r="G352" s="266"/>
      <c r="H352" s="269">
        <v>120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AT352" s="275" t="s">
        <v>176</v>
      </c>
      <c r="AU352" s="275" t="s">
        <v>87</v>
      </c>
      <c r="AV352" s="14" t="s">
        <v>174</v>
      </c>
      <c r="AW352" s="14" t="s">
        <v>32</v>
      </c>
      <c r="AX352" s="14" t="s">
        <v>85</v>
      </c>
      <c r="AY352" s="275" t="s">
        <v>166</v>
      </c>
    </row>
    <row r="353" s="1" customFormat="1" ht="24" customHeight="1">
      <c r="B353" s="37"/>
      <c r="C353" s="230" t="s">
        <v>656</v>
      </c>
      <c r="D353" s="230" t="s">
        <v>169</v>
      </c>
      <c r="E353" s="231" t="s">
        <v>657</v>
      </c>
      <c r="F353" s="232" t="s">
        <v>658</v>
      </c>
      <c r="G353" s="233" t="s">
        <v>218</v>
      </c>
      <c r="H353" s="234">
        <v>1</v>
      </c>
      <c r="I353" s="235"/>
      <c r="J353" s="236">
        <f>ROUND(I353*H353,2)</f>
        <v>0</v>
      </c>
      <c r="K353" s="232" t="s">
        <v>173</v>
      </c>
      <c r="L353" s="42"/>
      <c r="M353" s="237" t="s">
        <v>1</v>
      </c>
      <c r="N353" s="238" t="s">
        <v>43</v>
      </c>
      <c r="O353" s="85"/>
      <c r="P353" s="239">
        <f>O353*H353</f>
        <v>0</v>
      </c>
      <c r="Q353" s="239">
        <v>0.00040000000000000002</v>
      </c>
      <c r="R353" s="239">
        <f>Q353*H353</f>
        <v>0.00040000000000000002</v>
      </c>
      <c r="S353" s="239">
        <v>0</v>
      </c>
      <c r="T353" s="240">
        <f>S353*H353</f>
        <v>0</v>
      </c>
      <c r="AR353" s="241" t="s">
        <v>219</v>
      </c>
      <c r="AT353" s="241" t="s">
        <v>169</v>
      </c>
      <c r="AU353" s="241" t="s">
        <v>87</v>
      </c>
      <c r="AY353" s="16" t="s">
        <v>166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6" t="s">
        <v>85</v>
      </c>
      <c r="BK353" s="242">
        <f>ROUND(I353*H353,2)</f>
        <v>0</v>
      </c>
      <c r="BL353" s="16" t="s">
        <v>219</v>
      </c>
      <c r="BM353" s="241" t="s">
        <v>659</v>
      </c>
    </row>
    <row r="354" s="1" customFormat="1" ht="24" customHeight="1">
      <c r="B354" s="37"/>
      <c r="C354" s="230" t="s">
        <v>660</v>
      </c>
      <c r="D354" s="230" t="s">
        <v>169</v>
      </c>
      <c r="E354" s="231" t="s">
        <v>661</v>
      </c>
      <c r="F354" s="232" t="s">
        <v>662</v>
      </c>
      <c r="G354" s="233" t="s">
        <v>218</v>
      </c>
      <c r="H354" s="234">
        <v>1</v>
      </c>
      <c r="I354" s="235"/>
      <c r="J354" s="236">
        <f>ROUND(I354*H354,2)</f>
        <v>0</v>
      </c>
      <c r="K354" s="232" t="s">
        <v>173</v>
      </c>
      <c r="L354" s="42"/>
      <c r="M354" s="237" t="s">
        <v>1</v>
      </c>
      <c r="N354" s="238" t="s">
        <v>43</v>
      </c>
      <c r="O354" s="85"/>
      <c r="P354" s="239">
        <f>O354*H354</f>
        <v>0</v>
      </c>
      <c r="Q354" s="239">
        <v>0.00056999999999999998</v>
      </c>
      <c r="R354" s="239">
        <f>Q354*H354</f>
        <v>0.00056999999999999998</v>
      </c>
      <c r="S354" s="239">
        <v>0</v>
      </c>
      <c r="T354" s="240">
        <f>S354*H354</f>
        <v>0</v>
      </c>
      <c r="AR354" s="241" t="s">
        <v>219</v>
      </c>
      <c r="AT354" s="241" t="s">
        <v>169</v>
      </c>
      <c r="AU354" s="241" t="s">
        <v>87</v>
      </c>
      <c r="AY354" s="16" t="s">
        <v>166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6" t="s">
        <v>85</v>
      </c>
      <c r="BK354" s="242">
        <f>ROUND(I354*H354,2)</f>
        <v>0</v>
      </c>
      <c r="BL354" s="16" t="s">
        <v>219</v>
      </c>
      <c r="BM354" s="241" t="s">
        <v>663</v>
      </c>
    </row>
    <row r="355" s="1" customFormat="1" ht="24" customHeight="1">
      <c r="B355" s="37"/>
      <c r="C355" s="230" t="s">
        <v>664</v>
      </c>
      <c r="D355" s="230" t="s">
        <v>169</v>
      </c>
      <c r="E355" s="231" t="s">
        <v>665</v>
      </c>
      <c r="F355" s="232" t="s">
        <v>666</v>
      </c>
      <c r="G355" s="233" t="s">
        <v>234</v>
      </c>
      <c r="H355" s="234">
        <v>270</v>
      </c>
      <c r="I355" s="235"/>
      <c r="J355" s="236">
        <f>ROUND(I355*H355,2)</f>
        <v>0</v>
      </c>
      <c r="K355" s="232" t="s">
        <v>173</v>
      </c>
      <c r="L355" s="42"/>
      <c r="M355" s="237" t="s">
        <v>1</v>
      </c>
      <c r="N355" s="238" t="s">
        <v>43</v>
      </c>
      <c r="O355" s="85"/>
      <c r="P355" s="239">
        <f>O355*H355</f>
        <v>0</v>
      </c>
      <c r="Q355" s="239">
        <v>0.00040000000000000002</v>
      </c>
      <c r="R355" s="239">
        <f>Q355*H355</f>
        <v>0.108</v>
      </c>
      <c r="S355" s="239">
        <v>0</v>
      </c>
      <c r="T355" s="240">
        <f>S355*H355</f>
        <v>0</v>
      </c>
      <c r="AR355" s="241" t="s">
        <v>219</v>
      </c>
      <c r="AT355" s="241" t="s">
        <v>169</v>
      </c>
      <c r="AU355" s="241" t="s">
        <v>87</v>
      </c>
      <c r="AY355" s="16" t="s">
        <v>166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6" t="s">
        <v>85</v>
      </c>
      <c r="BK355" s="242">
        <f>ROUND(I355*H355,2)</f>
        <v>0</v>
      </c>
      <c r="BL355" s="16" t="s">
        <v>219</v>
      </c>
      <c r="BM355" s="241" t="s">
        <v>667</v>
      </c>
    </row>
    <row r="356" s="13" customFormat="1">
      <c r="B356" s="254"/>
      <c r="C356" s="255"/>
      <c r="D356" s="245" t="s">
        <v>176</v>
      </c>
      <c r="E356" s="256" t="s">
        <v>1</v>
      </c>
      <c r="F356" s="257" t="s">
        <v>668</v>
      </c>
      <c r="G356" s="255"/>
      <c r="H356" s="258">
        <v>270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176</v>
      </c>
      <c r="AU356" s="264" t="s">
        <v>87</v>
      </c>
      <c r="AV356" s="13" t="s">
        <v>87</v>
      </c>
      <c r="AW356" s="13" t="s">
        <v>32</v>
      </c>
      <c r="AX356" s="13" t="s">
        <v>78</v>
      </c>
      <c r="AY356" s="264" t="s">
        <v>166</v>
      </c>
    </row>
    <row r="357" s="14" customFormat="1">
      <c r="B357" s="265"/>
      <c r="C357" s="266"/>
      <c r="D357" s="245" t="s">
        <v>176</v>
      </c>
      <c r="E357" s="267" t="s">
        <v>1</v>
      </c>
      <c r="F357" s="268" t="s">
        <v>181</v>
      </c>
      <c r="G357" s="266"/>
      <c r="H357" s="269">
        <v>270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AT357" s="275" t="s">
        <v>176</v>
      </c>
      <c r="AU357" s="275" t="s">
        <v>87</v>
      </c>
      <c r="AV357" s="14" t="s">
        <v>174</v>
      </c>
      <c r="AW357" s="14" t="s">
        <v>32</v>
      </c>
      <c r="AX357" s="14" t="s">
        <v>85</v>
      </c>
      <c r="AY357" s="275" t="s">
        <v>166</v>
      </c>
    </row>
    <row r="358" s="1" customFormat="1" ht="16.5" customHeight="1">
      <c r="B358" s="37"/>
      <c r="C358" s="230" t="s">
        <v>669</v>
      </c>
      <c r="D358" s="230" t="s">
        <v>169</v>
      </c>
      <c r="E358" s="231" t="s">
        <v>670</v>
      </c>
      <c r="F358" s="232" t="s">
        <v>671</v>
      </c>
      <c r="G358" s="233" t="s">
        <v>234</v>
      </c>
      <c r="H358" s="234">
        <v>270</v>
      </c>
      <c r="I358" s="235"/>
      <c r="J358" s="236">
        <f>ROUND(I358*H358,2)</f>
        <v>0</v>
      </c>
      <c r="K358" s="232" t="s">
        <v>173</v>
      </c>
      <c r="L358" s="42"/>
      <c r="M358" s="237" t="s">
        <v>1</v>
      </c>
      <c r="N358" s="238" t="s">
        <v>43</v>
      </c>
      <c r="O358" s="85"/>
      <c r="P358" s="239">
        <f>O358*H358</f>
        <v>0</v>
      </c>
      <c r="Q358" s="239">
        <v>1.0000000000000001E-05</v>
      </c>
      <c r="R358" s="239">
        <f>Q358*H358</f>
        <v>0.0027000000000000001</v>
      </c>
      <c r="S358" s="239">
        <v>0</v>
      </c>
      <c r="T358" s="240">
        <f>S358*H358</f>
        <v>0</v>
      </c>
      <c r="AR358" s="241" t="s">
        <v>219</v>
      </c>
      <c r="AT358" s="241" t="s">
        <v>169</v>
      </c>
      <c r="AU358" s="241" t="s">
        <v>87</v>
      </c>
      <c r="AY358" s="16" t="s">
        <v>166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6" t="s">
        <v>85</v>
      </c>
      <c r="BK358" s="242">
        <f>ROUND(I358*H358,2)</f>
        <v>0</v>
      </c>
      <c r="BL358" s="16" t="s">
        <v>219</v>
      </c>
      <c r="BM358" s="241" t="s">
        <v>672</v>
      </c>
    </row>
    <row r="359" s="1" customFormat="1" ht="24" customHeight="1">
      <c r="B359" s="37"/>
      <c r="C359" s="230" t="s">
        <v>673</v>
      </c>
      <c r="D359" s="230" t="s">
        <v>169</v>
      </c>
      <c r="E359" s="231" t="s">
        <v>674</v>
      </c>
      <c r="F359" s="232" t="s">
        <v>675</v>
      </c>
      <c r="G359" s="233" t="s">
        <v>192</v>
      </c>
      <c r="H359" s="234">
        <v>0.51100000000000001</v>
      </c>
      <c r="I359" s="235"/>
      <c r="J359" s="236">
        <f>ROUND(I359*H359,2)</f>
        <v>0</v>
      </c>
      <c r="K359" s="232" t="s">
        <v>173</v>
      </c>
      <c r="L359" s="42"/>
      <c r="M359" s="237" t="s">
        <v>1</v>
      </c>
      <c r="N359" s="238" t="s">
        <v>43</v>
      </c>
      <c r="O359" s="85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AR359" s="241" t="s">
        <v>219</v>
      </c>
      <c r="AT359" s="241" t="s">
        <v>169</v>
      </c>
      <c r="AU359" s="241" t="s">
        <v>87</v>
      </c>
      <c r="AY359" s="16" t="s">
        <v>166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6" t="s">
        <v>85</v>
      </c>
      <c r="BK359" s="242">
        <f>ROUND(I359*H359,2)</f>
        <v>0</v>
      </c>
      <c r="BL359" s="16" t="s">
        <v>219</v>
      </c>
      <c r="BM359" s="241" t="s">
        <v>676</v>
      </c>
    </row>
    <row r="360" s="11" customFormat="1" ht="22.8" customHeight="1">
      <c r="B360" s="214"/>
      <c r="C360" s="215"/>
      <c r="D360" s="216" t="s">
        <v>77</v>
      </c>
      <c r="E360" s="228" t="s">
        <v>677</v>
      </c>
      <c r="F360" s="228" t="s">
        <v>678</v>
      </c>
      <c r="G360" s="215"/>
      <c r="H360" s="215"/>
      <c r="I360" s="218"/>
      <c r="J360" s="229">
        <f>BK360</f>
        <v>0</v>
      </c>
      <c r="K360" s="215"/>
      <c r="L360" s="220"/>
      <c r="M360" s="221"/>
      <c r="N360" s="222"/>
      <c r="O360" s="222"/>
      <c r="P360" s="223">
        <f>SUM(P361:P412)</f>
        <v>0</v>
      </c>
      <c r="Q360" s="222"/>
      <c r="R360" s="223">
        <f>SUM(R361:R412)</f>
        <v>1.752</v>
      </c>
      <c r="S360" s="222"/>
      <c r="T360" s="224">
        <f>SUM(T361:T412)</f>
        <v>1.9919999999999998</v>
      </c>
      <c r="AR360" s="225" t="s">
        <v>87</v>
      </c>
      <c r="AT360" s="226" t="s">
        <v>77</v>
      </c>
      <c r="AU360" s="226" t="s">
        <v>85</v>
      </c>
      <c r="AY360" s="225" t="s">
        <v>166</v>
      </c>
      <c r="BK360" s="227">
        <f>SUM(BK361:BK412)</f>
        <v>0</v>
      </c>
    </row>
    <row r="361" s="1" customFormat="1" ht="16.5" customHeight="1">
      <c r="B361" s="37"/>
      <c r="C361" s="230" t="s">
        <v>679</v>
      </c>
      <c r="D361" s="230" t="s">
        <v>169</v>
      </c>
      <c r="E361" s="231" t="s">
        <v>680</v>
      </c>
      <c r="F361" s="232" t="s">
        <v>681</v>
      </c>
      <c r="G361" s="233" t="s">
        <v>280</v>
      </c>
      <c r="H361" s="234">
        <v>30</v>
      </c>
      <c r="I361" s="235"/>
      <c r="J361" s="236">
        <f>ROUND(I361*H361,2)</f>
        <v>0</v>
      </c>
      <c r="K361" s="232" t="s">
        <v>173</v>
      </c>
      <c r="L361" s="42"/>
      <c r="M361" s="237" t="s">
        <v>1</v>
      </c>
      <c r="N361" s="238" t="s">
        <v>43</v>
      </c>
      <c r="O361" s="85"/>
      <c r="P361" s="239">
        <f>O361*H361</f>
        <v>0</v>
      </c>
      <c r="Q361" s="239">
        <v>0</v>
      </c>
      <c r="R361" s="239">
        <f>Q361*H361</f>
        <v>0</v>
      </c>
      <c r="S361" s="239">
        <v>0.01933</v>
      </c>
      <c r="T361" s="240">
        <f>S361*H361</f>
        <v>0.57989999999999997</v>
      </c>
      <c r="AR361" s="241" t="s">
        <v>219</v>
      </c>
      <c r="AT361" s="241" t="s">
        <v>169</v>
      </c>
      <c r="AU361" s="241" t="s">
        <v>87</v>
      </c>
      <c r="AY361" s="16" t="s">
        <v>166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6" t="s">
        <v>85</v>
      </c>
      <c r="BK361" s="242">
        <f>ROUND(I361*H361,2)</f>
        <v>0</v>
      </c>
      <c r="BL361" s="16" t="s">
        <v>219</v>
      </c>
      <c r="BM361" s="241" t="s">
        <v>682</v>
      </c>
    </row>
    <row r="362" s="13" customFormat="1">
      <c r="B362" s="254"/>
      <c r="C362" s="255"/>
      <c r="D362" s="245" t="s">
        <v>176</v>
      </c>
      <c r="E362" s="256" t="s">
        <v>1</v>
      </c>
      <c r="F362" s="257" t="s">
        <v>221</v>
      </c>
      <c r="G362" s="255"/>
      <c r="H362" s="258">
        <v>30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AT362" s="264" t="s">
        <v>176</v>
      </c>
      <c r="AU362" s="264" t="s">
        <v>87</v>
      </c>
      <c r="AV362" s="13" t="s">
        <v>87</v>
      </c>
      <c r="AW362" s="13" t="s">
        <v>32</v>
      </c>
      <c r="AX362" s="13" t="s">
        <v>78</v>
      </c>
      <c r="AY362" s="264" t="s">
        <v>166</v>
      </c>
    </row>
    <row r="363" s="14" customFormat="1">
      <c r="B363" s="265"/>
      <c r="C363" s="266"/>
      <c r="D363" s="245" t="s">
        <v>176</v>
      </c>
      <c r="E363" s="267" t="s">
        <v>1</v>
      </c>
      <c r="F363" s="268" t="s">
        <v>181</v>
      </c>
      <c r="G363" s="266"/>
      <c r="H363" s="269">
        <v>30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176</v>
      </c>
      <c r="AU363" s="275" t="s">
        <v>87</v>
      </c>
      <c r="AV363" s="14" t="s">
        <v>174</v>
      </c>
      <c r="AW363" s="14" t="s">
        <v>32</v>
      </c>
      <c r="AX363" s="14" t="s">
        <v>85</v>
      </c>
      <c r="AY363" s="275" t="s">
        <v>166</v>
      </c>
    </row>
    <row r="364" s="1" customFormat="1" ht="24" customHeight="1">
      <c r="B364" s="37"/>
      <c r="C364" s="230" t="s">
        <v>683</v>
      </c>
      <c r="D364" s="230" t="s">
        <v>169</v>
      </c>
      <c r="E364" s="231" t="s">
        <v>684</v>
      </c>
      <c r="F364" s="232" t="s">
        <v>685</v>
      </c>
      <c r="G364" s="233" t="s">
        <v>280</v>
      </c>
      <c r="H364" s="234">
        <v>30</v>
      </c>
      <c r="I364" s="235"/>
      <c r="J364" s="236">
        <f>ROUND(I364*H364,2)</f>
        <v>0</v>
      </c>
      <c r="K364" s="232" t="s">
        <v>173</v>
      </c>
      <c r="L364" s="42"/>
      <c r="M364" s="237" t="s">
        <v>1</v>
      </c>
      <c r="N364" s="238" t="s">
        <v>43</v>
      </c>
      <c r="O364" s="85"/>
      <c r="P364" s="239">
        <f>O364*H364</f>
        <v>0</v>
      </c>
      <c r="Q364" s="239">
        <v>0.023199999999999998</v>
      </c>
      <c r="R364" s="239">
        <f>Q364*H364</f>
        <v>0.69599999999999995</v>
      </c>
      <c r="S364" s="239">
        <v>0</v>
      </c>
      <c r="T364" s="240">
        <f>S364*H364</f>
        <v>0</v>
      </c>
      <c r="AR364" s="241" t="s">
        <v>219</v>
      </c>
      <c r="AT364" s="241" t="s">
        <v>169</v>
      </c>
      <c r="AU364" s="241" t="s">
        <v>87</v>
      </c>
      <c r="AY364" s="16" t="s">
        <v>166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6" t="s">
        <v>85</v>
      </c>
      <c r="BK364" s="242">
        <f>ROUND(I364*H364,2)</f>
        <v>0</v>
      </c>
      <c r="BL364" s="16" t="s">
        <v>219</v>
      </c>
      <c r="BM364" s="241" t="s">
        <v>686</v>
      </c>
    </row>
    <row r="365" s="13" customFormat="1">
      <c r="B365" s="254"/>
      <c r="C365" s="255"/>
      <c r="D365" s="245" t="s">
        <v>176</v>
      </c>
      <c r="E365" s="256" t="s">
        <v>1</v>
      </c>
      <c r="F365" s="257" t="s">
        <v>221</v>
      </c>
      <c r="G365" s="255"/>
      <c r="H365" s="258">
        <v>30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176</v>
      </c>
      <c r="AU365" s="264" t="s">
        <v>87</v>
      </c>
      <c r="AV365" s="13" t="s">
        <v>87</v>
      </c>
      <c r="AW365" s="13" t="s">
        <v>32</v>
      </c>
      <c r="AX365" s="13" t="s">
        <v>78</v>
      </c>
      <c r="AY365" s="264" t="s">
        <v>166</v>
      </c>
    </row>
    <row r="366" s="14" customFormat="1">
      <c r="B366" s="265"/>
      <c r="C366" s="266"/>
      <c r="D366" s="245" t="s">
        <v>176</v>
      </c>
      <c r="E366" s="267" t="s">
        <v>1</v>
      </c>
      <c r="F366" s="268" t="s">
        <v>181</v>
      </c>
      <c r="G366" s="266"/>
      <c r="H366" s="269">
        <v>30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AT366" s="275" t="s">
        <v>176</v>
      </c>
      <c r="AU366" s="275" t="s">
        <v>87</v>
      </c>
      <c r="AV366" s="14" t="s">
        <v>174</v>
      </c>
      <c r="AW366" s="14" t="s">
        <v>32</v>
      </c>
      <c r="AX366" s="14" t="s">
        <v>85</v>
      </c>
      <c r="AY366" s="275" t="s">
        <v>166</v>
      </c>
    </row>
    <row r="367" s="1" customFormat="1" ht="16.5" customHeight="1">
      <c r="B367" s="37"/>
      <c r="C367" s="230" t="s">
        <v>687</v>
      </c>
      <c r="D367" s="230" t="s">
        <v>169</v>
      </c>
      <c r="E367" s="231" t="s">
        <v>688</v>
      </c>
      <c r="F367" s="232" t="s">
        <v>689</v>
      </c>
      <c r="G367" s="233" t="s">
        <v>280</v>
      </c>
      <c r="H367" s="234">
        <v>30</v>
      </c>
      <c r="I367" s="235"/>
      <c r="J367" s="236">
        <f>ROUND(I367*H367,2)</f>
        <v>0</v>
      </c>
      <c r="K367" s="232" t="s">
        <v>173</v>
      </c>
      <c r="L367" s="42"/>
      <c r="M367" s="237" t="s">
        <v>1</v>
      </c>
      <c r="N367" s="238" t="s">
        <v>43</v>
      </c>
      <c r="O367" s="85"/>
      <c r="P367" s="239">
        <f>O367*H367</f>
        <v>0</v>
      </c>
      <c r="Q367" s="239">
        <v>0</v>
      </c>
      <c r="R367" s="239">
        <f>Q367*H367</f>
        <v>0</v>
      </c>
      <c r="S367" s="239">
        <v>0.019460000000000002</v>
      </c>
      <c r="T367" s="240">
        <f>S367*H367</f>
        <v>0.5838000000000001</v>
      </c>
      <c r="AR367" s="241" t="s">
        <v>219</v>
      </c>
      <c r="AT367" s="241" t="s">
        <v>169</v>
      </c>
      <c r="AU367" s="241" t="s">
        <v>87</v>
      </c>
      <c r="AY367" s="16" t="s">
        <v>166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6" t="s">
        <v>85</v>
      </c>
      <c r="BK367" s="242">
        <f>ROUND(I367*H367,2)</f>
        <v>0</v>
      </c>
      <c r="BL367" s="16" t="s">
        <v>219</v>
      </c>
      <c r="BM367" s="241" t="s">
        <v>690</v>
      </c>
    </row>
    <row r="368" s="13" customFormat="1">
      <c r="B368" s="254"/>
      <c r="C368" s="255"/>
      <c r="D368" s="245" t="s">
        <v>176</v>
      </c>
      <c r="E368" s="256" t="s">
        <v>1</v>
      </c>
      <c r="F368" s="257" t="s">
        <v>221</v>
      </c>
      <c r="G368" s="255"/>
      <c r="H368" s="258">
        <v>30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AT368" s="264" t="s">
        <v>176</v>
      </c>
      <c r="AU368" s="264" t="s">
        <v>87</v>
      </c>
      <c r="AV368" s="13" t="s">
        <v>87</v>
      </c>
      <c r="AW368" s="13" t="s">
        <v>32</v>
      </c>
      <c r="AX368" s="13" t="s">
        <v>78</v>
      </c>
      <c r="AY368" s="264" t="s">
        <v>166</v>
      </c>
    </row>
    <row r="369" s="14" customFormat="1">
      <c r="B369" s="265"/>
      <c r="C369" s="266"/>
      <c r="D369" s="245" t="s">
        <v>176</v>
      </c>
      <c r="E369" s="267" t="s">
        <v>1</v>
      </c>
      <c r="F369" s="268" t="s">
        <v>181</v>
      </c>
      <c r="G369" s="266"/>
      <c r="H369" s="269">
        <v>30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AT369" s="275" t="s">
        <v>176</v>
      </c>
      <c r="AU369" s="275" t="s">
        <v>87</v>
      </c>
      <c r="AV369" s="14" t="s">
        <v>174</v>
      </c>
      <c r="AW369" s="14" t="s">
        <v>32</v>
      </c>
      <c r="AX369" s="14" t="s">
        <v>85</v>
      </c>
      <c r="AY369" s="275" t="s">
        <v>166</v>
      </c>
    </row>
    <row r="370" s="1" customFormat="1" ht="24" customHeight="1">
      <c r="B370" s="37"/>
      <c r="C370" s="230" t="s">
        <v>691</v>
      </c>
      <c r="D370" s="230" t="s">
        <v>169</v>
      </c>
      <c r="E370" s="231" t="s">
        <v>692</v>
      </c>
      <c r="F370" s="232" t="s">
        <v>693</v>
      </c>
      <c r="G370" s="233" t="s">
        <v>280</v>
      </c>
      <c r="H370" s="234">
        <v>30</v>
      </c>
      <c r="I370" s="235"/>
      <c r="J370" s="236">
        <f>ROUND(I370*H370,2)</f>
        <v>0</v>
      </c>
      <c r="K370" s="232" t="s">
        <v>173</v>
      </c>
      <c r="L370" s="42"/>
      <c r="M370" s="237" t="s">
        <v>1</v>
      </c>
      <c r="N370" s="238" t="s">
        <v>43</v>
      </c>
      <c r="O370" s="85"/>
      <c r="P370" s="239">
        <f>O370*H370</f>
        <v>0</v>
      </c>
      <c r="Q370" s="239">
        <v>0.014970000000000001</v>
      </c>
      <c r="R370" s="239">
        <f>Q370*H370</f>
        <v>0.4491</v>
      </c>
      <c r="S370" s="239">
        <v>0</v>
      </c>
      <c r="T370" s="240">
        <f>S370*H370</f>
        <v>0</v>
      </c>
      <c r="AR370" s="241" t="s">
        <v>219</v>
      </c>
      <c r="AT370" s="241" t="s">
        <v>169</v>
      </c>
      <c r="AU370" s="241" t="s">
        <v>87</v>
      </c>
      <c r="AY370" s="16" t="s">
        <v>166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6" t="s">
        <v>85</v>
      </c>
      <c r="BK370" s="242">
        <f>ROUND(I370*H370,2)</f>
        <v>0</v>
      </c>
      <c r="BL370" s="16" t="s">
        <v>219</v>
      </c>
      <c r="BM370" s="241" t="s">
        <v>694</v>
      </c>
    </row>
    <row r="371" s="1" customFormat="1" ht="16.5" customHeight="1">
      <c r="B371" s="37"/>
      <c r="C371" s="230" t="s">
        <v>695</v>
      </c>
      <c r="D371" s="230" t="s">
        <v>169</v>
      </c>
      <c r="E371" s="231" t="s">
        <v>696</v>
      </c>
      <c r="F371" s="232" t="s">
        <v>697</v>
      </c>
      <c r="G371" s="233" t="s">
        <v>280</v>
      </c>
      <c r="H371" s="234">
        <v>30</v>
      </c>
      <c r="I371" s="235"/>
      <c r="J371" s="236">
        <f>ROUND(I371*H371,2)</f>
        <v>0</v>
      </c>
      <c r="K371" s="232" t="s">
        <v>173</v>
      </c>
      <c r="L371" s="42"/>
      <c r="M371" s="237" t="s">
        <v>1</v>
      </c>
      <c r="N371" s="238" t="s">
        <v>43</v>
      </c>
      <c r="O371" s="85"/>
      <c r="P371" s="239">
        <f>O371*H371</f>
        <v>0</v>
      </c>
      <c r="Q371" s="239">
        <v>0</v>
      </c>
      <c r="R371" s="239">
        <f>Q371*H371</f>
        <v>0</v>
      </c>
      <c r="S371" s="239">
        <v>0.024500000000000001</v>
      </c>
      <c r="T371" s="240">
        <f>S371*H371</f>
        <v>0.73499999999999999</v>
      </c>
      <c r="AR371" s="241" t="s">
        <v>219</v>
      </c>
      <c r="AT371" s="241" t="s">
        <v>169</v>
      </c>
      <c r="AU371" s="241" t="s">
        <v>87</v>
      </c>
      <c r="AY371" s="16" t="s">
        <v>166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85</v>
      </c>
      <c r="BK371" s="242">
        <f>ROUND(I371*H371,2)</f>
        <v>0</v>
      </c>
      <c r="BL371" s="16" t="s">
        <v>219</v>
      </c>
      <c r="BM371" s="241" t="s">
        <v>698</v>
      </c>
    </row>
    <row r="372" s="13" customFormat="1">
      <c r="B372" s="254"/>
      <c r="C372" s="255"/>
      <c r="D372" s="245" t="s">
        <v>176</v>
      </c>
      <c r="E372" s="256" t="s">
        <v>1</v>
      </c>
      <c r="F372" s="257" t="s">
        <v>221</v>
      </c>
      <c r="G372" s="255"/>
      <c r="H372" s="258">
        <v>30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AT372" s="264" t="s">
        <v>176</v>
      </c>
      <c r="AU372" s="264" t="s">
        <v>87</v>
      </c>
      <c r="AV372" s="13" t="s">
        <v>87</v>
      </c>
      <c r="AW372" s="13" t="s">
        <v>32</v>
      </c>
      <c r="AX372" s="13" t="s">
        <v>78</v>
      </c>
      <c r="AY372" s="264" t="s">
        <v>166</v>
      </c>
    </row>
    <row r="373" s="14" customFormat="1">
      <c r="B373" s="265"/>
      <c r="C373" s="266"/>
      <c r="D373" s="245" t="s">
        <v>176</v>
      </c>
      <c r="E373" s="267" t="s">
        <v>1</v>
      </c>
      <c r="F373" s="268" t="s">
        <v>181</v>
      </c>
      <c r="G373" s="266"/>
      <c r="H373" s="269">
        <v>30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AT373" s="275" t="s">
        <v>176</v>
      </c>
      <c r="AU373" s="275" t="s">
        <v>87</v>
      </c>
      <c r="AV373" s="14" t="s">
        <v>174</v>
      </c>
      <c r="AW373" s="14" t="s">
        <v>32</v>
      </c>
      <c r="AX373" s="14" t="s">
        <v>85</v>
      </c>
      <c r="AY373" s="275" t="s">
        <v>166</v>
      </c>
    </row>
    <row r="374" s="1" customFormat="1" ht="16.5" customHeight="1">
      <c r="B374" s="37"/>
      <c r="C374" s="230" t="s">
        <v>699</v>
      </c>
      <c r="D374" s="230" t="s">
        <v>169</v>
      </c>
      <c r="E374" s="231" t="s">
        <v>700</v>
      </c>
      <c r="F374" s="232" t="s">
        <v>701</v>
      </c>
      <c r="G374" s="233" t="s">
        <v>280</v>
      </c>
      <c r="H374" s="234">
        <v>30</v>
      </c>
      <c r="I374" s="235"/>
      <c r="J374" s="236">
        <f>ROUND(I374*H374,2)</f>
        <v>0</v>
      </c>
      <c r="K374" s="232" t="s">
        <v>173</v>
      </c>
      <c r="L374" s="42"/>
      <c r="M374" s="237" t="s">
        <v>1</v>
      </c>
      <c r="N374" s="238" t="s">
        <v>43</v>
      </c>
      <c r="O374" s="85"/>
      <c r="P374" s="239">
        <f>O374*H374</f>
        <v>0</v>
      </c>
      <c r="Q374" s="239">
        <v>0.01452</v>
      </c>
      <c r="R374" s="239">
        <f>Q374*H374</f>
        <v>0.43559999999999999</v>
      </c>
      <c r="S374" s="239">
        <v>0</v>
      </c>
      <c r="T374" s="240">
        <f>S374*H374</f>
        <v>0</v>
      </c>
      <c r="AR374" s="241" t="s">
        <v>219</v>
      </c>
      <c r="AT374" s="241" t="s">
        <v>169</v>
      </c>
      <c r="AU374" s="241" t="s">
        <v>87</v>
      </c>
      <c r="AY374" s="16" t="s">
        <v>166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6" t="s">
        <v>85</v>
      </c>
      <c r="BK374" s="242">
        <f>ROUND(I374*H374,2)</f>
        <v>0</v>
      </c>
      <c r="BL374" s="16" t="s">
        <v>219</v>
      </c>
      <c r="BM374" s="241" t="s">
        <v>702</v>
      </c>
    </row>
    <row r="375" s="1" customFormat="1" ht="24" customHeight="1">
      <c r="B375" s="37"/>
      <c r="C375" s="230" t="s">
        <v>703</v>
      </c>
      <c r="D375" s="230" t="s">
        <v>169</v>
      </c>
      <c r="E375" s="231" t="s">
        <v>704</v>
      </c>
      <c r="F375" s="232" t="s">
        <v>705</v>
      </c>
      <c r="G375" s="233" t="s">
        <v>280</v>
      </c>
      <c r="H375" s="234">
        <v>30</v>
      </c>
      <c r="I375" s="235"/>
      <c r="J375" s="236">
        <f>ROUND(I375*H375,2)</f>
        <v>0</v>
      </c>
      <c r="K375" s="232" t="s">
        <v>173</v>
      </c>
      <c r="L375" s="42"/>
      <c r="M375" s="237" t="s">
        <v>1</v>
      </c>
      <c r="N375" s="238" t="s">
        <v>43</v>
      </c>
      <c r="O375" s="85"/>
      <c r="P375" s="239">
        <f>O375*H375</f>
        <v>0</v>
      </c>
      <c r="Q375" s="239">
        <v>0.00072000000000000005</v>
      </c>
      <c r="R375" s="239">
        <f>Q375*H375</f>
        <v>0.021600000000000001</v>
      </c>
      <c r="S375" s="239">
        <v>0</v>
      </c>
      <c r="T375" s="240">
        <f>S375*H375</f>
        <v>0</v>
      </c>
      <c r="AR375" s="241" t="s">
        <v>219</v>
      </c>
      <c r="AT375" s="241" t="s">
        <v>169</v>
      </c>
      <c r="AU375" s="241" t="s">
        <v>87</v>
      </c>
      <c r="AY375" s="16" t="s">
        <v>166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6" t="s">
        <v>85</v>
      </c>
      <c r="BK375" s="242">
        <f>ROUND(I375*H375,2)</f>
        <v>0</v>
      </c>
      <c r="BL375" s="16" t="s">
        <v>219</v>
      </c>
      <c r="BM375" s="241" t="s">
        <v>706</v>
      </c>
    </row>
    <row r="376" s="1" customFormat="1" ht="24" customHeight="1">
      <c r="B376" s="37"/>
      <c r="C376" s="230" t="s">
        <v>707</v>
      </c>
      <c r="D376" s="230" t="s">
        <v>169</v>
      </c>
      <c r="E376" s="231" t="s">
        <v>708</v>
      </c>
      <c r="F376" s="232" t="s">
        <v>709</v>
      </c>
      <c r="G376" s="233" t="s">
        <v>280</v>
      </c>
      <c r="H376" s="234">
        <v>30</v>
      </c>
      <c r="I376" s="235"/>
      <c r="J376" s="236">
        <f>ROUND(I376*H376,2)</f>
        <v>0</v>
      </c>
      <c r="K376" s="232" t="s">
        <v>173</v>
      </c>
      <c r="L376" s="42"/>
      <c r="M376" s="237" t="s">
        <v>1</v>
      </c>
      <c r="N376" s="238" t="s">
        <v>43</v>
      </c>
      <c r="O376" s="85"/>
      <c r="P376" s="239">
        <f>O376*H376</f>
        <v>0</v>
      </c>
      <c r="Q376" s="239">
        <v>0.00051999999999999995</v>
      </c>
      <c r="R376" s="239">
        <f>Q376*H376</f>
        <v>0.015599999999999999</v>
      </c>
      <c r="S376" s="239">
        <v>0</v>
      </c>
      <c r="T376" s="240">
        <f>S376*H376</f>
        <v>0</v>
      </c>
      <c r="AR376" s="241" t="s">
        <v>219</v>
      </c>
      <c r="AT376" s="241" t="s">
        <v>169</v>
      </c>
      <c r="AU376" s="241" t="s">
        <v>87</v>
      </c>
      <c r="AY376" s="16" t="s">
        <v>166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6" t="s">
        <v>85</v>
      </c>
      <c r="BK376" s="242">
        <f>ROUND(I376*H376,2)</f>
        <v>0</v>
      </c>
      <c r="BL376" s="16" t="s">
        <v>219</v>
      </c>
      <c r="BM376" s="241" t="s">
        <v>710</v>
      </c>
    </row>
    <row r="377" s="13" customFormat="1">
      <c r="B377" s="254"/>
      <c r="C377" s="255"/>
      <c r="D377" s="245" t="s">
        <v>176</v>
      </c>
      <c r="E377" s="256" t="s">
        <v>1</v>
      </c>
      <c r="F377" s="257" t="s">
        <v>221</v>
      </c>
      <c r="G377" s="255"/>
      <c r="H377" s="258">
        <v>30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176</v>
      </c>
      <c r="AU377" s="264" t="s">
        <v>87</v>
      </c>
      <c r="AV377" s="13" t="s">
        <v>87</v>
      </c>
      <c r="AW377" s="13" t="s">
        <v>32</v>
      </c>
      <c r="AX377" s="13" t="s">
        <v>78</v>
      </c>
      <c r="AY377" s="264" t="s">
        <v>166</v>
      </c>
    </row>
    <row r="378" s="14" customFormat="1">
      <c r="B378" s="265"/>
      <c r="C378" s="266"/>
      <c r="D378" s="245" t="s">
        <v>176</v>
      </c>
      <c r="E378" s="267" t="s">
        <v>1</v>
      </c>
      <c r="F378" s="268" t="s">
        <v>181</v>
      </c>
      <c r="G378" s="266"/>
      <c r="H378" s="269">
        <v>30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AT378" s="275" t="s">
        <v>176</v>
      </c>
      <c r="AU378" s="275" t="s">
        <v>87</v>
      </c>
      <c r="AV378" s="14" t="s">
        <v>174</v>
      </c>
      <c r="AW378" s="14" t="s">
        <v>32</v>
      </c>
      <c r="AX378" s="14" t="s">
        <v>85</v>
      </c>
      <c r="AY378" s="275" t="s">
        <v>166</v>
      </c>
    </row>
    <row r="379" s="1" customFormat="1" ht="24" customHeight="1">
      <c r="B379" s="37"/>
      <c r="C379" s="230" t="s">
        <v>711</v>
      </c>
      <c r="D379" s="230" t="s">
        <v>169</v>
      </c>
      <c r="E379" s="231" t="s">
        <v>712</v>
      </c>
      <c r="F379" s="232" t="s">
        <v>713</v>
      </c>
      <c r="G379" s="233" t="s">
        <v>280</v>
      </c>
      <c r="H379" s="234">
        <v>30</v>
      </c>
      <c r="I379" s="235"/>
      <c r="J379" s="236">
        <f>ROUND(I379*H379,2)</f>
        <v>0</v>
      </c>
      <c r="K379" s="232" t="s">
        <v>173</v>
      </c>
      <c r="L379" s="42"/>
      <c r="M379" s="237" t="s">
        <v>1</v>
      </c>
      <c r="N379" s="238" t="s">
        <v>43</v>
      </c>
      <c r="O379" s="85"/>
      <c r="P379" s="239">
        <f>O379*H379</f>
        <v>0</v>
      </c>
      <c r="Q379" s="239">
        <v>0.00029999999999999997</v>
      </c>
      <c r="R379" s="239">
        <f>Q379*H379</f>
        <v>0.0089999999999999993</v>
      </c>
      <c r="S379" s="239">
        <v>0</v>
      </c>
      <c r="T379" s="240">
        <f>S379*H379</f>
        <v>0</v>
      </c>
      <c r="AR379" s="241" t="s">
        <v>219</v>
      </c>
      <c r="AT379" s="241" t="s">
        <v>169</v>
      </c>
      <c r="AU379" s="241" t="s">
        <v>87</v>
      </c>
      <c r="AY379" s="16" t="s">
        <v>166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6" t="s">
        <v>85</v>
      </c>
      <c r="BK379" s="242">
        <f>ROUND(I379*H379,2)</f>
        <v>0</v>
      </c>
      <c r="BL379" s="16" t="s">
        <v>219</v>
      </c>
      <c r="BM379" s="241" t="s">
        <v>714</v>
      </c>
    </row>
    <row r="380" s="1" customFormat="1" ht="16.5" customHeight="1">
      <c r="B380" s="37"/>
      <c r="C380" s="230" t="s">
        <v>715</v>
      </c>
      <c r="D380" s="230" t="s">
        <v>169</v>
      </c>
      <c r="E380" s="231" t="s">
        <v>716</v>
      </c>
      <c r="F380" s="232" t="s">
        <v>717</v>
      </c>
      <c r="G380" s="233" t="s">
        <v>280</v>
      </c>
      <c r="H380" s="234">
        <v>30</v>
      </c>
      <c r="I380" s="235"/>
      <c r="J380" s="236">
        <f>ROUND(I380*H380,2)</f>
        <v>0</v>
      </c>
      <c r="K380" s="232" t="s">
        <v>173</v>
      </c>
      <c r="L380" s="42"/>
      <c r="M380" s="237" t="s">
        <v>1</v>
      </c>
      <c r="N380" s="238" t="s">
        <v>43</v>
      </c>
      <c r="O380" s="85"/>
      <c r="P380" s="239">
        <f>O380*H380</f>
        <v>0</v>
      </c>
      <c r="Q380" s="239">
        <v>0</v>
      </c>
      <c r="R380" s="239">
        <f>Q380*H380</f>
        <v>0</v>
      </c>
      <c r="S380" s="239">
        <v>0.00085999999999999998</v>
      </c>
      <c r="T380" s="240">
        <f>S380*H380</f>
        <v>0.0258</v>
      </c>
      <c r="AR380" s="241" t="s">
        <v>219</v>
      </c>
      <c r="AT380" s="241" t="s">
        <v>169</v>
      </c>
      <c r="AU380" s="241" t="s">
        <v>87</v>
      </c>
      <c r="AY380" s="16" t="s">
        <v>166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6" t="s">
        <v>85</v>
      </c>
      <c r="BK380" s="242">
        <f>ROUND(I380*H380,2)</f>
        <v>0</v>
      </c>
      <c r="BL380" s="16" t="s">
        <v>219</v>
      </c>
      <c r="BM380" s="241" t="s">
        <v>718</v>
      </c>
    </row>
    <row r="381" s="1" customFormat="1" ht="16.5" customHeight="1">
      <c r="B381" s="37"/>
      <c r="C381" s="230" t="s">
        <v>719</v>
      </c>
      <c r="D381" s="230" t="s">
        <v>169</v>
      </c>
      <c r="E381" s="231" t="s">
        <v>720</v>
      </c>
      <c r="F381" s="232" t="s">
        <v>721</v>
      </c>
      <c r="G381" s="233" t="s">
        <v>280</v>
      </c>
      <c r="H381" s="234">
        <v>30</v>
      </c>
      <c r="I381" s="235"/>
      <c r="J381" s="236">
        <f>ROUND(I381*H381,2)</f>
        <v>0</v>
      </c>
      <c r="K381" s="232" t="s">
        <v>173</v>
      </c>
      <c r="L381" s="42"/>
      <c r="M381" s="237" t="s">
        <v>1</v>
      </c>
      <c r="N381" s="238" t="s">
        <v>43</v>
      </c>
      <c r="O381" s="85"/>
      <c r="P381" s="239">
        <f>O381*H381</f>
        <v>0</v>
      </c>
      <c r="Q381" s="239">
        <v>0.0018</v>
      </c>
      <c r="R381" s="239">
        <f>Q381*H381</f>
        <v>0.053999999999999999</v>
      </c>
      <c r="S381" s="239">
        <v>0</v>
      </c>
      <c r="T381" s="240">
        <f>S381*H381</f>
        <v>0</v>
      </c>
      <c r="AR381" s="241" t="s">
        <v>219</v>
      </c>
      <c r="AT381" s="241" t="s">
        <v>169</v>
      </c>
      <c r="AU381" s="241" t="s">
        <v>87</v>
      </c>
      <c r="AY381" s="16" t="s">
        <v>166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6" t="s">
        <v>85</v>
      </c>
      <c r="BK381" s="242">
        <f>ROUND(I381*H381,2)</f>
        <v>0</v>
      </c>
      <c r="BL381" s="16" t="s">
        <v>219</v>
      </c>
      <c r="BM381" s="241" t="s">
        <v>722</v>
      </c>
    </row>
    <row r="382" s="1" customFormat="1" ht="16.5" customHeight="1">
      <c r="B382" s="37"/>
      <c r="C382" s="230" t="s">
        <v>723</v>
      </c>
      <c r="D382" s="230" t="s">
        <v>169</v>
      </c>
      <c r="E382" s="231" t="s">
        <v>724</v>
      </c>
      <c r="F382" s="232" t="s">
        <v>725</v>
      </c>
      <c r="G382" s="233" t="s">
        <v>218</v>
      </c>
      <c r="H382" s="234">
        <v>30</v>
      </c>
      <c r="I382" s="235"/>
      <c r="J382" s="236">
        <f>ROUND(I382*H382,2)</f>
        <v>0</v>
      </c>
      <c r="K382" s="232" t="s">
        <v>173</v>
      </c>
      <c r="L382" s="42"/>
      <c r="M382" s="237" t="s">
        <v>1</v>
      </c>
      <c r="N382" s="238" t="s">
        <v>43</v>
      </c>
      <c r="O382" s="85"/>
      <c r="P382" s="239">
        <f>O382*H382</f>
        <v>0</v>
      </c>
      <c r="Q382" s="239">
        <v>0</v>
      </c>
      <c r="R382" s="239">
        <f>Q382*H382</f>
        <v>0</v>
      </c>
      <c r="S382" s="239">
        <v>0.0022499999999999998</v>
      </c>
      <c r="T382" s="240">
        <f>S382*H382</f>
        <v>0.067499999999999991</v>
      </c>
      <c r="AR382" s="241" t="s">
        <v>219</v>
      </c>
      <c r="AT382" s="241" t="s">
        <v>169</v>
      </c>
      <c r="AU382" s="241" t="s">
        <v>87</v>
      </c>
      <c r="AY382" s="16" t="s">
        <v>166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6" t="s">
        <v>85</v>
      </c>
      <c r="BK382" s="242">
        <f>ROUND(I382*H382,2)</f>
        <v>0</v>
      </c>
      <c r="BL382" s="16" t="s">
        <v>219</v>
      </c>
      <c r="BM382" s="241" t="s">
        <v>726</v>
      </c>
    </row>
    <row r="383" s="1" customFormat="1" ht="16.5" customHeight="1">
      <c r="B383" s="37"/>
      <c r="C383" s="230" t="s">
        <v>727</v>
      </c>
      <c r="D383" s="230" t="s">
        <v>169</v>
      </c>
      <c r="E383" s="231" t="s">
        <v>728</v>
      </c>
      <c r="F383" s="232" t="s">
        <v>729</v>
      </c>
      <c r="G383" s="233" t="s">
        <v>280</v>
      </c>
      <c r="H383" s="234">
        <v>30</v>
      </c>
      <c r="I383" s="235"/>
      <c r="J383" s="236">
        <f>ROUND(I383*H383,2)</f>
        <v>0</v>
      </c>
      <c r="K383" s="232" t="s">
        <v>173</v>
      </c>
      <c r="L383" s="42"/>
      <c r="M383" s="237" t="s">
        <v>1</v>
      </c>
      <c r="N383" s="238" t="s">
        <v>43</v>
      </c>
      <c r="O383" s="85"/>
      <c r="P383" s="239">
        <f>O383*H383</f>
        <v>0</v>
      </c>
      <c r="Q383" s="239">
        <v>0.00214</v>
      </c>
      <c r="R383" s="239">
        <f>Q383*H383</f>
        <v>0.064199999999999993</v>
      </c>
      <c r="S383" s="239">
        <v>0</v>
      </c>
      <c r="T383" s="240">
        <f>S383*H383</f>
        <v>0</v>
      </c>
      <c r="AR383" s="241" t="s">
        <v>219</v>
      </c>
      <c r="AT383" s="241" t="s">
        <v>169</v>
      </c>
      <c r="AU383" s="241" t="s">
        <v>87</v>
      </c>
      <c r="AY383" s="16" t="s">
        <v>166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85</v>
      </c>
      <c r="BK383" s="242">
        <f>ROUND(I383*H383,2)</f>
        <v>0</v>
      </c>
      <c r="BL383" s="16" t="s">
        <v>219</v>
      </c>
      <c r="BM383" s="241" t="s">
        <v>730</v>
      </c>
    </row>
    <row r="384" s="1" customFormat="1" ht="16.5" customHeight="1">
      <c r="B384" s="37"/>
      <c r="C384" s="230" t="s">
        <v>731</v>
      </c>
      <c r="D384" s="230" t="s">
        <v>169</v>
      </c>
      <c r="E384" s="231" t="s">
        <v>732</v>
      </c>
      <c r="F384" s="232" t="s">
        <v>733</v>
      </c>
      <c r="G384" s="233" t="s">
        <v>218</v>
      </c>
      <c r="H384" s="234">
        <v>30</v>
      </c>
      <c r="I384" s="235"/>
      <c r="J384" s="236">
        <f>ROUND(I384*H384,2)</f>
        <v>0</v>
      </c>
      <c r="K384" s="232" t="s">
        <v>173</v>
      </c>
      <c r="L384" s="42"/>
      <c r="M384" s="237" t="s">
        <v>1</v>
      </c>
      <c r="N384" s="238" t="s">
        <v>43</v>
      </c>
      <c r="O384" s="85"/>
      <c r="P384" s="239">
        <f>O384*H384</f>
        <v>0</v>
      </c>
      <c r="Q384" s="239">
        <v>0.00023000000000000001</v>
      </c>
      <c r="R384" s="239">
        <f>Q384*H384</f>
        <v>0.0068999999999999999</v>
      </c>
      <c r="S384" s="239">
        <v>0</v>
      </c>
      <c r="T384" s="240">
        <f>S384*H384</f>
        <v>0</v>
      </c>
      <c r="AR384" s="241" t="s">
        <v>219</v>
      </c>
      <c r="AT384" s="241" t="s">
        <v>169</v>
      </c>
      <c r="AU384" s="241" t="s">
        <v>87</v>
      </c>
      <c r="AY384" s="16" t="s">
        <v>166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6" t="s">
        <v>85</v>
      </c>
      <c r="BK384" s="242">
        <f>ROUND(I384*H384,2)</f>
        <v>0</v>
      </c>
      <c r="BL384" s="16" t="s">
        <v>219</v>
      </c>
      <c r="BM384" s="241" t="s">
        <v>734</v>
      </c>
    </row>
    <row r="385" s="1" customFormat="1" ht="24" customHeight="1">
      <c r="B385" s="37"/>
      <c r="C385" s="230" t="s">
        <v>735</v>
      </c>
      <c r="D385" s="230" t="s">
        <v>169</v>
      </c>
      <c r="E385" s="231" t="s">
        <v>736</v>
      </c>
      <c r="F385" s="232" t="s">
        <v>737</v>
      </c>
      <c r="G385" s="233" t="s">
        <v>218</v>
      </c>
      <c r="H385" s="234">
        <v>30</v>
      </c>
      <c r="I385" s="235"/>
      <c r="J385" s="236">
        <f>ROUND(I385*H385,2)</f>
        <v>0</v>
      </c>
      <c r="K385" s="232" t="s">
        <v>1</v>
      </c>
      <c r="L385" s="42"/>
      <c r="M385" s="237" t="s">
        <v>1</v>
      </c>
      <c r="N385" s="238" t="s">
        <v>43</v>
      </c>
      <c r="O385" s="85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AR385" s="241" t="s">
        <v>219</v>
      </c>
      <c r="AT385" s="241" t="s">
        <v>169</v>
      </c>
      <c r="AU385" s="241" t="s">
        <v>87</v>
      </c>
      <c r="AY385" s="16" t="s">
        <v>166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6" t="s">
        <v>85</v>
      </c>
      <c r="BK385" s="242">
        <f>ROUND(I385*H385,2)</f>
        <v>0</v>
      </c>
      <c r="BL385" s="16" t="s">
        <v>219</v>
      </c>
      <c r="BM385" s="241" t="s">
        <v>738</v>
      </c>
    </row>
    <row r="386" s="13" customFormat="1">
      <c r="B386" s="254"/>
      <c r="C386" s="255"/>
      <c r="D386" s="245" t="s">
        <v>176</v>
      </c>
      <c r="E386" s="256" t="s">
        <v>1</v>
      </c>
      <c r="F386" s="257" t="s">
        <v>221</v>
      </c>
      <c r="G386" s="255"/>
      <c r="H386" s="258">
        <v>30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AT386" s="264" t="s">
        <v>176</v>
      </c>
      <c r="AU386" s="264" t="s">
        <v>87</v>
      </c>
      <c r="AV386" s="13" t="s">
        <v>87</v>
      </c>
      <c r="AW386" s="13" t="s">
        <v>32</v>
      </c>
      <c r="AX386" s="13" t="s">
        <v>78</v>
      </c>
      <c r="AY386" s="264" t="s">
        <v>166</v>
      </c>
    </row>
    <row r="387" s="14" customFormat="1">
      <c r="B387" s="265"/>
      <c r="C387" s="266"/>
      <c r="D387" s="245" t="s">
        <v>176</v>
      </c>
      <c r="E387" s="267" t="s">
        <v>1</v>
      </c>
      <c r="F387" s="268" t="s">
        <v>181</v>
      </c>
      <c r="G387" s="266"/>
      <c r="H387" s="269">
        <v>30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176</v>
      </c>
      <c r="AU387" s="275" t="s">
        <v>87</v>
      </c>
      <c r="AV387" s="14" t="s">
        <v>174</v>
      </c>
      <c r="AW387" s="14" t="s">
        <v>32</v>
      </c>
      <c r="AX387" s="14" t="s">
        <v>85</v>
      </c>
      <c r="AY387" s="275" t="s">
        <v>166</v>
      </c>
    </row>
    <row r="388" s="1" customFormat="1" ht="16.5" customHeight="1">
      <c r="B388" s="37"/>
      <c r="C388" s="230" t="s">
        <v>739</v>
      </c>
      <c r="D388" s="230" t="s">
        <v>169</v>
      </c>
      <c r="E388" s="231" t="s">
        <v>740</v>
      </c>
      <c r="F388" s="232" t="s">
        <v>741</v>
      </c>
      <c r="G388" s="233" t="s">
        <v>218</v>
      </c>
      <c r="H388" s="234">
        <v>30</v>
      </c>
      <c r="I388" s="235"/>
      <c r="J388" s="236">
        <f>ROUND(I388*H388,2)</f>
        <v>0</v>
      </c>
      <c r="K388" s="232" t="s">
        <v>1</v>
      </c>
      <c r="L388" s="42"/>
      <c r="M388" s="237" t="s">
        <v>1</v>
      </c>
      <c r="N388" s="238" t="s">
        <v>43</v>
      </c>
      <c r="O388" s="85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AR388" s="241" t="s">
        <v>219</v>
      </c>
      <c r="AT388" s="241" t="s">
        <v>169</v>
      </c>
      <c r="AU388" s="241" t="s">
        <v>87</v>
      </c>
      <c r="AY388" s="16" t="s">
        <v>166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6" t="s">
        <v>85</v>
      </c>
      <c r="BK388" s="242">
        <f>ROUND(I388*H388,2)</f>
        <v>0</v>
      </c>
      <c r="BL388" s="16" t="s">
        <v>219</v>
      </c>
      <c r="BM388" s="241" t="s">
        <v>742</v>
      </c>
    </row>
    <row r="389" s="13" customFormat="1">
      <c r="B389" s="254"/>
      <c r="C389" s="255"/>
      <c r="D389" s="245" t="s">
        <v>176</v>
      </c>
      <c r="E389" s="256" t="s">
        <v>1</v>
      </c>
      <c r="F389" s="257" t="s">
        <v>221</v>
      </c>
      <c r="G389" s="255"/>
      <c r="H389" s="258">
        <v>30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AT389" s="264" t="s">
        <v>176</v>
      </c>
      <c r="AU389" s="264" t="s">
        <v>87</v>
      </c>
      <c r="AV389" s="13" t="s">
        <v>87</v>
      </c>
      <c r="AW389" s="13" t="s">
        <v>32</v>
      </c>
      <c r="AX389" s="13" t="s">
        <v>78</v>
      </c>
      <c r="AY389" s="264" t="s">
        <v>166</v>
      </c>
    </row>
    <row r="390" s="14" customFormat="1">
      <c r="B390" s="265"/>
      <c r="C390" s="266"/>
      <c r="D390" s="245" t="s">
        <v>176</v>
      </c>
      <c r="E390" s="267" t="s">
        <v>1</v>
      </c>
      <c r="F390" s="268" t="s">
        <v>181</v>
      </c>
      <c r="G390" s="266"/>
      <c r="H390" s="269">
        <v>30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AT390" s="275" t="s">
        <v>176</v>
      </c>
      <c r="AU390" s="275" t="s">
        <v>87</v>
      </c>
      <c r="AV390" s="14" t="s">
        <v>174</v>
      </c>
      <c r="AW390" s="14" t="s">
        <v>32</v>
      </c>
      <c r="AX390" s="14" t="s">
        <v>85</v>
      </c>
      <c r="AY390" s="275" t="s">
        <v>166</v>
      </c>
    </row>
    <row r="391" s="1" customFormat="1" ht="16.5" customHeight="1">
      <c r="B391" s="37"/>
      <c r="C391" s="230" t="s">
        <v>743</v>
      </c>
      <c r="D391" s="230" t="s">
        <v>169</v>
      </c>
      <c r="E391" s="231" t="s">
        <v>744</v>
      </c>
      <c r="F391" s="232" t="s">
        <v>745</v>
      </c>
      <c r="G391" s="233" t="s">
        <v>218</v>
      </c>
      <c r="H391" s="234">
        <v>30</v>
      </c>
      <c r="I391" s="235"/>
      <c r="J391" s="236">
        <f>ROUND(I391*H391,2)</f>
        <v>0</v>
      </c>
      <c r="K391" s="232" t="s">
        <v>1</v>
      </c>
      <c r="L391" s="42"/>
      <c r="M391" s="237" t="s">
        <v>1</v>
      </c>
      <c r="N391" s="238" t="s">
        <v>43</v>
      </c>
      <c r="O391" s="85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AR391" s="241" t="s">
        <v>219</v>
      </c>
      <c r="AT391" s="241" t="s">
        <v>169</v>
      </c>
      <c r="AU391" s="241" t="s">
        <v>87</v>
      </c>
      <c r="AY391" s="16" t="s">
        <v>166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6" t="s">
        <v>85</v>
      </c>
      <c r="BK391" s="242">
        <f>ROUND(I391*H391,2)</f>
        <v>0</v>
      </c>
      <c r="BL391" s="16" t="s">
        <v>219</v>
      </c>
      <c r="BM391" s="241" t="s">
        <v>746</v>
      </c>
    </row>
    <row r="392" s="13" customFormat="1">
      <c r="B392" s="254"/>
      <c r="C392" s="255"/>
      <c r="D392" s="245" t="s">
        <v>176</v>
      </c>
      <c r="E392" s="256" t="s">
        <v>1</v>
      </c>
      <c r="F392" s="257" t="s">
        <v>221</v>
      </c>
      <c r="G392" s="255"/>
      <c r="H392" s="258">
        <v>30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176</v>
      </c>
      <c r="AU392" s="264" t="s">
        <v>87</v>
      </c>
      <c r="AV392" s="13" t="s">
        <v>87</v>
      </c>
      <c r="AW392" s="13" t="s">
        <v>32</v>
      </c>
      <c r="AX392" s="13" t="s">
        <v>78</v>
      </c>
      <c r="AY392" s="264" t="s">
        <v>166</v>
      </c>
    </row>
    <row r="393" s="14" customFormat="1">
      <c r="B393" s="265"/>
      <c r="C393" s="266"/>
      <c r="D393" s="245" t="s">
        <v>176</v>
      </c>
      <c r="E393" s="267" t="s">
        <v>1</v>
      </c>
      <c r="F393" s="268" t="s">
        <v>181</v>
      </c>
      <c r="G393" s="266"/>
      <c r="H393" s="269">
        <v>30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176</v>
      </c>
      <c r="AU393" s="275" t="s">
        <v>87</v>
      </c>
      <c r="AV393" s="14" t="s">
        <v>174</v>
      </c>
      <c r="AW393" s="14" t="s">
        <v>32</v>
      </c>
      <c r="AX393" s="14" t="s">
        <v>85</v>
      </c>
      <c r="AY393" s="275" t="s">
        <v>166</v>
      </c>
    </row>
    <row r="394" s="1" customFormat="1" ht="24" customHeight="1">
      <c r="B394" s="37"/>
      <c r="C394" s="230" t="s">
        <v>747</v>
      </c>
      <c r="D394" s="230" t="s">
        <v>169</v>
      </c>
      <c r="E394" s="231" t="s">
        <v>748</v>
      </c>
      <c r="F394" s="232" t="s">
        <v>749</v>
      </c>
      <c r="G394" s="233" t="s">
        <v>218</v>
      </c>
      <c r="H394" s="234">
        <v>30</v>
      </c>
      <c r="I394" s="235"/>
      <c r="J394" s="236">
        <f>ROUND(I394*H394,2)</f>
        <v>0</v>
      </c>
      <c r="K394" s="232" t="s">
        <v>1</v>
      </c>
      <c r="L394" s="42"/>
      <c r="M394" s="237" t="s">
        <v>1</v>
      </c>
      <c r="N394" s="238" t="s">
        <v>43</v>
      </c>
      <c r="O394" s="85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AR394" s="241" t="s">
        <v>219</v>
      </c>
      <c r="AT394" s="241" t="s">
        <v>169</v>
      </c>
      <c r="AU394" s="241" t="s">
        <v>87</v>
      </c>
      <c r="AY394" s="16" t="s">
        <v>166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6" t="s">
        <v>85</v>
      </c>
      <c r="BK394" s="242">
        <f>ROUND(I394*H394,2)</f>
        <v>0</v>
      </c>
      <c r="BL394" s="16" t="s">
        <v>219</v>
      </c>
      <c r="BM394" s="241" t="s">
        <v>750</v>
      </c>
    </row>
    <row r="395" s="13" customFormat="1">
      <c r="B395" s="254"/>
      <c r="C395" s="255"/>
      <c r="D395" s="245" t="s">
        <v>176</v>
      </c>
      <c r="E395" s="256" t="s">
        <v>1</v>
      </c>
      <c r="F395" s="257" t="s">
        <v>221</v>
      </c>
      <c r="G395" s="255"/>
      <c r="H395" s="258">
        <v>30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176</v>
      </c>
      <c r="AU395" s="264" t="s">
        <v>87</v>
      </c>
      <c r="AV395" s="13" t="s">
        <v>87</v>
      </c>
      <c r="AW395" s="13" t="s">
        <v>32</v>
      </c>
      <c r="AX395" s="13" t="s">
        <v>78</v>
      </c>
      <c r="AY395" s="264" t="s">
        <v>166</v>
      </c>
    </row>
    <row r="396" s="14" customFormat="1">
      <c r="B396" s="265"/>
      <c r="C396" s="266"/>
      <c r="D396" s="245" t="s">
        <v>176</v>
      </c>
      <c r="E396" s="267" t="s">
        <v>1</v>
      </c>
      <c r="F396" s="268" t="s">
        <v>181</v>
      </c>
      <c r="G396" s="266"/>
      <c r="H396" s="269">
        <v>30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AT396" s="275" t="s">
        <v>176</v>
      </c>
      <c r="AU396" s="275" t="s">
        <v>87</v>
      </c>
      <c r="AV396" s="14" t="s">
        <v>174</v>
      </c>
      <c r="AW396" s="14" t="s">
        <v>32</v>
      </c>
      <c r="AX396" s="14" t="s">
        <v>85</v>
      </c>
      <c r="AY396" s="275" t="s">
        <v>166</v>
      </c>
    </row>
    <row r="397" s="1" customFormat="1" ht="16.5" customHeight="1">
      <c r="B397" s="37"/>
      <c r="C397" s="230" t="s">
        <v>751</v>
      </c>
      <c r="D397" s="230" t="s">
        <v>169</v>
      </c>
      <c r="E397" s="231" t="s">
        <v>752</v>
      </c>
      <c r="F397" s="232" t="s">
        <v>753</v>
      </c>
      <c r="G397" s="233" t="s">
        <v>218</v>
      </c>
      <c r="H397" s="234">
        <v>30</v>
      </c>
      <c r="I397" s="235"/>
      <c r="J397" s="236">
        <f>ROUND(I397*H397,2)</f>
        <v>0</v>
      </c>
      <c r="K397" s="232" t="s">
        <v>1</v>
      </c>
      <c r="L397" s="42"/>
      <c r="M397" s="237" t="s">
        <v>1</v>
      </c>
      <c r="N397" s="238" t="s">
        <v>43</v>
      </c>
      <c r="O397" s="85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AR397" s="241" t="s">
        <v>219</v>
      </c>
      <c r="AT397" s="241" t="s">
        <v>169</v>
      </c>
      <c r="AU397" s="241" t="s">
        <v>87</v>
      </c>
      <c r="AY397" s="16" t="s">
        <v>166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6" t="s">
        <v>85</v>
      </c>
      <c r="BK397" s="242">
        <f>ROUND(I397*H397,2)</f>
        <v>0</v>
      </c>
      <c r="BL397" s="16" t="s">
        <v>219</v>
      </c>
      <c r="BM397" s="241" t="s">
        <v>754</v>
      </c>
    </row>
    <row r="398" s="13" customFormat="1">
      <c r="B398" s="254"/>
      <c r="C398" s="255"/>
      <c r="D398" s="245" t="s">
        <v>176</v>
      </c>
      <c r="E398" s="256" t="s">
        <v>1</v>
      </c>
      <c r="F398" s="257" t="s">
        <v>221</v>
      </c>
      <c r="G398" s="255"/>
      <c r="H398" s="258">
        <v>30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176</v>
      </c>
      <c r="AU398" s="264" t="s">
        <v>87</v>
      </c>
      <c r="AV398" s="13" t="s">
        <v>87</v>
      </c>
      <c r="AW398" s="13" t="s">
        <v>32</v>
      </c>
      <c r="AX398" s="13" t="s">
        <v>78</v>
      </c>
      <c r="AY398" s="264" t="s">
        <v>166</v>
      </c>
    </row>
    <row r="399" s="14" customFormat="1">
      <c r="B399" s="265"/>
      <c r="C399" s="266"/>
      <c r="D399" s="245" t="s">
        <v>176</v>
      </c>
      <c r="E399" s="267" t="s">
        <v>1</v>
      </c>
      <c r="F399" s="268" t="s">
        <v>181</v>
      </c>
      <c r="G399" s="266"/>
      <c r="H399" s="269">
        <v>30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AT399" s="275" t="s">
        <v>176</v>
      </c>
      <c r="AU399" s="275" t="s">
        <v>87</v>
      </c>
      <c r="AV399" s="14" t="s">
        <v>174</v>
      </c>
      <c r="AW399" s="14" t="s">
        <v>32</v>
      </c>
      <c r="AX399" s="14" t="s">
        <v>85</v>
      </c>
      <c r="AY399" s="275" t="s">
        <v>166</v>
      </c>
    </row>
    <row r="400" s="1" customFormat="1" ht="16.5" customHeight="1">
      <c r="B400" s="37"/>
      <c r="C400" s="230" t="s">
        <v>755</v>
      </c>
      <c r="D400" s="230" t="s">
        <v>169</v>
      </c>
      <c r="E400" s="231" t="s">
        <v>756</v>
      </c>
      <c r="F400" s="232" t="s">
        <v>757</v>
      </c>
      <c r="G400" s="233" t="s">
        <v>218</v>
      </c>
      <c r="H400" s="234">
        <v>30</v>
      </c>
      <c r="I400" s="235"/>
      <c r="J400" s="236">
        <f>ROUND(I400*H400,2)</f>
        <v>0</v>
      </c>
      <c r="K400" s="232" t="s">
        <v>1</v>
      </c>
      <c r="L400" s="42"/>
      <c r="M400" s="237" t="s">
        <v>1</v>
      </c>
      <c r="N400" s="238" t="s">
        <v>43</v>
      </c>
      <c r="O400" s="8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AR400" s="241" t="s">
        <v>219</v>
      </c>
      <c r="AT400" s="241" t="s">
        <v>169</v>
      </c>
      <c r="AU400" s="241" t="s">
        <v>87</v>
      </c>
      <c r="AY400" s="16" t="s">
        <v>166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6" t="s">
        <v>85</v>
      </c>
      <c r="BK400" s="242">
        <f>ROUND(I400*H400,2)</f>
        <v>0</v>
      </c>
      <c r="BL400" s="16" t="s">
        <v>219</v>
      </c>
      <c r="BM400" s="241" t="s">
        <v>758</v>
      </c>
    </row>
    <row r="401" s="13" customFormat="1">
      <c r="B401" s="254"/>
      <c r="C401" s="255"/>
      <c r="D401" s="245" t="s">
        <v>176</v>
      </c>
      <c r="E401" s="256" t="s">
        <v>1</v>
      </c>
      <c r="F401" s="257" t="s">
        <v>221</v>
      </c>
      <c r="G401" s="255"/>
      <c r="H401" s="258">
        <v>30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AT401" s="264" t="s">
        <v>176</v>
      </c>
      <c r="AU401" s="264" t="s">
        <v>87</v>
      </c>
      <c r="AV401" s="13" t="s">
        <v>87</v>
      </c>
      <c r="AW401" s="13" t="s">
        <v>32</v>
      </c>
      <c r="AX401" s="13" t="s">
        <v>78</v>
      </c>
      <c r="AY401" s="264" t="s">
        <v>166</v>
      </c>
    </row>
    <row r="402" s="14" customFormat="1">
      <c r="B402" s="265"/>
      <c r="C402" s="266"/>
      <c r="D402" s="245" t="s">
        <v>176</v>
      </c>
      <c r="E402" s="267" t="s">
        <v>1</v>
      </c>
      <c r="F402" s="268" t="s">
        <v>181</v>
      </c>
      <c r="G402" s="266"/>
      <c r="H402" s="269">
        <v>30</v>
      </c>
      <c r="I402" s="270"/>
      <c r="J402" s="266"/>
      <c r="K402" s="266"/>
      <c r="L402" s="271"/>
      <c r="M402" s="272"/>
      <c r="N402" s="273"/>
      <c r="O402" s="273"/>
      <c r="P402" s="273"/>
      <c r="Q402" s="273"/>
      <c r="R402" s="273"/>
      <c r="S402" s="273"/>
      <c r="T402" s="274"/>
      <c r="AT402" s="275" t="s">
        <v>176</v>
      </c>
      <c r="AU402" s="275" t="s">
        <v>87</v>
      </c>
      <c r="AV402" s="14" t="s">
        <v>174</v>
      </c>
      <c r="AW402" s="14" t="s">
        <v>32</v>
      </c>
      <c r="AX402" s="14" t="s">
        <v>85</v>
      </c>
      <c r="AY402" s="275" t="s">
        <v>166</v>
      </c>
    </row>
    <row r="403" s="1" customFormat="1" ht="16.5" customHeight="1">
      <c r="B403" s="37"/>
      <c r="C403" s="230" t="s">
        <v>759</v>
      </c>
      <c r="D403" s="230" t="s">
        <v>169</v>
      </c>
      <c r="E403" s="231" t="s">
        <v>760</v>
      </c>
      <c r="F403" s="232" t="s">
        <v>761</v>
      </c>
      <c r="G403" s="233" t="s">
        <v>218</v>
      </c>
      <c r="H403" s="234">
        <v>30</v>
      </c>
      <c r="I403" s="235"/>
      <c r="J403" s="236">
        <f>ROUND(I403*H403,2)</f>
        <v>0</v>
      </c>
      <c r="K403" s="232" t="s">
        <v>1</v>
      </c>
      <c r="L403" s="42"/>
      <c r="M403" s="237" t="s">
        <v>1</v>
      </c>
      <c r="N403" s="238" t="s">
        <v>43</v>
      </c>
      <c r="O403" s="8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AR403" s="241" t="s">
        <v>219</v>
      </c>
      <c r="AT403" s="241" t="s">
        <v>169</v>
      </c>
      <c r="AU403" s="241" t="s">
        <v>87</v>
      </c>
      <c r="AY403" s="16" t="s">
        <v>166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6" t="s">
        <v>85</v>
      </c>
      <c r="BK403" s="242">
        <f>ROUND(I403*H403,2)</f>
        <v>0</v>
      </c>
      <c r="BL403" s="16" t="s">
        <v>219</v>
      </c>
      <c r="BM403" s="241" t="s">
        <v>762</v>
      </c>
    </row>
    <row r="404" s="13" customFormat="1">
      <c r="B404" s="254"/>
      <c r="C404" s="255"/>
      <c r="D404" s="245" t="s">
        <v>176</v>
      </c>
      <c r="E404" s="256" t="s">
        <v>1</v>
      </c>
      <c r="F404" s="257" t="s">
        <v>221</v>
      </c>
      <c r="G404" s="255"/>
      <c r="H404" s="258">
        <v>30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AT404" s="264" t="s">
        <v>176</v>
      </c>
      <c r="AU404" s="264" t="s">
        <v>87</v>
      </c>
      <c r="AV404" s="13" t="s">
        <v>87</v>
      </c>
      <c r="AW404" s="13" t="s">
        <v>32</v>
      </c>
      <c r="AX404" s="13" t="s">
        <v>78</v>
      </c>
      <c r="AY404" s="264" t="s">
        <v>166</v>
      </c>
    </row>
    <row r="405" s="14" customFormat="1">
      <c r="B405" s="265"/>
      <c r="C405" s="266"/>
      <c r="D405" s="245" t="s">
        <v>176</v>
      </c>
      <c r="E405" s="267" t="s">
        <v>1</v>
      </c>
      <c r="F405" s="268" t="s">
        <v>181</v>
      </c>
      <c r="G405" s="266"/>
      <c r="H405" s="269">
        <v>30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AT405" s="275" t="s">
        <v>176</v>
      </c>
      <c r="AU405" s="275" t="s">
        <v>87</v>
      </c>
      <c r="AV405" s="14" t="s">
        <v>174</v>
      </c>
      <c r="AW405" s="14" t="s">
        <v>32</v>
      </c>
      <c r="AX405" s="14" t="s">
        <v>85</v>
      </c>
      <c r="AY405" s="275" t="s">
        <v>166</v>
      </c>
    </row>
    <row r="406" s="1" customFormat="1" ht="24" customHeight="1">
      <c r="B406" s="37"/>
      <c r="C406" s="230" t="s">
        <v>763</v>
      </c>
      <c r="D406" s="230" t="s">
        <v>169</v>
      </c>
      <c r="E406" s="231" t="s">
        <v>764</v>
      </c>
      <c r="F406" s="232" t="s">
        <v>765</v>
      </c>
      <c r="G406" s="233" t="s">
        <v>218</v>
      </c>
      <c r="H406" s="234">
        <v>30</v>
      </c>
      <c r="I406" s="235"/>
      <c r="J406" s="236">
        <f>ROUND(I406*H406,2)</f>
        <v>0</v>
      </c>
      <c r="K406" s="232" t="s">
        <v>1</v>
      </c>
      <c r="L406" s="42"/>
      <c r="M406" s="237" t="s">
        <v>1</v>
      </c>
      <c r="N406" s="238" t="s">
        <v>43</v>
      </c>
      <c r="O406" s="85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AR406" s="241" t="s">
        <v>219</v>
      </c>
      <c r="AT406" s="241" t="s">
        <v>169</v>
      </c>
      <c r="AU406" s="241" t="s">
        <v>87</v>
      </c>
      <c r="AY406" s="16" t="s">
        <v>166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6" t="s">
        <v>85</v>
      </c>
      <c r="BK406" s="242">
        <f>ROUND(I406*H406,2)</f>
        <v>0</v>
      </c>
      <c r="BL406" s="16" t="s">
        <v>219</v>
      </c>
      <c r="BM406" s="241" t="s">
        <v>766</v>
      </c>
    </row>
    <row r="407" s="13" customFormat="1">
      <c r="B407" s="254"/>
      <c r="C407" s="255"/>
      <c r="D407" s="245" t="s">
        <v>176</v>
      </c>
      <c r="E407" s="256" t="s">
        <v>1</v>
      </c>
      <c r="F407" s="257" t="s">
        <v>221</v>
      </c>
      <c r="G407" s="255"/>
      <c r="H407" s="258">
        <v>30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AT407" s="264" t="s">
        <v>176</v>
      </c>
      <c r="AU407" s="264" t="s">
        <v>87</v>
      </c>
      <c r="AV407" s="13" t="s">
        <v>87</v>
      </c>
      <c r="AW407" s="13" t="s">
        <v>32</v>
      </c>
      <c r="AX407" s="13" t="s">
        <v>78</v>
      </c>
      <c r="AY407" s="264" t="s">
        <v>166</v>
      </c>
    </row>
    <row r="408" s="14" customFormat="1">
      <c r="B408" s="265"/>
      <c r="C408" s="266"/>
      <c r="D408" s="245" t="s">
        <v>176</v>
      </c>
      <c r="E408" s="267" t="s">
        <v>1</v>
      </c>
      <c r="F408" s="268" t="s">
        <v>181</v>
      </c>
      <c r="G408" s="266"/>
      <c r="H408" s="269">
        <v>30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AT408" s="275" t="s">
        <v>176</v>
      </c>
      <c r="AU408" s="275" t="s">
        <v>87</v>
      </c>
      <c r="AV408" s="14" t="s">
        <v>174</v>
      </c>
      <c r="AW408" s="14" t="s">
        <v>32</v>
      </c>
      <c r="AX408" s="14" t="s">
        <v>85</v>
      </c>
      <c r="AY408" s="275" t="s">
        <v>166</v>
      </c>
    </row>
    <row r="409" s="1" customFormat="1" ht="16.5" customHeight="1">
      <c r="B409" s="37"/>
      <c r="C409" s="230" t="s">
        <v>767</v>
      </c>
      <c r="D409" s="230" t="s">
        <v>169</v>
      </c>
      <c r="E409" s="231" t="s">
        <v>768</v>
      </c>
      <c r="F409" s="232" t="s">
        <v>769</v>
      </c>
      <c r="G409" s="233" t="s">
        <v>218</v>
      </c>
      <c r="H409" s="234">
        <v>30</v>
      </c>
      <c r="I409" s="235"/>
      <c r="J409" s="236">
        <f>ROUND(I409*H409,2)</f>
        <v>0</v>
      </c>
      <c r="K409" s="232" t="s">
        <v>1</v>
      </c>
      <c r="L409" s="42"/>
      <c r="M409" s="237" t="s">
        <v>1</v>
      </c>
      <c r="N409" s="238" t="s">
        <v>43</v>
      </c>
      <c r="O409" s="85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AR409" s="241" t="s">
        <v>219</v>
      </c>
      <c r="AT409" s="241" t="s">
        <v>169</v>
      </c>
      <c r="AU409" s="241" t="s">
        <v>87</v>
      </c>
      <c r="AY409" s="16" t="s">
        <v>166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6" t="s">
        <v>85</v>
      </c>
      <c r="BK409" s="242">
        <f>ROUND(I409*H409,2)</f>
        <v>0</v>
      </c>
      <c r="BL409" s="16" t="s">
        <v>219</v>
      </c>
      <c r="BM409" s="241" t="s">
        <v>770</v>
      </c>
    </row>
    <row r="410" s="13" customFormat="1">
      <c r="B410" s="254"/>
      <c r="C410" s="255"/>
      <c r="D410" s="245" t="s">
        <v>176</v>
      </c>
      <c r="E410" s="256" t="s">
        <v>1</v>
      </c>
      <c r="F410" s="257" t="s">
        <v>221</v>
      </c>
      <c r="G410" s="255"/>
      <c r="H410" s="258">
        <v>30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176</v>
      </c>
      <c r="AU410" s="264" t="s">
        <v>87</v>
      </c>
      <c r="AV410" s="13" t="s">
        <v>87</v>
      </c>
      <c r="AW410" s="13" t="s">
        <v>32</v>
      </c>
      <c r="AX410" s="13" t="s">
        <v>78</v>
      </c>
      <c r="AY410" s="264" t="s">
        <v>166</v>
      </c>
    </row>
    <row r="411" s="14" customFormat="1">
      <c r="B411" s="265"/>
      <c r="C411" s="266"/>
      <c r="D411" s="245" t="s">
        <v>176</v>
      </c>
      <c r="E411" s="267" t="s">
        <v>1</v>
      </c>
      <c r="F411" s="268" t="s">
        <v>181</v>
      </c>
      <c r="G411" s="266"/>
      <c r="H411" s="269">
        <v>30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AT411" s="275" t="s">
        <v>176</v>
      </c>
      <c r="AU411" s="275" t="s">
        <v>87</v>
      </c>
      <c r="AV411" s="14" t="s">
        <v>174</v>
      </c>
      <c r="AW411" s="14" t="s">
        <v>32</v>
      </c>
      <c r="AX411" s="14" t="s">
        <v>85</v>
      </c>
      <c r="AY411" s="275" t="s">
        <v>166</v>
      </c>
    </row>
    <row r="412" s="1" customFormat="1" ht="24" customHeight="1">
      <c r="B412" s="37"/>
      <c r="C412" s="230" t="s">
        <v>771</v>
      </c>
      <c r="D412" s="230" t="s">
        <v>169</v>
      </c>
      <c r="E412" s="231" t="s">
        <v>772</v>
      </c>
      <c r="F412" s="232" t="s">
        <v>773</v>
      </c>
      <c r="G412" s="233" t="s">
        <v>192</v>
      </c>
      <c r="H412" s="234">
        <v>2.0569999999999999</v>
      </c>
      <c r="I412" s="235"/>
      <c r="J412" s="236">
        <f>ROUND(I412*H412,2)</f>
        <v>0</v>
      </c>
      <c r="K412" s="232" t="s">
        <v>173</v>
      </c>
      <c r="L412" s="42"/>
      <c r="M412" s="237" t="s">
        <v>1</v>
      </c>
      <c r="N412" s="238" t="s">
        <v>43</v>
      </c>
      <c r="O412" s="85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AR412" s="241" t="s">
        <v>219</v>
      </c>
      <c r="AT412" s="241" t="s">
        <v>169</v>
      </c>
      <c r="AU412" s="241" t="s">
        <v>87</v>
      </c>
      <c r="AY412" s="16" t="s">
        <v>166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6" t="s">
        <v>85</v>
      </c>
      <c r="BK412" s="242">
        <f>ROUND(I412*H412,2)</f>
        <v>0</v>
      </c>
      <c r="BL412" s="16" t="s">
        <v>219</v>
      </c>
      <c r="BM412" s="241" t="s">
        <v>774</v>
      </c>
    </row>
    <row r="413" s="11" customFormat="1" ht="22.8" customHeight="1">
      <c r="B413" s="214"/>
      <c r="C413" s="215"/>
      <c r="D413" s="216" t="s">
        <v>77</v>
      </c>
      <c r="E413" s="228" t="s">
        <v>213</v>
      </c>
      <c r="F413" s="228" t="s">
        <v>214</v>
      </c>
      <c r="G413" s="215"/>
      <c r="H413" s="215"/>
      <c r="I413" s="218"/>
      <c r="J413" s="229">
        <f>BK413</f>
        <v>0</v>
      </c>
      <c r="K413" s="215"/>
      <c r="L413" s="220"/>
      <c r="M413" s="221"/>
      <c r="N413" s="222"/>
      <c r="O413" s="222"/>
      <c r="P413" s="223">
        <f>P414</f>
        <v>0</v>
      </c>
      <c r="Q413" s="222"/>
      <c r="R413" s="223">
        <f>R414</f>
        <v>0.0079500000000000005</v>
      </c>
      <c r="S413" s="222"/>
      <c r="T413" s="224">
        <f>T414</f>
        <v>0</v>
      </c>
      <c r="AR413" s="225" t="s">
        <v>87</v>
      </c>
      <c r="AT413" s="226" t="s">
        <v>77</v>
      </c>
      <c r="AU413" s="226" t="s">
        <v>85</v>
      </c>
      <c r="AY413" s="225" t="s">
        <v>166</v>
      </c>
      <c r="BK413" s="227">
        <f>BK414</f>
        <v>0</v>
      </c>
    </row>
    <row r="414" s="1" customFormat="1" ht="24" customHeight="1">
      <c r="B414" s="37"/>
      <c r="C414" s="230" t="s">
        <v>775</v>
      </c>
      <c r="D414" s="230" t="s">
        <v>169</v>
      </c>
      <c r="E414" s="231" t="s">
        <v>776</v>
      </c>
      <c r="F414" s="232" t="s">
        <v>777</v>
      </c>
      <c r="G414" s="233" t="s">
        <v>218</v>
      </c>
      <c r="H414" s="234">
        <v>15</v>
      </c>
      <c r="I414" s="235"/>
      <c r="J414" s="236">
        <f>ROUND(I414*H414,2)</f>
        <v>0</v>
      </c>
      <c r="K414" s="232" t="s">
        <v>173</v>
      </c>
      <c r="L414" s="42"/>
      <c r="M414" s="237" t="s">
        <v>1</v>
      </c>
      <c r="N414" s="238" t="s">
        <v>43</v>
      </c>
      <c r="O414" s="85"/>
      <c r="P414" s="239">
        <f>O414*H414</f>
        <v>0</v>
      </c>
      <c r="Q414" s="239">
        <v>0.00052999999999999998</v>
      </c>
      <c r="R414" s="239">
        <f>Q414*H414</f>
        <v>0.0079500000000000005</v>
      </c>
      <c r="S414" s="239">
        <v>0</v>
      </c>
      <c r="T414" s="240">
        <f>S414*H414</f>
        <v>0</v>
      </c>
      <c r="AR414" s="241" t="s">
        <v>219</v>
      </c>
      <c r="AT414" s="241" t="s">
        <v>169</v>
      </c>
      <c r="AU414" s="241" t="s">
        <v>87</v>
      </c>
      <c r="AY414" s="16" t="s">
        <v>166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6" t="s">
        <v>85</v>
      </c>
      <c r="BK414" s="242">
        <f>ROUND(I414*H414,2)</f>
        <v>0</v>
      </c>
      <c r="BL414" s="16" t="s">
        <v>219</v>
      </c>
      <c r="BM414" s="241" t="s">
        <v>778</v>
      </c>
    </row>
    <row r="415" s="11" customFormat="1" ht="22.8" customHeight="1">
      <c r="B415" s="214"/>
      <c r="C415" s="215"/>
      <c r="D415" s="216" t="s">
        <v>77</v>
      </c>
      <c r="E415" s="228" t="s">
        <v>779</v>
      </c>
      <c r="F415" s="228" t="s">
        <v>780</v>
      </c>
      <c r="G415" s="215"/>
      <c r="H415" s="215"/>
      <c r="I415" s="218"/>
      <c r="J415" s="229">
        <f>BK415</f>
        <v>0</v>
      </c>
      <c r="K415" s="215"/>
      <c r="L415" s="220"/>
      <c r="M415" s="221"/>
      <c r="N415" s="222"/>
      <c r="O415" s="222"/>
      <c r="P415" s="223">
        <f>SUM(P416:P426)</f>
        <v>0</v>
      </c>
      <c r="Q415" s="222"/>
      <c r="R415" s="223">
        <f>SUM(R416:R426)</f>
        <v>0.26998399999999995</v>
      </c>
      <c r="S415" s="222"/>
      <c r="T415" s="224">
        <f>SUM(T416:T426)</f>
        <v>0.57343999999999995</v>
      </c>
      <c r="AR415" s="225" t="s">
        <v>87</v>
      </c>
      <c r="AT415" s="226" t="s">
        <v>77</v>
      </c>
      <c r="AU415" s="226" t="s">
        <v>85</v>
      </c>
      <c r="AY415" s="225" t="s">
        <v>166</v>
      </c>
      <c r="BK415" s="227">
        <f>SUM(BK416:BK426)</f>
        <v>0</v>
      </c>
    </row>
    <row r="416" s="1" customFormat="1" ht="16.5" customHeight="1">
      <c r="B416" s="37"/>
      <c r="C416" s="230" t="s">
        <v>781</v>
      </c>
      <c r="D416" s="230" t="s">
        <v>169</v>
      </c>
      <c r="E416" s="231" t="s">
        <v>782</v>
      </c>
      <c r="F416" s="232" t="s">
        <v>783</v>
      </c>
      <c r="G416" s="233" t="s">
        <v>234</v>
      </c>
      <c r="H416" s="234">
        <v>179.19999999999999</v>
      </c>
      <c r="I416" s="235"/>
      <c r="J416" s="236">
        <f>ROUND(I416*H416,2)</f>
        <v>0</v>
      </c>
      <c r="K416" s="232" t="s">
        <v>173</v>
      </c>
      <c r="L416" s="42"/>
      <c r="M416" s="237" t="s">
        <v>1</v>
      </c>
      <c r="N416" s="238" t="s">
        <v>43</v>
      </c>
      <c r="O416" s="85"/>
      <c r="P416" s="239">
        <f>O416*H416</f>
        <v>0</v>
      </c>
      <c r="Q416" s="239">
        <v>2.0000000000000002E-05</v>
      </c>
      <c r="R416" s="239">
        <f>Q416*H416</f>
        <v>0.0035839999999999999</v>
      </c>
      <c r="S416" s="239">
        <v>0.0032000000000000002</v>
      </c>
      <c r="T416" s="240">
        <f>S416*H416</f>
        <v>0.57343999999999995</v>
      </c>
      <c r="AR416" s="241" t="s">
        <v>219</v>
      </c>
      <c r="AT416" s="241" t="s">
        <v>169</v>
      </c>
      <c r="AU416" s="241" t="s">
        <v>87</v>
      </c>
      <c r="AY416" s="16" t="s">
        <v>166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6" t="s">
        <v>85</v>
      </c>
      <c r="BK416" s="242">
        <f>ROUND(I416*H416,2)</f>
        <v>0</v>
      </c>
      <c r="BL416" s="16" t="s">
        <v>219</v>
      </c>
      <c r="BM416" s="241" t="s">
        <v>784</v>
      </c>
    </row>
    <row r="417" s="13" customFormat="1">
      <c r="B417" s="254"/>
      <c r="C417" s="255"/>
      <c r="D417" s="245" t="s">
        <v>176</v>
      </c>
      <c r="E417" s="256" t="s">
        <v>1</v>
      </c>
      <c r="F417" s="257" t="s">
        <v>785</v>
      </c>
      <c r="G417" s="255"/>
      <c r="H417" s="258">
        <v>179.19999999999999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176</v>
      </c>
      <c r="AU417" s="264" t="s">
        <v>87</v>
      </c>
      <c r="AV417" s="13" t="s">
        <v>87</v>
      </c>
      <c r="AW417" s="13" t="s">
        <v>32</v>
      </c>
      <c r="AX417" s="13" t="s">
        <v>78</v>
      </c>
      <c r="AY417" s="264" t="s">
        <v>166</v>
      </c>
    </row>
    <row r="418" s="14" customFormat="1">
      <c r="B418" s="265"/>
      <c r="C418" s="266"/>
      <c r="D418" s="245" t="s">
        <v>176</v>
      </c>
      <c r="E418" s="267" t="s">
        <v>1</v>
      </c>
      <c r="F418" s="268" t="s">
        <v>181</v>
      </c>
      <c r="G418" s="266"/>
      <c r="H418" s="269">
        <v>179.19999999999999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176</v>
      </c>
      <c r="AU418" s="275" t="s">
        <v>87</v>
      </c>
      <c r="AV418" s="14" t="s">
        <v>174</v>
      </c>
      <c r="AW418" s="14" t="s">
        <v>32</v>
      </c>
      <c r="AX418" s="14" t="s">
        <v>85</v>
      </c>
      <c r="AY418" s="275" t="s">
        <v>166</v>
      </c>
    </row>
    <row r="419" s="1" customFormat="1" ht="24" customHeight="1">
      <c r="B419" s="37"/>
      <c r="C419" s="230" t="s">
        <v>786</v>
      </c>
      <c r="D419" s="230" t="s">
        <v>169</v>
      </c>
      <c r="E419" s="231" t="s">
        <v>787</v>
      </c>
      <c r="F419" s="232" t="s">
        <v>788</v>
      </c>
      <c r="G419" s="233" t="s">
        <v>234</v>
      </c>
      <c r="H419" s="234">
        <v>180</v>
      </c>
      <c r="I419" s="235"/>
      <c r="J419" s="236">
        <f>ROUND(I419*H419,2)</f>
        <v>0</v>
      </c>
      <c r="K419" s="232" t="s">
        <v>173</v>
      </c>
      <c r="L419" s="42"/>
      <c r="M419" s="237" t="s">
        <v>1</v>
      </c>
      <c r="N419" s="238" t="s">
        <v>43</v>
      </c>
      <c r="O419" s="85"/>
      <c r="P419" s="239">
        <f>O419*H419</f>
        <v>0</v>
      </c>
      <c r="Q419" s="239">
        <v>0.00148</v>
      </c>
      <c r="R419" s="239">
        <f>Q419*H419</f>
        <v>0.26639999999999997</v>
      </c>
      <c r="S419" s="239">
        <v>0</v>
      </c>
      <c r="T419" s="240">
        <f>S419*H419</f>
        <v>0</v>
      </c>
      <c r="AR419" s="241" t="s">
        <v>219</v>
      </c>
      <c r="AT419" s="241" t="s">
        <v>169</v>
      </c>
      <c r="AU419" s="241" t="s">
        <v>87</v>
      </c>
      <c r="AY419" s="16" t="s">
        <v>166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6" t="s">
        <v>85</v>
      </c>
      <c r="BK419" s="242">
        <f>ROUND(I419*H419,2)</f>
        <v>0</v>
      </c>
      <c r="BL419" s="16" t="s">
        <v>219</v>
      </c>
      <c r="BM419" s="241" t="s">
        <v>789</v>
      </c>
    </row>
    <row r="420" s="13" customFormat="1">
      <c r="B420" s="254"/>
      <c r="C420" s="255"/>
      <c r="D420" s="245" t="s">
        <v>176</v>
      </c>
      <c r="E420" s="256" t="s">
        <v>1</v>
      </c>
      <c r="F420" s="257" t="s">
        <v>790</v>
      </c>
      <c r="G420" s="255"/>
      <c r="H420" s="258">
        <v>180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AT420" s="264" t="s">
        <v>176</v>
      </c>
      <c r="AU420" s="264" t="s">
        <v>87</v>
      </c>
      <c r="AV420" s="13" t="s">
        <v>87</v>
      </c>
      <c r="AW420" s="13" t="s">
        <v>32</v>
      </c>
      <c r="AX420" s="13" t="s">
        <v>78</v>
      </c>
      <c r="AY420" s="264" t="s">
        <v>166</v>
      </c>
    </row>
    <row r="421" s="14" customFormat="1">
      <c r="B421" s="265"/>
      <c r="C421" s="266"/>
      <c r="D421" s="245" t="s">
        <v>176</v>
      </c>
      <c r="E421" s="267" t="s">
        <v>1</v>
      </c>
      <c r="F421" s="268" t="s">
        <v>181</v>
      </c>
      <c r="G421" s="266"/>
      <c r="H421" s="269">
        <v>180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AT421" s="275" t="s">
        <v>176</v>
      </c>
      <c r="AU421" s="275" t="s">
        <v>87</v>
      </c>
      <c r="AV421" s="14" t="s">
        <v>174</v>
      </c>
      <c r="AW421" s="14" t="s">
        <v>32</v>
      </c>
      <c r="AX421" s="14" t="s">
        <v>85</v>
      </c>
      <c r="AY421" s="275" t="s">
        <v>166</v>
      </c>
    </row>
    <row r="422" s="1" customFormat="1" ht="16.5" customHeight="1">
      <c r="B422" s="37"/>
      <c r="C422" s="230" t="s">
        <v>791</v>
      </c>
      <c r="D422" s="230" t="s">
        <v>169</v>
      </c>
      <c r="E422" s="231" t="s">
        <v>792</v>
      </c>
      <c r="F422" s="232" t="s">
        <v>793</v>
      </c>
      <c r="G422" s="233" t="s">
        <v>280</v>
      </c>
      <c r="H422" s="234">
        <v>1</v>
      </c>
      <c r="I422" s="235"/>
      <c r="J422" s="236">
        <f>ROUND(I422*H422,2)</f>
        <v>0</v>
      </c>
      <c r="K422" s="232" t="s">
        <v>1</v>
      </c>
      <c r="L422" s="42"/>
      <c r="M422" s="237" t="s">
        <v>1</v>
      </c>
      <c r="N422" s="238" t="s">
        <v>43</v>
      </c>
      <c r="O422" s="85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AR422" s="241" t="s">
        <v>219</v>
      </c>
      <c r="AT422" s="241" t="s">
        <v>169</v>
      </c>
      <c r="AU422" s="241" t="s">
        <v>87</v>
      </c>
      <c r="AY422" s="16" t="s">
        <v>166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6" t="s">
        <v>85</v>
      </c>
      <c r="BK422" s="242">
        <f>ROUND(I422*H422,2)</f>
        <v>0</v>
      </c>
      <c r="BL422" s="16" t="s">
        <v>219</v>
      </c>
      <c r="BM422" s="241" t="s">
        <v>794</v>
      </c>
    </row>
    <row r="423" s="1" customFormat="1" ht="16.5" customHeight="1">
      <c r="B423" s="37"/>
      <c r="C423" s="230" t="s">
        <v>795</v>
      </c>
      <c r="D423" s="230" t="s">
        <v>169</v>
      </c>
      <c r="E423" s="231" t="s">
        <v>796</v>
      </c>
      <c r="F423" s="232" t="s">
        <v>797</v>
      </c>
      <c r="G423" s="233" t="s">
        <v>280</v>
      </c>
      <c r="H423" s="234">
        <v>1</v>
      </c>
      <c r="I423" s="235"/>
      <c r="J423" s="236">
        <f>ROUND(I423*H423,2)</f>
        <v>0</v>
      </c>
      <c r="K423" s="232" t="s">
        <v>1</v>
      </c>
      <c r="L423" s="42"/>
      <c r="M423" s="237" t="s">
        <v>1</v>
      </c>
      <c r="N423" s="238" t="s">
        <v>43</v>
      </c>
      <c r="O423" s="85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AR423" s="241" t="s">
        <v>219</v>
      </c>
      <c r="AT423" s="241" t="s">
        <v>169</v>
      </c>
      <c r="AU423" s="241" t="s">
        <v>87</v>
      </c>
      <c r="AY423" s="16" t="s">
        <v>166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6" t="s">
        <v>85</v>
      </c>
      <c r="BK423" s="242">
        <f>ROUND(I423*H423,2)</f>
        <v>0</v>
      </c>
      <c r="BL423" s="16" t="s">
        <v>219</v>
      </c>
      <c r="BM423" s="241" t="s">
        <v>798</v>
      </c>
    </row>
    <row r="424" s="1" customFormat="1" ht="16.5" customHeight="1">
      <c r="B424" s="37"/>
      <c r="C424" s="230" t="s">
        <v>799</v>
      </c>
      <c r="D424" s="230" t="s">
        <v>169</v>
      </c>
      <c r="E424" s="231" t="s">
        <v>800</v>
      </c>
      <c r="F424" s="232" t="s">
        <v>801</v>
      </c>
      <c r="G424" s="233" t="s">
        <v>280</v>
      </c>
      <c r="H424" s="234">
        <v>1</v>
      </c>
      <c r="I424" s="235"/>
      <c r="J424" s="236">
        <f>ROUND(I424*H424,2)</f>
        <v>0</v>
      </c>
      <c r="K424" s="232" t="s">
        <v>1</v>
      </c>
      <c r="L424" s="42"/>
      <c r="M424" s="237" t="s">
        <v>1</v>
      </c>
      <c r="N424" s="238" t="s">
        <v>43</v>
      </c>
      <c r="O424" s="85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AR424" s="241" t="s">
        <v>219</v>
      </c>
      <c r="AT424" s="241" t="s">
        <v>169</v>
      </c>
      <c r="AU424" s="241" t="s">
        <v>87</v>
      </c>
      <c r="AY424" s="16" t="s">
        <v>166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6" t="s">
        <v>85</v>
      </c>
      <c r="BK424" s="242">
        <f>ROUND(I424*H424,2)</f>
        <v>0</v>
      </c>
      <c r="BL424" s="16" t="s">
        <v>219</v>
      </c>
      <c r="BM424" s="241" t="s">
        <v>802</v>
      </c>
    </row>
    <row r="425" s="1" customFormat="1" ht="16.5" customHeight="1">
      <c r="B425" s="37"/>
      <c r="C425" s="230" t="s">
        <v>803</v>
      </c>
      <c r="D425" s="230" t="s">
        <v>169</v>
      </c>
      <c r="E425" s="231" t="s">
        <v>804</v>
      </c>
      <c r="F425" s="232" t="s">
        <v>805</v>
      </c>
      <c r="G425" s="233" t="s">
        <v>280</v>
      </c>
      <c r="H425" s="234">
        <v>1</v>
      </c>
      <c r="I425" s="235"/>
      <c r="J425" s="236">
        <f>ROUND(I425*H425,2)</f>
        <v>0</v>
      </c>
      <c r="K425" s="232" t="s">
        <v>1</v>
      </c>
      <c r="L425" s="42"/>
      <c r="M425" s="237" t="s">
        <v>1</v>
      </c>
      <c r="N425" s="238" t="s">
        <v>43</v>
      </c>
      <c r="O425" s="85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AR425" s="241" t="s">
        <v>219</v>
      </c>
      <c r="AT425" s="241" t="s">
        <v>169</v>
      </c>
      <c r="AU425" s="241" t="s">
        <v>87</v>
      </c>
      <c r="AY425" s="16" t="s">
        <v>166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6" t="s">
        <v>85</v>
      </c>
      <c r="BK425" s="242">
        <f>ROUND(I425*H425,2)</f>
        <v>0</v>
      </c>
      <c r="BL425" s="16" t="s">
        <v>219</v>
      </c>
      <c r="BM425" s="241" t="s">
        <v>806</v>
      </c>
    </row>
    <row r="426" s="1" customFormat="1" ht="24" customHeight="1">
      <c r="B426" s="37"/>
      <c r="C426" s="230" t="s">
        <v>807</v>
      </c>
      <c r="D426" s="230" t="s">
        <v>169</v>
      </c>
      <c r="E426" s="231" t="s">
        <v>808</v>
      </c>
      <c r="F426" s="232" t="s">
        <v>809</v>
      </c>
      <c r="G426" s="233" t="s">
        <v>192</v>
      </c>
      <c r="H426" s="234">
        <v>0.27000000000000002</v>
      </c>
      <c r="I426" s="235"/>
      <c r="J426" s="236">
        <f>ROUND(I426*H426,2)</f>
        <v>0</v>
      </c>
      <c r="K426" s="232" t="s">
        <v>173</v>
      </c>
      <c r="L426" s="42"/>
      <c r="M426" s="237" t="s">
        <v>1</v>
      </c>
      <c r="N426" s="238" t="s">
        <v>43</v>
      </c>
      <c r="O426" s="85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AR426" s="241" t="s">
        <v>219</v>
      </c>
      <c r="AT426" s="241" t="s">
        <v>169</v>
      </c>
      <c r="AU426" s="241" t="s">
        <v>87</v>
      </c>
      <c r="AY426" s="16" t="s">
        <v>166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6" t="s">
        <v>85</v>
      </c>
      <c r="BK426" s="242">
        <f>ROUND(I426*H426,2)</f>
        <v>0</v>
      </c>
      <c r="BL426" s="16" t="s">
        <v>219</v>
      </c>
      <c r="BM426" s="241" t="s">
        <v>810</v>
      </c>
    </row>
    <row r="427" s="11" customFormat="1" ht="22.8" customHeight="1">
      <c r="B427" s="214"/>
      <c r="C427" s="215"/>
      <c r="D427" s="216" t="s">
        <v>77</v>
      </c>
      <c r="E427" s="228" t="s">
        <v>811</v>
      </c>
      <c r="F427" s="228" t="s">
        <v>812</v>
      </c>
      <c r="G427" s="215"/>
      <c r="H427" s="215"/>
      <c r="I427" s="218"/>
      <c r="J427" s="229">
        <f>BK427</f>
        <v>0</v>
      </c>
      <c r="K427" s="215"/>
      <c r="L427" s="220"/>
      <c r="M427" s="221"/>
      <c r="N427" s="222"/>
      <c r="O427" s="222"/>
      <c r="P427" s="223">
        <f>SUM(P428:P430)</f>
        <v>0</v>
      </c>
      <c r="Q427" s="222"/>
      <c r="R427" s="223">
        <f>SUM(R428:R430)</f>
        <v>0.0252</v>
      </c>
      <c r="S427" s="222"/>
      <c r="T427" s="224">
        <f>SUM(T428:T430)</f>
        <v>0</v>
      </c>
      <c r="AR427" s="225" t="s">
        <v>87</v>
      </c>
      <c r="AT427" s="226" t="s">
        <v>77</v>
      </c>
      <c r="AU427" s="226" t="s">
        <v>85</v>
      </c>
      <c r="AY427" s="225" t="s">
        <v>166</v>
      </c>
      <c r="BK427" s="227">
        <f>SUM(BK428:BK430)</f>
        <v>0</v>
      </c>
    </row>
    <row r="428" s="1" customFormat="1" ht="24" customHeight="1">
      <c r="B428" s="37"/>
      <c r="C428" s="230" t="s">
        <v>813</v>
      </c>
      <c r="D428" s="230" t="s">
        <v>169</v>
      </c>
      <c r="E428" s="231" t="s">
        <v>814</v>
      </c>
      <c r="F428" s="232" t="s">
        <v>815</v>
      </c>
      <c r="G428" s="233" t="s">
        <v>218</v>
      </c>
      <c r="H428" s="234">
        <v>30</v>
      </c>
      <c r="I428" s="235"/>
      <c r="J428" s="236">
        <f>ROUND(I428*H428,2)</f>
        <v>0</v>
      </c>
      <c r="K428" s="232" t="s">
        <v>173</v>
      </c>
      <c r="L428" s="42"/>
      <c r="M428" s="237" t="s">
        <v>1</v>
      </c>
      <c r="N428" s="238" t="s">
        <v>43</v>
      </c>
      <c r="O428" s="85"/>
      <c r="P428" s="239">
        <f>O428*H428</f>
        <v>0</v>
      </c>
      <c r="Q428" s="239">
        <v>0.00013999999999999999</v>
      </c>
      <c r="R428" s="239">
        <f>Q428*H428</f>
        <v>0.0041999999999999997</v>
      </c>
      <c r="S428" s="239">
        <v>0</v>
      </c>
      <c r="T428" s="240">
        <f>S428*H428</f>
        <v>0</v>
      </c>
      <c r="AR428" s="241" t="s">
        <v>219</v>
      </c>
      <c r="AT428" s="241" t="s">
        <v>169</v>
      </c>
      <c r="AU428" s="241" t="s">
        <v>87</v>
      </c>
      <c r="AY428" s="16" t="s">
        <v>166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6" t="s">
        <v>85</v>
      </c>
      <c r="BK428" s="242">
        <f>ROUND(I428*H428,2)</f>
        <v>0</v>
      </c>
      <c r="BL428" s="16" t="s">
        <v>219</v>
      </c>
      <c r="BM428" s="241" t="s">
        <v>816</v>
      </c>
    </row>
    <row r="429" s="1" customFormat="1" ht="24" customHeight="1">
      <c r="B429" s="37"/>
      <c r="C429" s="230" t="s">
        <v>817</v>
      </c>
      <c r="D429" s="230" t="s">
        <v>169</v>
      </c>
      <c r="E429" s="231" t="s">
        <v>818</v>
      </c>
      <c r="F429" s="232" t="s">
        <v>819</v>
      </c>
      <c r="G429" s="233" t="s">
        <v>218</v>
      </c>
      <c r="H429" s="234">
        <v>30</v>
      </c>
      <c r="I429" s="235"/>
      <c r="J429" s="236">
        <f>ROUND(I429*H429,2)</f>
        <v>0</v>
      </c>
      <c r="K429" s="232" t="s">
        <v>173</v>
      </c>
      <c r="L429" s="42"/>
      <c r="M429" s="237" t="s">
        <v>1</v>
      </c>
      <c r="N429" s="238" t="s">
        <v>43</v>
      </c>
      <c r="O429" s="85"/>
      <c r="P429" s="239">
        <f>O429*H429</f>
        <v>0</v>
      </c>
      <c r="Q429" s="239">
        <v>0.00069999999999999999</v>
      </c>
      <c r="R429" s="239">
        <f>Q429*H429</f>
        <v>0.021000000000000001</v>
      </c>
      <c r="S429" s="239">
        <v>0</v>
      </c>
      <c r="T429" s="240">
        <f>S429*H429</f>
        <v>0</v>
      </c>
      <c r="AR429" s="241" t="s">
        <v>219</v>
      </c>
      <c r="AT429" s="241" t="s">
        <v>169</v>
      </c>
      <c r="AU429" s="241" t="s">
        <v>87</v>
      </c>
      <c r="AY429" s="16" t="s">
        <v>166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6" t="s">
        <v>85</v>
      </c>
      <c r="BK429" s="242">
        <f>ROUND(I429*H429,2)</f>
        <v>0</v>
      </c>
      <c r="BL429" s="16" t="s">
        <v>219</v>
      </c>
      <c r="BM429" s="241" t="s">
        <v>820</v>
      </c>
    </row>
    <row r="430" s="1" customFormat="1" ht="24" customHeight="1">
      <c r="B430" s="37"/>
      <c r="C430" s="230" t="s">
        <v>821</v>
      </c>
      <c r="D430" s="230" t="s">
        <v>169</v>
      </c>
      <c r="E430" s="231" t="s">
        <v>822</v>
      </c>
      <c r="F430" s="232" t="s">
        <v>823</v>
      </c>
      <c r="G430" s="233" t="s">
        <v>192</v>
      </c>
      <c r="H430" s="234">
        <v>0.025000000000000001</v>
      </c>
      <c r="I430" s="235"/>
      <c r="J430" s="236">
        <f>ROUND(I430*H430,2)</f>
        <v>0</v>
      </c>
      <c r="K430" s="232" t="s">
        <v>173</v>
      </c>
      <c r="L430" s="42"/>
      <c r="M430" s="237" t="s">
        <v>1</v>
      </c>
      <c r="N430" s="238" t="s">
        <v>43</v>
      </c>
      <c r="O430" s="85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AR430" s="241" t="s">
        <v>219</v>
      </c>
      <c r="AT430" s="241" t="s">
        <v>169</v>
      </c>
      <c r="AU430" s="241" t="s">
        <v>87</v>
      </c>
      <c r="AY430" s="16" t="s">
        <v>166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6" t="s">
        <v>85</v>
      </c>
      <c r="BK430" s="242">
        <f>ROUND(I430*H430,2)</f>
        <v>0</v>
      </c>
      <c r="BL430" s="16" t="s">
        <v>219</v>
      </c>
      <c r="BM430" s="241" t="s">
        <v>824</v>
      </c>
    </row>
    <row r="431" s="11" customFormat="1" ht="22.8" customHeight="1">
      <c r="B431" s="214"/>
      <c r="C431" s="215"/>
      <c r="D431" s="216" t="s">
        <v>77</v>
      </c>
      <c r="E431" s="228" t="s">
        <v>825</v>
      </c>
      <c r="F431" s="228" t="s">
        <v>826</v>
      </c>
      <c r="G431" s="215"/>
      <c r="H431" s="215"/>
      <c r="I431" s="218"/>
      <c r="J431" s="229">
        <f>BK431</f>
        <v>0</v>
      </c>
      <c r="K431" s="215"/>
      <c r="L431" s="220"/>
      <c r="M431" s="221"/>
      <c r="N431" s="222"/>
      <c r="O431" s="222"/>
      <c r="P431" s="223">
        <f>SUM(P432:P435)</f>
        <v>0</v>
      </c>
      <c r="Q431" s="222"/>
      <c r="R431" s="223">
        <f>SUM(R432:R435)</f>
        <v>0.46799999999999997</v>
      </c>
      <c r="S431" s="222"/>
      <c r="T431" s="224">
        <f>SUM(T432:T435)</f>
        <v>0</v>
      </c>
      <c r="AR431" s="225" t="s">
        <v>87</v>
      </c>
      <c r="AT431" s="226" t="s">
        <v>77</v>
      </c>
      <c r="AU431" s="226" t="s">
        <v>85</v>
      </c>
      <c r="AY431" s="225" t="s">
        <v>166</v>
      </c>
      <c r="BK431" s="227">
        <f>SUM(BK432:BK435)</f>
        <v>0</v>
      </c>
    </row>
    <row r="432" s="1" customFormat="1" ht="24" customHeight="1">
      <c r="B432" s="37"/>
      <c r="C432" s="230" t="s">
        <v>827</v>
      </c>
      <c r="D432" s="230" t="s">
        <v>169</v>
      </c>
      <c r="E432" s="231" t="s">
        <v>828</v>
      </c>
      <c r="F432" s="232" t="s">
        <v>829</v>
      </c>
      <c r="G432" s="233" t="s">
        <v>218</v>
      </c>
      <c r="H432" s="234">
        <v>30</v>
      </c>
      <c r="I432" s="235"/>
      <c r="J432" s="236">
        <f>ROUND(I432*H432,2)</f>
        <v>0</v>
      </c>
      <c r="K432" s="232" t="s">
        <v>173</v>
      </c>
      <c r="L432" s="42"/>
      <c r="M432" s="237" t="s">
        <v>1</v>
      </c>
      <c r="N432" s="238" t="s">
        <v>43</v>
      </c>
      <c r="O432" s="85"/>
      <c r="P432" s="239">
        <f>O432*H432</f>
        <v>0</v>
      </c>
      <c r="Q432" s="239">
        <v>0.015599999999999999</v>
      </c>
      <c r="R432" s="239">
        <f>Q432*H432</f>
        <v>0.46799999999999997</v>
      </c>
      <c r="S432" s="239">
        <v>0</v>
      </c>
      <c r="T432" s="240">
        <f>S432*H432</f>
        <v>0</v>
      </c>
      <c r="AR432" s="241" t="s">
        <v>219</v>
      </c>
      <c r="AT432" s="241" t="s">
        <v>169</v>
      </c>
      <c r="AU432" s="241" t="s">
        <v>87</v>
      </c>
      <c r="AY432" s="16" t="s">
        <v>166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6" t="s">
        <v>85</v>
      </c>
      <c r="BK432" s="242">
        <f>ROUND(I432*H432,2)</f>
        <v>0</v>
      </c>
      <c r="BL432" s="16" t="s">
        <v>219</v>
      </c>
      <c r="BM432" s="241" t="s">
        <v>830</v>
      </c>
    </row>
    <row r="433" s="13" customFormat="1">
      <c r="B433" s="254"/>
      <c r="C433" s="255"/>
      <c r="D433" s="245" t="s">
        <v>176</v>
      </c>
      <c r="E433" s="256" t="s">
        <v>1</v>
      </c>
      <c r="F433" s="257" t="s">
        <v>221</v>
      </c>
      <c r="G433" s="255"/>
      <c r="H433" s="258">
        <v>30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AT433" s="264" t="s">
        <v>176</v>
      </c>
      <c r="AU433" s="264" t="s">
        <v>87</v>
      </c>
      <c r="AV433" s="13" t="s">
        <v>87</v>
      </c>
      <c r="AW433" s="13" t="s">
        <v>32</v>
      </c>
      <c r="AX433" s="13" t="s">
        <v>78</v>
      </c>
      <c r="AY433" s="264" t="s">
        <v>166</v>
      </c>
    </row>
    <row r="434" s="14" customFormat="1">
      <c r="B434" s="265"/>
      <c r="C434" s="266"/>
      <c r="D434" s="245" t="s">
        <v>176</v>
      </c>
      <c r="E434" s="267" t="s">
        <v>1</v>
      </c>
      <c r="F434" s="268" t="s">
        <v>181</v>
      </c>
      <c r="G434" s="266"/>
      <c r="H434" s="269">
        <v>30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AT434" s="275" t="s">
        <v>176</v>
      </c>
      <c r="AU434" s="275" t="s">
        <v>87</v>
      </c>
      <c r="AV434" s="14" t="s">
        <v>174</v>
      </c>
      <c r="AW434" s="14" t="s">
        <v>32</v>
      </c>
      <c r="AX434" s="14" t="s">
        <v>85</v>
      </c>
      <c r="AY434" s="275" t="s">
        <v>166</v>
      </c>
    </row>
    <row r="435" s="1" customFormat="1" ht="24" customHeight="1">
      <c r="B435" s="37"/>
      <c r="C435" s="230" t="s">
        <v>831</v>
      </c>
      <c r="D435" s="230" t="s">
        <v>169</v>
      </c>
      <c r="E435" s="231" t="s">
        <v>832</v>
      </c>
      <c r="F435" s="232" t="s">
        <v>833</v>
      </c>
      <c r="G435" s="233" t="s">
        <v>192</v>
      </c>
      <c r="H435" s="234">
        <v>0.46800000000000003</v>
      </c>
      <c r="I435" s="235"/>
      <c r="J435" s="236">
        <f>ROUND(I435*H435,2)</f>
        <v>0</v>
      </c>
      <c r="K435" s="232" t="s">
        <v>173</v>
      </c>
      <c r="L435" s="42"/>
      <c r="M435" s="237" t="s">
        <v>1</v>
      </c>
      <c r="N435" s="238" t="s">
        <v>43</v>
      </c>
      <c r="O435" s="85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AR435" s="241" t="s">
        <v>219</v>
      </c>
      <c r="AT435" s="241" t="s">
        <v>169</v>
      </c>
      <c r="AU435" s="241" t="s">
        <v>87</v>
      </c>
      <c r="AY435" s="16" t="s">
        <v>166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6" t="s">
        <v>85</v>
      </c>
      <c r="BK435" s="242">
        <f>ROUND(I435*H435,2)</f>
        <v>0</v>
      </c>
      <c r="BL435" s="16" t="s">
        <v>219</v>
      </c>
      <c r="BM435" s="241" t="s">
        <v>834</v>
      </c>
    </row>
    <row r="436" s="11" customFormat="1" ht="22.8" customHeight="1">
      <c r="B436" s="214"/>
      <c r="C436" s="215"/>
      <c r="D436" s="216" t="s">
        <v>77</v>
      </c>
      <c r="E436" s="228" t="s">
        <v>835</v>
      </c>
      <c r="F436" s="228" t="s">
        <v>836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SUM(P437:P467)</f>
        <v>0</v>
      </c>
      <c r="Q436" s="222"/>
      <c r="R436" s="223">
        <f>SUM(R437:R467)</f>
        <v>0.1071</v>
      </c>
      <c r="S436" s="222"/>
      <c r="T436" s="224">
        <f>SUM(T437:T467)</f>
        <v>0.13350000000000001</v>
      </c>
      <c r="AR436" s="225" t="s">
        <v>87</v>
      </c>
      <c r="AT436" s="226" t="s">
        <v>77</v>
      </c>
      <c r="AU436" s="226" t="s">
        <v>85</v>
      </c>
      <c r="AY436" s="225" t="s">
        <v>166</v>
      </c>
      <c r="BK436" s="227">
        <f>SUM(BK437:BK467)</f>
        <v>0</v>
      </c>
    </row>
    <row r="437" s="1" customFormat="1" ht="16.5" customHeight="1">
      <c r="B437" s="37"/>
      <c r="C437" s="230" t="s">
        <v>837</v>
      </c>
      <c r="D437" s="230" t="s">
        <v>169</v>
      </c>
      <c r="E437" s="231" t="s">
        <v>838</v>
      </c>
      <c r="F437" s="232" t="s">
        <v>839</v>
      </c>
      <c r="G437" s="233" t="s">
        <v>218</v>
      </c>
      <c r="H437" s="234">
        <v>240</v>
      </c>
      <c r="I437" s="235"/>
      <c r="J437" s="236">
        <f>ROUND(I437*H437,2)</f>
        <v>0</v>
      </c>
      <c r="K437" s="232" t="s">
        <v>173</v>
      </c>
      <c r="L437" s="42"/>
      <c r="M437" s="237" t="s">
        <v>1</v>
      </c>
      <c r="N437" s="238" t="s">
        <v>43</v>
      </c>
      <c r="O437" s="85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AR437" s="241" t="s">
        <v>219</v>
      </c>
      <c r="AT437" s="241" t="s">
        <v>169</v>
      </c>
      <c r="AU437" s="241" t="s">
        <v>87</v>
      </c>
      <c r="AY437" s="16" t="s">
        <v>166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6" t="s">
        <v>85</v>
      </c>
      <c r="BK437" s="242">
        <f>ROUND(I437*H437,2)</f>
        <v>0</v>
      </c>
      <c r="BL437" s="16" t="s">
        <v>219</v>
      </c>
      <c r="BM437" s="241" t="s">
        <v>840</v>
      </c>
    </row>
    <row r="438" s="13" customFormat="1">
      <c r="B438" s="254"/>
      <c r="C438" s="255"/>
      <c r="D438" s="245" t="s">
        <v>176</v>
      </c>
      <c r="E438" s="256" t="s">
        <v>1</v>
      </c>
      <c r="F438" s="257" t="s">
        <v>609</v>
      </c>
      <c r="G438" s="255"/>
      <c r="H438" s="258">
        <v>240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AT438" s="264" t="s">
        <v>176</v>
      </c>
      <c r="AU438" s="264" t="s">
        <v>87</v>
      </c>
      <c r="AV438" s="13" t="s">
        <v>87</v>
      </c>
      <c r="AW438" s="13" t="s">
        <v>32</v>
      </c>
      <c r="AX438" s="13" t="s">
        <v>78</v>
      </c>
      <c r="AY438" s="264" t="s">
        <v>166</v>
      </c>
    </row>
    <row r="439" s="14" customFormat="1">
      <c r="B439" s="265"/>
      <c r="C439" s="266"/>
      <c r="D439" s="245" t="s">
        <v>176</v>
      </c>
      <c r="E439" s="267" t="s">
        <v>1</v>
      </c>
      <c r="F439" s="268" t="s">
        <v>181</v>
      </c>
      <c r="G439" s="266"/>
      <c r="H439" s="269">
        <v>240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AT439" s="275" t="s">
        <v>176</v>
      </c>
      <c r="AU439" s="275" t="s">
        <v>87</v>
      </c>
      <c r="AV439" s="14" t="s">
        <v>174</v>
      </c>
      <c r="AW439" s="14" t="s">
        <v>32</v>
      </c>
      <c r="AX439" s="14" t="s">
        <v>85</v>
      </c>
      <c r="AY439" s="275" t="s">
        <v>166</v>
      </c>
    </row>
    <row r="440" s="1" customFormat="1" ht="16.5" customHeight="1">
      <c r="B440" s="37"/>
      <c r="C440" s="276" t="s">
        <v>841</v>
      </c>
      <c r="D440" s="276" t="s">
        <v>300</v>
      </c>
      <c r="E440" s="277" t="s">
        <v>842</v>
      </c>
      <c r="F440" s="278" t="s">
        <v>843</v>
      </c>
      <c r="G440" s="279" t="s">
        <v>218</v>
      </c>
      <c r="H440" s="280">
        <v>240</v>
      </c>
      <c r="I440" s="281"/>
      <c r="J440" s="282">
        <f>ROUND(I440*H440,2)</f>
        <v>0</v>
      </c>
      <c r="K440" s="278" t="s">
        <v>173</v>
      </c>
      <c r="L440" s="283"/>
      <c r="M440" s="284" t="s">
        <v>1</v>
      </c>
      <c r="N440" s="285" t="s">
        <v>43</v>
      </c>
      <c r="O440" s="85"/>
      <c r="P440" s="239">
        <f>O440*H440</f>
        <v>0</v>
      </c>
      <c r="Q440" s="239">
        <v>3.0000000000000001E-05</v>
      </c>
      <c r="R440" s="239">
        <f>Q440*H440</f>
        <v>0.0071999999999999998</v>
      </c>
      <c r="S440" s="239">
        <v>0</v>
      </c>
      <c r="T440" s="240">
        <f>S440*H440</f>
        <v>0</v>
      </c>
      <c r="AR440" s="241" t="s">
        <v>303</v>
      </c>
      <c r="AT440" s="241" t="s">
        <v>300</v>
      </c>
      <c r="AU440" s="241" t="s">
        <v>87</v>
      </c>
      <c r="AY440" s="16" t="s">
        <v>166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6" t="s">
        <v>85</v>
      </c>
      <c r="BK440" s="242">
        <f>ROUND(I440*H440,2)</f>
        <v>0</v>
      </c>
      <c r="BL440" s="16" t="s">
        <v>219</v>
      </c>
      <c r="BM440" s="241" t="s">
        <v>844</v>
      </c>
    </row>
    <row r="441" s="1" customFormat="1" ht="24" customHeight="1">
      <c r="B441" s="37"/>
      <c r="C441" s="230" t="s">
        <v>845</v>
      </c>
      <c r="D441" s="230" t="s">
        <v>169</v>
      </c>
      <c r="E441" s="231" t="s">
        <v>846</v>
      </c>
      <c r="F441" s="232" t="s">
        <v>847</v>
      </c>
      <c r="G441" s="233" t="s">
        <v>234</v>
      </c>
      <c r="H441" s="234">
        <v>450</v>
      </c>
      <c r="I441" s="235"/>
      <c r="J441" s="236">
        <f>ROUND(I441*H441,2)</f>
        <v>0</v>
      </c>
      <c r="K441" s="232" t="s">
        <v>173</v>
      </c>
      <c r="L441" s="42"/>
      <c r="M441" s="237" t="s">
        <v>1</v>
      </c>
      <c r="N441" s="238" t="s">
        <v>43</v>
      </c>
      <c r="O441" s="85"/>
      <c r="P441" s="239">
        <f>O441*H441</f>
        <v>0</v>
      </c>
      <c r="Q441" s="239">
        <v>0</v>
      </c>
      <c r="R441" s="239">
        <f>Q441*H441</f>
        <v>0</v>
      </c>
      <c r="S441" s="239">
        <v>0.00027</v>
      </c>
      <c r="T441" s="240">
        <f>S441*H441</f>
        <v>0.1215</v>
      </c>
      <c r="AR441" s="241" t="s">
        <v>219</v>
      </c>
      <c r="AT441" s="241" t="s">
        <v>169</v>
      </c>
      <c r="AU441" s="241" t="s">
        <v>87</v>
      </c>
      <c r="AY441" s="16" t="s">
        <v>166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85</v>
      </c>
      <c r="BK441" s="242">
        <f>ROUND(I441*H441,2)</f>
        <v>0</v>
      </c>
      <c r="BL441" s="16" t="s">
        <v>219</v>
      </c>
      <c r="BM441" s="241" t="s">
        <v>848</v>
      </c>
    </row>
    <row r="442" s="13" customFormat="1">
      <c r="B442" s="254"/>
      <c r="C442" s="255"/>
      <c r="D442" s="245" t="s">
        <v>176</v>
      </c>
      <c r="E442" s="256" t="s">
        <v>1</v>
      </c>
      <c r="F442" s="257" t="s">
        <v>849</v>
      </c>
      <c r="G442" s="255"/>
      <c r="H442" s="258">
        <v>450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176</v>
      </c>
      <c r="AU442" s="264" t="s">
        <v>87</v>
      </c>
      <c r="AV442" s="13" t="s">
        <v>87</v>
      </c>
      <c r="AW442" s="13" t="s">
        <v>32</v>
      </c>
      <c r="AX442" s="13" t="s">
        <v>78</v>
      </c>
      <c r="AY442" s="264" t="s">
        <v>166</v>
      </c>
    </row>
    <row r="443" s="14" customFormat="1">
      <c r="B443" s="265"/>
      <c r="C443" s="266"/>
      <c r="D443" s="245" t="s">
        <v>176</v>
      </c>
      <c r="E443" s="267" t="s">
        <v>1</v>
      </c>
      <c r="F443" s="268" t="s">
        <v>181</v>
      </c>
      <c r="G443" s="266"/>
      <c r="H443" s="269">
        <v>450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AT443" s="275" t="s">
        <v>176</v>
      </c>
      <c r="AU443" s="275" t="s">
        <v>87</v>
      </c>
      <c r="AV443" s="14" t="s">
        <v>174</v>
      </c>
      <c r="AW443" s="14" t="s">
        <v>32</v>
      </c>
      <c r="AX443" s="14" t="s">
        <v>85</v>
      </c>
      <c r="AY443" s="275" t="s">
        <v>166</v>
      </c>
    </row>
    <row r="444" s="1" customFormat="1" ht="24" customHeight="1">
      <c r="B444" s="37"/>
      <c r="C444" s="230" t="s">
        <v>850</v>
      </c>
      <c r="D444" s="230" t="s">
        <v>169</v>
      </c>
      <c r="E444" s="231" t="s">
        <v>851</v>
      </c>
      <c r="F444" s="232" t="s">
        <v>852</v>
      </c>
      <c r="G444" s="233" t="s">
        <v>234</v>
      </c>
      <c r="H444" s="234">
        <v>75</v>
      </c>
      <c r="I444" s="235"/>
      <c r="J444" s="236">
        <f>ROUND(I444*H444,2)</f>
        <v>0</v>
      </c>
      <c r="K444" s="232" t="s">
        <v>173</v>
      </c>
      <c r="L444" s="42"/>
      <c r="M444" s="237" t="s">
        <v>1</v>
      </c>
      <c r="N444" s="238" t="s">
        <v>43</v>
      </c>
      <c r="O444" s="8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AR444" s="241" t="s">
        <v>219</v>
      </c>
      <c r="AT444" s="241" t="s">
        <v>169</v>
      </c>
      <c r="AU444" s="241" t="s">
        <v>87</v>
      </c>
      <c r="AY444" s="16" t="s">
        <v>166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6" t="s">
        <v>85</v>
      </c>
      <c r="BK444" s="242">
        <f>ROUND(I444*H444,2)</f>
        <v>0</v>
      </c>
      <c r="BL444" s="16" t="s">
        <v>219</v>
      </c>
      <c r="BM444" s="241" t="s">
        <v>853</v>
      </c>
    </row>
    <row r="445" s="1" customFormat="1" ht="16.5" customHeight="1">
      <c r="B445" s="37"/>
      <c r="C445" s="276" t="s">
        <v>854</v>
      </c>
      <c r="D445" s="276" t="s">
        <v>300</v>
      </c>
      <c r="E445" s="277" t="s">
        <v>855</v>
      </c>
      <c r="F445" s="278" t="s">
        <v>856</v>
      </c>
      <c r="G445" s="279" t="s">
        <v>234</v>
      </c>
      <c r="H445" s="280">
        <v>90</v>
      </c>
      <c r="I445" s="281"/>
      <c r="J445" s="282">
        <f>ROUND(I445*H445,2)</f>
        <v>0</v>
      </c>
      <c r="K445" s="278" t="s">
        <v>173</v>
      </c>
      <c r="L445" s="283"/>
      <c r="M445" s="284" t="s">
        <v>1</v>
      </c>
      <c r="N445" s="285" t="s">
        <v>43</v>
      </c>
      <c r="O445" s="85"/>
      <c r="P445" s="239">
        <f>O445*H445</f>
        <v>0</v>
      </c>
      <c r="Q445" s="239">
        <v>5.0000000000000002E-05</v>
      </c>
      <c r="R445" s="239">
        <f>Q445*H445</f>
        <v>0.0045000000000000005</v>
      </c>
      <c r="S445" s="239">
        <v>0</v>
      </c>
      <c r="T445" s="240">
        <f>S445*H445</f>
        <v>0</v>
      </c>
      <c r="AR445" s="241" t="s">
        <v>303</v>
      </c>
      <c r="AT445" s="241" t="s">
        <v>300</v>
      </c>
      <c r="AU445" s="241" t="s">
        <v>87</v>
      </c>
      <c r="AY445" s="16" t="s">
        <v>166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6" t="s">
        <v>85</v>
      </c>
      <c r="BK445" s="242">
        <f>ROUND(I445*H445,2)</f>
        <v>0</v>
      </c>
      <c r="BL445" s="16" t="s">
        <v>219</v>
      </c>
      <c r="BM445" s="241" t="s">
        <v>857</v>
      </c>
    </row>
    <row r="446" s="13" customFormat="1">
      <c r="B446" s="254"/>
      <c r="C446" s="255"/>
      <c r="D446" s="245" t="s">
        <v>176</v>
      </c>
      <c r="E446" s="255"/>
      <c r="F446" s="257" t="s">
        <v>858</v>
      </c>
      <c r="G446" s="255"/>
      <c r="H446" s="258">
        <v>90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176</v>
      </c>
      <c r="AU446" s="264" t="s">
        <v>87</v>
      </c>
      <c r="AV446" s="13" t="s">
        <v>87</v>
      </c>
      <c r="AW446" s="13" t="s">
        <v>4</v>
      </c>
      <c r="AX446" s="13" t="s">
        <v>85</v>
      </c>
      <c r="AY446" s="264" t="s">
        <v>166</v>
      </c>
    </row>
    <row r="447" s="1" customFormat="1" ht="24" customHeight="1">
      <c r="B447" s="37"/>
      <c r="C447" s="230" t="s">
        <v>859</v>
      </c>
      <c r="D447" s="230" t="s">
        <v>169</v>
      </c>
      <c r="E447" s="231" t="s">
        <v>860</v>
      </c>
      <c r="F447" s="232" t="s">
        <v>861</v>
      </c>
      <c r="G447" s="233" t="s">
        <v>234</v>
      </c>
      <c r="H447" s="234">
        <v>450</v>
      </c>
      <c r="I447" s="235"/>
      <c r="J447" s="236">
        <f>ROUND(I447*H447,2)</f>
        <v>0</v>
      </c>
      <c r="K447" s="232" t="s">
        <v>173</v>
      </c>
      <c r="L447" s="42"/>
      <c r="M447" s="237" t="s">
        <v>1</v>
      </c>
      <c r="N447" s="238" t="s">
        <v>43</v>
      </c>
      <c r="O447" s="85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AR447" s="241" t="s">
        <v>219</v>
      </c>
      <c r="AT447" s="241" t="s">
        <v>169</v>
      </c>
      <c r="AU447" s="241" t="s">
        <v>87</v>
      </c>
      <c r="AY447" s="16" t="s">
        <v>166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6" t="s">
        <v>85</v>
      </c>
      <c r="BK447" s="242">
        <f>ROUND(I447*H447,2)</f>
        <v>0</v>
      </c>
      <c r="BL447" s="16" t="s">
        <v>219</v>
      </c>
      <c r="BM447" s="241" t="s">
        <v>862</v>
      </c>
    </row>
    <row r="448" s="1" customFormat="1" ht="16.5" customHeight="1">
      <c r="B448" s="37"/>
      <c r="C448" s="276" t="s">
        <v>863</v>
      </c>
      <c r="D448" s="276" t="s">
        <v>300</v>
      </c>
      <c r="E448" s="277" t="s">
        <v>864</v>
      </c>
      <c r="F448" s="278" t="s">
        <v>865</v>
      </c>
      <c r="G448" s="279" t="s">
        <v>234</v>
      </c>
      <c r="H448" s="280">
        <v>540</v>
      </c>
      <c r="I448" s="281"/>
      <c r="J448" s="282">
        <f>ROUND(I448*H448,2)</f>
        <v>0</v>
      </c>
      <c r="K448" s="278" t="s">
        <v>173</v>
      </c>
      <c r="L448" s="283"/>
      <c r="M448" s="284" t="s">
        <v>1</v>
      </c>
      <c r="N448" s="285" t="s">
        <v>43</v>
      </c>
      <c r="O448" s="85"/>
      <c r="P448" s="239">
        <f>O448*H448</f>
        <v>0</v>
      </c>
      <c r="Q448" s="239">
        <v>0.00012</v>
      </c>
      <c r="R448" s="239">
        <f>Q448*H448</f>
        <v>0.064799999999999996</v>
      </c>
      <c r="S448" s="239">
        <v>0</v>
      </c>
      <c r="T448" s="240">
        <f>S448*H448</f>
        <v>0</v>
      </c>
      <c r="AR448" s="241" t="s">
        <v>303</v>
      </c>
      <c r="AT448" s="241" t="s">
        <v>300</v>
      </c>
      <c r="AU448" s="241" t="s">
        <v>87</v>
      </c>
      <c r="AY448" s="16" t="s">
        <v>166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6" t="s">
        <v>85</v>
      </c>
      <c r="BK448" s="242">
        <f>ROUND(I448*H448,2)</f>
        <v>0</v>
      </c>
      <c r="BL448" s="16" t="s">
        <v>219</v>
      </c>
      <c r="BM448" s="241" t="s">
        <v>866</v>
      </c>
    </row>
    <row r="449" s="13" customFormat="1">
      <c r="B449" s="254"/>
      <c r="C449" s="255"/>
      <c r="D449" s="245" t="s">
        <v>176</v>
      </c>
      <c r="E449" s="255"/>
      <c r="F449" s="257" t="s">
        <v>867</v>
      </c>
      <c r="G449" s="255"/>
      <c r="H449" s="258">
        <v>540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AT449" s="264" t="s">
        <v>176</v>
      </c>
      <c r="AU449" s="264" t="s">
        <v>87</v>
      </c>
      <c r="AV449" s="13" t="s">
        <v>87</v>
      </c>
      <c r="AW449" s="13" t="s">
        <v>4</v>
      </c>
      <c r="AX449" s="13" t="s">
        <v>85</v>
      </c>
      <c r="AY449" s="264" t="s">
        <v>166</v>
      </c>
    </row>
    <row r="450" s="1" customFormat="1" ht="24" customHeight="1">
      <c r="B450" s="37"/>
      <c r="C450" s="230" t="s">
        <v>868</v>
      </c>
      <c r="D450" s="230" t="s">
        <v>169</v>
      </c>
      <c r="E450" s="231" t="s">
        <v>869</v>
      </c>
      <c r="F450" s="232" t="s">
        <v>870</v>
      </c>
      <c r="G450" s="233" t="s">
        <v>234</v>
      </c>
      <c r="H450" s="234">
        <v>150</v>
      </c>
      <c r="I450" s="235"/>
      <c r="J450" s="236">
        <f>ROUND(I450*H450,2)</f>
        <v>0</v>
      </c>
      <c r="K450" s="232" t="s">
        <v>173</v>
      </c>
      <c r="L450" s="42"/>
      <c r="M450" s="237" t="s">
        <v>1</v>
      </c>
      <c r="N450" s="238" t="s">
        <v>43</v>
      </c>
      <c r="O450" s="85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AR450" s="241" t="s">
        <v>219</v>
      </c>
      <c r="AT450" s="241" t="s">
        <v>169</v>
      </c>
      <c r="AU450" s="241" t="s">
        <v>87</v>
      </c>
      <c r="AY450" s="16" t="s">
        <v>166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85</v>
      </c>
      <c r="BK450" s="242">
        <f>ROUND(I450*H450,2)</f>
        <v>0</v>
      </c>
      <c r="BL450" s="16" t="s">
        <v>219</v>
      </c>
      <c r="BM450" s="241" t="s">
        <v>871</v>
      </c>
    </row>
    <row r="451" s="1" customFormat="1" ht="16.5" customHeight="1">
      <c r="B451" s="37"/>
      <c r="C451" s="276" t="s">
        <v>872</v>
      </c>
      <c r="D451" s="276" t="s">
        <v>300</v>
      </c>
      <c r="E451" s="277" t="s">
        <v>873</v>
      </c>
      <c r="F451" s="278" t="s">
        <v>874</v>
      </c>
      <c r="G451" s="279" t="s">
        <v>234</v>
      </c>
      <c r="H451" s="280">
        <v>180</v>
      </c>
      <c r="I451" s="281"/>
      <c r="J451" s="282">
        <f>ROUND(I451*H451,2)</f>
        <v>0</v>
      </c>
      <c r="K451" s="278" t="s">
        <v>173</v>
      </c>
      <c r="L451" s="283"/>
      <c r="M451" s="284" t="s">
        <v>1</v>
      </c>
      <c r="N451" s="285" t="s">
        <v>43</v>
      </c>
      <c r="O451" s="85"/>
      <c r="P451" s="239">
        <f>O451*H451</f>
        <v>0</v>
      </c>
      <c r="Q451" s="239">
        <v>0.00017000000000000001</v>
      </c>
      <c r="R451" s="239">
        <f>Q451*H451</f>
        <v>0.030600000000000002</v>
      </c>
      <c r="S451" s="239">
        <v>0</v>
      </c>
      <c r="T451" s="240">
        <f>S451*H451</f>
        <v>0</v>
      </c>
      <c r="AR451" s="241" t="s">
        <v>303</v>
      </c>
      <c r="AT451" s="241" t="s">
        <v>300</v>
      </c>
      <c r="AU451" s="241" t="s">
        <v>87</v>
      </c>
      <c r="AY451" s="16" t="s">
        <v>166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6" t="s">
        <v>85</v>
      </c>
      <c r="BK451" s="242">
        <f>ROUND(I451*H451,2)</f>
        <v>0</v>
      </c>
      <c r="BL451" s="16" t="s">
        <v>219</v>
      </c>
      <c r="BM451" s="241" t="s">
        <v>875</v>
      </c>
    </row>
    <row r="452" s="13" customFormat="1">
      <c r="B452" s="254"/>
      <c r="C452" s="255"/>
      <c r="D452" s="245" t="s">
        <v>176</v>
      </c>
      <c r="E452" s="255"/>
      <c r="F452" s="257" t="s">
        <v>876</v>
      </c>
      <c r="G452" s="255"/>
      <c r="H452" s="258">
        <v>180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176</v>
      </c>
      <c r="AU452" s="264" t="s">
        <v>87</v>
      </c>
      <c r="AV452" s="13" t="s">
        <v>87</v>
      </c>
      <c r="AW452" s="13" t="s">
        <v>4</v>
      </c>
      <c r="AX452" s="13" t="s">
        <v>85</v>
      </c>
      <c r="AY452" s="264" t="s">
        <v>166</v>
      </c>
    </row>
    <row r="453" s="1" customFormat="1" ht="36" customHeight="1">
      <c r="B453" s="37"/>
      <c r="C453" s="230" t="s">
        <v>877</v>
      </c>
      <c r="D453" s="230" t="s">
        <v>169</v>
      </c>
      <c r="E453" s="231" t="s">
        <v>878</v>
      </c>
      <c r="F453" s="232" t="s">
        <v>879</v>
      </c>
      <c r="G453" s="233" t="s">
        <v>218</v>
      </c>
      <c r="H453" s="234">
        <v>240</v>
      </c>
      <c r="I453" s="235"/>
      <c r="J453" s="236">
        <f>ROUND(I453*H453,2)</f>
        <v>0</v>
      </c>
      <c r="K453" s="232" t="s">
        <v>173</v>
      </c>
      <c r="L453" s="42"/>
      <c r="M453" s="237" t="s">
        <v>1</v>
      </c>
      <c r="N453" s="238" t="s">
        <v>43</v>
      </c>
      <c r="O453" s="85"/>
      <c r="P453" s="239">
        <f>O453*H453</f>
        <v>0</v>
      </c>
      <c r="Q453" s="239">
        <v>0</v>
      </c>
      <c r="R453" s="239">
        <f>Q453*H453</f>
        <v>0</v>
      </c>
      <c r="S453" s="239">
        <v>5.0000000000000002E-05</v>
      </c>
      <c r="T453" s="240">
        <f>S453*H453</f>
        <v>0.012</v>
      </c>
      <c r="AR453" s="241" t="s">
        <v>219</v>
      </c>
      <c r="AT453" s="241" t="s">
        <v>169</v>
      </c>
      <c r="AU453" s="241" t="s">
        <v>87</v>
      </c>
      <c r="AY453" s="16" t="s">
        <v>166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6" t="s">
        <v>85</v>
      </c>
      <c r="BK453" s="242">
        <f>ROUND(I453*H453,2)</f>
        <v>0</v>
      </c>
      <c r="BL453" s="16" t="s">
        <v>219</v>
      </c>
      <c r="BM453" s="241" t="s">
        <v>880</v>
      </c>
    </row>
    <row r="454" s="13" customFormat="1">
      <c r="B454" s="254"/>
      <c r="C454" s="255"/>
      <c r="D454" s="245" t="s">
        <v>176</v>
      </c>
      <c r="E454" s="256" t="s">
        <v>1</v>
      </c>
      <c r="F454" s="257" t="s">
        <v>609</v>
      </c>
      <c r="G454" s="255"/>
      <c r="H454" s="258">
        <v>240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176</v>
      </c>
      <c r="AU454" s="264" t="s">
        <v>87</v>
      </c>
      <c r="AV454" s="13" t="s">
        <v>87</v>
      </c>
      <c r="AW454" s="13" t="s">
        <v>32</v>
      </c>
      <c r="AX454" s="13" t="s">
        <v>78</v>
      </c>
      <c r="AY454" s="264" t="s">
        <v>166</v>
      </c>
    </row>
    <row r="455" s="14" customFormat="1">
      <c r="B455" s="265"/>
      <c r="C455" s="266"/>
      <c r="D455" s="245" t="s">
        <v>176</v>
      </c>
      <c r="E455" s="267" t="s">
        <v>1</v>
      </c>
      <c r="F455" s="268" t="s">
        <v>181</v>
      </c>
      <c r="G455" s="266"/>
      <c r="H455" s="269">
        <v>240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AT455" s="275" t="s">
        <v>176</v>
      </c>
      <c r="AU455" s="275" t="s">
        <v>87</v>
      </c>
      <c r="AV455" s="14" t="s">
        <v>174</v>
      </c>
      <c r="AW455" s="14" t="s">
        <v>32</v>
      </c>
      <c r="AX455" s="14" t="s">
        <v>85</v>
      </c>
      <c r="AY455" s="275" t="s">
        <v>166</v>
      </c>
    </row>
    <row r="456" s="1" customFormat="1" ht="24" customHeight="1">
      <c r="B456" s="37"/>
      <c r="C456" s="230" t="s">
        <v>881</v>
      </c>
      <c r="D456" s="230" t="s">
        <v>169</v>
      </c>
      <c r="E456" s="231" t="s">
        <v>882</v>
      </c>
      <c r="F456" s="232" t="s">
        <v>883</v>
      </c>
      <c r="G456" s="233" t="s">
        <v>218</v>
      </c>
      <c r="H456" s="234">
        <v>1</v>
      </c>
      <c r="I456" s="235"/>
      <c r="J456" s="236">
        <f>ROUND(I456*H456,2)</f>
        <v>0</v>
      </c>
      <c r="K456" s="232" t="s">
        <v>173</v>
      </c>
      <c r="L456" s="42"/>
      <c r="M456" s="237" t="s">
        <v>1</v>
      </c>
      <c r="N456" s="238" t="s">
        <v>43</v>
      </c>
      <c r="O456" s="85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AR456" s="241" t="s">
        <v>219</v>
      </c>
      <c r="AT456" s="241" t="s">
        <v>169</v>
      </c>
      <c r="AU456" s="241" t="s">
        <v>87</v>
      </c>
      <c r="AY456" s="16" t="s">
        <v>166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6" t="s">
        <v>85</v>
      </c>
      <c r="BK456" s="242">
        <f>ROUND(I456*H456,2)</f>
        <v>0</v>
      </c>
      <c r="BL456" s="16" t="s">
        <v>219</v>
      </c>
      <c r="BM456" s="241" t="s">
        <v>884</v>
      </c>
    </row>
    <row r="457" s="1" customFormat="1" ht="16.5" customHeight="1">
      <c r="B457" s="37"/>
      <c r="C457" s="230" t="s">
        <v>885</v>
      </c>
      <c r="D457" s="230" t="s">
        <v>169</v>
      </c>
      <c r="E457" s="231" t="s">
        <v>886</v>
      </c>
      <c r="F457" s="232" t="s">
        <v>887</v>
      </c>
      <c r="G457" s="233" t="s">
        <v>218</v>
      </c>
      <c r="H457" s="234">
        <v>60</v>
      </c>
      <c r="I457" s="235"/>
      <c r="J457" s="236">
        <f>ROUND(I457*H457,2)</f>
        <v>0</v>
      </c>
      <c r="K457" s="232" t="s">
        <v>1</v>
      </c>
      <c r="L457" s="42"/>
      <c r="M457" s="237" t="s">
        <v>1</v>
      </c>
      <c r="N457" s="238" t="s">
        <v>43</v>
      </c>
      <c r="O457" s="85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AR457" s="241" t="s">
        <v>219</v>
      </c>
      <c r="AT457" s="241" t="s">
        <v>169</v>
      </c>
      <c r="AU457" s="241" t="s">
        <v>87</v>
      </c>
      <c r="AY457" s="16" t="s">
        <v>166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6" t="s">
        <v>85</v>
      </c>
      <c r="BK457" s="242">
        <f>ROUND(I457*H457,2)</f>
        <v>0</v>
      </c>
      <c r="BL457" s="16" t="s">
        <v>219</v>
      </c>
      <c r="BM457" s="241" t="s">
        <v>888</v>
      </c>
    </row>
    <row r="458" s="1" customFormat="1" ht="16.5" customHeight="1">
      <c r="B458" s="37"/>
      <c r="C458" s="230" t="s">
        <v>889</v>
      </c>
      <c r="D458" s="230" t="s">
        <v>169</v>
      </c>
      <c r="E458" s="231" t="s">
        <v>890</v>
      </c>
      <c r="F458" s="232" t="s">
        <v>891</v>
      </c>
      <c r="G458" s="233" t="s">
        <v>218</v>
      </c>
      <c r="H458" s="234">
        <v>30</v>
      </c>
      <c r="I458" s="235"/>
      <c r="J458" s="236">
        <f>ROUND(I458*H458,2)</f>
        <v>0</v>
      </c>
      <c r="K458" s="232" t="s">
        <v>1</v>
      </c>
      <c r="L458" s="42"/>
      <c r="M458" s="237" t="s">
        <v>1</v>
      </c>
      <c r="N458" s="238" t="s">
        <v>43</v>
      </c>
      <c r="O458" s="85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AR458" s="241" t="s">
        <v>219</v>
      </c>
      <c r="AT458" s="241" t="s">
        <v>169</v>
      </c>
      <c r="AU458" s="241" t="s">
        <v>87</v>
      </c>
      <c r="AY458" s="16" t="s">
        <v>166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6" t="s">
        <v>85</v>
      </c>
      <c r="BK458" s="242">
        <f>ROUND(I458*H458,2)</f>
        <v>0</v>
      </c>
      <c r="BL458" s="16" t="s">
        <v>219</v>
      </c>
      <c r="BM458" s="241" t="s">
        <v>892</v>
      </c>
    </row>
    <row r="459" s="1" customFormat="1" ht="16.5" customHeight="1">
      <c r="B459" s="37"/>
      <c r="C459" s="230" t="s">
        <v>893</v>
      </c>
      <c r="D459" s="230" t="s">
        <v>169</v>
      </c>
      <c r="E459" s="231" t="s">
        <v>894</v>
      </c>
      <c r="F459" s="232" t="s">
        <v>895</v>
      </c>
      <c r="G459" s="233" t="s">
        <v>218</v>
      </c>
      <c r="H459" s="234">
        <v>90</v>
      </c>
      <c r="I459" s="235"/>
      <c r="J459" s="236">
        <f>ROUND(I459*H459,2)</f>
        <v>0</v>
      </c>
      <c r="K459" s="232" t="s">
        <v>1</v>
      </c>
      <c r="L459" s="42"/>
      <c r="M459" s="237" t="s">
        <v>1</v>
      </c>
      <c r="N459" s="238" t="s">
        <v>43</v>
      </c>
      <c r="O459" s="85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AR459" s="241" t="s">
        <v>219</v>
      </c>
      <c r="AT459" s="241" t="s">
        <v>169</v>
      </c>
      <c r="AU459" s="241" t="s">
        <v>87</v>
      </c>
      <c r="AY459" s="16" t="s">
        <v>166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6" t="s">
        <v>85</v>
      </c>
      <c r="BK459" s="242">
        <f>ROUND(I459*H459,2)</f>
        <v>0</v>
      </c>
      <c r="BL459" s="16" t="s">
        <v>219</v>
      </c>
      <c r="BM459" s="241" t="s">
        <v>896</v>
      </c>
    </row>
    <row r="460" s="1" customFormat="1" ht="24" customHeight="1">
      <c r="B460" s="37"/>
      <c r="C460" s="230" t="s">
        <v>897</v>
      </c>
      <c r="D460" s="230" t="s">
        <v>169</v>
      </c>
      <c r="E460" s="231" t="s">
        <v>898</v>
      </c>
      <c r="F460" s="232" t="s">
        <v>899</v>
      </c>
      <c r="G460" s="233" t="s">
        <v>218</v>
      </c>
      <c r="H460" s="234">
        <v>120</v>
      </c>
      <c r="I460" s="235"/>
      <c r="J460" s="236">
        <f>ROUND(I460*H460,2)</f>
        <v>0</v>
      </c>
      <c r="K460" s="232" t="s">
        <v>1</v>
      </c>
      <c r="L460" s="42"/>
      <c r="M460" s="237" t="s">
        <v>1</v>
      </c>
      <c r="N460" s="238" t="s">
        <v>43</v>
      </c>
      <c r="O460" s="85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AR460" s="241" t="s">
        <v>219</v>
      </c>
      <c r="AT460" s="241" t="s">
        <v>169</v>
      </c>
      <c r="AU460" s="241" t="s">
        <v>87</v>
      </c>
      <c r="AY460" s="16" t="s">
        <v>166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6" t="s">
        <v>85</v>
      </c>
      <c r="BK460" s="242">
        <f>ROUND(I460*H460,2)</f>
        <v>0</v>
      </c>
      <c r="BL460" s="16" t="s">
        <v>219</v>
      </c>
      <c r="BM460" s="241" t="s">
        <v>900</v>
      </c>
    </row>
    <row r="461" s="1" customFormat="1" ht="24" customHeight="1">
      <c r="B461" s="37"/>
      <c r="C461" s="230" t="s">
        <v>901</v>
      </c>
      <c r="D461" s="230" t="s">
        <v>169</v>
      </c>
      <c r="E461" s="231" t="s">
        <v>902</v>
      </c>
      <c r="F461" s="232" t="s">
        <v>903</v>
      </c>
      <c r="G461" s="233" t="s">
        <v>218</v>
      </c>
      <c r="H461" s="234">
        <v>30</v>
      </c>
      <c r="I461" s="235"/>
      <c r="J461" s="236">
        <f>ROUND(I461*H461,2)</f>
        <v>0</v>
      </c>
      <c r="K461" s="232" t="s">
        <v>1</v>
      </c>
      <c r="L461" s="42"/>
      <c r="M461" s="237" t="s">
        <v>1</v>
      </c>
      <c r="N461" s="238" t="s">
        <v>43</v>
      </c>
      <c r="O461" s="85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AR461" s="241" t="s">
        <v>219</v>
      </c>
      <c r="AT461" s="241" t="s">
        <v>169</v>
      </c>
      <c r="AU461" s="241" t="s">
        <v>87</v>
      </c>
      <c r="AY461" s="16" t="s">
        <v>166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6" t="s">
        <v>85</v>
      </c>
      <c r="BK461" s="242">
        <f>ROUND(I461*H461,2)</f>
        <v>0</v>
      </c>
      <c r="BL461" s="16" t="s">
        <v>219</v>
      </c>
      <c r="BM461" s="241" t="s">
        <v>904</v>
      </c>
    </row>
    <row r="462" s="1" customFormat="1" ht="16.5" customHeight="1">
      <c r="B462" s="37"/>
      <c r="C462" s="230" t="s">
        <v>905</v>
      </c>
      <c r="D462" s="230" t="s">
        <v>169</v>
      </c>
      <c r="E462" s="231" t="s">
        <v>906</v>
      </c>
      <c r="F462" s="232" t="s">
        <v>907</v>
      </c>
      <c r="G462" s="233" t="s">
        <v>218</v>
      </c>
      <c r="H462" s="234">
        <v>60</v>
      </c>
      <c r="I462" s="235"/>
      <c r="J462" s="236">
        <f>ROUND(I462*H462,2)</f>
        <v>0</v>
      </c>
      <c r="K462" s="232" t="s">
        <v>1</v>
      </c>
      <c r="L462" s="42"/>
      <c r="M462" s="237" t="s">
        <v>1</v>
      </c>
      <c r="N462" s="238" t="s">
        <v>43</v>
      </c>
      <c r="O462" s="8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AR462" s="241" t="s">
        <v>219</v>
      </c>
      <c r="AT462" s="241" t="s">
        <v>169</v>
      </c>
      <c r="AU462" s="241" t="s">
        <v>87</v>
      </c>
      <c r="AY462" s="16" t="s">
        <v>166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6" t="s">
        <v>85</v>
      </c>
      <c r="BK462" s="242">
        <f>ROUND(I462*H462,2)</f>
        <v>0</v>
      </c>
      <c r="BL462" s="16" t="s">
        <v>219</v>
      </c>
      <c r="BM462" s="241" t="s">
        <v>908</v>
      </c>
    </row>
    <row r="463" s="1" customFormat="1" ht="16.5" customHeight="1">
      <c r="B463" s="37"/>
      <c r="C463" s="230" t="s">
        <v>909</v>
      </c>
      <c r="D463" s="230" t="s">
        <v>169</v>
      </c>
      <c r="E463" s="231" t="s">
        <v>910</v>
      </c>
      <c r="F463" s="232" t="s">
        <v>911</v>
      </c>
      <c r="G463" s="233" t="s">
        <v>218</v>
      </c>
      <c r="H463" s="234">
        <v>60</v>
      </c>
      <c r="I463" s="235"/>
      <c r="J463" s="236">
        <f>ROUND(I463*H463,2)</f>
        <v>0</v>
      </c>
      <c r="K463" s="232" t="s">
        <v>1</v>
      </c>
      <c r="L463" s="42"/>
      <c r="M463" s="237" t="s">
        <v>1</v>
      </c>
      <c r="N463" s="238" t="s">
        <v>43</v>
      </c>
      <c r="O463" s="85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AR463" s="241" t="s">
        <v>219</v>
      </c>
      <c r="AT463" s="241" t="s">
        <v>169</v>
      </c>
      <c r="AU463" s="241" t="s">
        <v>87</v>
      </c>
      <c r="AY463" s="16" t="s">
        <v>166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6" t="s">
        <v>85</v>
      </c>
      <c r="BK463" s="242">
        <f>ROUND(I463*H463,2)</f>
        <v>0</v>
      </c>
      <c r="BL463" s="16" t="s">
        <v>219</v>
      </c>
      <c r="BM463" s="241" t="s">
        <v>912</v>
      </c>
    </row>
    <row r="464" s="1" customFormat="1" ht="16.5" customHeight="1">
      <c r="B464" s="37"/>
      <c r="C464" s="230" t="s">
        <v>913</v>
      </c>
      <c r="D464" s="230" t="s">
        <v>169</v>
      </c>
      <c r="E464" s="231" t="s">
        <v>914</v>
      </c>
      <c r="F464" s="232" t="s">
        <v>915</v>
      </c>
      <c r="G464" s="233" t="s">
        <v>280</v>
      </c>
      <c r="H464" s="234">
        <v>30</v>
      </c>
      <c r="I464" s="235"/>
      <c r="J464" s="236">
        <f>ROUND(I464*H464,2)</f>
        <v>0</v>
      </c>
      <c r="K464" s="232" t="s">
        <v>1</v>
      </c>
      <c r="L464" s="42"/>
      <c r="M464" s="237" t="s">
        <v>1</v>
      </c>
      <c r="N464" s="238" t="s">
        <v>43</v>
      </c>
      <c r="O464" s="85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AR464" s="241" t="s">
        <v>219</v>
      </c>
      <c r="AT464" s="241" t="s">
        <v>169</v>
      </c>
      <c r="AU464" s="241" t="s">
        <v>87</v>
      </c>
      <c r="AY464" s="16" t="s">
        <v>166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6" t="s">
        <v>85</v>
      </c>
      <c r="BK464" s="242">
        <f>ROUND(I464*H464,2)</f>
        <v>0</v>
      </c>
      <c r="BL464" s="16" t="s">
        <v>219</v>
      </c>
      <c r="BM464" s="241" t="s">
        <v>916</v>
      </c>
    </row>
    <row r="465" s="1" customFormat="1" ht="16.5" customHeight="1">
      <c r="B465" s="37"/>
      <c r="C465" s="230" t="s">
        <v>917</v>
      </c>
      <c r="D465" s="230" t="s">
        <v>169</v>
      </c>
      <c r="E465" s="231" t="s">
        <v>918</v>
      </c>
      <c r="F465" s="232" t="s">
        <v>919</v>
      </c>
      <c r="G465" s="233" t="s">
        <v>280</v>
      </c>
      <c r="H465" s="234">
        <v>1</v>
      </c>
      <c r="I465" s="235"/>
      <c r="J465" s="236">
        <f>ROUND(I465*H465,2)</f>
        <v>0</v>
      </c>
      <c r="K465" s="232" t="s">
        <v>1</v>
      </c>
      <c r="L465" s="42"/>
      <c r="M465" s="237" t="s">
        <v>1</v>
      </c>
      <c r="N465" s="238" t="s">
        <v>43</v>
      </c>
      <c r="O465" s="85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AR465" s="241" t="s">
        <v>219</v>
      </c>
      <c r="AT465" s="241" t="s">
        <v>169</v>
      </c>
      <c r="AU465" s="241" t="s">
        <v>87</v>
      </c>
      <c r="AY465" s="16" t="s">
        <v>166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6" t="s">
        <v>85</v>
      </c>
      <c r="BK465" s="242">
        <f>ROUND(I465*H465,2)</f>
        <v>0</v>
      </c>
      <c r="BL465" s="16" t="s">
        <v>219</v>
      </c>
      <c r="BM465" s="241" t="s">
        <v>920</v>
      </c>
    </row>
    <row r="466" s="1" customFormat="1" ht="24" customHeight="1">
      <c r="B466" s="37"/>
      <c r="C466" s="230" t="s">
        <v>921</v>
      </c>
      <c r="D466" s="230" t="s">
        <v>169</v>
      </c>
      <c r="E466" s="231" t="s">
        <v>922</v>
      </c>
      <c r="F466" s="232" t="s">
        <v>923</v>
      </c>
      <c r="G466" s="233" t="s">
        <v>280</v>
      </c>
      <c r="H466" s="234">
        <v>30</v>
      </c>
      <c r="I466" s="235"/>
      <c r="J466" s="236">
        <f>ROUND(I466*H466,2)</f>
        <v>0</v>
      </c>
      <c r="K466" s="232" t="s">
        <v>1</v>
      </c>
      <c r="L466" s="42"/>
      <c r="M466" s="237" t="s">
        <v>1</v>
      </c>
      <c r="N466" s="238" t="s">
        <v>43</v>
      </c>
      <c r="O466" s="8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AR466" s="241" t="s">
        <v>219</v>
      </c>
      <c r="AT466" s="241" t="s">
        <v>169</v>
      </c>
      <c r="AU466" s="241" t="s">
        <v>87</v>
      </c>
      <c r="AY466" s="16" t="s">
        <v>166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6" t="s">
        <v>85</v>
      </c>
      <c r="BK466" s="242">
        <f>ROUND(I466*H466,2)</f>
        <v>0</v>
      </c>
      <c r="BL466" s="16" t="s">
        <v>219</v>
      </c>
      <c r="BM466" s="241" t="s">
        <v>924</v>
      </c>
    </row>
    <row r="467" s="1" customFormat="1" ht="24" customHeight="1">
      <c r="B467" s="37"/>
      <c r="C467" s="230" t="s">
        <v>925</v>
      </c>
      <c r="D467" s="230" t="s">
        <v>169</v>
      </c>
      <c r="E467" s="231" t="s">
        <v>926</v>
      </c>
      <c r="F467" s="232" t="s">
        <v>927</v>
      </c>
      <c r="G467" s="233" t="s">
        <v>192</v>
      </c>
      <c r="H467" s="234">
        <v>0.107</v>
      </c>
      <c r="I467" s="235"/>
      <c r="J467" s="236">
        <f>ROUND(I467*H467,2)</f>
        <v>0</v>
      </c>
      <c r="K467" s="232" t="s">
        <v>173</v>
      </c>
      <c r="L467" s="42"/>
      <c r="M467" s="237" t="s">
        <v>1</v>
      </c>
      <c r="N467" s="238" t="s">
        <v>43</v>
      </c>
      <c r="O467" s="85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AR467" s="241" t="s">
        <v>219</v>
      </c>
      <c r="AT467" s="241" t="s">
        <v>169</v>
      </c>
      <c r="AU467" s="241" t="s">
        <v>87</v>
      </c>
      <c r="AY467" s="16" t="s">
        <v>166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6" t="s">
        <v>85</v>
      </c>
      <c r="BK467" s="242">
        <f>ROUND(I467*H467,2)</f>
        <v>0</v>
      </c>
      <c r="BL467" s="16" t="s">
        <v>219</v>
      </c>
      <c r="BM467" s="241" t="s">
        <v>928</v>
      </c>
    </row>
    <row r="468" s="11" customFormat="1" ht="22.8" customHeight="1">
      <c r="B468" s="214"/>
      <c r="C468" s="215"/>
      <c r="D468" s="216" t="s">
        <v>77</v>
      </c>
      <c r="E468" s="228" t="s">
        <v>282</v>
      </c>
      <c r="F468" s="228" t="s">
        <v>283</v>
      </c>
      <c r="G468" s="215"/>
      <c r="H468" s="215"/>
      <c r="I468" s="218"/>
      <c r="J468" s="229">
        <f>BK468</f>
        <v>0</v>
      </c>
      <c r="K468" s="215"/>
      <c r="L468" s="220"/>
      <c r="M468" s="221"/>
      <c r="N468" s="222"/>
      <c r="O468" s="222"/>
      <c r="P468" s="223">
        <f>SUM(P469:P476)</f>
        <v>0</v>
      </c>
      <c r="Q468" s="222"/>
      <c r="R468" s="223">
        <f>SUM(R469:R476)</f>
        <v>0.0117</v>
      </c>
      <c r="S468" s="222"/>
      <c r="T468" s="224">
        <f>SUM(T469:T476)</f>
        <v>0.17999999999999999</v>
      </c>
      <c r="AR468" s="225" t="s">
        <v>87</v>
      </c>
      <c r="AT468" s="226" t="s">
        <v>77</v>
      </c>
      <c r="AU468" s="226" t="s">
        <v>85</v>
      </c>
      <c r="AY468" s="225" t="s">
        <v>166</v>
      </c>
      <c r="BK468" s="227">
        <f>SUM(BK469:BK476)</f>
        <v>0</v>
      </c>
    </row>
    <row r="469" s="1" customFormat="1" ht="16.5" customHeight="1">
      <c r="B469" s="37"/>
      <c r="C469" s="230" t="s">
        <v>929</v>
      </c>
      <c r="D469" s="230" t="s">
        <v>169</v>
      </c>
      <c r="E469" s="231" t="s">
        <v>930</v>
      </c>
      <c r="F469" s="232" t="s">
        <v>931</v>
      </c>
      <c r="G469" s="233" t="s">
        <v>218</v>
      </c>
      <c r="H469" s="234">
        <v>30</v>
      </c>
      <c r="I469" s="235"/>
      <c r="J469" s="236">
        <f>ROUND(I469*H469,2)</f>
        <v>0</v>
      </c>
      <c r="K469" s="232" t="s">
        <v>173</v>
      </c>
      <c r="L469" s="42"/>
      <c r="M469" s="237" t="s">
        <v>1</v>
      </c>
      <c r="N469" s="238" t="s">
        <v>43</v>
      </c>
      <c r="O469" s="85"/>
      <c r="P469" s="239">
        <f>O469*H469</f>
        <v>0</v>
      </c>
      <c r="Q469" s="239">
        <v>0</v>
      </c>
      <c r="R469" s="239">
        <f>Q469*H469</f>
        <v>0</v>
      </c>
      <c r="S469" s="239">
        <v>0.0060000000000000001</v>
      </c>
      <c r="T469" s="240">
        <f>S469*H469</f>
        <v>0.17999999999999999</v>
      </c>
      <c r="AR469" s="241" t="s">
        <v>219</v>
      </c>
      <c r="AT469" s="241" t="s">
        <v>169</v>
      </c>
      <c r="AU469" s="241" t="s">
        <v>87</v>
      </c>
      <c r="AY469" s="16" t="s">
        <v>166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6" t="s">
        <v>85</v>
      </c>
      <c r="BK469" s="242">
        <f>ROUND(I469*H469,2)</f>
        <v>0</v>
      </c>
      <c r="BL469" s="16" t="s">
        <v>219</v>
      </c>
      <c r="BM469" s="241" t="s">
        <v>932</v>
      </c>
    </row>
    <row r="470" s="13" customFormat="1">
      <c r="B470" s="254"/>
      <c r="C470" s="255"/>
      <c r="D470" s="245" t="s">
        <v>176</v>
      </c>
      <c r="E470" s="256" t="s">
        <v>1</v>
      </c>
      <c r="F470" s="257" t="s">
        <v>221</v>
      </c>
      <c r="G470" s="255"/>
      <c r="H470" s="258">
        <v>30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AT470" s="264" t="s">
        <v>176</v>
      </c>
      <c r="AU470" s="264" t="s">
        <v>87</v>
      </c>
      <c r="AV470" s="13" t="s">
        <v>87</v>
      </c>
      <c r="AW470" s="13" t="s">
        <v>32</v>
      </c>
      <c r="AX470" s="13" t="s">
        <v>78</v>
      </c>
      <c r="AY470" s="264" t="s">
        <v>166</v>
      </c>
    </row>
    <row r="471" s="14" customFormat="1">
      <c r="B471" s="265"/>
      <c r="C471" s="266"/>
      <c r="D471" s="245" t="s">
        <v>176</v>
      </c>
      <c r="E471" s="267" t="s">
        <v>1</v>
      </c>
      <c r="F471" s="268" t="s">
        <v>181</v>
      </c>
      <c r="G471" s="266"/>
      <c r="H471" s="269">
        <v>30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AT471" s="275" t="s">
        <v>176</v>
      </c>
      <c r="AU471" s="275" t="s">
        <v>87</v>
      </c>
      <c r="AV471" s="14" t="s">
        <v>174</v>
      </c>
      <c r="AW471" s="14" t="s">
        <v>32</v>
      </c>
      <c r="AX471" s="14" t="s">
        <v>85</v>
      </c>
      <c r="AY471" s="275" t="s">
        <v>166</v>
      </c>
    </row>
    <row r="472" s="1" customFormat="1" ht="16.5" customHeight="1">
      <c r="B472" s="37"/>
      <c r="C472" s="230" t="s">
        <v>933</v>
      </c>
      <c r="D472" s="230" t="s">
        <v>169</v>
      </c>
      <c r="E472" s="231" t="s">
        <v>934</v>
      </c>
      <c r="F472" s="232" t="s">
        <v>935</v>
      </c>
      <c r="G472" s="233" t="s">
        <v>218</v>
      </c>
      <c r="H472" s="234">
        <v>30</v>
      </c>
      <c r="I472" s="235"/>
      <c r="J472" s="236">
        <f>ROUND(I472*H472,2)</f>
        <v>0</v>
      </c>
      <c r="K472" s="232" t="s">
        <v>173</v>
      </c>
      <c r="L472" s="42"/>
      <c r="M472" s="237" t="s">
        <v>1</v>
      </c>
      <c r="N472" s="238" t="s">
        <v>43</v>
      </c>
      <c r="O472" s="85"/>
      <c r="P472" s="239">
        <f>O472*H472</f>
        <v>0</v>
      </c>
      <c r="Q472" s="239">
        <v>3.0000000000000001E-05</v>
      </c>
      <c r="R472" s="239">
        <f>Q472*H472</f>
        <v>0.00089999999999999998</v>
      </c>
      <c r="S472" s="239">
        <v>0</v>
      </c>
      <c r="T472" s="240">
        <f>S472*H472</f>
        <v>0</v>
      </c>
      <c r="AR472" s="241" t="s">
        <v>219</v>
      </c>
      <c r="AT472" s="241" t="s">
        <v>169</v>
      </c>
      <c r="AU472" s="241" t="s">
        <v>87</v>
      </c>
      <c r="AY472" s="16" t="s">
        <v>166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6" t="s">
        <v>85</v>
      </c>
      <c r="BK472" s="242">
        <f>ROUND(I472*H472,2)</f>
        <v>0</v>
      </c>
      <c r="BL472" s="16" t="s">
        <v>219</v>
      </c>
      <c r="BM472" s="241" t="s">
        <v>936</v>
      </c>
    </row>
    <row r="473" s="13" customFormat="1">
      <c r="B473" s="254"/>
      <c r="C473" s="255"/>
      <c r="D473" s="245" t="s">
        <v>176</v>
      </c>
      <c r="E473" s="256" t="s">
        <v>1</v>
      </c>
      <c r="F473" s="257" t="s">
        <v>221</v>
      </c>
      <c r="G473" s="255"/>
      <c r="H473" s="258">
        <v>30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AT473" s="264" t="s">
        <v>176</v>
      </c>
      <c r="AU473" s="264" t="s">
        <v>87</v>
      </c>
      <c r="AV473" s="13" t="s">
        <v>87</v>
      </c>
      <c r="AW473" s="13" t="s">
        <v>32</v>
      </c>
      <c r="AX473" s="13" t="s">
        <v>78</v>
      </c>
      <c r="AY473" s="264" t="s">
        <v>166</v>
      </c>
    </row>
    <row r="474" s="14" customFormat="1">
      <c r="B474" s="265"/>
      <c r="C474" s="266"/>
      <c r="D474" s="245" t="s">
        <v>176</v>
      </c>
      <c r="E474" s="267" t="s">
        <v>1</v>
      </c>
      <c r="F474" s="268" t="s">
        <v>181</v>
      </c>
      <c r="G474" s="266"/>
      <c r="H474" s="269">
        <v>30</v>
      </c>
      <c r="I474" s="270"/>
      <c r="J474" s="266"/>
      <c r="K474" s="266"/>
      <c r="L474" s="271"/>
      <c r="M474" s="272"/>
      <c r="N474" s="273"/>
      <c r="O474" s="273"/>
      <c r="P474" s="273"/>
      <c r="Q474" s="273"/>
      <c r="R474" s="273"/>
      <c r="S474" s="273"/>
      <c r="T474" s="274"/>
      <c r="AT474" s="275" t="s">
        <v>176</v>
      </c>
      <c r="AU474" s="275" t="s">
        <v>87</v>
      </c>
      <c r="AV474" s="14" t="s">
        <v>174</v>
      </c>
      <c r="AW474" s="14" t="s">
        <v>32</v>
      </c>
      <c r="AX474" s="14" t="s">
        <v>85</v>
      </c>
      <c r="AY474" s="275" t="s">
        <v>166</v>
      </c>
    </row>
    <row r="475" s="1" customFormat="1" ht="16.5" customHeight="1">
      <c r="B475" s="37"/>
      <c r="C475" s="276" t="s">
        <v>937</v>
      </c>
      <c r="D475" s="276" t="s">
        <v>300</v>
      </c>
      <c r="E475" s="277" t="s">
        <v>938</v>
      </c>
      <c r="F475" s="278" t="s">
        <v>939</v>
      </c>
      <c r="G475" s="279" t="s">
        <v>218</v>
      </c>
      <c r="H475" s="280">
        <v>30</v>
      </c>
      <c r="I475" s="281"/>
      <c r="J475" s="282">
        <f>ROUND(I475*H475,2)</f>
        <v>0</v>
      </c>
      <c r="K475" s="278" t="s">
        <v>1</v>
      </c>
      <c r="L475" s="283"/>
      <c r="M475" s="284" t="s">
        <v>1</v>
      </c>
      <c r="N475" s="285" t="s">
        <v>43</v>
      </c>
      <c r="O475" s="85"/>
      <c r="P475" s="239">
        <f>O475*H475</f>
        <v>0</v>
      </c>
      <c r="Q475" s="239">
        <v>0.00036000000000000002</v>
      </c>
      <c r="R475" s="239">
        <f>Q475*H475</f>
        <v>0.010800000000000001</v>
      </c>
      <c r="S475" s="239">
        <v>0</v>
      </c>
      <c r="T475" s="240">
        <f>S475*H475</f>
        <v>0</v>
      </c>
      <c r="AR475" s="241" t="s">
        <v>303</v>
      </c>
      <c r="AT475" s="241" t="s">
        <v>300</v>
      </c>
      <c r="AU475" s="241" t="s">
        <v>87</v>
      </c>
      <c r="AY475" s="16" t="s">
        <v>166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6" t="s">
        <v>85</v>
      </c>
      <c r="BK475" s="242">
        <f>ROUND(I475*H475,2)</f>
        <v>0</v>
      </c>
      <c r="BL475" s="16" t="s">
        <v>219</v>
      </c>
      <c r="BM475" s="241" t="s">
        <v>940</v>
      </c>
    </row>
    <row r="476" s="1" customFormat="1" ht="24" customHeight="1">
      <c r="B476" s="37"/>
      <c r="C476" s="230" t="s">
        <v>941</v>
      </c>
      <c r="D476" s="230" t="s">
        <v>169</v>
      </c>
      <c r="E476" s="231" t="s">
        <v>306</v>
      </c>
      <c r="F476" s="232" t="s">
        <v>307</v>
      </c>
      <c r="G476" s="233" t="s">
        <v>192</v>
      </c>
      <c r="H476" s="234">
        <v>0.012</v>
      </c>
      <c r="I476" s="235"/>
      <c r="J476" s="236">
        <f>ROUND(I476*H476,2)</f>
        <v>0</v>
      </c>
      <c r="K476" s="232" t="s">
        <v>173</v>
      </c>
      <c r="L476" s="42"/>
      <c r="M476" s="237" t="s">
        <v>1</v>
      </c>
      <c r="N476" s="238" t="s">
        <v>43</v>
      </c>
      <c r="O476" s="85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AR476" s="241" t="s">
        <v>219</v>
      </c>
      <c r="AT476" s="241" t="s">
        <v>169</v>
      </c>
      <c r="AU476" s="241" t="s">
        <v>87</v>
      </c>
      <c r="AY476" s="16" t="s">
        <v>166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6" t="s">
        <v>85</v>
      </c>
      <c r="BK476" s="242">
        <f>ROUND(I476*H476,2)</f>
        <v>0</v>
      </c>
      <c r="BL476" s="16" t="s">
        <v>219</v>
      </c>
      <c r="BM476" s="241" t="s">
        <v>942</v>
      </c>
    </row>
    <row r="477" s="11" customFormat="1" ht="22.8" customHeight="1">
      <c r="B477" s="214"/>
      <c r="C477" s="215"/>
      <c r="D477" s="216" t="s">
        <v>77</v>
      </c>
      <c r="E477" s="228" t="s">
        <v>309</v>
      </c>
      <c r="F477" s="228" t="s">
        <v>310</v>
      </c>
      <c r="G477" s="215"/>
      <c r="H477" s="215"/>
      <c r="I477" s="218"/>
      <c r="J477" s="229">
        <f>BK477</f>
        <v>0</v>
      </c>
      <c r="K477" s="215"/>
      <c r="L477" s="220"/>
      <c r="M477" s="221"/>
      <c r="N477" s="222"/>
      <c r="O477" s="222"/>
      <c r="P477" s="223">
        <f>SUM(P478:P501)</f>
        <v>0</v>
      </c>
      <c r="Q477" s="222"/>
      <c r="R477" s="223">
        <f>SUM(R478:R501)</f>
        <v>1.7666999999999999</v>
      </c>
      <c r="S477" s="222"/>
      <c r="T477" s="224">
        <f>SUM(T478:T501)</f>
        <v>7.3529999999999998</v>
      </c>
      <c r="AR477" s="225" t="s">
        <v>87</v>
      </c>
      <c r="AT477" s="226" t="s">
        <v>77</v>
      </c>
      <c r="AU477" s="226" t="s">
        <v>85</v>
      </c>
      <c r="AY477" s="225" t="s">
        <v>166</v>
      </c>
      <c r="BK477" s="227">
        <f>SUM(BK478:BK501)</f>
        <v>0</v>
      </c>
    </row>
    <row r="478" s="1" customFormat="1" ht="24" customHeight="1">
      <c r="B478" s="37"/>
      <c r="C478" s="230" t="s">
        <v>943</v>
      </c>
      <c r="D478" s="230" t="s">
        <v>169</v>
      </c>
      <c r="E478" s="231" t="s">
        <v>944</v>
      </c>
      <c r="F478" s="232" t="s">
        <v>945</v>
      </c>
      <c r="G478" s="233" t="s">
        <v>218</v>
      </c>
      <c r="H478" s="234">
        <v>120</v>
      </c>
      <c r="I478" s="235"/>
      <c r="J478" s="236">
        <f>ROUND(I478*H478,2)</f>
        <v>0</v>
      </c>
      <c r="K478" s="232" t="s">
        <v>173</v>
      </c>
      <c r="L478" s="42"/>
      <c r="M478" s="237" t="s">
        <v>1</v>
      </c>
      <c r="N478" s="238" t="s">
        <v>43</v>
      </c>
      <c r="O478" s="8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AR478" s="241" t="s">
        <v>219</v>
      </c>
      <c r="AT478" s="241" t="s">
        <v>169</v>
      </c>
      <c r="AU478" s="241" t="s">
        <v>87</v>
      </c>
      <c r="AY478" s="16" t="s">
        <v>166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6" t="s">
        <v>85</v>
      </c>
      <c r="BK478" s="242">
        <f>ROUND(I478*H478,2)</f>
        <v>0</v>
      </c>
      <c r="BL478" s="16" t="s">
        <v>219</v>
      </c>
      <c r="BM478" s="241" t="s">
        <v>946</v>
      </c>
    </row>
    <row r="479" s="13" customFormat="1">
      <c r="B479" s="254"/>
      <c r="C479" s="255"/>
      <c r="D479" s="245" t="s">
        <v>176</v>
      </c>
      <c r="E479" s="256" t="s">
        <v>1</v>
      </c>
      <c r="F479" s="257" t="s">
        <v>374</v>
      </c>
      <c r="G479" s="255"/>
      <c r="H479" s="258">
        <v>120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AT479" s="264" t="s">
        <v>176</v>
      </c>
      <c r="AU479" s="264" t="s">
        <v>87</v>
      </c>
      <c r="AV479" s="13" t="s">
        <v>87</v>
      </c>
      <c r="AW479" s="13" t="s">
        <v>32</v>
      </c>
      <c r="AX479" s="13" t="s">
        <v>78</v>
      </c>
      <c r="AY479" s="264" t="s">
        <v>166</v>
      </c>
    </row>
    <row r="480" s="14" customFormat="1">
      <c r="B480" s="265"/>
      <c r="C480" s="266"/>
      <c r="D480" s="245" t="s">
        <v>176</v>
      </c>
      <c r="E480" s="267" t="s">
        <v>1</v>
      </c>
      <c r="F480" s="268" t="s">
        <v>181</v>
      </c>
      <c r="G480" s="266"/>
      <c r="H480" s="269">
        <v>120</v>
      </c>
      <c r="I480" s="270"/>
      <c r="J480" s="266"/>
      <c r="K480" s="266"/>
      <c r="L480" s="271"/>
      <c r="M480" s="272"/>
      <c r="N480" s="273"/>
      <c r="O480" s="273"/>
      <c r="P480" s="273"/>
      <c r="Q480" s="273"/>
      <c r="R480" s="273"/>
      <c r="S480" s="273"/>
      <c r="T480" s="274"/>
      <c r="AT480" s="275" t="s">
        <v>176</v>
      </c>
      <c r="AU480" s="275" t="s">
        <v>87</v>
      </c>
      <c r="AV480" s="14" t="s">
        <v>174</v>
      </c>
      <c r="AW480" s="14" t="s">
        <v>32</v>
      </c>
      <c r="AX480" s="14" t="s">
        <v>85</v>
      </c>
      <c r="AY480" s="275" t="s">
        <v>166</v>
      </c>
    </row>
    <row r="481" s="1" customFormat="1" ht="24" customHeight="1">
      <c r="B481" s="37"/>
      <c r="C481" s="276" t="s">
        <v>947</v>
      </c>
      <c r="D481" s="276" t="s">
        <v>300</v>
      </c>
      <c r="E481" s="277" t="s">
        <v>316</v>
      </c>
      <c r="F481" s="278" t="s">
        <v>948</v>
      </c>
      <c r="G481" s="279" t="s">
        <v>218</v>
      </c>
      <c r="H481" s="280">
        <v>60</v>
      </c>
      <c r="I481" s="281"/>
      <c r="J481" s="282">
        <f>ROUND(I481*H481,2)</f>
        <v>0</v>
      </c>
      <c r="K481" s="278" t="s">
        <v>1</v>
      </c>
      <c r="L481" s="283"/>
      <c r="M481" s="284" t="s">
        <v>1</v>
      </c>
      <c r="N481" s="285" t="s">
        <v>43</v>
      </c>
      <c r="O481" s="85"/>
      <c r="P481" s="239">
        <f>O481*H481</f>
        <v>0</v>
      </c>
      <c r="Q481" s="239">
        <v>0.0138</v>
      </c>
      <c r="R481" s="239">
        <f>Q481*H481</f>
        <v>0.82799999999999996</v>
      </c>
      <c r="S481" s="239">
        <v>0</v>
      </c>
      <c r="T481" s="240">
        <f>S481*H481</f>
        <v>0</v>
      </c>
      <c r="AR481" s="241" t="s">
        <v>303</v>
      </c>
      <c r="AT481" s="241" t="s">
        <v>300</v>
      </c>
      <c r="AU481" s="241" t="s">
        <v>87</v>
      </c>
      <c r="AY481" s="16" t="s">
        <v>166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6" t="s">
        <v>85</v>
      </c>
      <c r="BK481" s="242">
        <f>ROUND(I481*H481,2)</f>
        <v>0</v>
      </c>
      <c r="BL481" s="16" t="s">
        <v>219</v>
      </c>
      <c r="BM481" s="241" t="s">
        <v>949</v>
      </c>
    </row>
    <row r="482" s="1" customFormat="1" ht="24" customHeight="1">
      <c r="B482" s="37"/>
      <c r="C482" s="276" t="s">
        <v>950</v>
      </c>
      <c r="D482" s="276" t="s">
        <v>300</v>
      </c>
      <c r="E482" s="277" t="s">
        <v>951</v>
      </c>
      <c r="F482" s="278" t="s">
        <v>952</v>
      </c>
      <c r="G482" s="279" t="s">
        <v>218</v>
      </c>
      <c r="H482" s="280">
        <v>60</v>
      </c>
      <c r="I482" s="281"/>
      <c r="J482" s="282">
        <f>ROUND(I482*H482,2)</f>
        <v>0</v>
      </c>
      <c r="K482" s="278" t="s">
        <v>1</v>
      </c>
      <c r="L482" s="283"/>
      <c r="M482" s="284" t="s">
        <v>1</v>
      </c>
      <c r="N482" s="285" t="s">
        <v>43</v>
      </c>
      <c r="O482" s="85"/>
      <c r="P482" s="239">
        <f>O482*H482</f>
        <v>0</v>
      </c>
      <c r="Q482" s="239">
        <v>0.0138</v>
      </c>
      <c r="R482" s="239">
        <f>Q482*H482</f>
        <v>0.82799999999999996</v>
      </c>
      <c r="S482" s="239">
        <v>0</v>
      </c>
      <c r="T482" s="240">
        <f>S482*H482</f>
        <v>0</v>
      </c>
      <c r="AR482" s="241" t="s">
        <v>303</v>
      </c>
      <c r="AT482" s="241" t="s">
        <v>300</v>
      </c>
      <c r="AU482" s="241" t="s">
        <v>87</v>
      </c>
      <c r="AY482" s="16" t="s">
        <v>166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6" t="s">
        <v>85</v>
      </c>
      <c r="BK482" s="242">
        <f>ROUND(I482*H482,2)</f>
        <v>0</v>
      </c>
      <c r="BL482" s="16" t="s">
        <v>219</v>
      </c>
      <c r="BM482" s="241" t="s">
        <v>953</v>
      </c>
    </row>
    <row r="483" s="1" customFormat="1" ht="16.5" customHeight="1">
      <c r="B483" s="37"/>
      <c r="C483" s="230" t="s">
        <v>954</v>
      </c>
      <c r="D483" s="230" t="s">
        <v>169</v>
      </c>
      <c r="E483" s="231" t="s">
        <v>955</v>
      </c>
      <c r="F483" s="232" t="s">
        <v>956</v>
      </c>
      <c r="G483" s="233" t="s">
        <v>218</v>
      </c>
      <c r="H483" s="234">
        <v>150</v>
      </c>
      <c r="I483" s="235"/>
      <c r="J483" s="236">
        <f>ROUND(I483*H483,2)</f>
        <v>0</v>
      </c>
      <c r="K483" s="232" t="s">
        <v>173</v>
      </c>
      <c r="L483" s="42"/>
      <c r="M483" s="237" t="s">
        <v>1</v>
      </c>
      <c r="N483" s="238" t="s">
        <v>43</v>
      </c>
      <c r="O483" s="85"/>
      <c r="P483" s="239">
        <f>O483*H483</f>
        <v>0</v>
      </c>
      <c r="Q483" s="239">
        <v>0</v>
      </c>
      <c r="R483" s="239">
        <f>Q483*H483</f>
        <v>0</v>
      </c>
      <c r="S483" s="239">
        <v>0.0018</v>
      </c>
      <c r="T483" s="240">
        <f>S483*H483</f>
        <v>0.27000000000000002</v>
      </c>
      <c r="AR483" s="241" t="s">
        <v>219</v>
      </c>
      <c r="AT483" s="241" t="s">
        <v>169</v>
      </c>
      <c r="AU483" s="241" t="s">
        <v>87</v>
      </c>
      <c r="AY483" s="16" t="s">
        <v>166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6" t="s">
        <v>85</v>
      </c>
      <c r="BK483" s="242">
        <f>ROUND(I483*H483,2)</f>
        <v>0</v>
      </c>
      <c r="BL483" s="16" t="s">
        <v>219</v>
      </c>
      <c r="BM483" s="241" t="s">
        <v>957</v>
      </c>
    </row>
    <row r="484" s="13" customFormat="1">
      <c r="B484" s="254"/>
      <c r="C484" s="255"/>
      <c r="D484" s="245" t="s">
        <v>176</v>
      </c>
      <c r="E484" s="256" t="s">
        <v>1</v>
      </c>
      <c r="F484" s="257" t="s">
        <v>403</v>
      </c>
      <c r="G484" s="255"/>
      <c r="H484" s="258">
        <v>150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176</v>
      </c>
      <c r="AU484" s="264" t="s">
        <v>87</v>
      </c>
      <c r="AV484" s="13" t="s">
        <v>87</v>
      </c>
      <c r="AW484" s="13" t="s">
        <v>32</v>
      </c>
      <c r="AX484" s="13" t="s">
        <v>78</v>
      </c>
      <c r="AY484" s="264" t="s">
        <v>166</v>
      </c>
    </row>
    <row r="485" s="14" customFormat="1">
      <c r="B485" s="265"/>
      <c r="C485" s="266"/>
      <c r="D485" s="245" t="s">
        <v>176</v>
      </c>
      <c r="E485" s="267" t="s">
        <v>1</v>
      </c>
      <c r="F485" s="268" t="s">
        <v>181</v>
      </c>
      <c r="G485" s="266"/>
      <c r="H485" s="269">
        <v>150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AT485" s="275" t="s">
        <v>176</v>
      </c>
      <c r="AU485" s="275" t="s">
        <v>87</v>
      </c>
      <c r="AV485" s="14" t="s">
        <v>174</v>
      </c>
      <c r="AW485" s="14" t="s">
        <v>32</v>
      </c>
      <c r="AX485" s="14" t="s">
        <v>85</v>
      </c>
      <c r="AY485" s="275" t="s">
        <v>166</v>
      </c>
    </row>
    <row r="486" s="1" customFormat="1" ht="24" customHeight="1">
      <c r="B486" s="37"/>
      <c r="C486" s="230" t="s">
        <v>958</v>
      </c>
      <c r="D486" s="230" t="s">
        <v>169</v>
      </c>
      <c r="E486" s="231" t="s">
        <v>959</v>
      </c>
      <c r="F486" s="232" t="s">
        <v>960</v>
      </c>
      <c r="G486" s="233" t="s">
        <v>218</v>
      </c>
      <c r="H486" s="234">
        <v>150</v>
      </c>
      <c r="I486" s="235"/>
      <c r="J486" s="236">
        <f>ROUND(I486*H486,2)</f>
        <v>0</v>
      </c>
      <c r="K486" s="232" t="s">
        <v>173</v>
      </c>
      <c r="L486" s="42"/>
      <c r="M486" s="237" t="s">
        <v>1</v>
      </c>
      <c r="N486" s="238" t="s">
        <v>43</v>
      </c>
      <c r="O486" s="85"/>
      <c r="P486" s="239">
        <f>O486*H486</f>
        <v>0</v>
      </c>
      <c r="Q486" s="239">
        <v>0</v>
      </c>
      <c r="R486" s="239">
        <f>Q486*H486</f>
        <v>0</v>
      </c>
      <c r="S486" s="239">
        <v>0.024</v>
      </c>
      <c r="T486" s="240">
        <f>S486*H486</f>
        <v>3.6000000000000001</v>
      </c>
      <c r="AR486" s="241" t="s">
        <v>219</v>
      </c>
      <c r="AT486" s="241" t="s">
        <v>169</v>
      </c>
      <c r="AU486" s="241" t="s">
        <v>87</v>
      </c>
      <c r="AY486" s="16" t="s">
        <v>166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6" t="s">
        <v>85</v>
      </c>
      <c r="BK486" s="242">
        <f>ROUND(I486*H486,2)</f>
        <v>0</v>
      </c>
      <c r="BL486" s="16" t="s">
        <v>219</v>
      </c>
      <c r="BM486" s="241" t="s">
        <v>961</v>
      </c>
    </row>
    <row r="487" s="13" customFormat="1">
      <c r="B487" s="254"/>
      <c r="C487" s="255"/>
      <c r="D487" s="245" t="s">
        <v>176</v>
      </c>
      <c r="E487" s="256" t="s">
        <v>1</v>
      </c>
      <c r="F487" s="257" t="s">
        <v>403</v>
      </c>
      <c r="G487" s="255"/>
      <c r="H487" s="258">
        <v>150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AT487" s="264" t="s">
        <v>176</v>
      </c>
      <c r="AU487" s="264" t="s">
        <v>87</v>
      </c>
      <c r="AV487" s="13" t="s">
        <v>87</v>
      </c>
      <c r="AW487" s="13" t="s">
        <v>32</v>
      </c>
      <c r="AX487" s="13" t="s">
        <v>78</v>
      </c>
      <c r="AY487" s="264" t="s">
        <v>166</v>
      </c>
    </row>
    <row r="488" s="14" customFormat="1">
      <c r="B488" s="265"/>
      <c r="C488" s="266"/>
      <c r="D488" s="245" t="s">
        <v>176</v>
      </c>
      <c r="E488" s="267" t="s">
        <v>1</v>
      </c>
      <c r="F488" s="268" t="s">
        <v>181</v>
      </c>
      <c r="G488" s="266"/>
      <c r="H488" s="269">
        <v>150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AT488" s="275" t="s">
        <v>176</v>
      </c>
      <c r="AU488" s="275" t="s">
        <v>87</v>
      </c>
      <c r="AV488" s="14" t="s">
        <v>174</v>
      </c>
      <c r="AW488" s="14" t="s">
        <v>32</v>
      </c>
      <c r="AX488" s="14" t="s">
        <v>85</v>
      </c>
      <c r="AY488" s="275" t="s">
        <v>166</v>
      </c>
    </row>
    <row r="489" s="1" customFormat="1" ht="24" customHeight="1">
      <c r="B489" s="37"/>
      <c r="C489" s="230" t="s">
        <v>962</v>
      </c>
      <c r="D489" s="230" t="s">
        <v>169</v>
      </c>
      <c r="E489" s="231" t="s">
        <v>963</v>
      </c>
      <c r="F489" s="232" t="s">
        <v>964</v>
      </c>
      <c r="G489" s="233" t="s">
        <v>218</v>
      </c>
      <c r="H489" s="234">
        <v>30</v>
      </c>
      <c r="I489" s="235"/>
      <c r="J489" s="236">
        <f>ROUND(I489*H489,2)</f>
        <v>0</v>
      </c>
      <c r="K489" s="232" t="s">
        <v>173</v>
      </c>
      <c r="L489" s="42"/>
      <c r="M489" s="237" t="s">
        <v>1</v>
      </c>
      <c r="N489" s="238" t="s">
        <v>43</v>
      </c>
      <c r="O489" s="85"/>
      <c r="P489" s="239">
        <f>O489*H489</f>
        <v>0</v>
      </c>
      <c r="Q489" s="239">
        <v>0</v>
      </c>
      <c r="R489" s="239">
        <f>Q489*H489</f>
        <v>0</v>
      </c>
      <c r="S489" s="239">
        <v>0.028000000000000001</v>
      </c>
      <c r="T489" s="240">
        <f>S489*H489</f>
        <v>0.83999999999999997</v>
      </c>
      <c r="AR489" s="241" t="s">
        <v>219</v>
      </c>
      <c r="AT489" s="241" t="s">
        <v>169</v>
      </c>
      <c r="AU489" s="241" t="s">
        <v>87</v>
      </c>
      <c r="AY489" s="16" t="s">
        <v>166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6" t="s">
        <v>85</v>
      </c>
      <c r="BK489" s="242">
        <f>ROUND(I489*H489,2)</f>
        <v>0</v>
      </c>
      <c r="BL489" s="16" t="s">
        <v>219</v>
      </c>
      <c r="BM489" s="241" t="s">
        <v>965</v>
      </c>
    </row>
    <row r="490" s="12" customFormat="1">
      <c r="B490" s="243"/>
      <c r="C490" s="244"/>
      <c r="D490" s="245" t="s">
        <v>176</v>
      </c>
      <c r="E490" s="246" t="s">
        <v>1</v>
      </c>
      <c r="F490" s="247" t="s">
        <v>966</v>
      </c>
      <c r="G490" s="244"/>
      <c r="H490" s="246" t="s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176</v>
      </c>
      <c r="AU490" s="253" t="s">
        <v>87</v>
      </c>
      <c r="AV490" s="12" t="s">
        <v>85</v>
      </c>
      <c r="AW490" s="12" t="s">
        <v>32</v>
      </c>
      <c r="AX490" s="12" t="s">
        <v>78</v>
      </c>
      <c r="AY490" s="253" t="s">
        <v>166</v>
      </c>
    </row>
    <row r="491" s="13" customFormat="1">
      <c r="B491" s="254"/>
      <c r="C491" s="255"/>
      <c r="D491" s="245" t="s">
        <v>176</v>
      </c>
      <c r="E491" s="256" t="s">
        <v>1</v>
      </c>
      <c r="F491" s="257" t="s">
        <v>221</v>
      </c>
      <c r="G491" s="255"/>
      <c r="H491" s="258">
        <v>30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AT491" s="264" t="s">
        <v>176</v>
      </c>
      <c r="AU491" s="264" t="s">
        <v>87</v>
      </c>
      <c r="AV491" s="13" t="s">
        <v>87</v>
      </c>
      <c r="AW491" s="13" t="s">
        <v>32</v>
      </c>
      <c r="AX491" s="13" t="s">
        <v>78</v>
      </c>
      <c r="AY491" s="264" t="s">
        <v>166</v>
      </c>
    </row>
    <row r="492" s="14" customFormat="1">
      <c r="B492" s="265"/>
      <c r="C492" s="266"/>
      <c r="D492" s="245" t="s">
        <v>176</v>
      </c>
      <c r="E492" s="267" t="s">
        <v>1</v>
      </c>
      <c r="F492" s="268" t="s">
        <v>181</v>
      </c>
      <c r="G492" s="266"/>
      <c r="H492" s="269">
        <v>30</v>
      </c>
      <c r="I492" s="270"/>
      <c r="J492" s="266"/>
      <c r="K492" s="266"/>
      <c r="L492" s="271"/>
      <c r="M492" s="272"/>
      <c r="N492" s="273"/>
      <c r="O492" s="273"/>
      <c r="P492" s="273"/>
      <c r="Q492" s="273"/>
      <c r="R492" s="273"/>
      <c r="S492" s="273"/>
      <c r="T492" s="274"/>
      <c r="AT492" s="275" t="s">
        <v>176</v>
      </c>
      <c r="AU492" s="275" t="s">
        <v>87</v>
      </c>
      <c r="AV492" s="14" t="s">
        <v>174</v>
      </c>
      <c r="AW492" s="14" t="s">
        <v>32</v>
      </c>
      <c r="AX492" s="14" t="s">
        <v>85</v>
      </c>
      <c r="AY492" s="275" t="s">
        <v>166</v>
      </c>
    </row>
    <row r="493" s="1" customFormat="1" ht="24" customHeight="1">
      <c r="B493" s="37"/>
      <c r="C493" s="230" t="s">
        <v>967</v>
      </c>
      <c r="D493" s="230" t="s">
        <v>169</v>
      </c>
      <c r="E493" s="231" t="s">
        <v>968</v>
      </c>
      <c r="F493" s="232" t="s">
        <v>969</v>
      </c>
      <c r="G493" s="233" t="s">
        <v>218</v>
      </c>
      <c r="H493" s="234">
        <v>90</v>
      </c>
      <c r="I493" s="235"/>
      <c r="J493" s="236">
        <f>ROUND(I493*H493,2)</f>
        <v>0</v>
      </c>
      <c r="K493" s="232" t="s">
        <v>173</v>
      </c>
      <c r="L493" s="42"/>
      <c r="M493" s="237" t="s">
        <v>1</v>
      </c>
      <c r="N493" s="238" t="s">
        <v>43</v>
      </c>
      <c r="O493" s="85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AR493" s="241" t="s">
        <v>219</v>
      </c>
      <c r="AT493" s="241" t="s">
        <v>169</v>
      </c>
      <c r="AU493" s="241" t="s">
        <v>87</v>
      </c>
      <c r="AY493" s="16" t="s">
        <v>166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6" t="s">
        <v>85</v>
      </c>
      <c r="BK493" s="242">
        <f>ROUND(I493*H493,2)</f>
        <v>0</v>
      </c>
      <c r="BL493" s="16" t="s">
        <v>219</v>
      </c>
      <c r="BM493" s="241" t="s">
        <v>970</v>
      </c>
    </row>
    <row r="494" s="13" customFormat="1">
      <c r="B494" s="254"/>
      <c r="C494" s="255"/>
      <c r="D494" s="245" t="s">
        <v>176</v>
      </c>
      <c r="E494" s="256" t="s">
        <v>1</v>
      </c>
      <c r="F494" s="257" t="s">
        <v>971</v>
      </c>
      <c r="G494" s="255"/>
      <c r="H494" s="258">
        <v>90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AT494" s="264" t="s">
        <v>176</v>
      </c>
      <c r="AU494" s="264" t="s">
        <v>87</v>
      </c>
      <c r="AV494" s="13" t="s">
        <v>87</v>
      </c>
      <c r="AW494" s="13" t="s">
        <v>32</v>
      </c>
      <c r="AX494" s="13" t="s">
        <v>78</v>
      </c>
      <c r="AY494" s="264" t="s">
        <v>166</v>
      </c>
    </row>
    <row r="495" s="14" customFormat="1">
      <c r="B495" s="265"/>
      <c r="C495" s="266"/>
      <c r="D495" s="245" t="s">
        <v>176</v>
      </c>
      <c r="E495" s="267" t="s">
        <v>1</v>
      </c>
      <c r="F495" s="268" t="s">
        <v>181</v>
      </c>
      <c r="G495" s="266"/>
      <c r="H495" s="269">
        <v>90</v>
      </c>
      <c r="I495" s="270"/>
      <c r="J495" s="266"/>
      <c r="K495" s="266"/>
      <c r="L495" s="271"/>
      <c r="M495" s="272"/>
      <c r="N495" s="273"/>
      <c r="O495" s="273"/>
      <c r="P495" s="273"/>
      <c r="Q495" s="273"/>
      <c r="R495" s="273"/>
      <c r="S495" s="273"/>
      <c r="T495" s="274"/>
      <c r="AT495" s="275" t="s">
        <v>176</v>
      </c>
      <c r="AU495" s="275" t="s">
        <v>87</v>
      </c>
      <c r="AV495" s="14" t="s">
        <v>174</v>
      </c>
      <c r="AW495" s="14" t="s">
        <v>32</v>
      </c>
      <c r="AX495" s="14" t="s">
        <v>85</v>
      </c>
      <c r="AY495" s="275" t="s">
        <v>166</v>
      </c>
    </row>
    <row r="496" s="1" customFormat="1" ht="24" customHeight="1">
      <c r="B496" s="37"/>
      <c r="C496" s="276" t="s">
        <v>972</v>
      </c>
      <c r="D496" s="276" t="s">
        <v>300</v>
      </c>
      <c r="E496" s="277" t="s">
        <v>973</v>
      </c>
      <c r="F496" s="278" t="s">
        <v>974</v>
      </c>
      <c r="G496" s="279" t="s">
        <v>218</v>
      </c>
      <c r="H496" s="280">
        <v>90</v>
      </c>
      <c r="I496" s="281"/>
      <c r="J496" s="282">
        <f>ROUND(I496*H496,2)</f>
        <v>0</v>
      </c>
      <c r="K496" s="278" t="s">
        <v>173</v>
      </c>
      <c r="L496" s="283"/>
      <c r="M496" s="284" t="s">
        <v>1</v>
      </c>
      <c r="N496" s="285" t="s">
        <v>43</v>
      </c>
      <c r="O496" s="85"/>
      <c r="P496" s="239">
        <f>O496*H496</f>
        <v>0</v>
      </c>
      <c r="Q496" s="239">
        <v>0.00123</v>
      </c>
      <c r="R496" s="239">
        <f>Q496*H496</f>
        <v>0.11069999999999999</v>
      </c>
      <c r="S496" s="239">
        <v>0</v>
      </c>
      <c r="T496" s="240">
        <f>S496*H496</f>
        <v>0</v>
      </c>
      <c r="AR496" s="241" t="s">
        <v>303</v>
      </c>
      <c r="AT496" s="241" t="s">
        <v>300</v>
      </c>
      <c r="AU496" s="241" t="s">
        <v>87</v>
      </c>
      <c r="AY496" s="16" t="s">
        <v>166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6" t="s">
        <v>85</v>
      </c>
      <c r="BK496" s="242">
        <f>ROUND(I496*H496,2)</f>
        <v>0</v>
      </c>
      <c r="BL496" s="16" t="s">
        <v>219</v>
      </c>
      <c r="BM496" s="241" t="s">
        <v>975</v>
      </c>
    </row>
    <row r="497" s="1" customFormat="1" ht="24" customHeight="1">
      <c r="B497" s="37"/>
      <c r="C497" s="230" t="s">
        <v>976</v>
      </c>
      <c r="D497" s="230" t="s">
        <v>169</v>
      </c>
      <c r="E497" s="231" t="s">
        <v>977</v>
      </c>
      <c r="F497" s="232" t="s">
        <v>978</v>
      </c>
      <c r="G497" s="233" t="s">
        <v>218</v>
      </c>
      <c r="H497" s="234">
        <v>30</v>
      </c>
      <c r="I497" s="235"/>
      <c r="J497" s="236">
        <f>ROUND(I497*H497,2)</f>
        <v>0</v>
      </c>
      <c r="K497" s="232" t="s">
        <v>173</v>
      </c>
      <c r="L497" s="42"/>
      <c r="M497" s="237" t="s">
        <v>1</v>
      </c>
      <c r="N497" s="238" t="s">
        <v>43</v>
      </c>
      <c r="O497" s="85"/>
      <c r="P497" s="239">
        <f>O497*H497</f>
        <v>0</v>
      </c>
      <c r="Q497" s="239">
        <v>0</v>
      </c>
      <c r="R497" s="239">
        <f>Q497*H497</f>
        <v>0</v>
      </c>
      <c r="S497" s="239">
        <v>0.088099999999999998</v>
      </c>
      <c r="T497" s="240">
        <f>S497*H497</f>
        <v>2.6429999999999998</v>
      </c>
      <c r="AR497" s="241" t="s">
        <v>219</v>
      </c>
      <c r="AT497" s="241" t="s">
        <v>169</v>
      </c>
      <c r="AU497" s="241" t="s">
        <v>87</v>
      </c>
      <c r="AY497" s="16" t="s">
        <v>166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6" t="s">
        <v>85</v>
      </c>
      <c r="BK497" s="242">
        <f>ROUND(I497*H497,2)</f>
        <v>0</v>
      </c>
      <c r="BL497" s="16" t="s">
        <v>219</v>
      </c>
      <c r="BM497" s="241" t="s">
        <v>979</v>
      </c>
    </row>
    <row r="498" s="12" customFormat="1">
      <c r="B498" s="243"/>
      <c r="C498" s="244"/>
      <c r="D498" s="245" t="s">
        <v>176</v>
      </c>
      <c r="E498" s="246" t="s">
        <v>1</v>
      </c>
      <c r="F498" s="247" t="s">
        <v>980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176</v>
      </c>
      <c r="AU498" s="253" t="s">
        <v>87</v>
      </c>
      <c r="AV498" s="12" t="s">
        <v>85</v>
      </c>
      <c r="AW498" s="12" t="s">
        <v>32</v>
      </c>
      <c r="AX498" s="12" t="s">
        <v>78</v>
      </c>
      <c r="AY498" s="253" t="s">
        <v>166</v>
      </c>
    </row>
    <row r="499" s="13" customFormat="1">
      <c r="B499" s="254"/>
      <c r="C499" s="255"/>
      <c r="D499" s="245" t="s">
        <v>176</v>
      </c>
      <c r="E499" s="256" t="s">
        <v>1</v>
      </c>
      <c r="F499" s="257" t="s">
        <v>221</v>
      </c>
      <c r="G499" s="255"/>
      <c r="H499" s="258">
        <v>30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AT499" s="264" t="s">
        <v>176</v>
      </c>
      <c r="AU499" s="264" t="s">
        <v>87</v>
      </c>
      <c r="AV499" s="13" t="s">
        <v>87</v>
      </c>
      <c r="AW499" s="13" t="s">
        <v>32</v>
      </c>
      <c r="AX499" s="13" t="s">
        <v>78</v>
      </c>
      <c r="AY499" s="264" t="s">
        <v>166</v>
      </c>
    </row>
    <row r="500" s="14" customFormat="1">
      <c r="B500" s="265"/>
      <c r="C500" s="266"/>
      <c r="D500" s="245" t="s">
        <v>176</v>
      </c>
      <c r="E500" s="267" t="s">
        <v>1</v>
      </c>
      <c r="F500" s="268" t="s">
        <v>181</v>
      </c>
      <c r="G500" s="266"/>
      <c r="H500" s="269">
        <v>30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AT500" s="275" t="s">
        <v>176</v>
      </c>
      <c r="AU500" s="275" t="s">
        <v>87</v>
      </c>
      <c r="AV500" s="14" t="s">
        <v>174</v>
      </c>
      <c r="AW500" s="14" t="s">
        <v>32</v>
      </c>
      <c r="AX500" s="14" t="s">
        <v>85</v>
      </c>
      <c r="AY500" s="275" t="s">
        <v>166</v>
      </c>
    </row>
    <row r="501" s="1" customFormat="1" ht="24" customHeight="1">
      <c r="B501" s="37"/>
      <c r="C501" s="230" t="s">
        <v>981</v>
      </c>
      <c r="D501" s="230" t="s">
        <v>169</v>
      </c>
      <c r="E501" s="231" t="s">
        <v>320</v>
      </c>
      <c r="F501" s="232" t="s">
        <v>321</v>
      </c>
      <c r="G501" s="233" t="s">
        <v>192</v>
      </c>
      <c r="H501" s="234">
        <v>1.7669999999999999</v>
      </c>
      <c r="I501" s="235"/>
      <c r="J501" s="236">
        <f>ROUND(I501*H501,2)</f>
        <v>0</v>
      </c>
      <c r="K501" s="232" t="s">
        <v>173</v>
      </c>
      <c r="L501" s="42"/>
      <c r="M501" s="237" t="s">
        <v>1</v>
      </c>
      <c r="N501" s="238" t="s">
        <v>43</v>
      </c>
      <c r="O501" s="85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AR501" s="241" t="s">
        <v>219</v>
      </c>
      <c r="AT501" s="241" t="s">
        <v>169</v>
      </c>
      <c r="AU501" s="241" t="s">
        <v>87</v>
      </c>
      <c r="AY501" s="16" t="s">
        <v>166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6" t="s">
        <v>85</v>
      </c>
      <c r="BK501" s="242">
        <f>ROUND(I501*H501,2)</f>
        <v>0</v>
      </c>
      <c r="BL501" s="16" t="s">
        <v>219</v>
      </c>
      <c r="BM501" s="241" t="s">
        <v>982</v>
      </c>
    </row>
    <row r="502" s="11" customFormat="1" ht="22.8" customHeight="1">
      <c r="B502" s="214"/>
      <c r="C502" s="215"/>
      <c r="D502" s="216" t="s">
        <v>77</v>
      </c>
      <c r="E502" s="228" t="s">
        <v>983</v>
      </c>
      <c r="F502" s="228" t="s">
        <v>984</v>
      </c>
      <c r="G502" s="215"/>
      <c r="H502" s="215"/>
      <c r="I502" s="218"/>
      <c r="J502" s="229">
        <f>BK502</f>
        <v>0</v>
      </c>
      <c r="K502" s="215"/>
      <c r="L502" s="220"/>
      <c r="M502" s="221"/>
      <c r="N502" s="222"/>
      <c r="O502" s="222"/>
      <c r="P502" s="223">
        <f>SUM(P503:P515)</f>
        <v>0</v>
      </c>
      <c r="Q502" s="222"/>
      <c r="R502" s="223">
        <f>SUM(R503:R515)</f>
        <v>2.4273000000000002</v>
      </c>
      <c r="S502" s="222"/>
      <c r="T502" s="224">
        <f>SUM(T503:T515)</f>
        <v>0</v>
      </c>
      <c r="AR502" s="225" t="s">
        <v>87</v>
      </c>
      <c r="AT502" s="226" t="s">
        <v>77</v>
      </c>
      <c r="AU502" s="226" t="s">
        <v>85</v>
      </c>
      <c r="AY502" s="225" t="s">
        <v>166</v>
      </c>
      <c r="BK502" s="227">
        <f>SUM(BK503:BK515)</f>
        <v>0</v>
      </c>
    </row>
    <row r="503" s="1" customFormat="1" ht="16.5" customHeight="1">
      <c r="B503" s="37"/>
      <c r="C503" s="230" t="s">
        <v>985</v>
      </c>
      <c r="D503" s="230" t="s">
        <v>169</v>
      </c>
      <c r="E503" s="231" t="s">
        <v>986</v>
      </c>
      <c r="F503" s="232" t="s">
        <v>987</v>
      </c>
      <c r="G503" s="233" t="s">
        <v>172</v>
      </c>
      <c r="H503" s="234">
        <v>87</v>
      </c>
      <c r="I503" s="235"/>
      <c r="J503" s="236">
        <f>ROUND(I503*H503,2)</f>
        <v>0</v>
      </c>
      <c r="K503" s="232" t="s">
        <v>173</v>
      </c>
      <c r="L503" s="42"/>
      <c r="M503" s="237" t="s">
        <v>1</v>
      </c>
      <c r="N503" s="238" t="s">
        <v>43</v>
      </c>
      <c r="O503" s="85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AR503" s="241" t="s">
        <v>219</v>
      </c>
      <c r="AT503" s="241" t="s">
        <v>169</v>
      </c>
      <c r="AU503" s="241" t="s">
        <v>87</v>
      </c>
      <c r="AY503" s="16" t="s">
        <v>166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6" t="s">
        <v>85</v>
      </c>
      <c r="BK503" s="242">
        <f>ROUND(I503*H503,2)</f>
        <v>0</v>
      </c>
      <c r="BL503" s="16" t="s">
        <v>219</v>
      </c>
      <c r="BM503" s="241" t="s">
        <v>988</v>
      </c>
    </row>
    <row r="504" s="1" customFormat="1" ht="16.5" customHeight="1">
      <c r="B504" s="37"/>
      <c r="C504" s="230" t="s">
        <v>989</v>
      </c>
      <c r="D504" s="230" t="s">
        <v>169</v>
      </c>
      <c r="E504" s="231" t="s">
        <v>990</v>
      </c>
      <c r="F504" s="232" t="s">
        <v>991</v>
      </c>
      <c r="G504" s="233" t="s">
        <v>172</v>
      </c>
      <c r="H504" s="234">
        <v>87</v>
      </c>
      <c r="I504" s="235"/>
      <c r="J504" s="236">
        <f>ROUND(I504*H504,2)</f>
        <v>0</v>
      </c>
      <c r="K504" s="232" t="s">
        <v>173</v>
      </c>
      <c r="L504" s="42"/>
      <c r="M504" s="237" t="s">
        <v>1</v>
      </c>
      <c r="N504" s="238" t="s">
        <v>43</v>
      </c>
      <c r="O504" s="85"/>
      <c r="P504" s="239">
        <f>O504*H504</f>
        <v>0</v>
      </c>
      <c r="Q504" s="239">
        <v>0.00029999999999999997</v>
      </c>
      <c r="R504" s="239">
        <f>Q504*H504</f>
        <v>0.026099999999999998</v>
      </c>
      <c r="S504" s="239">
        <v>0</v>
      </c>
      <c r="T504" s="240">
        <f>S504*H504</f>
        <v>0</v>
      </c>
      <c r="AR504" s="241" t="s">
        <v>219</v>
      </c>
      <c r="AT504" s="241" t="s">
        <v>169</v>
      </c>
      <c r="AU504" s="241" t="s">
        <v>87</v>
      </c>
      <c r="AY504" s="16" t="s">
        <v>166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6" t="s">
        <v>85</v>
      </c>
      <c r="BK504" s="242">
        <f>ROUND(I504*H504,2)</f>
        <v>0</v>
      </c>
      <c r="BL504" s="16" t="s">
        <v>219</v>
      </c>
      <c r="BM504" s="241" t="s">
        <v>992</v>
      </c>
    </row>
    <row r="505" s="13" customFormat="1">
      <c r="B505" s="254"/>
      <c r="C505" s="255"/>
      <c r="D505" s="245" t="s">
        <v>176</v>
      </c>
      <c r="E505" s="256" t="s">
        <v>1</v>
      </c>
      <c r="F505" s="257" t="s">
        <v>993</v>
      </c>
      <c r="G505" s="255"/>
      <c r="H505" s="258">
        <v>87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AT505" s="264" t="s">
        <v>176</v>
      </c>
      <c r="AU505" s="264" t="s">
        <v>87</v>
      </c>
      <c r="AV505" s="13" t="s">
        <v>87</v>
      </c>
      <c r="AW505" s="13" t="s">
        <v>32</v>
      </c>
      <c r="AX505" s="13" t="s">
        <v>78</v>
      </c>
      <c r="AY505" s="264" t="s">
        <v>166</v>
      </c>
    </row>
    <row r="506" s="14" customFormat="1">
      <c r="B506" s="265"/>
      <c r="C506" s="266"/>
      <c r="D506" s="245" t="s">
        <v>176</v>
      </c>
      <c r="E506" s="267" t="s">
        <v>1</v>
      </c>
      <c r="F506" s="268" t="s">
        <v>181</v>
      </c>
      <c r="G506" s="266"/>
      <c r="H506" s="269">
        <v>87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AT506" s="275" t="s">
        <v>176</v>
      </c>
      <c r="AU506" s="275" t="s">
        <v>87</v>
      </c>
      <c r="AV506" s="14" t="s">
        <v>174</v>
      </c>
      <c r="AW506" s="14" t="s">
        <v>32</v>
      </c>
      <c r="AX506" s="14" t="s">
        <v>85</v>
      </c>
      <c r="AY506" s="275" t="s">
        <v>166</v>
      </c>
    </row>
    <row r="507" s="1" customFormat="1" ht="24" customHeight="1">
      <c r="B507" s="37"/>
      <c r="C507" s="230" t="s">
        <v>994</v>
      </c>
      <c r="D507" s="230" t="s">
        <v>169</v>
      </c>
      <c r="E507" s="231" t="s">
        <v>995</v>
      </c>
      <c r="F507" s="232" t="s">
        <v>996</v>
      </c>
      <c r="G507" s="233" t="s">
        <v>172</v>
      </c>
      <c r="H507" s="234">
        <v>87</v>
      </c>
      <c r="I507" s="235"/>
      <c r="J507" s="236">
        <f>ROUND(I507*H507,2)</f>
        <v>0</v>
      </c>
      <c r="K507" s="232" t="s">
        <v>173</v>
      </c>
      <c r="L507" s="42"/>
      <c r="M507" s="237" t="s">
        <v>1</v>
      </c>
      <c r="N507" s="238" t="s">
        <v>43</v>
      </c>
      <c r="O507" s="85"/>
      <c r="P507" s="239">
        <f>O507*H507</f>
        <v>0</v>
      </c>
      <c r="Q507" s="239">
        <v>0.0063</v>
      </c>
      <c r="R507" s="239">
        <f>Q507*H507</f>
        <v>0.54810000000000003</v>
      </c>
      <c r="S507" s="239">
        <v>0</v>
      </c>
      <c r="T507" s="240">
        <f>S507*H507</f>
        <v>0</v>
      </c>
      <c r="AR507" s="241" t="s">
        <v>219</v>
      </c>
      <c r="AT507" s="241" t="s">
        <v>169</v>
      </c>
      <c r="AU507" s="241" t="s">
        <v>87</v>
      </c>
      <c r="AY507" s="16" t="s">
        <v>166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6" t="s">
        <v>85</v>
      </c>
      <c r="BK507" s="242">
        <f>ROUND(I507*H507,2)</f>
        <v>0</v>
      </c>
      <c r="BL507" s="16" t="s">
        <v>219</v>
      </c>
      <c r="BM507" s="241" t="s">
        <v>997</v>
      </c>
    </row>
    <row r="508" s="13" customFormat="1">
      <c r="B508" s="254"/>
      <c r="C508" s="255"/>
      <c r="D508" s="245" t="s">
        <v>176</v>
      </c>
      <c r="E508" s="256" t="s">
        <v>1</v>
      </c>
      <c r="F508" s="257" t="s">
        <v>993</v>
      </c>
      <c r="G508" s="255"/>
      <c r="H508" s="258">
        <v>87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AT508" s="264" t="s">
        <v>176</v>
      </c>
      <c r="AU508" s="264" t="s">
        <v>87</v>
      </c>
      <c r="AV508" s="13" t="s">
        <v>87</v>
      </c>
      <c r="AW508" s="13" t="s">
        <v>32</v>
      </c>
      <c r="AX508" s="13" t="s">
        <v>78</v>
      </c>
      <c r="AY508" s="264" t="s">
        <v>166</v>
      </c>
    </row>
    <row r="509" s="14" customFormat="1">
      <c r="B509" s="265"/>
      <c r="C509" s="266"/>
      <c r="D509" s="245" t="s">
        <v>176</v>
      </c>
      <c r="E509" s="267" t="s">
        <v>1</v>
      </c>
      <c r="F509" s="268" t="s">
        <v>181</v>
      </c>
      <c r="G509" s="266"/>
      <c r="H509" s="269">
        <v>87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AT509" s="275" t="s">
        <v>176</v>
      </c>
      <c r="AU509" s="275" t="s">
        <v>87</v>
      </c>
      <c r="AV509" s="14" t="s">
        <v>174</v>
      </c>
      <c r="AW509" s="14" t="s">
        <v>32</v>
      </c>
      <c r="AX509" s="14" t="s">
        <v>85</v>
      </c>
      <c r="AY509" s="275" t="s">
        <v>166</v>
      </c>
    </row>
    <row r="510" s="1" customFormat="1" ht="24" customHeight="1">
      <c r="B510" s="37"/>
      <c r="C510" s="276" t="s">
        <v>998</v>
      </c>
      <c r="D510" s="276" t="s">
        <v>300</v>
      </c>
      <c r="E510" s="277" t="s">
        <v>999</v>
      </c>
      <c r="F510" s="278" t="s">
        <v>1000</v>
      </c>
      <c r="G510" s="279" t="s">
        <v>172</v>
      </c>
      <c r="H510" s="280">
        <v>95.700000000000003</v>
      </c>
      <c r="I510" s="281"/>
      <c r="J510" s="282">
        <f>ROUND(I510*H510,2)</f>
        <v>0</v>
      </c>
      <c r="K510" s="278" t="s">
        <v>173</v>
      </c>
      <c r="L510" s="283"/>
      <c r="M510" s="284" t="s">
        <v>1</v>
      </c>
      <c r="N510" s="285" t="s">
        <v>43</v>
      </c>
      <c r="O510" s="85"/>
      <c r="P510" s="239">
        <f>O510*H510</f>
        <v>0</v>
      </c>
      <c r="Q510" s="239">
        <v>0.017999999999999999</v>
      </c>
      <c r="R510" s="239">
        <f>Q510*H510</f>
        <v>1.7225999999999999</v>
      </c>
      <c r="S510" s="239">
        <v>0</v>
      </c>
      <c r="T510" s="240">
        <f>S510*H510</f>
        <v>0</v>
      </c>
      <c r="AR510" s="241" t="s">
        <v>303</v>
      </c>
      <c r="AT510" s="241" t="s">
        <v>300</v>
      </c>
      <c r="AU510" s="241" t="s">
        <v>87</v>
      </c>
      <c r="AY510" s="16" t="s">
        <v>166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6" t="s">
        <v>85</v>
      </c>
      <c r="BK510" s="242">
        <f>ROUND(I510*H510,2)</f>
        <v>0</v>
      </c>
      <c r="BL510" s="16" t="s">
        <v>219</v>
      </c>
      <c r="BM510" s="241" t="s">
        <v>1001</v>
      </c>
    </row>
    <row r="511" s="13" customFormat="1">
      <c r="B511" s="254"/>
      <c r="C511" s="255"/>
      <c r="D511" s="245" t="s">
        <v>176</v>
      </c>
      <c r="E511" s="255"/>
      <c r="F511" s="257" t="s">
        <v>1002</v>
      </c>
      <c r="G511" s="255"/>
      <c r="H511" s="258">
        <v>95.700000000000003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AT511" s="264" t="s">
        <v>176</v>
      </c>
      <c r="AU511" s="264" t="s">
        <v>87</v>
      </c>
      <c r="AV511" s="13" t="s">
        <v>87</v>
      </c>
      <c r="AW511" s="13" t="s">
        <v>4</v>
      </c>
      <c r="AX511" s="13" t="s">
        <v>85</v>
      </c>
      <c r="AY511" s="264" t="s">
        <v>166</v>
      </c>
    </row>
    <row r="512" s="1" customFormat="1" ht="24" customHeight="1">
      <c r="B512" s="37"/>
      <c r="C512" s="230" t="s">
        <v>1003</v>
      </c>
      <c r="D512" s="230" t="s">
        <v>169</v>
      </c>
      <c r="E512" s="231" t="s">
        <v>1004</v>
      </c>
      <c r="F512" s="232" t="s">
        <v>1005</v>
      </c>
      <c r="G512" s="233" t="s">
        <v>172</v>
      </c>
      <c r="H512" s="234">
        <v>87</v>
      </c>
      <c r="I512" s="235"/>
      <c r="J512" s="236">
        <f>ROUND(I512*H512,2)</f>
        <v>0</v>
      </c>
      <c r="K512" s="232" t="s">
        <v>173</v>
      </c>
      <c r="L512" s="42"/>
      <c r="M512" s="237" t="s">
        <v>1</v>
      </c>
      <c r="N512" s="238" t="s">
        <v>43</v>
      </c>
      <c r="O512" s="85"/>
      <c r="P512" s="239">
        <f>O512*H512</f>
        <v>0</v>
      </c>
      <c r="Q512" s="239">
        <v>0.0015</v>
      </c>
      <c r="R512" s="239">
        <f>Q512*H512</f>
        <v>0.13050000000000001</v>
      </c>
      <c r="S512" s="239">
        <v>0</v>
      </c>
      <c r="T512" s="240">
        <f>S512*H512</f>
        <v>0</v>
      </c>
      <c r="AR512" s="241" t="s">
        <v>219</v>
      </c>
      <c r="AT512" s="241" t="s">
        <v>169</v>
      </c>
      <c r="AU512" s="241" t="s">
        <v>87</v>
      </c>
      <c r="AY512" s="16" t="s">
        <v>166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6" t="s">
        <v>85</v>
      </c>
      <c r="BK512" s="242">
        <f>ROUND(I512*H512,2)</f>
        <v>0</v>
      </c>
      <c r="BL512" s="16" t="s">
        <v>219</v>
      </c>
      <c r="BM512" s="241" t="s">
        <v>1006</v>
      </c>
    </row>
    <row r="513" s="13" customFormat="1">
      <c r="B513" s="254"/>
      <c r="C513" s="255"/>
      <c r="D513" s="245" t="s">
        <v>176</v>
      </c>
      <c r="E513" s="256" t="s">
        <v>1</v>
      </c>
      <c r="F513" s="257" t="s">
        <v>993</v>
      </c>
      <c r="G513" s="255"/>
      <c r="H513" s="258">
        <v>87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AT513" s="264" t="s">
        <v>176</v>
      </c>
      <c r="AU513" s="264" t="s">
        <v>87</v>
      </c>
      <c r="AV513" s="13" t="s">
        <v>87</v>
      </c>
      <c r="AW513" s="13" t="s">
        <v>32</v>
      </c>
      <c r="AX513" s="13" t="s">
        <v>78</v>
      </c>
      <c r="AY513" s="264" t="s">
        <v>166</v>
      </c>
    </row>
    <row r="514" s="14" customFormat="1">
      <c r="B514" s="265"/>
      <c r="C514" s="266"/>
      <c r="D514" s="245" t="s">
        <v>176</v>
      </c>
      <c r="E514" s="267" t="s">
        <v>1</v>
      </c>
      <c r="F514" s="268" t="s">
        <v>181</v>
      </c>
      <c r="G514" s="266"/>
      <c r="H514" s="269">
        <v>87</v>
      </c>
      <c r="I514" s="270"/>
      <c r="J514" s="266"/>
      <c r="K514" s="266"/>
      <c r="L514" s="271"/>
      <c r="M514" s="272"/>
      <c r="N514" s="273"/>
      <c r="O514" s="273"/>
      <c r="P514" s="273"/>
      <c r="Q514" s="273"/>
      <c r="R514" s="273"/>
      <c r="S514" s="273"/>
      <c r="T514" s="274"/>
      <c r="AT514" s="275" t="s">
        <v>176</v>
      </c>
      <c r="AU514" s="275" t="s">
        <v>87</v>
      </c>
      <c r="AV514" s="14" t="s">
        <v>174</v>
      </c>
      <c r="AW514" s="14" t="s">
        <v>32</v>
      </c>
      <c r="AX514" s="14" t="s">
        <v>85</v>
      </c>
      <c r="AY514" s="275" t="s">
        <v>166</v>
      </c>
    </row>
    <row r="515" s="1" customFormat="1" ht="24" customHeight="1">
      <c r="B515" s="37"/>
      <c r="C515" s="230" t="s">
        <v>1007</v>
      </c>
      <c r="D515" s="230" t="s">
        <v>169</v>
      </c>
      <c r="E515" s="231" t="s">
        <v>1008</v>
      </c>
      <c r="F515" s="232" t="s">
        <v>1009</v>
      </c>
      <c r="G515" s="233" t="s">
        <v>192</v>
      </c>
      <c r="H515" s="234">
        <v>2.427</v>
      </c>
      <c r="I515" s="235"/>
      <c r="J515" s="236">
        <f>ROUND(I515*H515,2)</f>
        <v>0</v>
      </c>
      <c r="K515" s="232" t="s">
        <v>173</v>
      </c>
      <c r="L515" s="42"/>
      <c r="M515" s="237" t="s">
        <v>1</v>
      </c>
      <c r="N515" s="238" t="s">
        <v>43</v>
      </c>
      <c r="O515" s="85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AR515" s="241" t="s">
        <v>219</v>
      </c>
      <c r="AT515" s="241" t="s">
        <v>169</v>
      </c>
      <c r="AU515" s="241" t="s">
        <v>87</v>
      </c>
      <c r="AY515" s="16" t="s">
        <v>166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6" t="s">
        <v>85</v>
      </c>
      <c r="BK515" s="242">
        <f>ROUND(I515*H515,2)</f>
        <v>0</v>
      </c>
      <c r="BL515" s="16" t="s">
        <v>219</v>
      </c>
      <c r="BM515" s="241" t="s">
        <v>1010</v>
      </c>
    </row>
    <row r="516" s="11" customFormat="1" ht="22.8" customHeight="1">
      <c r="B516" s="214"/>
      <c r="C516" s="215"/>
      <c r="D516" s="216" t="s">
        <v>77</v>
      </c>
      <c r="E516" s="228" t="s">
        <v>1011</v>
      </c>
      <c r="F516" s="228" t="s">
        <v>1012</v>
      </c>
      <c r="G516" s="215"/>
      <c r="H516" s="215"/>
      <c r="I516" s="218"/>
      <c r="J516" s="229">
        <f>BK516</f>
        <v>0</v>
      </c>
      <c r="K516" s="215"/>
      <c r="L516" s="220"/>
      <c r="M516" s="221"/>
      <c r="N516" s="222"/>
      <c r="O516" s="222"/>
      <c r="P516" s="223">
        <f>SUM(P517:P545)</f>
        <v>0</v>
      </c>
      <c r="Q516" s="222"/>
      <c r="R516" s="223">
        <f>SUM(R517:R545)</f>
        <v>0.42981030000000003</v>
      </c>
      <c r="S516" s="222"/>
      <c r="T516" s="224">
        <f>SUM(T517:T545)</f>
        <v>0.24374999999999999</v>
      </c>
      <c r="AR516" s="225" t="s">
        <v>87</v>
      </c>
      <c r="AT516" s="226" t="s">
        <v>77</v>
      </c>
      <c r="AU516" s="226" t="s">
        <v>85</v>
      </c>
      <c r="AY516" s="225" t="s">
        <v>166</v>
      </c>
      <c r="BK516" s="227">
        <f>SUM(BK517:BK545)</f>
        <v>0</v>
      </c>
    </row>
    <row r="517" s="1" customFormat="1" ht="24" customHeight="1">
      <c r="B517" s="37"/>
      <c r="C517" s="230" t="s">
        <v>1013</v>
      </c>
      <c r="D517" s="230" t="s">
        <v>169</v>
      </c>
      <c r="E517" s="231" t="s">
        <v>1014</v>
      </c>
      <c r="F517" s="232" t="s">
        <v>1015</v>
      </c>
      <c r="G517" s="233" t="s">
        <v>172</v>
      </c>
      <c r="H517" s="234">
        <v>105</v>
      </c>
      <c r="I517" s="235"/>
      <c r="J517" s="236">
        <f>ROUND(I517*H517,2)</f>
        <v>0</v>
      </c>
      <c r="K517" s="232" t="s">
        <v>173</v>
      </c>
      <c r="L517" s="42"/>
      <c r="M517" s="237" t="s">
        <v>1</v>
      </c>
      <c r="N517" s="238" t="s">
        <v>43</v>
      </c>
      <c r="O517" s="85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AR517" s="241" t="s">
        <v>219</v>
      </c>
      <c r="AT517" s="241" t="s">
        <v>169</v>
      </c>
      <c r="AU517" s="241" t="s">
        <v>87</v>
      </c>
      <c r="AY517" s="16" t="s">
        <v>166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6" t="s">
        <v>85</v>
      </c>
      <c r="BK517" s="242">
        <f>ROUND(I517*H517,2)</f>
        <v>0</v>
      </c>
      <c r="BL517" s="16" t="s">
        <v>219</v>
      </c>
      <c r="BM517" s="241" t="s">
        <v>1016</v>
      </c>
    </row>
    <row r="518" s="13" customFormat="1">
      <c r="B518" s="254"/>
      <c r="C518" s="255"/>
      <c r="D518" s="245" t="s">
        <v>176</v>
      </c>
      <c r="E518" s="256" t="s">
        <v>1</v>
      </c>
      <c r="F518" s="257" t="s">
        <v>1017</v>
      </c>
      <c r="G518" s="255"/>
      <c r="H518" s="258">
        <v>105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AT518" s="264" t="s">
        <v>176</v>
      </c>
      <c r="AU518" s="264" t="s">
        <v>87</v>
      </c>
      <c r="AV518" s="13" t="s">
        <v>87</v>
      </c>
      <c r="AW518" s="13" t="s">
        <v>32</v>
      </c>
      <c r="AX518" s="13" t="s">
        <v>78</v>
      </c>
      <c r="AY518" s="264" t="s">
        <v>166</v>
      </c>
    </row>
    <row r="519" s="14" customFormat="1">
      <c r="B519" s="265"/>
      <c r="C519" s="266"/>
      <c r="D519" s="245" t="s">
        <v>176</v>
      </c>
      <c r="E519" s="267" t="s">
        <v>1</v>
      </c>
      <c r="F519" s="268" t="s">
        <v>181</v>
      </c>
      <c r="G519" s="266"/>
      <c r="H519" s="269">
        <v>105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AT519" s="275" t="s">
        <v>176</v>
      </c>
      <c r="AU519" s="275" t="s">
        <v>87</v>
      </c>
      <c r="AV519" s="14" t="s">
        <v>174</v>
      </c>
      <c r="AW519" s="14" t="s">
        <v>32</v>
      </c>
      <c r="AX519" s="14" t="s">
        <v>85</v>
      </c>
      <c r="AY519" s="275" t="s">
        <v>166</v>
      </c>
    </row>
    <row r="520" s="1" customFormat="1" ht="16.5" customHeight="1">
      <c r="B520" s="37"/>
      <c r="C520" s="230" t="s">
        <v>1018</v>
      </c>
      <c r="D520" s="230" t="s">
        <v>169</v>
      </c>
      <c r="E520" s="231" t="s">
        <v>1019</v>
      </c>
      <c r="F520" s="232" t="s">
        <v>1020</v>
      </c>
      <c r="G520" s="233" t="s">
        <v>172</v>
      </c>
      <c r="H520" s="234">
        <v>105</v>
      </c>
      <c r="I520" s="235"/>
      <c r="J520" s="236">
        <f>ROUND(I520*H520,2)</f>
        <v>0</v>
      </c>
      <c r="K520" s="232" t="s">
        <v>173</v>
      </c>
      <c r="L520" s="42"/>
      <c r="M520" s="237" t="s">
        <v>1</v>
      </c>
      <c r="N520" s="238" t="s">
        <v>43</v>
      </c>
      <c r="O520" s="85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AR520" s="241" t="s">
        <v>219</v>
      </c>
      <c r="AT520" s="241" t="s">
        <v>169</v>
      </c>
      <c r="AU520" s="241" t="s">
        <v>87</v>
      </c>
      <c r="AY520" s="16" t="s">
        <v>166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6" t="s">
        <v>85</v>
      </c>
      <c r="BK520" s="242">
        <f>ROUND(I520*H520,2)</f>
        <v>0</v>
      </c>
      <c r="BL520" s="16" t="s">
        <v>219</v>
      </c>
      <c r="BM520" s="241" t="s">
        <v>1021</v>
      </c>
    </row>
    <row r="521" s="13" customFormat="1">
      <c r="B521" s="254"/>
      <c r="C521" s="255"/>
      <c r="D521" s="245" t="s">
        <v>176</v>
      </c>
      <c r="E521" s="256" t="s">
        <v>1</v>
      </c>
      <c r="F521" s="257" t="s">
        <v>1017</v>
      </c>
      <c r="G521" s="255"/>
      <c r="H521" s="258">
        <v>105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AT521" s="264" t="s">
        <v>176</v>
      </c>
      <c r="AU521" s="264" t="s">
        <v>87</v>
      </c>
      <c r="AV521" s="13" t="s">
        <v>87</v>
      </c>
      <c r="AW521" s="13" t="s">
        <v>32</v>
      </c>
      <c r="AX521" s="13" t="s">
        <v>78</v>
      </c>
      <c r="AY521" s="264" t="s">
        <v>166</v>
      </c>
    </row>
    <row r="522" s="14" customFormat="1">
      <c r="B522" s="265"/>
      <c r="C522" s="266"/>
      <c r="D522" s="245" t="s">
        <v>176</v>
      </c>
      <c r="E522" s="267" t="s">
        <v>1</v>
      </c>
      <c r="F522" s="268" t="s">
        <v>181</v>
      </c>
      <c r="G522" s="266"/>
      <c r="H522" s="269">
        <v>105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AT522" s="275" t="s">
        <v>176</v>
      </c>
      <c r="AU522" s="275" t="s">
        <v>87</v>
      </c>
      <c r="AV522" s="14" t="s">
        <v>174</v>
      </c>
      <c r="AW522" s="14" t="s">
        <v>32</v>
      </c>
      <c r="AX522" s="14" t="s">
        <v>85</v>
      </c>
      <c r="AY522" s="275" t="s">
        <v>166</v>
      </c>
    </row>
    <row r="523" s="1" customFormat="1" ht="24" customHeight="1">
      <c r="B523" s="37"/>
      <c r="C523" s="230" t="s">
        <v>1022</v>
      </c>
      <c r="D523" s="230" t="s">
        <v>169</v>
      </c>
      <c r="E523" s="231" t="s">
        <v>1023</v>
      </c>
      <c r="F523" s="232" t="s">
        <v>1024</v>
      </c>
      <c r="G523" s="233" t="s">
        <v>172</v>
      </c>
      <c r="H523" s="234">
        <v>105</v>
      </c>
      <c r="I523" s="235"/>
      <c r="J523" s="236">
        <f>ROUND(I523*H523,2)</f>
        <v>0</v>
      </c>
      <c r="K523" s="232" t="s">
        <v>173</v>
      </c>
      <c r="L523" s="42"/>
      <c r="M523" s="237" t="s">
        <v>1</v>
      </c>
      <c r="N523" s="238" t="s">
        <v>43</v>
      </c>
      <c r="O523" s="85"/>
      <c r="P523" s="239">
        <f>O523*H523</f>
        <v>0</v>
      </c>
      <c r="Q523" s="239">
        <v>3.0000000000000001E-05</v>
      </c>
      <c r="R523" s="239">
        <f>Q523*H523</f>
        <v>0.00315</v>
      </c>
      <c r="S523" s="239">
        <v>0</v>
      </c>
      <c r="T523" s="240">
        <f>S523*H523</f>
        <v>0</v>
      </c>
      <c r="AR523" s="241" t="s">
        <v>219</v>
      </c>
      <c r="AT523" s="241" t="s">
        <v>169</v>
      </c>
      <c r="AU523" s="241" t="s">
        <v>87</v>
      </c>
      <c r="AY523" s="16" t="s">
        <v>166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6" t="s">
        <v>85</v>
      </c>
      <c r="BK523" s="242">
        <f>ROUND(I523*H523,2)</f>
        <v>0</v>
      </c>
      <c r="BL523" s="16" t="s">
        <v>219</v>
      </c>
      <c r="BM523" s="241" t="s">
        <v>1025</v>
      </c>
    </row>
    <row r="524" s="13" customFormat="1">
      <c r="B524" s="254"/>
      <c r="C524" s="255"/>
      <c r="D524" s="245" t="s">
        <v>176</v>
      </c>
      <c r="E524" s="256" t="s">
        <v>1</v>
      </c>
      <c r="F524" s="257" t="s">
        <v>1017</v>
      </c>
      <c r="G524" s="255"/>
      <c r="H524" s="258">
        <v>105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AT524" s="264" t="s">
        <v>176</v>
      </c>
      <c r="AU524" s="264" t="s">
        <v>87</v>
      </c>
      <c r="AV524" s="13" t="s">
        <v>87</v>
      </c>
      <c r="AW524" s="13" t="s">
        <v>32</v>
      </c>
      <c r="AX524" s="13" t="s">
        <v>78</v>
      </c>
      <c r="AY524" s="264" t="s">
        <v>166</v>
      </c>
    </row>
    <row r="525" s="14" customFormat="1">
      <c r="B525" s="265"/>
      <c r="C525" s="266"/>
      <c r="D525" s="245" t="s">
        <v>176</v>
      </c>
      <c r="E525" s="267" t="s">
        <v>1</v>
      </c>
      <c r="F525" s="268" t="s">
        <v>181</v>
      </c>
      <c r="G525" s="266"/>
      <c r="H525" s="269">
        <v>105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AT525" s="275" t="s">
        <v>176</v>
      </c>
      <c r="AU525" s="275" t="s">
        <v>87</v>
      </c>
      <c r="AV525" s="14" t="s">
        <v>174</v>
      </c>
      <c r="AW525" s="14" t="s">
        <v>32</v>
      </c>
      <c r="AX525" s="14" t="s">
        <v>85</v>
      </c>
      <c r="AY525" s="275" t="s">
        <v>166</v>
      </c>
    </row>
    <row r="526" s="1" customFormat="1" ht="24" customHeight="1">
      <c r="B526" s="37"/>
      <c r="C526" s="230" t="s">
        <v>1026</v>
      </c>
      <c r="D526" s="230" t="s">
        <v>169</v>
      </c>
      <c r="E526" s="231" t="s">
        <v>1027</v>
      </c>
      <c r="F526" s="232" t="s">
        <v>1028</v>
      </c>
      <c r="G526" s="233" t="s">
        <v>172</v>
      </c>
      <c r="H526" s="234">
        <v>97.5</v>
      </c>
      <c r="I526" s="235"/>
      <c r="J526" s="236">
        <f>ROUND(I526*H526,2)</f>
        <v>0</v>
      </c>
      <c r="K526" s="232" t="s">
        <v>173</v>
      </c>
      <c r="L526" s="42"/>
      <c r="M526" s="237" t="s">
        <v>1</v>
      </c>
      <c r="N526" s="238" t="s">
        <v>43</v>
      </c>
      <c r="O526" s="85"/>
      <c r="P526" s="239">
        <f>O526*H526</f>
        <v>0</v>
      </c>
      <c r="Q526" s="239">
        <v>0</v>
      </c>
      <c r="R526" s="239">
        <f>Q526*H526</f>
        <v>0</v>
      </c>
      <c r="S526" s="239">
        <v>0.0025000000000000001</v>
      </c>
      <c r="T526" s="240">
        <f>S526*H526</f>
        <v>0.24374999999999999</v>
      </c>
      <c r="AR526" s="241" t="s">
        <v>219</v>
      </c>
      <c r="AT526" s="241" t="s">
        <v>169</v>
      </c>
      <c r="AU526" s="241" t="s">
        <v>87</v>
      </c>
      <c r="AY526" s="16" t="s">
        <v>166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6" t="s">
        <v>85</v>
      </c>
      <c r="BK526" s="242">
        <f>ROUND(I526*H526,2)</f>
        <v>0</v>
      </c>
      <c r="BL526" s="16" t="s">
        <v>219</v>
      </c>
      <c r="BM526" s="241" t="s">
        <v>1029</v>
      </c>
    </row>
    <row r="527" s="13" customFormat="1">
      <c r="B527" s="254"/>
      <c r="C527" s="255"/>
      <c r="D527" s="245" t="s">
        <v>176</v>
      </c>
      <c r="E527" s="256" t="s">
        <v>1</v>
      </c>
      <c r="F527" s="257" t="s">
        <v>619</v>
      </c>
      <c r="G527" s="255"/>
      <c r="H527" s="258">
        <v>97.5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AT527" s="264" t="s">
        <v>176</v>
      </c>
      <c r="AU527" s="264" t="s">
        <v>87</v>
      </c>
      <c r="AV527" s="13" t="s">
        <v>87</v>
      </c>
      <c r="AW527" s="13" t="s">
        <v>32</v>
      </c>
      <c r="AX527" s="13" t="s">
        <v>78</v>
      </c>
      <c r="AY527" s="264" t="s">
        <v>166</v>
      </c>
    </row>
    <row r="528" s="14" customFormat="1">
      <c r="B528" s="265"/>
      <c r="C528" s="266"/>
      <c r="D528" s="245" t="s">
        <v>176</v>
      </c>
      <c r="E528" s="267" t="s">
        <v>1</v>
      </c>
      <c r="F528" s="268" t="s">
        <v>181</v>
      </c>
      <c r="G528" s="266"/>
      <c r="H528" s="269">
        <v>97.5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AT528" s="275" t="s">
        <v>176</v>
      </c>
      <c r="AU528" s="275" t="s">
        <v>87</v>
      </c>
      <c r="AV528" s="14" t="s">
        <v>174</v>
      </c>
      <c r="AW528" s="14" t="s">
        <v>32</v>
      </c>
      <c r="AX528" s="14" t="s">
        <v>85</v>
      </c>
      <c r="AY528" s="275" t="s">
        <v>166</v>
      </c>
    </row>
    <row r="529" s="1" customFormat="1" ht="16.5" customHeight="1">
      <c r="B529" s="37"/>
      <c r="C529" s="230" t="s">
        <v>1030</v>
      </c>
      <c r="D529" s="230" t="s">
        <v>169</v>
      </c>
      <c r="E529" s="231" t="s">
        <v>1031</v>
      </c>
      <c r="F529" s="232" t="s">
        <v>1032</v>
      </c>
      <c r="G529" s="233" t="s">
        <v>172</v>
      </c>
      <c r="H529" s="234">
        <v>105</v>
      </c>
      <c r="I529" s="235"/>
      <c r="J529" s="236">
        <f>ROUND(I529*H529,2)</f>
        <v>0</v>
      </c>
      <c r="K529" s="232" t="s">
        <v>173</v>
      </c>
      <c r="L529" s="42"/>
      <c r="M529" s="237" t="s">
        <v>1</v>
      </c>
      <c r="N529" s="238" t="s">
        <v>43</v>
      </c>
      <c r="O529" s="85"/>
      <c r="P529" s="239">
        <f>O529*H529</f>
        <v>0</v>
      </c>
      <c r="Q529" s="239">
        <v>0.00029999999999999997</v>
      </c>
      <c r="R529" s="239">
        <f>Q529*H529</f>
        <v>0.0315</v>
      </c>
      <c r="S529" s="239">
        <v>0</v>
      </c>
      <c r="T529" s="240">
        <f>S529*H529</f>
        <v>0</v>
      </c>
      <c r="AR529" s="241" t="s">
        <v>219</v>
      </c>
      <c r="AT529" s="241" t="s">
        <v>169</v>
      </c>
      <c r="AU529" s="241" t="s">
        <v>87</v>
      </c>
      <c r="AY529" s="16" t="s">
        <v>166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6" t="s">
        <v>85</v>
      </c>
      <c r="BK529" s="242">
        <f>ROUND(I529*H529,2)</f>
        <v>0</v>
      </c>
      <c r="BL529" s="16" t="s">
        <v>219</v>
      </c>
      <c r="BM529" s="241" t="s">
        <v>1033</v>
      </c>
    </row>
    <row r="530" s="13" customFormat="1">
      <c r="B530" s="254"/>
      <c r="C530" s="255"/>
      <c r="D530" s="245" t="s">
        <v>176</v>
      </c>
      <c r="E530" s="256" t="s">
        <v>1</v>
      </c>
      <c r="F530" s="257" t="s">
        <v>1017</v>
      </c>
      <c r="G530" s="255"/>
      <c r="H530" s="258">
        <v>105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176</v>
      </c>
      <c r="AU530" s="264" t="s">
        <v>87</v>
      </c>
      <c r="AV530" s="13" t="s">
        <v>87</v>
      </c>
      <c r="AW530" s="13" t="s">
        <v>32</v>
      </c>
      <c r="AX530" s="13" t="s">
        <v>78</v>
      </c>
      <c r="AY530" s="264" t="s">
        <v>166</v>
      </c>
    </row>
    <row r="531" s="14" customFormat="1">
      <c r="B531" s="265"/>
      <c r="C531" s="266"/>
      <c r="D531" s="245" t="s">
        <v>176</v>
      </c>
      <c r="E531" s="267" t="s">
        <v>1</v>
      </c>
      <c r="F531" s="268" t="s">
        <v>181</v>
      </c>
      <c r="G531" s="266"/>
      <c r="H531" s="269">
        <v>105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AT531" s="275" t="s">
        <v>176</v>
      </c>
      <c r="AU531" s="275" t="s">
        <v>87</v>
      </c>
      <c r="AV531" s="14" t="s">
        <v>174</v>
      </c>
      <c r="AW531" s="14" t="s">
        <v>32</v>
      </c>
      <c r="AX531" s="14" t="s">
        <v>85</v>
      </c>
      <c r="AY531" s="275" t="s">
        <v>166</v>
      </c>
    </row>
    <row r="532" s="1" customFormat="1" ht="36" customHeight="1">
      <c r="B532" s="37"/>
      <c r="C532" s="276" t="s">
        <v>1034</v>
      </c>
      <c r="D532" s="276" t="s">
        <v>300</v>
      </c>
      <c r="E532" s="277" t="s">
        <v>1035</v>
      </c>
      <c r="F532" s="278" t="s">
        <v>1036</v>
      </c>
      <c r="G532" s="279" t="s">
        <v>172</v>
      </c>
      <c r="H532" s="280">
        <v>110.25</v>
      </c>
      <c r="I532" s="281"/>
      <c r="J532" s="282">
        <f>ROUND(I532*H532,2)</f>
        <v>0</v>
      </c>
      <c r="K532" s="278" t="s">
        <v>173</v>
      </c>
      <c r="L532" s="283"/>
      <c r="M532" s="284" t="s">
        <v>1</v>
      </c>
      <c r="N532" s="285" t="s">
        <v>43</v>
      </c>
      <c r="O532" s="85"/>
      <c r="P532" s="239">
        <f>O532*H532</f>
        <v>0</v>
      </c>
      <c r="Q532" s="239">
        <v>0.0028700000000000002</v>
      </c>
      <c r="R532" s="239">
        <f>Q532*H532</f>
        <v>0.31641750000000002</v>
      </c>
      <c r="S532" s="239">
        <v>0</v>
      </c>
      <c r="T532" s="240">
        <f>S532*H532</f>
        <v>0</v>
      </c>
      <c r="AR532" s="241" t="s">
        <v>303</v>
      </c>
      <c r="AT532" s="241" t="s">
        <v>300</v>
      </c>
      <c r="AU532" s="241" t="s">
        <v>87</v>
      </c>
      <c r="AY532" s="16" t="s">
        <v>166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6" t="s">
        <v>85</v>
      </c>
      <c r="BK532" s="242">
        <f>ROUND(I532*H532,2)</f>
        <v>0</v>
      </c>
      <c r="BL532" s="16" t="s">
        <v>219</v>
      </c>
      <c r="BM532" s="241" t="s">
        <v>1037</v>
      </c>
    </row>
    <row r="533" s="13" customFormat="1">
      <c r="B533" s="254"/>
      <c r="C533" s="255"/>
      <c r="D533" s="245" t="s">
        <v>176</v>
      </c>
      <c r="E533" s="255"/>
      <c r="F533" s="257" t="s">
        <v>1038</v>
      </c>
      <c r="G533" s="255"/>
      <c r="H533" s="258">
        <v>110.25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176</v>
      </c>
      <c r="AU533" s="264" t="s">
        <v>87</v>
      </c>
      <c r="AV533" s="13" t="s">
        <v>87</v>
      </c>
      <c r="AW533" s="13" t="s">
        <v>4</v>
      </c>
      <c r="AX533" s="13" t="s">
        <v>85</v>
      </c>
      <c r="AY533" s="264" t="s">
        <v>166</v>
      </c>
    </row>
    <row r="534" s="1" customFormat="1" ht="16.5" customHeight="1">
      <c r="B534" s="37"/>
      <c r="C534" s="230" t="s">
        <v>1039</v>
      </c>
      <c r="D534" s="230" t="s">
        <v>169</v>
      </c>
      <c r="E534" s="231" t="s">
        <v>1040</v>
      </c>
      <c r="F534" s="232" t="s">
        <v>1041</v>
      </c>
      <c r="G534" s="233" t="s">
        <v>234</v>
      </c>
      <c r="H534" s="234">
        <v>180</v>
      </c>
      <c r="I534" s="235"/>
      <c r="J534" s="236">
        <f>ROUND(I534*H534,2)</f>
        <v>0</v>
      </c>
      <c r="K534" s="232" t="s">
        <v>173</v>
      </c>
      <c r="L534" s="42"/>
      <c r="M534" s="237" t="s">
        <v>1</v>
      </c>
      <c r="N534" s="238" t="s">
        <v>43</v>
      </c>
      <c r="O534" s="85"/>
      <c r="P534" s="239">
        <f>O534*H534</f>
        <v>0</v>
      </c>
      <c r="Q534" s="239">
        <v>1.0000000000000001E-05</v>
      </c>
      <c r="R534" s="239">
        <f>Q534*H534</f>
        <v>0.0018000000000000002</v>
      </c>
      <c r="S534" s="239">
        <v>0</v>
      </c>
      <c r="T534" s="240">
        <f>S534*H534</f>
        <v>0</v>
      </c>
      <c r="AR534" s="241" t="s">
        <v>219</v>
      </c>
      <c r="AT534" s="241" t="s">
        <v>169</v>
      </c>
      <c r="AU534" s="241" t="s">
        <v>87</v>
      </c>
      <c r="AY534" s="16" t="s">
        <v>166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6" t="s">
        <v>85</v>
      </c>
      <c r="BK534" s="242">
        <f>ROUND(I534*H534,2)</f>
        <v>0</v>
      </c>
      <c r="BL534" s="16" t="s">
        <v>219</v>
      </c>
      <c r="BM534" s="241" t="s">
        <v>1042</v>
      </c>
    </row>
    <row r="535" s="13" customFormat="1">
      <c r="B535" s="254"/>
      <c r="C535" s="255"/>
      <c r="D535" s="245" t="s">
        <v>176</v>
      </c>
      <c r="E535" s="256" t="s">
        <v>1</v>
      </c>
      <c r="F535" s="257" t="s">
        <v>790</v>
      </c>
      <c r="G535" s="255"/>
      <c r="H535" s="258">
        <v>180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176</v>
      </c>
      <c r="AU535" s="264" t="s">
        <v>87</v>
      </c>
      <c r="AV535" s="13" t="s">
        <v>87</v>
      </c>
      <c r="AW535" s="13" t="s">
        <v>32</v>
      </c>
      <c r="AX535" s="13" t="s">
        <v>78</v>
      </c>
      <c r="AY535" s="264" t="s">
        <v>166</v>
      </c>
    </row>
    <row r="536" s="14" customFormat="1">
      <c r="B536" s="265"/>
      <c r="C536" s="266"/>
      <c r="D536" s="245" t="s">
        <v>176</v>
      </c>
      <c r="E536" s="267" t="s">
        <v>1</v>
      </c>
      <c r="F536" s="268" t="s">
        <v>181</v>
      </c>
      <c r="G536" s="266"/>
      <c r="H536" s="269">
        <v>180</v>
      </c>
      <c r="I536" s="270"/>
      <c r="J536" s="266"/>
      <c r="K536" s="266"/>
      <c r="L536" s="271"/>
      <c r="M536" s="272"/>
      <c r="N536" s="273"/>
      <c r="O536" s="273"/>
      <c r="P536" s="273"/>
      <c r="Q536" s="273"/>
      <c r="R536" s="273"/>
      <c r="S536" s="273"/>
      <c r="T536" s="274"/>
      <c r="AT536" s="275" t="s">
        <v>176</v>
      </c>
      <c r="AU536" s="275" t="s">
        <v>87</v>
      </c>
      <c r="AV536" s="14" t="s">
        <v>174</v>
      </c>
      <c r="AW536" s="14" t="s">
        <v>32</v>
      </c>
      <c r="AX536" s="14" t="s">
        <v>85</v>
      </c>
      <c r="AY536" s="275" t="s">
        <v>166</v>
      </c>
    </row>
    <row r="537" s="1" customFormat="1" ht="16.5" customHeight="1">
      <c r="B537" s="37"/>
      <c r="C537" s="276" t="s">
        <v>1043</v>
      </c>
      <c r="D537" s="276" t="s">
        <v>300</v>
      </c>
      <c r="E537" s="277" t="s">
        <v>1044</v>
      </c>
      <c r="F537" s="278" t="s">
        <v>1045</v>
      </c>
      <c r="G537" s="279" t="s">
        <v>234</v>
      </c>
      <c r="H537" s="280">
        <v>183.59999999999999</v>
      </c>
      <c r="I537" s="281"/>
      <c r="J537" s="282">
        <f>ROUND(I537*H537,2)</f>
        <v>0</v>
      </c>
      <c r="K537" s="278" t="s">
        <v>173</v>
      </c>
      <c r="L537" s="283"/>
      <c r="M537" s="284" t="s">
        <v>1</v>
      </c>
      <c r="N537" s="285" t="s">
        <v>43</v>
      </c>
      <c r="O537" s="85"/>
      <c r="P537" s="239">
        <f>O537*H537</f>
        <v>0</v>
      </c>
      <c r="Q537" s="239">
        <v>0.00035</v>
      </c>
      <c r="R537" s="239">
        <f>Q537*H537</f>
        <v>0.064259999999999998</v>
      </c>
      <c r="S537" s="239">
        <v>0</v>
      </c>
      <c r="T537" s="240">
        <f>S537*H537</f>
        <v>0</v>
      </c>
      <c r="AR537" s="241" t="s">
        <v>303</v>
      </c>
      <c r="AT537" s="241" t="s">
        <v>300</v>
      </c>
      <c r="AU537" s="241" t="s">
        <v>87</v>
      </c>
      <c r="AY537" s="16" t="s">
        <v>166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6" t="s">
        <v>85</v>
      </c>
      <c r="BK537" s="242">
        <f>ROUND(I537*H537,2)</f>
        <v>0</v>
      </c>
      <c r="BL537" s="16" t="s">
        <v>219</v>
      </c>
      <c r="BM537" s="241" t="s">
        <v>1046</v>
      </c>
    </row>
    <row r="538" s="13" customFormat="1">
      <c r="B538" s="254"/>
      <c r="C538" s="255"/>
      <c r="D538" s="245" t="s">
        <v>176</v>
      </c>
      <c r="E538" s="255"/>
      <c r="F538" s="257" t="s">
        <v>1047</v>
      </c>
      <c r="G538" s="255"/>
      <c r="H538" s="258">
        <v>183.59999999999999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AT538" s="264" t="s">
        <v>176</v>
      </c>
      <c r="AU538" s="264" t="s">
        <v>87</v>
      </c>
      <c r="AV538" s="13" t="s">
        <v>87</v>
      </c>
      <c r="AW538" s="13" t="s">
        <v>4</v>
      </c>
      <c r="AX538" s="13" t="s">
        <v>85</v>
      </c>
      <c r="AY538" s="264" t="s">
        <v>166</v>
      </c>
    </row>
    <row r="539" s="1" customFormat="1" ht="16.5" customHeight="1">
      <c r="B539" s="37"/>
      <c r="C539" s="230" t="s">
        <v>1048</v>
      </c>
      <c r="D539" s="230" t="s">
        <v>169</v>
      </c>
      <c r="E539" s="231" t="s">
        <v>1049</v>
      </c>
      <c r="F539" s="232" t="s">
        <v>1050</v>
      </c>
      <c r="G539" s="233" t="s">
        <v>234</v>
      </c>
      <c r="H539" s="234">
        <v>42</v>
      </c>
      <c r="I539" s="235"/>
      <c r="J539" s="236">
        <f>ROUND(I539*H539,2)</f>
        <v>0</v>
      </c>
      <c r="K539" s="232" t="s">
        <v>173</v>
      </c>
      <c r="L539" s="42"/>
      <c r="M539" s="237" t="s">
        <v>1</v>
      </c>
      <c r="N539" s="238" t="s">
        <v>43</v>
      </c>
      <c r="O539" s="85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AR539" s="241" t="s">
        <v>219</v>
      </c>
      <c r="AT539" s="241" t="s">
        <v>169</v>
      </c>
      <c r="AU539" s="241" t="s">
        <v>87</v>
      </c>
      <c r="AY539" s="16" t="s">
        <v>166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6" t="s">
        <v>85</v>
      </c>
      <c r="BK539" s="242">
        <f>ROUND(I539*H539,2)</f>
        <v>0</v>
      </c>
      <c r="BL539" s="16" t="s">
        <v>219</v>
      </c>
      <c r="BM539" s="241" t="s">
        <v>1051</v>
      </c>
    </row>
    <row r="540" s="13" customFormat="1">
      <c r="B540" s="254"/>
      <c r="C540" s="255"/>
      <c r="D540" s="245" t="s">
        <v>176</v>
      </c>
      <c r="E540" s="256" t="s">
        <v>1</v>
      </c>
      <c r="F540" s="257" t="s">
        <v>1052</v>
      </c>
      <c r="G540" s="255"/>
      <c r="H540" s="258">
        <v>42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AT540" s="264" t="s">
        <v>176</v>
      </c>
      <c r="AU540" s="264" t="s">
        <v>87</v>
      </c>
      <c r="AV540" s="13" t="s">
        <v>87</v>
      </c>
      <c r="AW540" s="13" t="s">
        <v>32</v>
      </c>
      <c r="AX540" s="13" t="s">
        <v>78</v>
      </c>
      <c r="AY540" s="264" t="s">
        <v>166</v>
      </c>
    </row>
    <row r="541" s="14" customFormat="1">
      <c r="B541" s="265"/>
      <c r="C541" s="266"/>
      <c r="D541" s="245" t="s">
        <v>176</v>
      </c>
      <c r="E541" s="267" t="s">
        <v>1</v>
      </c>
      <c r="F541" s="268" t="s">
        <v>181</v>
      </c>
      <c r="G541" s="266"/>
      <c r="H541" s="269">
        <v>42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AT541" s="275" t="s">
        <v>176</v>
      </c>
      <c r="AU541" s="275" t="s">
        <v>87</v>
      </c>
      <c r="AV541" s="14" t="s">
        <v>174</v>
      </c>
      <c r="AW541" s="14" t="s">
        <v>32</v>
      </c>
      <c r="AX541" s="14" t="s">
        <v>85</v>
      </c>
      <c r="AY541" s="275" t="s">
        <v>166</v>
      </c>
    </row>
    <row r="542" s="1" customFormat="1" ht="16.5" customHeight="1">
      <c r="B542" s="37"/>
      <c r="C542" s="276" t="s">
        <v>1053</v>
      </c>
      <c r="D542" s="276" t="s">
        <v>300</v>
      </c>
      <c r="E542" s="277" t="s">
        <v>1054</v>
      </c>
      <c r="F542" s="278" t="s">
        <v>1055</v>
      </c>
      <c r="G542" s="279" t="s">
        <v>234</v>
      </c>
      <c r="H542" s="280">
        <v>42.840000000000003</v>
      </c>
      <c r="I542" s="281"/>
      <c r="J542" s="282">
        <f>ROUND(I542*H542,2)</f>
        <v>0</v>
      </c>
      <c r="K542" s="278" t="s">
        <v>173</v>
      </c>
      <c r="L542" s="283"/>
      <c r="M542" s="284" t="s">
        <v>1</v>
      </c>
      <c r="N542" s="285" t="s">
        <v>43</v>
      </c>
      <c r="O542" s="85"/>
      <c r="P542" s="239">
        <f>O542*H542</f>
        <v>0</v>
      </c>
      <c r="Q542" s="239">
        <v>0.00017000000000000001</v>
      </c>
      <c r="R542" s="239">
        <f>Q542*H542</f>
        <v>0.0072828000000000007</v>
      </c>
      <c r="S542" s="239">
        <v>0</v>
      </c>
      <c r="T542" s="240">
        <f>S542*H542</f>
        <v>0</v>
      </c>
      <c r="AR542" s="241" t="s">
        <v>303</v>
      </c>
      <c r="AT542" s="241" t="s">
        <v>300</v>
      </c>
      <c r="AU542" s="241" t="s">
        <v>87</v>
      </c>
      <c r="AY542" s="16" t="s">
        <v>166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85</v>
      </c>
      <c r="BK542" s="242">
        <f>ROUND(I542*H542,2)</f>
        <v>0</v>
      </c>
      <c r="BL542" s="16" t="s">
        <v>219</v>
      </c>
      <c r="BM542" s="241" t="s">
        <v>1056</v>
      </c>
    </row>
    <row r="543" s="13" customFormat="1">
      <c r="B543" s="254"/>
      <c r="C543" s="255"/>
      <c r="D543" s="245" t="s">
        <v>176</v>
      </c>
      <c r="E543" s="255"/>
      <c r="F543" s="257" t="s">
        <v>1057</v>
      </c>
      <c r="G543" s="255"/>
      <c r="H543" s="258">
        <v>42.840000000000003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AT543" s="264" t="s">
        <v>176</v>
      </c>
      <c r="AU543" s="264" t="s">
        <v>87</v>
      </c>
      <c r="AV543" s="13" t="s">
        <v>87</v>
      </c>
      <c r="AW543" s="13" t="s">
        <v>4</v>
      </c>
      <c r="AX543" s="13" t="s">
        <v>85</v>
      </c>
      <c r="AY543" s="264" t="s">
        <v>166</v>
      </c>
    </row>
    <row r="544" s="1" customFormat="1" ht="16.5" customHeight="1">
      <c r="B544" s="37"/>
      <c r="C544" s="230" t="s">
        <v>1058</v>
      </c>
      <c r="D544" s="230" t="s">
        <v>169</v>
      </c>
      <c r="E544" s="231" t="s">
        <v>1059</v>
      </c>
      <c r="F544" s="232" t="s">
        <v>1060</v>
      </c>
      <c r="G544" s="233" t="s">
        <v>234</v>
      </c>
      <c r="H544" s="234">
        <v>180</v>
      </c>
      <c r="I544" s="235"/>
      <c r="J544" s="236">
        <f>ROUND(I544*H544,2)</f>
        <v>0</v>
      </c>
      <c r="K544" s="232" t="s">
        <v>173</v>
      </c>
      <c r="L544" s="42"/>
      <c r="M544" s="237" t="s">
        <v>1</v>
      </c>
      <c r="N544" s="238" t="s">
        <v>43</v>
      </c>
      <c r="O544" s="85"/>
      <c r="P544" s="239">
        <f>O544*H544</f>
        <v>0</v>
      </c>
      <c r="Q544" s="239">
        <v>3.0000000000000001E-05</v>
      </c>
      <c r="R544" s="239">
        <f>Q544*H544</f>
        <v>0.0054000000000000003</v>
      </c>
      <c r="S544" s="239">
        <v>0</v>
      </c>
      <c r="T544" s="240">
        <f>S544*H544</f>
        <v>0</v>
      </c>
      <c r="AR544" s="241" t="s">
        <v>219</v>
      </c>
      <c r="AT544" s="241" t="s">
        <v>169</v>
      </c>
      <c r="AU544" s="241" t="s">
        <v>87</v>
      </c>
      <c r="AY544" s="16" t="s">
        <v>166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6" t="s">
        <v>85</v>
      </c>
      <c r="BK544" s="242">
        <f>ROUND(I544*H544,2)</f>
        <v>0</v>
      </c>
      <c r="BL544" s="16" t="s">
        <v>219</v>
      </c>
      <c r="BM544" s="241" t="s">
        <v>1061</v>
      </c>
    </row>
    <row r="545" s="1" customFormat="1" ht="24" customHeight="1">
      <c r="B545" s="37"/>
      <c r="C545" s="230" t="s">
        <v>1062</v>
      </c>
      <c r="D545" s="230" t="s">
        <v>169</v>
      </c>
      <c r="E545" s="231" t="s">
        <v>1063</v>
      </c>
      <c r="F545" s="232" t="s">
        <v>1064</v>
      </c>
      <c r="G545" s="233" t="s">
        <v>192</v>
      </c>
      <c r="H545" s="234">
        <v>0.42999999999999999</v>
      </c>
      <c r="I545" s="235"/>
      <c r="J545" s="236">
        <f>ROUND(I545*H545,2)</f>
        <v>0</v>
      </c>
      <c r="K545" s="232" t="s">
        <v>173</v>
      </c>
      <c r="L545" s="42"/>
      <c r="M545" s="237" t="s">
        <v>1</v>
      </c>
      <c r="N545" s="238" t="s">
        <v>43</v>
      </c>
      <c r="O545" s="85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AR545" s="241" t="s">
        <v>219</v>
      </c>
      <c r="AT545" s="241" t="s">
        <v>169</v>
      </c>
      <c r="AU545" s="241" t="s">
        <v>87</v>
      </c>
      <c r="AY545" s="16" t="s">
        <v>166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6" t="s">
        <v>85</v>
      </c>
      <c r="BK545" s="242">
        <f>ROUND(I545*H545,2)</f>
        <v>0</v>
      </c>
      <c r="BL545" s="16" t="s">
        <v>219</v>
      </c>
      <c r="BM545" s="241" t="s">
        <v>1065</v>
      </c>
    </row>
    <row r="546" s="11" customFormat="1" ht="22.8" customHeight="1">
      <c r="B546" s="214"/>
      <c r="C546" s="215"/>
      <c r="D546" s="216" t="s">
        <v>77</v>
      </c>
      <c r="E546" s="228" t="s">
        <v>1066</v>
      </c>
      <c r="F546" s="228" t="s">
        <v>1067</v>
      </c>
      <c r="G546" s="215"/>
      <c r="H546" s="215"/>
      <c r="I546" s="218"/>
      <c r="J546" s="229">
        <f>BK546</f>
        <v>0</v>
      </c>
      <c r="K546" s="215"/>
      <c r="L546" s="220"/>
      <c r="M546" s="221"/>
      <c r="N546" s="222"/>
      <c r="O546" s="222"/>
      <c r="P546" s="223">
        <f>SUM(P547:P565)</f>
        <v>0</v>
      </c>
      <c r="Q546" s="222"/>
      <c r="R546" s="223">
        <f>SUM(R547:R565)</f>
        <v>13.005796500000001</v>
      </c>
      <c r="S546" s="222"/>
      <c r="T546" s="224">
        <f>SUM(T547:T565)</f>
        <v>8.4863999999999997</v>
      </c>
      <c r="AR546" s="225" t="s">
        <v>87</v>
      </c>
      <c r="AT546" s="226" t="s">
        <v>77</v>
      </c>
      <c r="AU546" s="226" t="s">
        <v>85</v>
      </c>
      <c r="AY546" s="225" t="s">
        <v>166</v>
      </c>
      <c r="BK546" s="227">
        <f>SUM(BK547:BK565)</f>
        <v>0</v>
      </c>
    </row>
    <row r="547" s="1" customFormat="1" ht="16.5" customHeight="1">
      <c r="B547" s="37"/>
      <c r="C547" s="230" t="s">
        <v>1068</v>
      </c>
      <c r="D547" s="230" t="s">
        <v>169</v>
      </c>
      <c r="E547" s="231" t="s">
        <v>1069</v>
      </c>
      <c r="F547" s="232" t="s">
        <v>1070</v>
      </c>
      <c r="G547" s="233" t="s">
        <v>172</v>
      </c>
      <c r="H547" s="234">
        <v>685.5</v>
      </c>
      <c r="I547" s="235"/>
      <c r="J547" s="236">
        <f>ROUND(I547*H547,2)</f>
        <v>0</v>
      </c>
      <c r="K547" s="232" t="s">
        <v>173</v>
      </c>
      <c r="L547" s="42"/>
      <c r="M547" s="237" t="s">
        <v>1</v>
      </c>
      <c r="N547" s="238" t="s">
        <v>43</v>
      </c>
      <c r="O547" s="85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AR547" s="241" t="s">
        <v>219</v>
      </c>
      <c r="AT547" s="241" t="s">
        <v>169</v>
      </c>
      <c r="AU547" s="241" t="s">
        <v>87</v>
      </c>
      <c r="AY547" s="16" t="s">
        <v>166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6" t="s">
        <v>85</v>
      </c>
      <c r="BK547" s="242">
        <f>ROUND(I547*H547,2)</f>
        <v>0</v>
      </c>
      <c r="BL547" s="16" t="s">
        <v>219</v>
      </c>
      <c r="BM547" s="241" t="s">
        <v>1071</v>
      </c>
    </row>
    <row r="548" s="1" customFormat="1" ht="16.5" customHeight="1">
      <c r="B548" s="37"/>
      <c r="C548" s="230" t="s">
        <v>1072</v>
      </c>
      <c r="D548" s="230" t="s">
        <v>169</v>
      </c>
      <c r="E548" s="231" t="s">
        <v>1073</v>
      </c>
      <c r="F548" s="232" t="s">
        <v>1074</v>
      </c>
      <c r="G548" s="233" t="s">
        <v>172</v>
      </c>
      <c r="H548" s="234">
        <v>640.5</v>
      </c>
      <c r="I548" s="235"/>
      <c r="J548" s="236">
        <f>ROUND(I548*H548,2)</f>
        <v>0</v>
      </c>
      <c r="K548" s="232" t="s">
        <v>173</v>
      </c>
      <c r="L548" s="42"/>
      <c r="M548" s="237" t="s">
        <v>1</v>
      </c>
      <c r="N548" s="238" t="s">
        <v>43</v>
      </c>
      <c r="O548" s="85"/>
      <c r="P548" s="239">
        <f>O548*H548</f>
        <v>0</v>
      </c>
      <c r="Q548" s="239">
        <v>0.00029999999999999997</v>
      </c>
      <c r="R548" s="239">
        <f>Q548*H548</f>
        <v>0.19214999999999999</v>
      </c>
      <c r="S548" s="239">
        <v>0</v>
      </c>
      <c r="T548" s="240">
        <f>S548*H548</f>
        <v>0</v>
      </c>
      <c r="AR548" s="241" t="s">
        <v>219</v>
      </c>
      <c r="AT548" s="241" t="s">
        <v>169</v>
      </c>
      <c r="AU548" s="241" t="s">
        <v>87</v>
      </c>
      <c r="AY548" s="16" t="s">
        <v>166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6" t="s">
        <v>85</v>
      </c>
      <c r="BK548" s="242">
        <f>ROUND(I548*H548,2)</f>
        <v>0</v>
      </c>
      <c r="BL548" s="16" t="s">
        <v>219</v>
      </c>
      <c r="BM548" s="241" t="s">
        <v>1075</v>
      </c>
    </row>
    <row r="549" s="13" customFormat="1">
      <c r="B549" s="254"/>
      <c r="C549" s="255"/>
      <c r="D549" s="245" t="s">
        <v>176</v>
      </c>
      <c r="E549" s="256" t="s">
        <v>1</v>
      </c>
      <c r="F549" s="257" t="s">
        <v>1076</v>
      </c>
      <c r="G549" s="255"/>
      <c r="H549" s="258">
        <v>640.5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AT549" s="264" t="s">
        <v>176</v>
      </c>
      <c r="AU549" s="264" t="s">
        <v>87</v>
      </c>
      <c r="AV549" s="13" t="s">
        <v>87</v>
      </c>
      <c r="AW549" s="13" t="s">
        <v>32</v>
      </c>
      <c r="AX549" s="13" t="s">
        <v>78</v>
      </c>
      <c r="AY549" s="264" t="s">
        <v>166</v>
      </c>
    </row>
    <row r="550" s="14" customFormat="1">
      <c r="B550" s="265"/>
      <c r="C550" s="266"/>
      <c r="D550" s="245" t="s">
        <v>176</v>
      </c>
      <c r="E550" s="267" t="s">
        <v>1</v>
      </c>
      <c r="F550" s="268" t="s">
        <v>181</v>
      </c>
      <c r="G550" s="266"/>
      <c r="H550" s="269">
        <v>640.5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AT550" s="275" t="s">
        <v>176</v>
      </c>
      <c r="AU550" s="275" t="s">
        <v>87</v>
      </c>
      <c r="AV550" s="14" t="s">
        <v>174</v>
      </c>
      <c r="AW550" s="14" t="s">
        <v>32</v>
      </c>
      <c r="AX550" s="14" t="s">
        <v>85</v>
      </c>
      <c r="AY550" s="275" t="s">
        <v>166</v>
      </c>
    </row>
    <row r="551" s="1" customFormat="1" ht="24" customHeight="1">
      <c r="B551" s="37"/>
      <c r="C551" s="230" t="s">
        <v>1077</v>
      </c>
      <c r="D551" s="230" t="s">
        <v>169</v>
      </c>
      <c r="E551" s="231" t="s">
        <v>1078</v>
      </c>
      <c r="F551" s="232" t="s">
        <v>1079</v>
      </c>
      <c r="G551" s="233" t="s">
        <v>172</v>
      </c>
      <c r="H551" s="234">
        <v>312</v>
      </c>
      <c r="I551" s="235"/>
      <c r="J551" s="236">
        <f>ROUND(I551*H551,2)</f>
        <v>0</v>
      </c>
      <c r="K551" s="232" t="s">
        <v>173</v>
      </c>
      <c r="L551" s="42"/>
      <c r="M551" s="237" t="s">
        <v>1</v>
      </c>
      <c r="N551" s="238" t="s">
        <v>43</v>
      </c>
      <c r="O551" s="85"/>
      <c r="P551" s="239">
        <f>O551*H551</f>
        <v>0</v>
      </c>
      <c r="Q551" s="239">
        <v>0</v>
      </c>
      <c r="R551" s="239">
        <f>Q551*H551</f>
        <v>0</v>
      </c>
      <c r="S551" s="239">
        <v>0.027199999999999998</v>
      </c>
      <c r="T551" s="240">
        <f>S551*H551</f>
        <v>8.4863999999999997</v>
      </c>
      <c r="AR551" s="241" t="s">
        <v>219</v>
      </c>
      <c r="AT551" s="241" t="s">
        <v>169</v>
      </c>
      <c r="AU551" s="241" t="s">
        <v>87</v>
      </c>
      <c r="AY551" s="16" t="s">
        <v>166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6" t="s">
        <v>85</v>
      </c>
      <c r="BK551" s="242">
        <f>ROUND(I551*H551,2)</f>
        <v>0</v>
      </c>
      <c r="BL551" s="16" t="s">
        <v>219</v>
      </c>
      <c r="BM551" s="241" t="s">
        <v>1080</v>
      </c>
    </row>
    <row r="552" s="13" customFormat="1">
      <c r="B552" s="254"/>
      <c r="C552" s="255"/>
      <c r="D552" s="245" t="s">
        <v>176</v>
      </c>
      <c r="E552" s="256" t="s">
        <v>1</v>
      </c>
      <c r="F552" s="257" t="s">
        <v>1081</v>
      </c>
      <c r="G552" s="255"/>
      <c r="H552" s="258">
        <v>312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AT552" s="264" t="s">
        <v>176</v>
      </c>
      <c r="AU552" s="264" t="s">
        <v>87</v>
      </c>
      <c r="AV552" s="13" t="s">
        <v>87</v>
      </c>
      <c r="AW552" s="13" t="s">
        <v>32</v>
      </c>
      <c r="AX552" s="13" t="s">
        <v>78</v>
      </c>
      <c r="AY552" s="264" t="s">
        <v>166</v>
      </c>
    </row>
    <row r="553" s="14" customFormat="1">
      <c r="B553" s="265"/>
      <c r="C553" s="266"/>
      <c r="D553" s="245" t="s">
        <v>176</v>
      </c>
      <c r="E553" s="267" t="s">
        <v>1</v>
      </c>
      <c r="F553" s="268" t="s">
        <v>181</v>
      </c>
      <c r="G553" s="266"/>
      <c r="H553" s="269">
        <v>312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AT553" s="275" t="s">
        <v>176</v>
      </c>
      <c r="AU553" s="275" t="s">
        <v>87</v>
      </c>
      <c r="AV553" s="14" t="s">
        <v>174</v>
      </c>
      <c r="AW553" s="14" t="s">
        <v>32</v>
      </c>
      <c r="AX553" s="14" t="s">
        <v>85</v>
      </c>
      <c r="AY553" s="275" t="s">
        <v>166</v>
      </c>
    </row>
    <row r="554" s="1" customFormat="1" ht="24" customHeight="1">
      <c r="B554" s="37"/>
      <c r="C554" s="230" t="s">
        <v>1082</v>
      </c>
      <c r="D554" s="230" t="s">
        <v>169</v>
      </c>
      <c r="E554" s="231" t="s">
        <v>1083</v>
      </c>
      <c r="F554" s="232" t="s">
        <v>1084</v>
      </c>
      <c r="G554" s="233" t="s">
        <v>172</v>
      </c>
      <c r="H554" s="234">
        <v>640.5</v>
      </c>
      <c r="I554" s="235"/>
      <c r="J554" s="236">
        <f>ROUND(I554*H554,2)</f>
        <v>0</v>
      </c>
      <c r="K554" s="232" t="s">
        <v>173</v>
      </c>
      <c r="L554" s="42"/>
      <c r="M554" s="237" t="s">
        <v>1</v>
      </c>
      <c r="N554" s="238" t="s">
        <v>43</v>
      </c>
      <c r="O554" s="85"/>
      <c r="P554" s="239">
        <f>O554*H554</f>
        <v>0</v>
      </c>
      <c r="Q554" s="239">
        <v>0.0060499999999999998</v>
      </c>
      <c r="R554" s="239">
        <f>Q554*H554</f>
        <v>3.8750249999999999</v>
      </c>
      <c r="S554" s="239">
        <v>0</v>
      </c>
      <c r="T554" s="240">
        <f>S554*H554</f>
        <v>0</v>
      </c>
      <c r="AR554" s="241" t="s">
        <v>219</v>
      </c>
      <c r="AT554" s="241" t="s">
        <v>169</v>
      </c>
      <c r="AU554" s="241" t="s">
        <v>87</v>
      </c>
      <c r="AY554" s="16" t="s">
        <v>166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6" t="s">
        <v>85</v>
      </c>
      <c r="BK554" s="242">
        <f>ROUND(I554*H554,2)</f>
        <v>0</v>
      </c>
      <c r="BL554" s="16" t="s">
        <v>219</v>
      </c>
      <c r="BM554" s="241" t="s">
        <v>1085</v>
      </c>
    </row>
    <row r="555" s="13" customFormat="1">
      <c r="B555" s="254"/>
      <c r="C555" s="255"/>
      <c r="D555" s="245" t="s">
        <v>176</v>
      </c>
      <c r="E555" s="256" t="s">
        <v>1</v>
      </c>
      <c r="F555" s="257" t="s">
        <v>1076</v>
      </c>
      <c r="G555" s="255"/>
      <c r="H555" s="258">
        <v>640.5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AT555" s="264" t="s">
        <v>176</v>
      </c>
      <c r="AU555" s="264" t="s">
        <v>87</v>
      </c>
      <c r="AV555" s="13" t="s">
        <v>87</v>
      </c>
      <c r="AW555" s="13" t="s">
        <v>32</v>
      </c>
      <c r="AX555" s="13" t="s">
        <v>78</v>
      </c>
      <c r="AY555" s="264" t="s">
        <v>166</v>
      </c>
    </row>
    <row r="556" s="14" customFormat="1">
      <c r="B556" s="265"/>
      <c r="C556" s="266"/>
      <c r="D556" s="245" t="s">
        <v>176</v>
      </c>
      <c r="E556" s="267" t="s">
        <v>1</v>
      </c>
      <c r="F556" s="268" t="s">
        <v>181</v>
      </c>
      <c r="G556" s="266"/>
      <c r="H556" s="269">
        <v>640.5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AT556" s="275" t="s">
        <v>176</v>
      </c>
      <c r="AU556" s="275" t="s">
        <v>87</v>
      </c>
      <c r="AV556" s="14" t="s">
        <v>174</v>
      </c>
      <c r="AW556" s="14" t="s">
        <v>32</v>
      </c>
      <c r="AX556" s="14" t="s">
        <v>85</v>
      </c>
      <c r="AY556" s="275" t="s">
        <v>166</v>
      </c>
    </row>
    <row r="557" s="1" customFormat="1" ht="16.5" customHeight="1">
      <c r="B557" s="37"/>
      <c r="C557" s="276" t="s">
        <v>1086</v>
      </c>
      <c r="D557" s="276" t="s">
        <v>300</v>
      </c>
      <c r="E557" s="277" t="s">
        <v>1087</v>
      </c>
      <c r="F557" s="278" t="s">
        <v>1088</v>
      </c>
      <c r="G557" s="279" t="s">
        <v>172</v>
      </c>
      <c r="H557" s="280">
        <v>685.33500000000004</v>
      </c>
      <c r="I557" s="281"/>
      <c r="J557" s="282">
        <f>ROUND(I557*H557,2)</f>
        <v>0</v>
      </c>
      <c r="K557" s="278" t="s">
        <v>173</v>
      </c>
      <c r="L557" s="283"/>
      <c r="M557" s="284" t="s">
        <v>1</v>
      </c>
      <c r="N557" s="285" t="s">
        <v>43</v>
      </c>
      <c r="O557" s="85"/>
      <c r="P557" s="239">
        <f>O557*H557</f>
        <v>0</v>
      </c>
      <c r="Q557" s="239">
        <v>0.0129</v>
      </c>
      <c r="R557" s="239">
        <f>Q557*H557</f>
        <v>8.8408215000000006</v>
      </c>
      <c r="S557" s="239">
        <v>0</v>
      </c>
      <c r="T557" s="240">
        <f>S557*H557</f>
        <v>0</v>
      </c>
      <c r="AR557" s="241" t="s">
        <v>303</v>
      </c>
      <c r="AT557" s="241" t="s">
        <v>300</v>
      </c>
      <c r="AU557" s="241" t="s">
        <v>87</v>
      </c>
      <c r="AY557" s="16" t="s">
        <v>166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6" t="s">
        <v>85</v>
      </c>
      <c r="BK557" s="242">
        <f>ROUND(I557*H557,2)</f>
        <v>0</v>
      </c>
      <c r="BL557" s="16" t="s">
        <v>219</v>
      </c>
      <c r="BM557" s="241" t="s">
        <v>1089</v>
      </c>
    </row>
    <row r="558" s="13" customFormat="1">
      <c r="B558" s="254"/>
      <c r="C558" s="255"/>
      <c r="D558" s="245" t="s">
        <v>176</v>
      </c>
      <c r="E558" s="255"/>
      <c r="F558" s="257" t="s">
        <v>1090</v>
      </c>
      <c r="G558" s="255"/>
      <c r="H558" s="258">
        <v>685.33500000000004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AT558" s="264" t="s">
        <v>176</v>
      </c>
      <c r="AU558" s="264" t="s">
        <v>87</v>
      </c>
      <c r="AV558" s="13" t="s">
        <v>87</v>
      </c>
      <c r="AW558" s="13" t="s">
        <v>4</v>
      </c>
      <c r="AX558" s="13" t="s">
        <v>85</v>
      </c>
      <c r="AY558" s="264" t="s">
        <v>166</v>
      </c>
    </row>
    <row r="559" s="1" customFormat="1" ht="16.5" customHeight="1">
      <c r="B559" s="37"/>
      <c r="C559" s="230" t="s">
        <v>1091</v>
      </c>
      <c r="D559" s="230" t="s">
        <v>169</v>
      </c>
      <c r="E559" s="231" t="s">
        <v>1092</v>
      </c>
      <c r="F559" s="232" t="s">
        <v>1093</v>
      </c>
      <c r="G559" s="233" t="s">
        <v>234</v>
      </c>
      <c r="H559" s="234">
        <v>345</v>
      </c>
      <c r="I559" s="235"/>
      <c r="J559" s="236">
        <f>ROUND(I559*H559,2)</f>
        <v>0</v>
      </c>
      <c r="K559" s="232" t="s">
        <v>173</v>
      </c>
      <c r="L559" s="42"/>
      <c r="M559" s="237" t="s">
        <v>1</v>
      </c>
      <c r="N559" s="238" t="s">
        <v>43</v>
      </c>
      <c r="O559" s="85"/>
      <c r="P559" s="239">
        <f>O559*H559</f>
        <v>0</v>
      </c>
      <c r="Q559" s="239">
        <v>0.00025999999999999998</v>
      </c>
      <c r="R559" s="239">
        <f>Q559*H559</f>
        <v>0.089699999999999988</v>
      </c>
      <c r="S559" s="239">
        <v>0</v>
      </c>
      <c r="T559" s="240">
        <f>S559*H559</f>
        <v>0</v>
      </c>
      <c r="AR559" s="241" t="s">
        <v>219</v>
      </c>
      <c r="AT559" s="241" t="s">
        <v>169</v>
      </c>
      <c r="AU559" s="241" t="s">
        <v>87</v>
      </c>
      <c r="AY559" s="16" t="s">
        <v>166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6" t="s">
        <v>85</v>
      </c>
      <c r="BK559" s="242">
        <f>ROUND(I559*H559,2)</f>
        <v>0</v>
      </c>
      <c r="BL559" s="16" t="s">
        <v>219</v>
      </c>
      <c r="BM559" s="241" t="s">
        <v>1094</v>
      </c>
    </row>
    <row r="560" s="13" customFormat="1">
      <c r="B560" s="254"/>
      <c r="C560" s="255"/>
      <c r="D560" s="245" t="s">
        <v>176</v>
      </c>
      <c r="E560" s="256" t="s">
        <v>1</v>
      </c>
      <c r="F560" s="257" t="s">
        <v>1095</v>
      </c>
      <c r="G560" s="255"/>
      <c r="H560" s="258">
        <v>345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AT560" s="264" t="s">
        <v>176</v>
      </c>
      <c r="AU560" s="264" t="s">
        <v>87</v>
      </c>
      <c r="AV560" s="13" t="s">
        <v>87</v>
      </c>
      <c r="AW560" s="13" t="s">
        <v>32</v>
      </c>
      <c r="AX560" s="13" t="s">
        <v>78</v>
      </c>
      <c r="AY560" s="264" t="s">
        <v>166</v>
      </c>
    </row>
    <row r="561" s="14" customFormat="1">
      <c r="B561" s="265"/>
      <c r="C561" s="266"/>
      <c r="D561" s="245" t="s">
        <v>176</v>
      </c>
      <c r="E561" s="267" t="s">
        <v>1</v>
      </c>
      <c r="F561" s="268" t="s">
        <v>181</v>
      </c>
      <c r="G561" s="266"/>
      <c r="H561" s="269">
        <v>345</v>
      </c>
      <c r="I561" s="270"/>
      <c r="J561" s="266"/>
      <c r="K561" s="266"/>
      <c r="L561" s="271"/>
      <c r="M561" s="272"/>
      <c r="N561" s="273"/>
      <c r="O561" s="273"/>
      <c r="P561" s="273"/>
      <c r="Q561" s="273"/>
      <c r="R561" s="273"/>
      <c r="S561" s="273"/>
      <c r="T561" s="274"/>
      <c r="AT561" s="275" t="s">
        <v>176</v>
      </c>
      <c r="AU561" s="275" t="s">
        <v>87</v>
      </c>
      <c r="AV561" s="14" t="s">
        <v>174</v>
      </c>
      <c r="AW561" s="14" t="s">
        <v>32</v>
      </c>
      <c r="AX561" s="14" t="s">
        <v>85</v>
      </c>
      <c r="AY561" s="275" t="s">
        <v>166</v>
      </c>
    </row>
    <row r="562" s="1" customFormat="1" ht="16.5" customHeight="1">
      <c r="B562" s="37"/>
      <c r="C562" s="230" t="s">
        <v>1096</v>
      </c>
      <c r="D562" s="230" t="s">
        <v>169</v>
      </c>
      <c r="E562" s="231" t="s">
        <v>1097</v>
      </c>
      <c r="F562" s="232" t="s">
        <v>1098</v>
      </c>
      <c r="G562" s="233" t="s">
        <v>234</v>
      </c>
      <c r="H562" s="234">
        <v>270</v>
      </c>
      <c r="I562" s="235"/>
      <c r="J562" s="236">
        <f>ROUND(I562*H562,2)</f>
        <v>0</v>
      </c>
      <c r="K562" s="232" t="s">
        <v>173</v>
      </c>
      <c r="L562" s="42"/>
      <c r="M562" s="237" t="s">
        <v>1</v>
      </c>
      <c r="N562" s="238" t="s">
        <v>43</v>
      </c>
      <c r="O562" s="85"/>
      <c r="P562" s="239">
        <f>O562*H562</f>
        <v>0</v>
      </c>
      <c r="Q562" s="239">
        <v>3.0000000000000001E-05</v>
      </c>
      <c r="R562" s="239">
        <f>Q562*H562</f>
        <v>0.0080999999999999996</v>
      </c>
      <c r="S562" s="239">
        <v>0</v>
      </c>
      <c r="T562" s="240">
        <f>S562*H562</f>
        <v>0</v>
      </c>
      <c r="AR562" s="241" t="s">
        <v>219</v>
      </c>
      <c r="AT562" s="241" t="s">
        <v>169</v>
      </c>
      <c r="AU562" s="241" t="s">
        <v>87</v>
      </c>
      <c r="AY562" s="16" t="s">
        <v>166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6" t="s">
        <v>85</v>
      </c>
      <c r="BK562" s="242">
        <f>ROUND(I562*H562,2)</f>
        <v>0</v>
      </c>
      <c r="BL562" s="16" t="s">
        <v>219</v>
      </c>
      <c r="BM562" s="241" t="s">
        <v>1099</v>
      </c>
    </row>
    <row r="563" s="13" customFormat="1">
      <c r="B563" s="254"/>
      <c r="C563" s="255"/>
      <c r="D563" s="245" t="s">
        <v>176</v>
      </c>
      <c r="E563" s="256" t="s">
        <v>1</v>
      </c>
      <c r="F563" s="257" t="s">
        <v>1100</v>
      </c>
      <c r="G563" s="255"/>
      <c r="H563" s="258">
        <v>270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AT563" s="264" t="s">
        <v>176</v>
      </c>
      <c r="AU563" s="264" t="s">
        <v>87</v>
      </c>
      <c r="AV563" s="13" t="s">
        <v>87</v>
      </c>
      <c r="AW563" s="13" t="s">
        <v>32</v>
      </c>
      <c r="AX563" s="13" t="s">
        <v>78</v>
      </c>
      <c r="AY563" s="264" t="s">
        <v>166</v>
      </c>
    </row>
    <row r="564" s="14" customFormat="1">
      <c r="B564" s="265"/>
      <c r="C564" s="266"/>
      <c r="D564" s="245" t="s">
        <v>176</v>
      </c>
      <c r="E564" s="267" t="s">
        <v>1</v>
      </c>
      <c r="F564" s="268" t="s">
        <v>181</v>
      </c>
      <c r="G564" s="266"/>
      <c r="H564" s="269">
        <v>270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AT564" s="275" t="s">
        <v>176</v>
      </c>
      <c r="AU564" s="275" t="s">
        <v>87</v>
      </c>
      <c r="AV564" s="14" t="s">
        <v>174</v>
      </c>
      <c r="AW564" s="14" t="s">
        <v>32</v>
      </c>
      <c r="AX564" s="14" t="s">
        <v>85</v>
      </c>
      <c r="AY564" s="275" t="s">
        <v>166</v>
      </c>
    </row>
    <row r="565" s="1" customFormat="1" ht="24" customHeight="1">
      <c r="B565" s="37"/>
      <c r="C565" s="230" t="s">
        <v>1101</v>
      </c>
      <c r="D565" s="230" t="s">
        <v>169</v>
      </c>
      <c r="E565" s="231" t="s">
        <v>1102</v>
      </c>
      <c r="F565" s="232" t="s">
        <v>1103</v>
      </c>
      <c r="G565" s="233" t="s">
        <v>192</v>
      </c>
      <c r="H565" s="234">
        <v>13.006</v>
      </c>
      <c r="I565" s="235"/>
      <c r="J565" s="236">
        <f>ROUND(I565*H565,2)</f>
        <v>0</v>
      </c>
      <c r="K565" s="232" t="s">
        <v>173</v>
      </c>
      <c r="L565" s="42"/>
      <c r="M565" s="237" t="s">
        <v>1</v>
      </c>
      <c r="N565" s="238" t="s">
        <v>43</v>
      </c>
      <c r="O565" s="85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AR565" s="241" t="s">
        <v>219</v>
      </c>
      <c r="AT565" s="241" t="s">
        <v>169</v>
      </c>
      <c r="AU565" s="241" t="s">
        <v>87</v>
      </c>
      <c r="AY565" s="16" t="s">
        <v>166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6" t="s">
        <v>85</v>
      </c>
      <c r="BK565" s="242">
        <f>ROUND(I565*H565,2)</f>
        <v>0</v>
      </c>
      <c r="BL565" s="16" t="s">
        <v>219</v>
      </c>
      <c r="BM565" s="241" t="s">
        <v>1104</v>
      </c>
    </row>
    <row r="566" s="11" customFormat="1" ht="22.8" customHeight="1">
      <c r="B566" s="214"/>
      <c r="C566" s="215"/>
      <c r="D566" s="216" t="s">
        <v>77</v>
      </c>
      <c r="E566" s="228" t="s">
        <v>1105</v>
      </c>
      <c r="F566" s="228" t="s">
        <v>1106</v>
      </c>
      <c r="G566" s="215"/>
      <c r="H566" s="215"/>
      <c r="I566" s="218"/>
      <c r="J566" s="229">
        <f>BK566</f>
        <v>0</v>
      </c>
      <c r="K566" s="215"/>
      <c r="L566" s="220"/>
      <c r="M566" s="221"/>
      <c r="N566" s="222"/>
      <c r="O566" s="222"/>
      <c r="P566" s="223">
        <f>SUM(P567:P574)</f>
        <v>0</v>
      </c>
      <c r="Q566" s="222"/>
      <c r="R566" s="223">
        <f>SUM(R567:R574)</f>
        <v>0.091013999999999998</v>
      </c>
      <c r="S566" s="222"/>
      <c r="T566" s="224">
        <f>SUM(T567:T574)</f>
        <v>0</v>
      </c>
      <c r="AR566" s="225" t="s">
        <v>87</v>
      </c>
      <c r="AT566" s="226" t="s">
        <v>77</v>
      </c>
      <c r="AU566" s="226" t="s">
        <v>85</v>
      </c>
      <c r="AY566" s="225" t="s">
        <v>166</v>
      </c>
      <c r="BK566" s="227">
        <f>SUM(BK567:BK574)</f>
        <v>0</v>
      </c>
    </row>
    <row r="567" s="1" customFormat="1" ht="24" customHeight="1">
      <c r="B567" s="37"/>
      <c r="C567" s="230" t="s">
        <v>1107</v>
      </c>
      <c r="D567" s="230" t="s">
        <v>169</v>
      </c>
      <c r="E567" s="231" t="s">
        <v>1108</v>
      </c>
      <c r="F567" s="232" t="s">
        <v>1109</v>
      </c>
      <c r="G567" s="233" t="s">
        <v>172</v>
      </c>
      <c r="H567" s="234">
        <v>206.84999999999999</v>
      </c>
      <c r="I567" s="235"/>
      <c r="J567" s="236">
        <f>ROUND(I567*H567,2)</f>
        <v>0</v>
      </c>
      <c r="K567" s="232" t="s">
        <v>173</v>
      </c>
      <c r="L567" s="42"/>
      <c r="M567" s="237" t="s">
        <v>1</v>
      </c>
      <c r="N567" s="238" t="s">
        <v>43</v>
      </c>
      <c r="O567" s="85"/>
      <c r="P567" s="239">
        <f>O567*H567</f>
        <v>0</v>
      </c>
      <c r="Q567" s="239">
        <v>6.0000000000000002E-05</v>
      </c>
      <c r="R567" s="239">
        <f>Q567*H567</f>
        <v>0.012411</v>
      </c>
      <c r="S567" s="239">
        <v>0</v>
      </c>
      <c r="T567" s="240">
        <f>S567*H567</f>
        <v>0</v>
      </c>
      <c r="AR567" s="241" t="s">
        <v>219</v>
      </c>
      <c r="AT567" s="241" t="s">
        <v>169</v>
      </c>
      <c r="AU567" s="241" t="s">
        <v>87</v>
      </c>
      <c r="AY567" s="16" t="s">
        <v>166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6" t="s">
        <v>85</v>
      </c>
      <c r="BK567" s="242">
        <f>ROUND(I567*H567,2)</f>
        <v>0</v>
      </c>
      <c r="BL567" s="16" t="s">
        <v>219</v>
      </c>
      <c r="BM567" s="241" t="s">
        <v>1110</v>
      </c>
    </row>
    <row r="568" s="1" customFormat="1" ht="24" customHeight="1">
      <c r="B568" s="37"/>
      <c r="C568" s="230" t="s">
        <v>1111</v>
      </c>
      <c r="D568" s="230" t="s">
        <v>169</v>
      </c>
      <c r="E568" s="231" t="s">
        <v>1112</v>
      </c>
      <c r="F568" s="232" t="s">
        <v>1113</v>
      </c>
      <c r="G568" s="233" t="s">
        <v>172</v>
      </c>
      <c r="H568" s="234">
        <v>206.84999999999999</v>
      </c>
      <c r="I568" s="235"/>
      <c r="J568" s="236">
        <f>ROUND(I568*H568,2)</f>
        <v>0</v>
      </c>
      <c r="K568" s="232" t="s">
        <v>173</v>
      </c>
      <c r="L568" s="42"/>
      <c r="M568" s="237" t="s">
        <v>1</v>
      </c>
      <c r="N568" s="238" t="s">
        <v>43</v>
      </c>
      <c r="O568" s="85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AR568" s="241" t="s">
        <v>219</v>
      </c>
      <c r="AT568" s="241" t="s">
        <v>169</v>
      </c>
      <c r="AU568" s="241" t="s">
        <v>87</v>
      </c>
      <c r="AY568" s="16" t="s">
        <v>166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6" t="s">
        <v>85</v>
      </c>
      <c r="BK568" s="242">
        <f>ROUND(I568*H568,2)</f>
        <v>0</v>
      </c>
      <c r="BL568" s="16" t="s">
        <v>219</v>
      </c>
      <c r="BM568" s="241" t="s">
        <v>1114</v>
      </c>
    </row>
    <row r="569" s="1" customFormat="1" ht="24" customHeight="1">
      <c r="B569" s="37"/>
      <c r="C569" s="230" t="s">
        <v>1115</v>
      </c>
      <c r="D569" s="230" t="s">
        <v>169</v>
      </c>
      <c r="E569" s="231" t="s">
        <v>1116</v>
      </c>
      <c r="F569" s="232" t="s">
        <v>1117</v>
      </c>
      <c r="G569" s="233" t="s">
        <v>172</v>
      </c>
      <c r="H569" s="234">
        <v>206.84999999999999</v>
      </c>
      <c r="I569" s="235"/>
      <c r="J569" s="236">
        <f>ROUND(I569*H569,2)</f>
        <v>0</v>
      </c>
      <c r="K569" s="232" t="s">
        <v>173</v>
      </c>
      <c r="L569" s="42"/>
      <c r="M569" s="237" t="s">
        <v>1</v>
      </c>
      <c r="N569" s="238" t="s">
        <v>43</v>
      </c>
      <c r="O569" s="85"/>
      <c r="P569" s="239">
        <f>O569*H569</f>
        <v>0</v>
      </c>
      <c r="Q569" s="239">
        <v>0.00013999999999999999</v>
      </c>
      <c r="R569" s="239">
        <f>Q569*H569</f>
        <v>0.028958999999999995</v>
      </c>
      <c r="S569" s="239">
        <v>0</v>
      </c>
      <c r="T569" s="240">
        <f>S569*H569</f>
        <v>0</v>
      </c>
      <c r="AR569" s="241" t="s">
        <v>219</v>
      </c>
      <c r="AT569" s="241" t="s">
        <v>169</v>
      </c>
      <c r="AU569" s="241" t="s">
        <v>87</v>
      </c>
      <c r="AY569" s="16" t="s">
        <v>166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6" t="s">
        <v>85</v>
      </c>
      <c r="BK569" s="242">
        <f>ROUND(I569*H569,2)</f>
        <v>0</v>
      </c>
      <c r="BL569" s="16" t="s">
        <v>219</v>
      </c>
      <c r="BM569" s="241" t="s">
        <v>1118</v>
      </c>
    </row>
    <row r="570" s="12" customFormat="1">
      <c r="B570" s="243"/>
      <c r="C570" s="244"/>
      <c r="D570" s="245" t="s">
        <v>176</v>
      </c>
      <c r="E570" s="246" t="s">
        <v>1</v>
      </c>
      <c r="F570" s="247" t="s">
        <v>1119</v>
      </c>
      <c r="G570" s="244"/>
      <c r="H570" s="246" t="s">
        <v>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176</v>
      </c>
      <c r="AU570" s="253" t="s">
        <v>87</v>
      </c>
      <c r="AV570" s="12" t="s">
        <v>85</v>
      </c>
      <c r="AW570" s="12" t="s">
        <v>32</v>
      </c>
      <c r="AX570" s="12" t="s">
        <v>78</v>
      </c>
      <c r="AY570" s="253" t="s">
        <v>166</v>
      </c>
    </row>
    <row r="571" s="13" customFormat="1">
      <c r="B571" s="254"/>
      <c r="C571" s="255"/>
      <c r="D571" s="245" t="s">
        <v>176</v>
      </c>
      <c r="E571" s="256" t="s">
        <v>1</v>
      </c>
      <c r="F571" s="257" t="s">
        <v>1120</v>
      </c>
      <c r="G571" s="255"/>
      <c r="H571" s="258">
        <v>206.84999999999999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176</v>
      </c>
      <c r="AU571" s="264" t="s">
        <v>87</v>
      </c>
      <c r="AV571" s="13" t="s">
        <v>87</v>
      </c>
      <c r="AW571" s="13" t="s">
        <v>32</v>
      </c>
      <c r="AX571" s="13" t="s">
        <v>78</v>
      </c>
      <c r="AY571" s="264" t="s">
        <v>166</v>
      </c>
    </row>
    <row r="572" s="14" customFormat="1">
      <c r="B572" s="265"/>
      <c r="C572" s="266"/>
      <c r="D572" s="245" t="s">
        <v>176</v>
      </c>
      <c r="E572" s="267" t="s">
        <v>1</v>
      </c>
      <c r="F572" s="268" t="s">
        <v>181</v>
      </c>
      <c r="G572" s="266"/>
      <c r="H572" s="269">
        <v>206.84999999999999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176</v>
      </c>
      <c r="AU572" s="275" t="s">
        <v>87</v>
      </c>
      <c r="AV572" s="14" t="s">
        <v>174</v>
      </c>
      <c r="AW572" s="14" t="s">
        <v>32</v>
      </c>
      <c r="AX572" s="14" t="s">
        <v>85</v>
      </c>
      <c r="AY572" s="275" t="s">
        <v>166</v>
      </c>
    </row>
    <row r="573" s="1" customFormat="1" ht="24" customHeight="1">
      <c r="B573" s="37"/>
      <c r="C573" s="230" t="s">
        <v>1121</v>
      </c>
      <c r="D573" s="230" t="s">
        <v>169</v>
      </c>
      <c r="E573" s="231" t="s">
        <v>1122</v>
      </c>
      <c r="F573" s="232" t="s">
        <v>1123</v>
      </c>
      <c r="G573" s="233" t="s">
        <v>172</v>
      </c>
      <c r="H573" s="234">
        <v>206.84999999999999</v>
      </c>
      <c r="I573" s="235"/>
      <c r="J573" s="236">
        <f>ROUND(I573*H573,2)</f>
        <v>0</v>
      </c>
      <c r="K573" s="232" t="s">
        <v>173</v>
      </c>
      <c r="L573" s="42"/>
      <c r="M573" s="237" t="s">
        <v>1</v>
      </c>
      <c r="N573" s="238" t="s">
        <v>43</v>
      </c>
      <c r="O573" s="85"/>
      <c r="P573" s="239">
        <f>O573*H573</f>
        <v>0</v>
      </c>
      <c r="Q573" s="239">
        <v>0.00012</v>
      </c>
      <c r="R573" s="239">
        <f>Q573*H573</f>
        <v>0.024822</v>
      </c>
      <c r="S573" s="239">
        <v>0</v>
      </c>
      <c r="T573" s="240">
        <f>S573*H573</f>
        <v>0</v>
      </c>
      <c r="AR573" s="241" t="s">
        <v>219</v>
      </c>
      <c r="AT573" s="241" t="s">
        <v>169</v>
      </c>
      <c r="AU573" s="241" t="s">
        <v>87</v>
      </c>
      <c r="AY573" s="16" t="s">
        <v>166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6" t="s">
        <v>85</v>
      </c>
      <c r="BK573" s="242">
        <f>ROUND(I573*H573,2)</f>
        <v>0</v>
      </c>
      <c r="BL573" s="16" t="s">
        <v>219</v>
      </c>
      <c r="BM573" s="241" t="s">
        <v>1124</v>
      </c>
    </row>
    <row r="574" s="1" customFormat="1" ht="24" customHeight="1">
      <c r="B574" s="37"/>
      <c r="C574" s="230" t="s">
        <v>1125</v>
      </c>
      <c r="D574" s="230" t="s">
        <v>169</v>
      </c>
      <c r="E574" s="231" t="s">
        <v>1126</v>
      </c>
      <c r="F574" s="232" t="s">
        <v>1127</v>
      </c>
      <c r="G574" s="233" t="s">
        <v>172</v>
      </c>
      <c r="H574" s="234">
        <v>206.84999999999999</v>
      </c>
      <c r="I574" s="235"/>
      <c r="J574" s="236">
        <f>ROUND(I574*H574,2)</f>
        <v>0</v>
      </c>
      <c r="K574" s="232" t="s">
        <v>173</v>
      </c>
      <c r="L574" s="42"/>
      <c r="M574" s="237" t="s">
        <v>1</v>
      </c>
      <c r="N574" s="238" t="s">
        <v>43</v>
      </c>
      <c r="O574" s="85"/>
      <c r="P574" s="239">
        <f>O574*H574</f>
        <v>0</v>
      </c>
      <c r="Q574" s="239">
        <v>0.00012</v>
      </c>
      <c r="R574" s="239">
        <f>Q574*H574</f>
        <v>0.024822</v>
      </c>
      <c r="S574" s="239">
        <v>0</v>
      </c>
      <c r="T574" s="240">
        <f>S574*H574</f>
        <v>0</v>
      </c>
      <c r="AR574" s="241" t="s">
        <v>219</v>
      </c>
      <c r="AT574" s="241" t="s">
        <v>169</v>
      </c>
      <c r="AU574" s="241" t="s">
        <v>87</v>
      </c>
      <c r="AY574" s="16" t="s">
        <v>166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6" t="s">
        <v>85</v>
      </c>
      <c r="BK574" s="242">
        <f>ROUND(I574*H574,2)</f>
        <v>0</v>
      </c>
      <c r="BL574" s="16" t="s">
        <v>219</v>
      </c>
      <c r="BM574" s="241" t="s">
        <v>1128</v>
      </c>
    </row>
    <row r="575" s="11" customFormat="1" ht="22.8" customHeight="1">
      <c r="B575" s="214"/>
      <c r="C575" s="215"/>
      <c r="D575" s="216" t="s">
        <v>77</v>
      </c>
      <c r="E575" s="228" t="s">
        <v>1129</v>
      </c>
      <c r="F575" s="228" t="s">
        <v>1130</v>
      </c>
      <c r="G575" s="215"/>
      <c r="H575" s="215"/>
      <c r="I575" s="218"/>
      <c r="J575" s="229">
        <f>BK575</f>
        <v>0</v>
      </c>
      <c r="K575" s="215"/>
      <c r="L575" s="220"/>
      <c r="M575" s="221"/>
      <c r="N575" s="222"/>
      <c r="O575" s="222"/>
      <c r="P575" s="223">
        <f>SUM(P576:P586)</f>
        <v>0</v>
      </c>
      <c r="Q575" s="222"/>
      <c r="R575" s="223">
        <f>SUM(R576:R586)</f>
        <v>0.93720000000000003</v>
      </c>
      <c r="S575" s="222"/>
      <c r="T575" s="224">
        <f>SUM(T576:T586)</f>
        <v>0.1023</v>
      </c>
      <c r="AR575" s="225" t="s">
        <v>87</v>
      </c>
      <c r="AT575" s="226" t="s">
        <v>77</v>
      </c>
      <c r="AU575" s="226" t="s">
        <v>85</v>
      </c>
      <c r="AY575" s="225" t="s">
        <v>166</v>
      </c>
      <c r="BK575" s="227">
        <f>SUM(BK576:BK586)</f>
        <v>0</v>
      </c>
    </row>
    <row r="576" s="1" customFormat="1" ht="16.5" customHeight="1">
      <c r="B576" s="37"/>
      <c r="C576" s="230" t="s">
        <v>1131</v>
      </c>
      <c r="D576" s="230" t="s">
        <v>169</v>
      </c>
      <c r="E576" s="231" t="s">
        <v>1132</v>
      </c>
      <c r="F576" s="232" t="s">
        <v>1133</v>
      </c>
      <c r="G576" s="233" t="s">
        <v>172</v>
      </c>
      <c r="H576" s="234">
        <v>330</v>
      </c>
      <c r="I576" s="235"/>
      <c r="J576" s="236">
        <f>ROUND(I576*H576,2)</f>
        <v>0</v>
      </c>
      <c r="K576" s="232" t="s">
        <v>173</v>
      </c>
      <c r="L576" s="42"/>
      <c r="M576" s="237" t="s">
        <v>1</v>
      </c>
      <c r="N576" s="238" t="s">
        <v>43</v>
      </c>
      <c r="O576" s="85"/>
      <c r="P576" s="239">
        <f>O576*H576</f>
        <v>0</v>
      </c>
      <c r="Q576" s="239">
        <v>0.001</v>
      </c>
      <c r="R576" s="239">
        <f>Q576*H576</f>
        <v>0.33000000000000002</v>
      </c>
      <c r="S576" s="239">
        <v>0.00031</v>
      </c>
      <c r="T576" s="240">
        <f>S576*H576</f>
        <v>0.1023</v>
      </c>
      <c r="AR576" s="241" t="s">
        <v>219</v>
      </c>
      <c r="AT576" s="241" t="s">
        <v>169</v>
      </c>
      <c r="AU576" s="241" t="s">
        <v>87</v>
      </c>
      <c r="AY576" s="16" t="s">
        <v>166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6" t="s">
        <v>85</v>
      </c>
      <c r="BK576" s="242">
        <f>ROUND(I576*H576,2)</f>
        <v>0</v>
      </c>
      <c r="BL576" s="16" t="s">
        <v>219</v>
      </c>
      <c r="BM576" s="241" t="s">
        <v>1134</v>
      </c>
    </row>
    <row r="577" s="13" customFormat="1">
      <c r="B577" s="254"/>
      <c r="C577" s="255"/>
      <c r="D577" s="245" t="s">
        <v>176</v>
      </c>
      <c r="E577" s="256" t="s">
        <v>1</v>
      </c>
      <c r="F577" s="257" t="s">
        <v>1135</v>
      </c>
      <c r="G577" s="255"/>
      <c r="H577" s="258">
        <v>330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AT577" s="264" t="s">
        <v>176</v>
      </c>
      <c r="AU577" s="264" t="s">
        <v>87</v>
      </c>
      <c r="AV577" s="13" t="s">
        <v>87</v>
      </c>
      <c r="AW577" s="13" t="s">
        <v>32</v>
      </c>
      <c r="AX577" s="13" t="s">
        <v>78</v>
      </c>
      <c r="AY577" s="264" t="s">
        <v>166</v>
      </c>
    </row>
    <row r="578" s="14" customFormat="1">
      <c r="B578" s="265"/>
      <c r="C578" s="266"/>
      <c r="D578" s="245" t="s">
        <v>176</v>
      </c>
      <c r="E578" s="267" t="s">
        <v>1</v>
      </c>
      <c r="F578" s="268" t="s">
        <v>181</v>
      </c>
      <c r="G578" s="266"/>
      <c r="H578" s="269">
        <v>330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AT578" s="275" t="s">
        <v>176</v>
      </c>
      <c r="AU578" s="275" t="s">
        <v>87</v>
      </c>
      <c r="AV578" s="14" t="s">
        <v>174</v>
      </c>
      <c r="AW578" s="14" t="s">
        <v>32</v>
      </c>
      <c r="AX578" s="14" t="s">
        <v>85</v>
      </c>
      <c r="AY578" s="275" t="s">
        <v>166</v>
      </c>
    </row>
    <row r="579" s="1" customFormat="1" ht="24" customHeight="1">
      <c r="B579" s="37"/>
      <c r="C579" s="230" t="s">
        <v>1136</v>
      </c>
      <c r="D579" s="230" t="s">
        <v>169</v>
      </c>
      <c r="E579" s="231" t="s">
        <v>1137</v>
      </c>
      <c r="F579" s="232" t="s">
        <v>1138</v>
      </c>
      <c r="G579" s="233" t="s">
        <v>172</v>
      </c>
      <c r="H579" s="234">
        <v>330</v>
      </c>
      <c r="I579" s="235"/>
      <c r="J579" s="236">
        <f>ROUND(I579*H579,2)</f>
        <v>0</v>
      </c>
      <c r="K579" s="232" t="s">
        <v>173</v>
      </c>
      <c r="L579" s="42"/>
      <c r="M579" s="237" t="s">
        <v>1</v>
      </c>
      <c r="N579" s="238" t="s">
        <v>43</v>
      </c>
      <c r="O579" s="85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AR579" s="241" t="s">
        <v>219</v>
      </c>
      <c r="AT579" s="241" t="s">
        <v>169</v>
      </c>
      <c r="AU579" s="241" t="s">
        <v>87</v>
      </c>
      <c r="AY579" s="16" t="s">
        <v>166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6" t="s">
        <v>85</v>
      </c>
      <c r="BK579" s="242">
        <f>ROUND(I579*H579,2)</f>
        <v>0</v>
      </c>
      <c r="BL579" s="16" t="s">
        <v>219</v>
      </c>
      <c r="BM579" s="241" t="s">
        <v>1139</v>
      </c>
    </row>
    <row r="580" s="1" customFormat="1" ht="24" customHeight="1">
      <c r="B580" s="37"/>
      <c r="C580" s="230" t="s">
        <v>1140</v>
      </c>
      <c r="D580" s="230" t="s">
        <v>169</v>
      </c>
      <c r="E580" s="231" t="s">
        <v>1141</v>
      </c>
      <c r="F580" s="232" t="s">
        <v>1142</v>
      </c>
      <c r="G580" s="233" t="s">
        <v>172</v>
      </c>
      <c r="H580" s="234">
        <v>660</v>
      </c>
      <c r="I580" s="235"/>
      <c r="J580" s="236">
        <f>ROUND(I580*H580,2)</f>
        <v>0</v>
      </c>
      <c r="K580" s="232" t="s">
        <v>173</v>
      </c>
      <c r="L580" s="42"/>
      <c r="M580" s="237" t="s">
        <v>1</v>
      </c>
      <c r="N580" s="238" t="s">
        <v>43</v>
      </c>
      <c r="O580" s="85"/>
      <c r="P580" s="239">
        <f>O580*H580</f>
        <v>0</v>
      </c>
      <c r="Q580" s="239">
        <v>0.00044000000000000002</v>
      </c>
      <c r="R580" s="239">
        <f>Q580*H580</f>
        <v>0.29039999999999999</v>
      </c>
      <c r="S580" s="239">
        <v>0</v>
      </c>
      <c r="T580" s="240">
        <f>S580*H580</f>
        <v>0</v>
      </c>
      <c r="AR580" s="241" t="s">
        <v>219</v>
      </c>
      <c r="AT580" s="241" t="s">
        <v>169</v>
      </c>
      <c r="AU580" s="241" t="s">
        <v>87</v>
      </c>
      <c r="AY580" s="16" t="s">
        <v>166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6" t="s">
        <v>85</v>
      </c>
      <c r="BK580" s="242">
        <f>ROUND(I580*H580,2)</f>
        <v>0</v>
      </c>
      <c r="BL580" s="16" t="s">
        <v>219</v>
      </c>
      <c r="BM580" s="241" t="s">
        <v>1143</v>
      </c>
    </row>
    <row r="581" s="13" customFormat="1">
      <c r="B581" s="254"/>
      <c r="C581" s="255"/>
      <c r="D581" s="245" t="s">
        <v>176</v>
      </c>
      <c r="E581" s="256" t="s">
        <v>1</v>
      </c>
      <c r="F581" s="257" t="s">
        <v>1144</v>
      </c>
      <c r="G581" s="255"/>
      <c r="H581" s="258">
        <v>660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AT581" s="264" t="s">
        <v>176</v>
      </c>
      <c r="AU581" s="264" t="s">
        <v>87</v>
      </c>
      <c r="AV581" s="13" t="s">
        <v>87</v>
      </c>
      <c r="AW581" s="13" t="s">
        <v>32</v>
      </c>
      <c r="AX581" s="13" t="s">
        <v>78</v>
      </c>
      <c r="AY581" s="264" t="s">
        <v>166</v>
      </c>
    </row>
    <row r="582" s="14" customFormat="1">
      <c r="B582" s="265"/>
      <c r="C582" s="266"/>
      <c r="D582" s="245" t="s">
        <v>176</v>
      </c>
      <c r="E582" s="267" t="s">
        <v>1</v>
      </c>
      <c r="F582" s="268" t="s">
        <v>181</v>
      </c>
      <c r="G582" s="266"/>
      <c r="H582" s="269">
        <v>660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AT582" s="275" t="s">
        <v>176</v>
      </c>
      <c r="AU582" s="275" t="s">
        <v>87</v>
      </c>
      <c r="AV582" s="14" t="s">
        <v>174</v>
      </c>
      <c r="AW582" s="14" t="s">
        <v>32</v>
      </c>
      <c r="AX582" s="14" t="s">
        <v>85</v>
      </c>
      <c r="AY582" s="275" t="s">
        <v>166</v>
      </c>
    </row>
    <row r="583" s="1" customFormat="1" ht="24" customHeight="1">
      <c r="B583" s="37"/>
      <c r="C583" s="230" t="s">
        <v>1145</v>
      </c>
      <c r="D583" s="230" t="s">
        <v>169</v>
      </c>
      <c r="E583" s="231" t="s">
        <v>1146</v>
      </c>
      <c r="F583" s="232" t="s">
        <v>1147</v>
      </c>
      <c r="G583" s="233" t="s">
        <v>172</v>
      </c>
      <c r="H583" s="234">
        <v>660</v>
      </c>
      <c r="I583" s="235"/>
      <c r="J583" s="236">
        <f>ROUND(I583*H583,2)</f>
        <v>0</v>
      </c>
      <c r="K583" s="232" t="s">
        <v>173</v>
      </c>
      <c r="L583" s="42"/>
      <c r="M583" s="237" t="s">
        <v>1</v>
      </c>
      <c r="N583" s="238" t="s">
        <v>43</v>
      </c>
      <c r="O583" s="85"/>
      <c r="P583" s="239">
        <f>O583*H583</f>
        <v>0</v>
      </c>
      <c r="Q583" s="239">
        <v>0.00020000000000000001</v>
      </c>
      <c r="R583" s="239">
        <f>Q583*H583</f>
        <v>0.13200000000000001</v>
      </c>
      <c r="S583" s="239">
        <v>0</v>
      </c>
      <c r="T583" s="240">
        <f>S583*H583</f>
        <v>0</v>
      </c>
      <c r="AR583" s="241" t="s">
        <v>219</v>
      </c>
      <c r="AT583" s="241" t="s">
        <v>169</v>
      </c>
      <c r="AU583" s="241" t="s">
        <v>87</v>
      </c>
      <c r="AY583" s="16" t="s">
        <v>166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6" t="s">
        <v>85</v>
      </c>
      <c r="BK583" s="242">
        <f>ROUND(I583*H583,2)</f>
        <v>0</v>
      </c>
      <c r="BL583" s="16" t="s">
        <v>219</v>
      </c>
      <c r="BM583" s="241" t="s">
        <v>1148</v>
      </c>
    </row>
    <row r="584" s="13" customFormat="1">
      <c r="B584" s="254"/>
      <c r="C584" s="255"/>
      <c r="D584" s="245" t="s">
        <v>176</v>
      </c>
      <c r="E584" s="256" t="s">
        <v>1</v>
      </c>
      <c r="F584" s="257" t="s">
        <v>1144</v>
      </c>
      <c r="G584" s="255"/>
      <c r="H584" s="258">
        <v>660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AT584" s="264" t="s">
        <v>176</v>
      </c>
      <c r="AU584" s="264" t="s">
        <v>87</v>
      </c>
      <c r="AV584" s="13" t="s">
        <v>87</v>
      </c>
      <c r="AW584" s="13" t="s">
        <v>32</v>
      </c>
      <c r="AX584" s="13" t="s">
        <v>78</v>
      </c>
      <c r="AY584" s="264" t="s">
        <v>166</v>
      </c>
    </row>
    <row r="585" s="14" customFormat="1">
      <c r="B585" s="265"/>
      <c r="C585" s="266"/>
      <c r="D585" s="245" t="s">
        <v>176</v>
      </c>
      <c r="E585" s="267" t="s">
        <v>1</v>
      </c>
      <c r="F585" s="268" t="s">
        <v>181</v>
      </c>
      <c r="G585" s="266"/>
      <c r="H585" s="269">
        <v>660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AT585" s="275" t="s">
        <v>176</v>
      </c>
      <c r="AU585" s="275" t="s">
        <v>87</v>
      </c>
      <c r="AV585" s="14" t="s">
        <v>174</v>
      </c>
      <c r="AW585" s="14" t="s">
        <v>32</v>
      </c>
      <c r="AX585" s="14" t="s">
        <v>85</v>
      </c>
      <c r="AY585" s="275" t="s">
        <v>166</v>
      </c>
    </row>
    <row r="586" s="1" customFormat="1" ht="24" customHeight="1">
      <c r="B586" s="37"/>
      <c r="C586" s="230" t="s">
        <v>1149</v>
      </c>
      <c r="D586" s="230" t="s">
        <v>169</v>
      </c>
      <c r="E586" s="231" t="s">
        <v>1150</v>
      </c>
      <c r="F586" s="232" t="s">
        <v>1151</v>
      </c>
      <c r="G586" s="233" t="s">
        <v>172</v>
      </c>
      <c r="H586" s="234">
        <v>660</v>
      </c>
      <c r="I586" s="235"/>
      <c r="J586" s="236">
        <f>ROUND(I586*H586,2)</f>
        <v>0</v>
      </c>
      <c r="K586" s="232" t="s">
        <v>173</v>
      </c>
      <c r="L586" s="42"/>
      <c r="M586" s="237" t="s">
        <v>1</v>
      </c>
      <c r="N586" s="238" t="s">
        <v>43</v>
      </c>
      <c r="O586" s="85"/>
      <c r="P586" s="239">
        <f>O586*H586</f>
        <v>0</v>
      </c>
      <c r="Q586" s="239">
        <v>0.00027999999999999998</v>
      </c>
      <c r="R586" s="239">
        <f>Q586*H586</f>
        <v>0.18479999999999999</v>
      </c>
      <c r="S586" s="239">
        <v>0</v>
      </c>
      <c r="T586" s="240">
        <f>S586*H586</f>
        <v>0</v>
      </c>
      <c r="AR586" s="241" t="s">
        <v>219</v>
      </c>
      <c r="AT586" s="241" t="s">
        <v>169</v>
      </c>
      <c r="AU586" s="241" t="s">
        <v>87</v>
      </c>
      <c r="AY586" s="16" t="s">
        <v>166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6" t="s">
        <v>85</v>
      </c>
      <c r="BK586" s="242">
        <f>ROUND(I586*H586,2)</f>
        <v>0</v>
      </c>
      <c r="BL586" s="16" t="s">
        <v>219</v>
      </c>
      <c r="BM586" s="241" t="s">
        <v>1152</v>
      </c>
    </row>
    <row r="587" s="11" customFormat="1" ht="25.92" customHeight="1">
      <c r="B587" s="214"/>
      <c r="C587" s="215"/>
      <c r="D587" s="216" t="s">
        <v>77</v>
      </c>
      <c r="E587" s="217" t="s">
        <v>1153</v>
      </c>
      <c r="F587" s="217" t="s">
        <v>1154</v>
      </c>
      <c r="G587" s="215"/>
      <c r="H587" s="215"/>
      <c r="I587" s="218"/>
      <c r="J587" s="219">
        <f>BK587</f>
        <v>0</v>
      </c>
      <c r="K587" s="215"/>
      <c r="L587" s="220"/>
      <c r="M587" s="221"/>
      <c r="N587" s="222"/>
      <c r="O587" s="222"/>
      <c r="P587" s="223">
        <f>SUM(P588:P603)</f>
        <v>0</v>
      </c>
      <c r="Q587" s="222"/>
      <c r="R587" s="223">
        <f>SUM(R588:R603)</f>
        <v>0</v>
      </c>
      <c r="S587" s="222"/>
      <c r="T587" s="224">
        <f>SUM(T588:T603)</f>
        <v>0</v>
      </c>
      <c r="AR587" s="225" t="s">
        <v>174</v>
      </c>
      <c r="AT587" s="226" t="s">
        <v>77</v>
      </c>
      <c r="AU587" s="226" t="s">
        <v>78</v>
      </c>
      <c r="AY587" s="225" t="s">
        <v>166</v>
      </c>
      <c r="BK587" s="227">
        <f>SUM(BK588:BK603)</f>
        <v>0</v>
      </c>
    </row>
    <row r="588" s="1" customFormat="1" ht="16.5" customHeight="1">
      <c r="B588" s="37"/>
      <c r="C588" s="230" t="s">
        <v>1155</v>
      </c>
      <c r="D588" s="230" t="s">
        <v>169</v>
      </c>
      <c r="E588" s="231" t="s">
        <v>1156</v>
      </c>
      <c r="F588" s="232" t="s">
        <v>1157</v>
      </c>
      <c r="G588" s="233" t="s">
        <v>1158</v>
      </c>
      <c r="H588" s="234">
        <v>465</v>
      </c>
      <c r="I588" s="235"/>
      <c r="J588" s="236">
        <f>ROUND(I588*H588,2)</f>
        <v>0</v>
      </c>
      <c r="K588" s="232" t="s">
        <v>173</v>
      </c>
      <c r="L588" s="42"/>
      <c r="M588" s="237" t="s">
        <v>1</v>
      </c>
      <c r="N588" s="238" t="s">
        <v>43</v>
      </c>
      <c r="O588" s="85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AR588" s="241" t="s">
        <v>1159</v>
      </c>
      <c r="AT588" s="241" t="s">
        <v>169</v>
      </c>
      <c r="AU588" s="241" t="s">
        <v>85</v>
      </c>
      <c r="AY588" s="16" t="s">
        <v>166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6" t="s">
        <v>85</v>
      </c>
      <c r="BK588" s="242">
        <f>ROUND(I588*H588,2)</f>
        <v>0</v>
      </c>
      <c r="BL588" s="16" t="s">
        <v>1159</v>
      </c>
      <c r="BM588" s="241" t="s">
        <v>1160</v>
      </c>
    </row>
    <row r="589" s="12" customFormat="1">
      <c r="B589" s="243"/>
      <c r="C589" s="244"/>
      <c r="D589" s="245" t="s">
        <v>176</v>
      </c>
      <c r="E589" s="246" t="s">
        <v>1</v>
      </c>
      <c r="F589" s="247" t="s">
        <v>1161</v>
      </c>
      <c r="G589" s="244"/>
      <c r="H589" s="246" t="s">
        <v>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AT589" s="253" t="s">
        <v>176</v>
      </c>
      <c r="AU589" s="253" t="s">
        <v>85</v>
      </c>
      <c r="AV589" s="12" t="s">
        <v>85</v>
      </c>
      <c r="AW589" s="12" t="s">
        <v>32</v>
      </c>
      <c r="AX589" s="12" t="s">
        <v>78</v>
      </c>
      <c r="AY589" s="253" t="s">
        <v>166</v>
      </c>
    </row>
    <row r="590" s="13" customFormat="1">
      <c r="B590" s="254"/>
      <c r="C590" s="255"/>
      <c r="D590" s="245" t="s">
        <v>176</v>
      </c>
      <c r="E590" s="256" t="s">
        <v>1</v>
      </c>
      <c r="F590" s="257" t="s">
        <v>374</v>
      </c>
      <c r="G590" s="255"/>
      <c r="H590" s="258">
        <v>120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176</v>
      </c>
      <c r="AU590" s="264" t="s">
        <v>85</v>
      </c>
      <c r="AV590" s="13" t="s">
        <v>87</v>
      </c>
      <c r="AW590" s="13" t="s">
        <v>32</v>
      </c>
      <c r="AX590" s="13" t="s">
        <v>78</v>
      </c>
      <c r="AY590" s="264" t="s">
        <v>166</v>
      </c>
    </row>
    <row r="591" s="12" customFormat="1">
      <c r="B591" s="243"/>
      <c r="C591" s="244"/>
      <c r="D591" s="245" t="s">
        <v>176</v>
      </c>
      <c r="E591" s="246" t="s">
        <v>1</v>
      </c>
      <c r="F591" s="247" t="s">
        <v>1162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176</v>
      </c>
      <c r="AU591" s="253" t="s">
        <v>85</v>
      </c>
      <c r="AV591" s="12" t="s">
        <v>85</v>
      </c>
      <c r="AW591" s="12" t="s">
        <v>32</v>
      </c>
      <c r="AX591" s="12" t="s">
        <v>78</v>
      </c>
      <c r="AY591" s="253" t="s">
        <v>166</v>
      </c>
    </row>
    <row r="592" s="13" customFormat="1">
      <c r="B592" s="254"/>
      <c r="C592" s="255"/>
      <c r="D592" s="245" t="s">
        <v>176</v>
      </c>
      <c r="E592" s="256" t="s">
        <v>1</v>
      </c>
      <c r="F592" s="257" t="s">
        <v>971</v>
      </c>
      <c r="G592" s="255"/>
      <c r="H592" s="258">
        <v>90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AT592" s="264" t="s">
        <v>176</v>
      </c>
      <c r="AU592" s="264" t="s">
        <v>85</v>
      </c>
      <c r="AV592" s="13" t="s">
        <v>87</v>
      </c>
      <c r="AW592" s="13" t="s">
        <v>32</v>
      </c>
      <c r="AX592" s="13" t="s">
        <v>78</v>
      </c>
      <c r="AY592" s="264" t="s">
        <v>166</v>
      </c>
    </row>
    <row r="593" s="12" customFormat="1">
      <c r="B593" s="243"/>
      <c r="C593" s="244"/>
      <c r="D593" s="245" t="s">
        <v>176</v>
      </c>
      <c r="E593" s="246" t="s">
        <v>1</v>
      </c>
      <c r="F593" s="247" t="s">
        <v>1163</v>
      </c>
      <c r="G593" s="244"/>
      <c r="H593" s="246" t="s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AT593" s="253" t="s">
        <v>176</v>
      </c>
      <c r="AU593" s="253" t="s">
        <v>85</v>
      </c>
      <c r="AV593" s="12" t="s">
        <v>85</v>
      </c>
      <c r="AW593" s="12" t="s">
        <v>32</v>
      </c>
      <c r="AX593" s="12" t="s">
        <v>78</v>
      </c>
      <c r="AY593" s="253" t="s">
        <v>166</v>
      </c>
    </row>
    <row r="594" s="13" customFormat="1">
      <c r="B594" s="254"/>
      <c r="C594" s="255"/>
      <c r="D594" s="245" t="s">
        <v>176</v>
      </c>
      <c r="E594" s="256" t="s">
        <v>1</v>
      </c>
      <c r="F594" s="257" t="s">
        <v>790</v>
      </c>
      <c r="G594" s="255"/>
      <c r="H594" s="258">
        <v>180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AT594" s="264" t="s">
        <v>176</v>
      </c>
      <c r="AU594" s="264" t="s">
        <v>85</v>
      </c>
      <c r="AV594" s="13" t="s">
        <v>87</v>
      </c>
      <c r="AW594" s="13" t="s">
        <v>32</v>
      </c>
      <c r="AX594" s="13" t="s">
        <v>78</v>
      </c>
      <c r="AY594" s="264" t="s">
        <v>166</v>
      </c>
    </row>
    <row r="595" s="12" customFormat="1">
      <c r="B595" s="243"/>
      <c r="C595" s="244"/>
      <c r="D595" s="245" t="s">
        <v>176</v>
      </c>
      <c r="E595" s="246" t="s">
        <v>1</v>
      </c>
      <c r="F595" s="247" t="s">
        <v>1164</v>
      </c>
      <c r="G595" s="244"/>
      <c r="H595" s="246" t="s">
        <v>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176</v>
      </c>
      <c r="AU595" s="253" t="s">
        <v>85</v>
      </c>
      <c r="AV595" s="12" t="s">
        <v>85</v>
      </c>
      <c r="AW595" s="12" t="s">
        <v>32</v>
      </c>
      <c r="AX595" s="12" t="s">
        <v>78</v>
      </c>
      <c r="AY595" s="253" t="s">
        <v>166</v>
      </c>
    </row>
    <row r="596" s="13" customFormat="1">
      <c r="B596" s="254"/>
      <c r="C596" s="255"/>
      <c r="D596" s="245" t="s">
        <v>176</v>
      </c>
      <c r="E596" s="256" t="s">
        <v>1</v>
      </c>
      <c r="F596" s="257" t="s">
        <v>221</v>
      </c>
      <c r="G596" s="255"/>
      <c r="H596" s="258">
        <v>30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AT596" s="264" t="s">
        <v>176</v>
      </c>
      <c r="AU596" s="264" t="s">
        <v>85</v>
      </c>
      <c r="AV596" s="13" t="s">
        <v>87</v>
      </c>
      <c r="AW596" s="13" t="s">
        <v>32</v>
      </c>
      <c r="AX596" s="13" t="s">
        <v>78</v>
      </c>
      <c r="AY596" s="264" t="s">
        <v>166</v>
      </c>
    </row>
    <row r="597" s="12" customFormat="1">
      <c r="B597" s="243"/>
      <c r="C597" s="244"/>
      <c r="D597" s="245" t="s">
        <v>176</v>
      </c>
      <c r="E597" s="246" t="s">
        <v>1</v>
      </c>
      <c r="F597" s="247" t="s">
        <v>1165</v>
      </c>
      <c r="G597" s="244"/>
      <c r="H597" s="246" t="s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176</v>
      </c>
      <c r="AU597" s="253" t="s">
        <v>85</v>
      </c>
      <c r="AV597" s="12" t="s">
        <v>85</v>
      </c>
      <c r="AW597" s="12" t="s">
        <v>32</v>
      </c>
      <c r="AX597" s="12" t="s">
        <v>78</v>
      </c>
      <c r="AY597" s="253" t="s">
        <v>166</v>
      </c>
    </row>
    <row r="598" s="13" customFormat="1">
      <c r="B598" s="254"/>
      <c r="C598" s="255"/>
      <c r="D598" s="245" t="s">
        <v>176</v>
      </c>
      <c r="E598" s="256" t="s">
        <v>1</v>
      </c>
      <c r="F598" s="257" t="s">
        <v>1166</v>
      </c>
      <c r="G598" s="255"/>
      <c r="H598" s="258">
        <v>45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AT598" s="264" t="s">
        <v>176</v>
      </c>
      <c r="AU598" s="264" t="s">
        <v>85</v>
      </c>
      <c r="AV598" s="13" t="s">
        <v>87</v>
      </c>
      <c r="AW598" s="13" t="s">
        <v>32</v>
      </c>
      <c r="AX598" s="13" t="s">
        <v>78</v>
      </c>
      <c r="AY598" s="264" t="s">
        <v>166</v>
      </c>
    </row>
    <row r="599" s="14" customFormat="1">
      <c r="B599" s="265"/>
      <c r="C599" s="266"/>
      <c r="D599" s="245" t="s">
        <v>176</v>
      </c>
      <c r="E599" s="267" t="s">
        <v>1</v>
      </c>
      <c r="F599" s="268" t="s">
        <v>181</v>
      </c>
      <c r="G599" s="266"/>
      <c r="H599" s="269">
        <v>465</v>
      </c>
      <c r="I599" s="270"/>
      <c r="J599" s="266"/>
      <c r="K599" s="266"/>
      <c r="L599" s="271"/>
      <c r="M599" s="272"/>
      <c r="N599" s="273"/>
      <c r="O599" s="273"/>
      <c r="P599" s="273"/>
      <c r="Q599" s="273"/>
      <c r="R599" s="273"/>
      <c r="S599" s="273"/>
      <c r="T599" s="274"/>
      <c r="AT599" s="275" t="s">
        <v>176</v>
      </c>
      <c r="AU599" s="275" t="s">
        <v>85</v>
      </c>
      <c r="AV599" s="14" t="s">
        <v>174</v>
      </c>
      <c r="AW599" s="14" t="s">
        <v>32</v>
      </c>
      <c r="AX599" s="14" t="s">
        <v>85</v>
      </c>
      <c r="AY599" s="275" t="s">
        <v>166</v>
      </c>
    </row>
    <row r="600" s="1" customFormat="1" ht="16.5" customHeight="1">
      <c r="B600" s="37"/>
      <c r="C600" s="230" t="s">
        <v>1167</v>
      </c>
      <c r="D600" s="230" t="s">
        <v>169</v>
      </c>
      <c r="E600" s="231" t="s">
        <v>1168</v>
      </c>
      <c r="F600" s="232" t="s">
        <v>1169</v>
      </c>
      <c r="G600" s="233" t="s">
        <v>1158</v>
      </c>
      <c r="H600" s="234">
        <v>60</v>
      </c>
      <c r="I600" s="235"/>
      <c r="J600" s="236">
        <f>ROUND(I600*H600,2)</f>
        <v>0</v>
      </c>
      <c r="K600" s="232" t="s">
        <v>173</v>
      </c>
      <c r="L600" s="42"/>
      <c r="M600" s="237" t="s">
        <v>1</v>
      </c>
      <c r="N600" s="238" t="s">
        <v>43</v>
      </c>
      <c r="O600" s="85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AR600" s="241" t="s">
        <v>1159</v>
      </c>
      <c r="AT600" s="241" t="s">
        <v>169</v>
      </c>
      <c r="AU600" s="241" t="s">
        <v>85</v>
      </c>
      <c r="AY600" s="16" t="s">
        <v>166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6" t="s">
        <v>85</v>
      </c>
      <c r="BK600" s="242">
        <f>ROUND(I600*H600,2)</f>
        <v>0</v>
      </c>
      <c r="BL600" s="16" t="s">
        <v>1159</v>
      </c>
      <c r="BM600" s="241" t="s">
        <v>1170</v>
      </c>
    </row>
    <row r="601" s="12" customFormat="1">
      <c r="B601" s="243"/>
      <c r="C601" s="244"/>
      <c r="D601" s="245" t="s">
        <v>176</v>
      </c>
      <c r="E601" s="246" t="s">
        <v>1</v>
      </c>
      <c r="F601" s="247" t="s">
        <v>1171</v>
      </c>
      <c r="G601" s="244"/>
      <c r="H601" s="246" t="s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176</v>
      </c>
      <c r="AU601" s="253" t="s">
        <v>85</v>
      </c>
      <c r="AV601" s="12" t="s">
        <v>85</v>
      </c>
      <c r="AW601" s="12" t="s">
        <v>32</v>
      </c>
      <c r="AX601" s="12" t="s">
        <v>78</v>
      </c>
      <c r="AY601" s="253" t="s">
        <v>166</v>
      </c>
    </row>
    <row r="602" s="13" customFormat="1">
      <c r="B602" s="254"/>
      <c r="C602" s="255"/>
      <c r="D602" s="245" t="s">
        <v>176</v>
      </c>
      <c r="E602" s="256" t="s">
        <v>1</v>
      </c>
      <c r="F602" s="257" t="s">
        <v>288</v>
      </c>
      <c r="G602" s="255"/>
      <c r="H602" s="258">
        <v>60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AT602" s="264" t="s">
        <v>176</v>
      </c>
      <c r="AU602" s="264" t="s">
        <v>85</v>
      </c>
      <c r="AV602" s="13" t="s">
        <v>87</v>
      </c>
      <c r="AW602" s="13" t="s">
        <v>32</v>
      </c>
      <c r="AX602" s="13" t="s">
        <v>78</v>
      </c>
      <c r="AY602" s="264" t="s">
        <v>166</v>
      </c>
    </row>
    <row r="603" s="14" customFormat="1">
      <c r="B603" s="265"/>
      <c r="C603" s="266"/>
      <c r="D603" s="245" t="s">
        <v>176</v>
      </c>
      <c r="E603" s="267" t="s">
        <v>1</v>
      </c>
      <c r="F603" s="268" t="s">
        <v>181</v>
      </c>
      <c r="G603" s="266"/>
      <c r="H603" s="269">
        <v>60</v>
      </c>
      <c r="I603" s="270"/>
      <c r="J603" s="266"/>
      <c r="K603" s="266"/>
      <c r="L603" s="271"/>
      <c r="M603" s="272"/>
      <c r="N603" s="273"/>
      <c r="O603" s="273"/>
      <c r="P603" s="273"/>
      <c r="Q603" s="273"/>
      <c r="R603" s="273"/>
      <c r="S603" s="273"/>
      <c r="T603" s="274"/>
      <c r="AT603" s="275" t="s">
        <v>176</v>
      </c>
      <c r="AU603" s="275" t="s">
        <v>85</v>
      </c>
      <c r="AV603" s="14" t="s">
        <v>174</v>
      </c>
      <c r="AW603" s="14" t="s">
        <v>32</v>
      </c>
      <c r="AX603" s="14" t="s">
        <v>85</v>
      </c>
      <c r="AY603" s="275" t="s">
        <v>166</v>
      </c>
    </row>
    <row r="604" s="11" customFormat="1" ht="25.92" customHeight="1">
      <c r="B604" s="214"/>
      <c r="C604" s="215"/>
      <c r="D604" s="216" t="s">
        <v>77</v>
      </c>
      <c r="E604" s="217" t="s">
        <v>323</v>
      </c>
      <c r="F604" s="217" t="s">
        <v>324</v>
      </c>
      <c r="G604" s="215"/>
      <c r="H604" s="215"/>
      <c r="I604" s="218"/>
      <c r="J604" s="219">
        <f>BK604</f>
        <v>0</v>
      </c>
      <c r="K604" s="215"/>
      <c r="L604" s="220"/>
      <c r="M604" s="221"/>
      <c r="N604" s="222"/>
      <c r="O604" s="222"/>
      <c r="P604" s="223">
        <f>P605</f>
        <v>0</v>
      </c>
      <c r="Q604" s="222"/>
      <c r="R604" s="223">
        <f>R605</f>
        <v>0</v>
      </c>
      <c r="S604" s="222"/>
      <c r="T604" s="224">
        <f>T605</f>
        <v>0</v>
      </c>
      <c r="AR604" s="225" t="s">
        <v>198</v>
      </c>
      <c r="AT604" s="226" t="s">
        <v>77</v>
      </c>
      <c r="AU604" s="226" t="s">
        <v>78</v>
      </c>
      <c r="AY604" s="225" t="s">
        <v>166</v>
      </c>
      <c r="BK604" s="227">
        <f>BK605</f>
        <v>0</v>
      </c>
    </row>
    <row r="605" s="11" customFormat="1" ht="22.8" customHeight="1">
      <c r="B605" s="214"/>
      <c r="C605" s="215"/>
      <c r="D605" s="216" t="s">
        <v>77</v>
      </c>
      <c r="E605" s="228" t="s">
        <v>325</v>
      </c>
      <c r="F605" s="228" t="s">
        <v>326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P606</f>
        <v>0</v>
      </c>
      <c r="Q605" s="222"/>
      <c r="R605" s="223">
        <f>R606</f>
        <v>0</v>
      </c>
      <c r="S605" s="222"/>
      <c r="T605" s="224">
        <f>T606</f>
        <v>0</v>
      </c>
      <c r="AR605" s="225" t="s">
        <v>198</v>
      </c>
      <c r="AT605" s="226" t="s">
        <v>77</v>
      </c>
      <c r="AU605" s="226" t="s">
        <v>85</v>
      </c>
      <c r="AY605" s="225" t="s">
        <v>166</v>
      </c>
      <c r="BK605" s="227">
        <f>BK606</f>
        <v>0</v>
      </c>
    </row>
    <row r="606" s="1" customFormat="1" ht="16.5" customHeight="1">
      <c r="B606" s="37"/>
      <c r="C606" s="230" t="s">
        <v>1172</v>
      </c>
      <c r="D606" s="230" t="s">
        <v>169</v>
      </c>
      <c r="E606" s="231" t="s">
        <v>327</v>
      </c>
      <c r="F606" s="232" t="s">
        <v>328</v>
      </c>
      <c r="G606" s="233" t="s">
        <v>329</v>
      </c>
      <c r="H606" s="234">
        <v>1</v>
      </c>
      <c r="I606" s="235"/>
      <c r="J606" s="236">
        <f>ROUND(I606*H606,2)</f>
        <v>0</v>
      </c>
      <c r="K606" s="232" t="s">
        <v>173</v>
      </c>
      <c r="L606" s="42"/>
      <c r="M606" s="286" t="s">
        <v>1</v>
      </c>
      <c r="N606" s="287" t="s">
        <v>43</v>
      </c>
      <c r="O606" s="288"/>
      <c r="P606" s="289">
        <f>O606*H606</f>
        <v>0</v>
      </c>
      <c r="Q606" s="289">
        <v>0</v>
      </c>
      <c r="R606" s="289">
        <f>Q606*H606</f>
        <v>0</v>
      </c>
      <c r="S606" s="289">
        <v>0</v>
      </c>
      <c r="T606" s="290">
        <f>S606*H606</f>
        <v>0</v>
      </c>
      <c r="AR606" s="241" t="s">
        <v>330</v>
      </c>
      <c r="AT606" s="241" t="s">
        <v>169</v>
      </c>
      <c r="AU606" s="241" t="s">
        <v>87</v>
      </c>
      <c r="AY606" s="16" t="s">
        <v>166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6" t="s">
        <v>85</v>
      </c>
      <c r="BK606" s="242">
        <f>ROUND(I606*H606,2)</f>
        <v>0</v>
      </c>
      <c r="BL606" s="16" t="s">
        <v>330</v>
      </c>
      <c r="BM606" s="241" t="s">
        <v>1173</v>
      </c>
    </row>
    <row r="607" s="1" customFormat="1" ht="6.96" customHeight="1">
      <c r="B607" s="60"/>
      <c r="C607" s="61"/>
      <c r="D607" s="61"/>
      <c r="E607" s="61"/>
      <c r="F607" s="61"/>
      <c r="G607" s="61"/>
      <c r="H607" s="61"/>
      <c r="I607" s="181"/>
      <c r="J607" s="61"/>
      <c r="K607" s="61"/>
      <c r="L607" s="42"/>
    </row>
  </sheetData>
  <sheetProtection sheet="1" autoFilter="0" formatColumns="0" formatRows="0" objects="1" scenarios="1" spinCount="100000" saltValue="VKLs/cmDYFXWgxsEL0NusarJ5LRUtmw8fF4QGPiAuXDIwt0B5oosweGmYP5eYLnVUWwc06bjJXHandjZHyFkMA==" hashValue="uID4HGd5jAMUQR/EJzLFUIsl+ren45Ezkg0j6SXFbINBCfg1VxcyUwwMzGTQvROetYIO62gx1pko+FKHz6IGZA==" algorithmName="SHA-512" password="CC35"/>
  <autoFilter ref="C147:K6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113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1175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ROUND(J148,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ROUND((SUM(BE148:BE606)),  2)</f>
        <v>0</v>
      </c>
      <c r="I35" s="162">
        <v>0.20999999999999999</v>
      </c>
      <c r="J35" s="161">
        <f>ROUND(((SUM(BE148:BE606))*I35),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ROUND((SUM(BF148:BF606)),  2)</f>
        <v>0</v>
      </c>
      <c r="I36" s="162">
        <v>0.14999999999999999</v>
      </c>
      <c r="J36" s="161">
        <f>ROUND(((SUM(BF148:BF606))*I36),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ROUND((SUM(BG148:BG606)),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ROUND((SUM(BH148:BH606)),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ROUND((SUM(BI148:BI606)),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02c - NEINV - Stoupačka 3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J148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J149</f>
        <v>0</v>
      </c>
      <c r="K99" s="192"/>
      <c r="L99" s="197"/>
    </row>
    <row r="100" s="9" customFormat="1" ht="19.92" customHeight="1">
      <c r="B100" s="198"/>
      <c r="C100" s="127"/>
      <c r="D100" s="199" t="s">
        <v>337</v>
      </c>
      <c r="E100" s="200"/>
      <c r="F100" s="200"/>
      <c r="G100" s="200"/>
      <c r="H100" s="200"/>
      <c r="I100" s="201"/>
      <c r="J100" s="202">
        <f>J150</f>
        <v>0</v>
      </c>
      <c r="K100" s="127"/>
      <c r="L100" s="203"/>
    </row>
    <row r="101" s="9" customFormat="1" ht="19.92" customHeight="1">
      <c r="B101" s="198"/>
      <c r="C101" s="127"/>
      <c r="D101" s="199" t="s">
        <v>338</v>
      </c>
      <c r="E101" s="200"/>
      <c r="F101" s="200"/>
      <c r="G101" s="200"/>
      <c r="H101" s="200"/>
      <c r="I101" s="201"/>
      <c r="J101" s="202">
        <f>J175</f>
        <v>0</v>
      </c>
      <c r="K101" s="127"/>
      <c r="L101" s="203"/>
    </row>
    <row r="102" s="9" customFormat="1" ht="19.92" customHeight="1">
      <c r="B102" s="198"/>
      <c r="C102" s="127"/>
      <c r="D102" s="199" t="s">
        <v>140</v>
      </c>
      <c r="E102" s="200"/>
      <c r="F102" s="200"/>
      <c r="G102" s="200"/>
      <c r="H102" s="200"/>
      <c r="I102" s="201"/>
      <c r="J102" s="202">
        <f>J187</f>
        <v>0</v>
      </c>
      <c r="K102" s="127"/>
      <c r="L102" s="203"/>
    </row>
    <row r="103" s="9" customFormat="1" ht="19.92" customHeight="1">
      <c r="B103" s="198"/>
      <c r="C103" s="127"/>
      <c r="D103" s="199" t="s">
        <v>339</v>
      </c>
      <c r="E103" s="200"/>
      <c r="F103" s="200"/>
      <c r="G103" s="200"/>
      <c r="H103" s="200"/>
      <c r="I103" s="201"/>
      <c r="J103" s="202">
        <f>J232</f>
        <v>0</v>
      </c>
      <c r="K103" s="127"/>
      <c r="L103" s="203"/>
    </row>
    <row r="104" s="9" customFormat="1" ht="19.92" customHeight="1">
      <c r="B104" s="198"/>
      <c r="C104" s="127"/>
      <c r="D104" s="199" t="s">
        <v>141</v>
      </c>
      <c r="E104" s="200"/>
      <c r="F104" s="200"/>
      <c r="G104" s="200"/>
      <c r="H104" s="200"/>
      <c r="I104" s="201"/>
      <c r="J104" s="202">
        <f>J235</f>
        <v>0</v>
      </c>
      <c r="K104" s="127"/>
      <c r="L104" s="203"/>
    </row>
    <row r="105" s="9" customFormat="1" ht="19.92" customHeight="1">
      <c r="B105" s="198"/>
      <c r="C105" s="127"/>
      <c r="D105" s="199" t="s">
        <v>142</v>
      </c>
      <c r="E105" s="200"/>
      <c r="F105" s="200"/>
      <c r="G105" s="200"/>
      <c r="H105" s="200"/>
      <c r="I105" s="201"/>
      <c r="J105" s="202">
        <f>J278</f>
        <v>0</v>
      </c>
      <c r="K105" s="127"/>
      <c r="L105" s="203"/>
    </row>
    <row r="106" s="9" customFormat="1" ht="19.92" customHeight="1">
      <c r="B106" s="198"/>
      <c r="C106" s="127"/>
      <c r="D106" s="199" t="s">
        <v>143</v>
      </c>
      <c r="E106" s="200"/>
      <c r="F106" s="200"/>
      <c r="G106" s="200"/>
      <c r="H106" s="200"/>
      <c r="I106" s="201"/>
      <c r="J106" s="202">
        <f>J284</f>
        <v>0</v>
      </c>
      <c r="K106" s="127"/>
      <c r="L106" s="203"/>
    </row>
    <row r="107" s="8" customFormat="1" ht="24.96" customHeight="1">
      <c r="B107" s="191"/>
      <c r="C107" s="192"/>
      <c r="D107" s="193" t="s">
        <v>144</v>
      </c>
      <c r="E107" s="194"/>
      <c r="F107" s="194"/>
      <c r="G107" s="194"/>
      <c r="H107" s="194"/>
      <c r="I107" s="195"/>
      <c r="J107" s="196">
        <f>J286</f>
        <v>0</v>
      </c>
      <c r="K107" s="192"/>
      <c r="L107" s="197"/>
    </row>
    <row r="108" s="9" customFormat="1" ht="19.92" customHeight="1">
      <c r="B108" s="198"/>
      <c r="C108" s="127"/>
      <c r="D108" s="199" t="s">
        <v>340</v>
      </c>
      <c r="E108" s="200"/>
      <c r="F108" s="200"/>
      <c r="G108" s="200"/>
      <c r="H108" s="200"/>
      <c r="I108" s="201"/>
      <c r="J108" s="202">
        <f>J287</f>
        <v>0</v>
      </c>
      <c r="K108" s="127"/>
      <c r="L108" s="203"/>
    </row>
    <row r="109" s="9" customFormat="1" ht="19.92" customHeight="1">
      <c r="B109" s="198"/>
      <c r="C109" s="127"/>
      <c r="D109" s="199" t="s">
        <v>341</v>
      </c>
      <c r="E109" s="200"/>
      <c r="F109" s="200"/>
      <c r="G109" s="200"/>
      <c r="H109" s="200"/>
      <c r="I109" s="201"/>
      <c r="J109" s="202">
        <f>J302</f>
        <v>0</v>
      </c>
      <c r="K109" s="127"/>
      <c r="L109" s="203"/>
    </row>
    <row r="110" s="9" customFormat="1" ht="19.92" customHeight="1">
      <c r="B110" s="198"/>
      <c r="C110" s="127"/>
      <c r="D110" s="199" t="s">
        <v>342</v>
      </c>
      <c r="E110" s="200"/>
      <c r="F110" s="200"/>
      <c r="G110" s="200"/>
      <c r="H110" s="200"/>
      <c r="I110" s="201"/>
      <c r="J110" s="202">
        <f>J328</f>
        <v>0</v>
      </c>
      <c r="K110" s="127"/>
      <c r="L110" s="203"/>
    </row>
    <row r="111" s="9" customFormat="1" ht="19.92" customHeight="1">
      <c r="B111" s="198"/>
      <c r="C111" s="127"/>
      <c r="D111" s="199" t="s">
        <v>343</v>
      </c>
      <c r="E111" s="200"/>
      <c r="F111" s="200"/>
      <c r="G111" s="200"/>
      <c r="H111" s="200"/>
      <c r="I111" s="201"/>
      <c r="J111" s="202">
        <f>J360</f>
        <v>0</v>
      </c>
      <c r="K111" s="127"/>
      <c r="L111" s="203"/>
    </row>
    <row r="112" s="9" customFormat="1" ht="19.92" customHeight="1">
      <c r="B112" s="198"/>
      <c r="C112" s="127"/>
      <c r="D112" s="199" t="s">
        <v>145</v>
      </c>
      <c r="E112" s="200"/>
      <c r="F112" s="200"/>
      <c r="G112" s="200"/>
      <c r="H112" s="200"/>
      <c r="I112" s="201"/>
      <c r="J112" s="202">
        <f>J413</f>
        <v>0</v>
      </c>
      <c r="K112" s="127"/>
      <c r="L112" s="203"/>
    </row>
    <row r="113" s="9" customFormat="1" ht="19.92" customHeight="1">
      <c r="B113" s="198"/>
      <c r="C113" s="127"/>
      <c r="D113" s="199" t="s">
        <v>344</v>
      </c>
      <c r="E113" s="200"/>
      <c r="F113" s="200"/>
      <c r="G113" s="200"/>
      <c r="H113" s="200"/>
      <c r="I113" s="201"/>
      <c r="J113" s="202">
        <f>J415</f>
        <v>0</v>
      </c>
      <c r="K113" s="127"/>
      <c r="L113" s="203"/>
    </row>
    <row r="114" s="9" customFormat="1" ht="19.92" customHeight="1">
      <c r="B114" s="198"/>
      <c r="C114" s="127"/>
      <c r="D114" s="199" t="s">
        <v>345</v>
      </c>
      <c r="E114" s="200"/>
      <c r="F114" s="200"/>
      <c r="G114" s="200"/>
      <c r="H114" s="200"/>
      <c r="I114" s="201"/>
      <c r="J114" s="202">
        <f>J427</f>
        <v>0</v>
      </c>
      <c r="K114" s="127"/>
      <c r="L114" s="203"/>
    </row>
    <row r="115" s="9" customFormat="1" ht="19.92" customHeight="1">
      <c r="B115" s="198"/>
      <c r="C115" s="127"/>
      <c r="D115" s="199" t="s">
        <v>346</v>
      </c>
      <c r="E115" s="200"/>
      <c r="F115" s="200"/>
      <c r="G115" s="200"/>
      <c r="H115" s="200"/>
      <c r="I115" s="201"/>
      <c r="J115" s="202">
        <f>J431</f>
        <v>0</v>
      </c>
      <c r="K115" s="127"/>
      <c r="L115" s="203"/>
    </row>
    <row r="116" s="9" customFormat="1" ht="19.92" customHeight="1">
      <c r="B116" s="198"/>
      <c r="C116" s="127"/>
      <c r="D116" s="199" t="s">
        <v>347</v>
      </c>
      <c r="E116" s="200"/>
      <c r="F116" s="200"/>
      <c r="G116" s="200"/>
      <c r="H116" s="200"/>
      <c r="I116" s="201"/>
      <c r="J116" s="202">
        <f>J436</f>
        <v>0</v>
      </c>
      <c r="K116" s="127"/>
      <c r="L116" s="203"/>
    </row>
    <row r="117" s="9" customFormat="1" ht="19.92" customHeight="1">
      <c r="B117" s="198"/>
      <c r="C117" s="127"/>
      <c r="D117" s="199" t="s">
        <v>147</v>
      </c>
      <c r="E117" s="200"/>
      <c r="F117" s="200"/>
      <c r="G117" s="200"/>
      <c r="H117" s="200"/>
      <c r="I117" s="201"/>
      <c r="J117" s="202">
        <f>J468</f>
        <v>0</v>
      </c>
      <c r="K117" s="127"/>
      <c r="L117" s="203"/>
    </row>
    <row r="118" s="9" customFormat="1" ht="19.92" customHeight="1">
      <c r="B118" s="198"/>
      <c r="C118" s="127"/>
      <c r="D118" s="199" t="s">
        <v>148</v>
      </c>
      <c r="E118" s="200"/>
      <c r="F118" s="200"/>
      <c r="G118" s="200"/>
      <c r="H118" s="200"/>
      <c r="I118" s="201"/>
      <c r="J118" s="202">
        <f>J477</f>
        <v>0</v>
      </c>
      <c r="K118" s="127"/>
      <c r="L118" s="203"/>
    </row>
    <row r="119" s="9" customFormat="1" ht="19.92" customHeight="1">
      <c r="B119" s="198"/>
      <c r="C119" s="127"/>
      <c r="D119" s="199" t="s">
        <v>348</v>
      </c>
      <c r="E119" s="200"/>
      <c r="F119" s="200"/>
      <c r="G119" s="200"/>
      <c r="H119" s="200"/>
      <c r="I119" s="201"/>
      <c r="J119" s="202">
        <f>J502</f>
        <v>0</v>
      </c>
      <c r="K119" s="127"/>
      <c r="L119" s="203"/>
    </row>
    <row r="120" s="9" customFormat="1" ht="19.92" customHeight="1">
      <c r="B120" s="198"/>
      <c r="C120" s="127"/>
      <c r="D120" s="199" t="s">
        <v>349</v>
      </c>
      <c r="E120" s="200"/>
      <c r="F120" s="200"/>
      <c r="G120" s="200"/>
      <c r="H120" s="200"/>
      <c r="I120" s="201"/>
      <c r="J120" s="202">
        <f>J516</f>
        <v>0</v>
      </c>
      <c r="K120" s="127"/>
      <c r="L120" s="203"/>
    </row>
    <row r="121" s="9" customFormat="1" ht="19.92" customHeight="1">
      <c r="B121" s="198"/>
      <c r="C121" s="127"/>
      <c r="D121" s="199" t="s">
        <v>350</v>
      </c>
      <c r="E121" s="200"/>
      <c r="F121" s="200"/>
      <c r="G121" s="200"/>
      <c r="H121" s="200"/>
      <c r="I121" s="201"/>
      <c r="J121" s="202">
        <f>J546</f>
        <v>0</v>
      </c>
      <c r="K121" s="127"/>
      <c r="L121" s="203"/>
    </row>
    <row r="122" s="9" customFormat="1" ht="19.92" customHeight="1">
      <c r="B122" s="198"/>
      <c r="C122" s="127"/>
      <c r="D122" s="199" t="s">
        <v>351</v>
      </c>
      <c r="E122" s="200"/>
      <c r="F122" s="200"/>
      <c r="G122" s="200"/>
      <c r="H122" s="200"/>
      <c r="I122" s="201"/>
      <c r="J122" s="202">
        <f>J566</f>
        <v>0</v>
      </c>
      <c r="K122" s="127"/>
      <c r="L122" s="203"/>
    </row>
    <row r="123" s="9" customFormat="1" ht="19.92" customHeight="1">
      <c r="B123" s="198"/>
      <c r="C123" s="127"/>
      <c r="D123" s="199" t="s">
        <v>352</v>
      </c>
      <c r="E123" s="200"/>
      <c r="F123" s="200"/>
      <c r="G123" s="200"/>
      <c r="H123" s="200"/>
      <c r="I123" s="201"/>
      <c r="J123" s="202">
        <f>J575</f>
        <v>0</v>
      </c>
      <c r="K123" s="127"/>
      <c r="L123" s="203"/>
    </row>
    <row r="124" s="8" customFormat="1" ht="24.96" customHeight="1">
      <c r="B124" s="191"/>
      <c r="C124" s="192"/>
      <c r="D124" s="193" t="s">
        <v>353</v>
      </c>
      <c r="E124" s="194"/>
      <c r="F124" s="194"/>
      <c r="G124" s="194"/>
      <c r="H124" s="194"/>
      <c r="I124" s="195"/>
      <c r="J124" s="196">
        <f>J587</f>
        <v>0</v>
      </c>
      <c r="K124" s="192"/>
      <c r="L124" s="197"/>
    </row>
    <row r="125" s="8" customFormat="1" ht="24.96" customHeight="1">
      <c r="B125" s="191"/>
      <c r="C125" s="192"/>
      <c r="D125" s="193" t="s">
        <v>149</v>
      </c>
      <c r="E125" s="194"/>
      <c r="F125" s="194"/>
      <c r="G125" s="194"/>
      <c r="H125" s="194"/>
      <c r="I125" s="195"/>
      <c r="J125" s="196">
        <f>J604</f>
        <v>0</v>
      </c>
      <c r="K125" s="192"/>
      <c r="L125" s="197"/>
    </row>
    <row r="126" s="9" customFormat="1" ht="19.92" customHeight="1">
      <c r="B126" s="198"/>
      <c r="C126" s="127"/>
      <c r="D126" s="199" t="s">
        <v>150</v>
      </c>
      <c r="E126" s="200"/>
      <c r="F126" s="200"/>
      <c r="G126" s="200"/>
      <c r="H126" s="200"/>
      <c r="I126" s="201"/>
      <c r="J126" s="202">
        <f>J605</f>
        <v>0</v>
      </c>
      <c r="K126" s="127"/>
      <c r="L126" s="203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1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4"/>
      <c r="J132" s="63"/>
      <c r="K132" s="63"/>
      <c r="L132" s="42"/>
    </row>
    <row r="133" s="1" customFormat="1" ht="24.96" customHeight="1">
      <c r="B133" s="37"/>
      <c r="C133" s="22" t="s">
        <v>151</v>
      </c>
      <c r="D133" s="38"/>
      <c r="E133" s="38"/>
      <c r="F133" s="38"/>
      <c r="G133" s="38"/>
      <c r="H133" s="38"/>
      <c r="I133" s="148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8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8"/>
      <c r="J135" s="38"/>
      <c r="K135" s="38"/>
      <c r="L135" s="42"/>
    </row>
    <row r="136" s="1" customFormat="1" ht="16.5" customHeight="1">
      <c r="B136" s="37"/>
      <c r="C136" s="38"/>
      <c r="D136" s="38"/>
      <c r="E136" s="185" t="str">
        <f>E7</f>
        <v>UK KAM – Rekonstrukce a oprava bloku B, kolej Kajetánka I</v>
      </c>
      <c r="F136" s="31"/>
      <c r="G136" s="31"/>
      <c r="H136" s="31"/>
      <c r="I136" s="148"/>
      <c r="J136" s="38"/>
      <c r="K136" s="38"/>
      <c r="L136" s="42"/>
    </row>
    <row r="137" ht="12" customHeight="1">
      <c r="B137" s="20"/>
      <c r="C137" s="31" t="s">
        <v>130</v>
      </c>
      <c r="D137" s="21"/>
      <c r="E137" s="21"/>
      <c r="F137" s="21"/>
      <c r="G137" s="21"/>
      <c r="H137" s="21"/>
      <c r="I137" s="140"/>
      <c r="J137" s="21"/>
      <c r="K137" s="21"/>
      <c r="L137" s="19"/>
    </row>
    <row r="138" s="1" customFormat="1" ht="16.5" customHeight="1">
      <c r="B138" s="37"/>
      <c r="C138" s="38"/>
      <c r="D138" s="38"/>
      <c r="E138" s="185" t="s">
        <v>335</v>
      </c>
      <c r="F138" s="38"/>
      <c r="G138" s="38"/>
      <c r="H138" s="38"/>
      <c r="I138" s="148"/>
      <c r="J138" s="38"/>
      <c r="K138" s="38"/>
      <c r="L138" s="42"/>
    </row>
    <row r="139" s="1" customFormat="1" ht="12" customHeight="1">
      <c r="B139" s="37"/>
      <c r="C139" s="31" t="s">
        <v>132</v>
      </c>
      <c r="D139" s="38"/>
      <c r="E139" s="38"/>
      <c r="F139" s="38"/>
      <c r="G139" s="38"/>
      <c r="H139" s="38"/>
      <c r="I139" s="148"/>
      <c r="J139" s="38"/>
      <c r="K139" s="38"/>
      <c r="L139" s="42"/>
    </row>
    <row r="140" s="1" customFormat="1" ht="16.5" customHeight="1">
      <c r="B140" s="37"/>
      <c r="C140" s="38"/>
      <c r="D140" s="38"/>
      <c r="E140" s="70" t="str">
        <f>E11</f>
        <v>02c - NEINV - Stoupačka 3</v>
      </c>
      <c r="F140" s="38"/>
      <c r="G140" s="38"/>
      <c r="H140" s="38"/>
      <c r="I140" s="148"/>
      <c r="J140" s="38"/>
      <c r="K140" s="38"/>
      <c r="L140" s="42"/>
    </row>
    <row r="141" s="1" customFormat="1" ht="6.96" customHeight="1">
      <c r="B141" s="37"/>
      <c r="C141" s="38"/>
      <c r="D141" s="38"/>
      <c r="E141" s="38"/>
      <c r="F141" s="38"/>
      <c r="G141" s="38"/>
      <c r="H141" s="38"/>
      <c r="I141" s="148"/>
      <c r="J141" s="38"/>
      <c r="K141" s="38"/>
      <c r="L141" s="42"/>
    </row>
    <row r="142" s="1" customFormat="1" ht="12" customHeight="1">
      <c r="B142" s="37"/>
      <c r="C142" s="31" t="s">
        <v>20</v>
      </c>
      <c r="D142" s="38"/>
      <c r="E142" s="38"/>
      <c r="F142" s="26" t="str">
        <f>F14</f>
        <v>Radimova 35/12, blok B</v>
      </c>
      <c r="G142" s="38"/>
      <c r="H142" s="38"/>
      <c r="I142" s="150" t="s">
        <v>22</v>
      </c>
      <c r="J142" s="73" t="str">
        <f>IF(J14="","",J14)</f>
        <v>2. 12. 2019</v>
      </c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8"/>
      <c r="J143" s="38"/>
      <c r="K143" s="38"/>
      <c r="L143" s="42"/>
    </row>
    <row r="144" s="1" customFormat="1" ht="15.15" customHeight="1">
      <c r="B144" s="37"/>
      <c r="C144" s="31" t="s">
        <v>24</v>
      </c>
      <c r="D144" s="38"/>
      <c r="E144" s="38"/>
      <c r="F144" s="26" t="str">
        <f>E17</f>
        <v xml:space="preserve">Univerzita Karlova, Koleje a menzy - 168 02 Praha </v>
      </c>
      <c r="G144" s="38"/>
      <c r="H144" s="38"/>
      <c r="I144" s="150" t="s">
        <v>30</v>
      </c>
      <c r="J144" s="35" t="str">
        <f>E23</f>
        <v>Ateliér M</v>
      </c>
      <c r="K144" s="38"/>
      <c r="L144" s="42"/>
    </row>
    <row r="145" s="1" customFormat="1" ht="15.15" customHeight="1">
      <c r="B145" s="37"/>
      <c r="C145" s="31" t="s">
        <v>28</v>
      </c>
      <c r="D145" s="38"/>
      <c r="E145" s="38"/>
      <c r="F145" s="26" t="str">
        <f>IF(E20="","",E20)</f>
        <v>Vyplň údaj</v>
      </c>
      <c r="G145" s="38"/>
      <c r="H145" s="38"/>
      <c r="I145" s="150" t="s">
        <v>33</v>
      </c>
      <c r="J145" s="35" t="str">
        <f>E26</f>
        <v>Jan Petr</v>
      </c>
      <c r="K145" s="38"/>
      <c r="L145" s="42"/>
    </row>
    <row r="146" s="1" customFormat="1" ht="10.32" customHeight="1">
      <c r="B146" s="37"/>
      <c r="C146" s="38"/>
      <c r="D146" s="38"/>
      <c r="E146" s="38"/>
      <c r="F146" s="38"/>
      <c r="G146" s="38"/>
      <c r="H146" s="38"/>
      <c r="I146" s="148"/>
      <c r="J146" s="38"/>
      <c r="K146" s="38"/>
      <c r="L146" s="42"/>
    </row>
    <row r="147" s="10" customFormat="1" ht="29.28" customHeight="1">
      <c r="B147" s="204"/>
      <c r="C147" s="205" t="s">
        <v>152</v>
      </c>
      <c r="D147" s="206" t="s">
        <v>63</v>
      </c>
      <c r="E147" s="206" t="s">
        <v>59</v>
      </c>
      <c r="F147" s="206" t="s">
        <v>60</v>
      </c>
      <c r="G147" s="206" t="s">
        <v>153</v>
      </c>
      <c r="H147" s="206" t="s">
        <v>154</v>
      </c>
      <c r="I147" s="207" t="s">
        <v>155</v>
      </c>
      <c r="J147" s="206" t="s">
        <v>136</v>
      </c>
      <c r="K147" s="208" t="s">
        <v>156</v>
      </c>
      <c r="L147" s="209"/>
      <c r="M147" s="94" t="s">
        <v>1</v>
      </c>
      <c r="N147" s="95" t="s">
        <v>42</v>
      </c>
      <c r="O147" s="95" t="s">
        <v>157</v>
      </c>
      <c r="P147" s="95" t="s">
        <v>158</v>
      </c>
      <c r="Q147" s="95" t="s">
        <v>159</v>
      </c>
      <c r="R147" s="95" t="s">
        <v>160</v>
      </c>
      <c r="S147" s="95" t="s">
        <v>161</v>
      </c>
      <c r="T147" s="96" t="s">
        <v>162</v>
      </c>
    </row>
    <row r="148" s="1" customFormat="1" ht="22.8" customHeight="1">
      <c r="B148" s="37"/>
      <c r="C148" s="101" t="s">
        <v>163</v>
      </c>
      <c r="D148" s="38"/>
      <c r="E148" s="38"/>
      <c r="F148" s="38"/>
      <c r="G148" s="38"/>
      <c r="H148" s="38"/>
      <c r="I148" s="148"/>
      <c r="J148" s="210">
        <f>BK148</f>
        <v>0</v>
      </c>
      <c r="K148" s="38"/>
      <c r="L148" s="42"/>
      <c r="M148" s="97"/>
      <c r="N148" s="98"/>
      <c r="O148" s="98"/>
      <c r="P148" s="211">
        <f>P149+P286+P587+P604</f>
        <v>0</v>
      </c>
      <c r="Q148" s="98"/>
      <c r="R148" s="211">
        <f>R149+R286+R587+R604</f>
        <v>131.86199430000002</v>
      </c>
      <c r="S148" s="98"/>
      <c r="T148" s="212">
        <f>T149+T286+T587+T604</f>
        <v>92.186615000000018</v>
      </c>
      <c r="AT148" s="16" t="s">
        <v>77</v>
      </c>
      <c r="AU148" s="16" t="s">
        <v>138</v>
      </c>
      <c r="BK148" s="213">
        <f>BK149+BK286+BK587+BK604</f>
        <v>0</v>
      </c>
    </row>
    <row r="149" s="11" customFormat="1" ht="25.92" customHeight="1">
      <c r="B149" s="214"/>
      <c r="C149" s="215"/>
      <c r="D149" s="216" t="s">
        <v>77</v>
      </c>
      <c r="E149" s="217" t="s">
        <v>164</v>
      </c>
      <c r="F149" s="217" t="s">
        <v>165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P150+P175+P187+P232+P235+P278+P284</f>
        <v>0</v>
      </c>
      <c r="Q149" s="222"/>
      <c r="R149" s="223">
        <f>R150+R175+R187+R232+R235+R278+R284</f>
        <v>108.48854350000002</v>
      </c>
      <c r="S149" s="222"/>
      <c r="T149" s="224">
        <f>T150+T175+T187+T232+T235+T278+T284</f>
        <v>70.83420000000001</v>
      </c>
      <c r="AR149" s="225" t="s">
        <v>85</v>
      </c>
      <c r="AT149" s="226" t="s">
        <v>77</v>
      </c>
      <c r="AU149" s="226" t="s">
        <v>78</v>
      </c>
      <c r="AY149" s="225" t="s">
        <v>166</v>
      </c>
      <c r="BK149" s="227">
        <f>BK150+BK175+BK187+BK232+BK235+BK278+BK284</f>
        <v>0</v>
      </c>
    </row>
    <row r="150" s="11" customFormat="1" ht="22.8" customHeight="1">
      <c r="B150" s="214"/>
      <c r="C150" s="215"/>
      <c r="D150" s="216" t="s">
        <v>77</v>
      </c>
      <c r="E150" s="228" t="s">
        <v>189</v>
      </c>
      <c r="F150" s="228" t="s">
        <v>354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55.891424999999998</v>
      </c>
      <c r="S150" s="222"/>
      <c r="T150" s="224">
        <f>SUM(T151:T174)</f>
        <v>0</v>
      </c>
      <c r="AR150" s="225" t="s">
        <v>85</v>
      </c>
      <c r="AT150" s="226" t="s">
        <v>77</v>
      </c>
      <c r="AU150" s="226" t="s">
        <v>85</v>
      </c>
      <c r="AY150" s="225" t="s">
        <v>166</v>
      </c>
      <c r="BK150" s="227">
        <f>SUM(BK151:BK174)</f>
        <v>0</v>
      </c>
    </row>
    <row r="151" s="1" customFormat="1" ht="24" customHeight="1">
      <c r="B151" s="37"/>
      <c r="C151" s="230" t="s">
        <v>85</v>
      </c>
      <c r="D151" s="230" t="s">
        <v>169</v>
      </c>
      <c r="E151" s="231" t="s">
        <v>355</v>
      </c>
      <c r="F151" s="232" t="s">
        <v>356</v>
      </c>
      <c r="G151" s="233" t="s">
        <v>218</v>
      </c>
      <c r="H151" s="234">
        <v>30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0.01551</v>
      </c>
      <c r="R151" s="239">
        <f>Q151*H151</f>
        <v>0.46529999999999999</v>
      </c>
      <c r="S151" s="239">
        <v>0</v>
      </c>
      <c r="T151" s="240">
        <f>S151*H151</f>
        <v>0</v>
      </c>
      <c r="AR151" s="241" t="s">
        <v>174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174</v>
      </c>
      <c r="BM151" s="241" t="s">
        <v>357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221</v>
      </c>
      <c r="G152" s="255"/>
      <c r="H152" s="258">
        <v>30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30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" customFormat="1" ht="24" customHeight="1">
      <c r="B154" s="37"/>
      <c r="C154" s="230" t="s">
        <v>87</v>
      </c>
      <c r="D154" s="230" t="s">
        <v>169</v>
      </c>
      <c r="E154" s="231" t="s">
        <v>358</v>
      </c>
      <c r="F154" s="232" t="s">
        <v>359</v>
      </c>
      <c r="G154" s="233" t="s">
        <v>218</v>
      </c>
      <c r="H154" s="234">
        <v>30</v>
      </c>
      <c r="I154" s="235"/>
      <c r="J154" s="236">
        <f>ROUND(I154*H154,2)</f>
        <v>0</v>
      </c>
      <c r="K154" s="232" t="s">
        <v>173</v>
      </c>
      <c r="L154" s="42"/>
      <c r="M154" s="237" t="s">
        <v>1</v>
      </c>
      <c r="N154" s="238" t="s">
        <v>43</v>
      </c>
      <c r="O154" s="85"/>
      <c r="P154" s="239">
        <f>O154*H154</f>
        <v>0</v>
      </c>
      <c r="Q154" s="239">
        <v>0.022280000000000001</v>
      </c>
      <c r="R154" s="239">
        <f>Q154*H154</f>
        <v>0.66839999999999999</v>
      </c>
      <c r="S154" s="239">
        <v>0</v>
      </c>
      <c r="T154" s="240">
        <f>S154*H154</f>
        <v>0</v>
      </c>
      <c r="AR154" s="241" t="s">
        <v>174</v>
      </c>
      <c r="AT154" s="241" t="s">
        <v>169</v>
      </c>
      <c r="AU154" s="241" t="s">
        <v>87</v>
      </c>
      <c r="AY154" s="16" t="s">
        <v>166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85</v>
      </c>
      <c r="BK154" s="242">
        <f>ROUND(I154*H154,2)</f>
        <v>0</v>
      </c>
      <c r="BL154" s="16" t="s">
        <v>174</v>
      </c>
      <c r="BM154" s="241" t="s">
        <v>360</v>
      </c>
    </row>
    <row r="155" s="13" customFormat="1">
      <c r="B155" s="254"/>
      <c r="C155" s="255"/>
      <c r="D155" s="245" t="s">
        <v>176</v>
      </c>
      <c r="E155" s="256" t="s">
        <v>1</v>
      </c>
      <c r="F155" s="257" t="s">
        <v>221</v>
      </c>
      <c r="G155" s="255"/>
      <c r="H155" s="258">
        <v>30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176</v>
      </c>
      <c r="AU155" s="264" t="s">
        <v>87</v>
      </c>
      <c r="AV155" s="13" t="s">
        <v>87</v>
      </c>
      <c r="AW155" s="13" t="s">
        <v>32</v>
      </c>
      <c r="AX155" s="13" t="s">
        <v>78</v>
      </c>
      <c r="AY155" s="264" t="s">
        <v>166</v>
      </c>
    </row>
    <row r="156" s="14" customFormat="1">
      <c r="B156" s="265"/>
      <c r="C156" s="266"/>
      <c r="D156" s="245" t="s">
        <v>176</v>
      </c>
      <c r="E156" s="267" t="s">
        <v>1</v>
      </c>
      <c r="F156" s="268" t="s">
        <v>181</v>
      </c>
      <c r="G156" s="266"/>
      <c r="H156" s="269">
        <v>30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176</v>
      </c>
      <c r="AU156" s="275" t="s">
        <v>87</v>
      </c>
      <c r="AV156" s="14" t="s">
        <v>174</v>
      </c>
      <c r="AW156" s="14" t="s">
        <v>32</v>
      </c>
      <c r="AX156" s="14" t="s">
        <v>85</v>
      </c>
      <c r="AY156" s="275" t="s">
        <v>166</v>
      </c>
    </row>
    <row r="157" s="1" customFormat="1" ht="24" customHeight="1">
      <c r="B157" s="37"/>
      <c r="C157" s="230" t="s">
        <v>189</v>
      </c>
      <c r="D157" s="230" t="s">
        <v>169</v>
      </c>
      <c r="E157" s="231" t="s">
        <v>361</v>
      </c>
      <c r="F157" s="232" t="s">
        <v>362</v>
      </c>
      <c r="G157" s="233" t="s">
        <v>172</v>
      </c>
      <c r="H157" s="234">
        <v>117</v>
      </c>
      <c r="I157" s="235"/>
      <c r="J157" s="236">
        <f>ROUND(I157*H157,2)</f>
        <v>0</v>
      </c>
      <c r="K157" s="232" t="s">
        <v>173</v>
      </c>
      <c r="L157" s="42"/>
      <c r="M157" s="237" t="s">
        <v>1</v>
      </c>
      <c r="N157" s="238" t="s">
        <v>43</v>
      </c>
      <c r="O157" s="85"/>
      <c r="P157" s="239">
        <f>O157*H157</f>
        <v>0</v>
      </c>
      <c r="Q157" s="239">
        <v>0.051679999999999997</v>
      </c>
      <c r="R157" s="239">
        <f>Q157*H157</f>
        <v>6.0465599999999995</v>
      </c>
      <c r="S157" s="239">
        <v>0</v>
      </c>
      <c r="T157" s="240">
        <f>S157*H157</f>
        <v>0</v>
      </c>
      <c r="AR157" s="241" t="s">
        <v>174</v>
      </c>
      <c r="AT157" s="241" t="s">
        <v>169</v>
      </c>
      <c r="AU157" s="241" t="s">
        <v>87</v>
      </c>
      <c r="AY157" s="16" t="s">
        <v>166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85</v>
      </c>
      <c r="BK157" s="242">
        <f>ROUND(I157*H157,2)</f>
        <v>0</v>
      </c>
      <c r="BL157" s="16" t="s">
        <v>174</v>
      </c>
      <c r="BM157" s="241" t="s">
        <v>363</v>
      </c>
    </row>
    <row r="158" s="13" customFormat="1">
      <c r="B158" s="254"/>
      <c r="C158" s="255"/>
      <c r="D158" s="245" t="s">
        <v>176</v>
      </c>
      <c r="E158" s="256" t="s">
        <v>1</v>
      </c>
      <c r="F158" s="257" t="s">
        <v>364</v>
      </c>
      <c r="G158" s="255"/>
      <c r="H158" s="258">
        <v>63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176</v>
      </c>
      <c r="AU158" s="264" t="s">
        <v>87</v>
      </c>
      <c r="AV158" s="13" t="s">
        <v>87</v>
      </c>
      <c r="AW158" s="13" t="s">
        <v>32</v>
      </c>
      <c r="AX158" s="13" t="s">
        <v>78</v>
      </c>
      <c r="AY158" s="264" t="s">
        <v>166</v>
      </c>
    </row>
    <row r="159" s="13" customFormat="1">
      <c r="B159" s="254"/>
      <c r="C159" s="255"/>
      <c r="D159" s="245" t="s">
        <v>176</v>
      </c>
      <c r="E159" s="256" t="s">
        <v>1</v>
      </c>
      <c r="F159" s="257" t="s">
        <v>365</v>
      </c>
      <c r="G159" s="255"/>
      <c r="H159" s="258">
        <v>54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176</v>
      </c>
      <c r="AU159" s="264" t="s">
        <v>87</v>
      </c>
      <c r="AV159" s="13" t="s">
        <v>87</v>
      </c>
      <c r="AW159" s="13" t="s">
        <v>32</v>
      </c>
      <c r="AX159" s="13" t="s">
        <v>78</v>
      </c>
      <c r="AY159" s="264" t="s">
        <v>166</v>
      </c>
    </row>
    <row r="160" s="14" customFormat="1">
      <c r="B160" s="265"/>
      <c r="C160" s="266"/>
      <c r="D160" s="245" t="s">
        <v>176</v>
      </c>
      <c r="E160" s="267" t="s">
        <v>1</v>
      </c>
      <c r="F160" s="268" t="s">
        <v>181</v>
      </c>
      <c r="G160" s="266"/>
      <c r="H160" s="269">
        <v>117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176</v>
      </c>
      <c r="AU160" s="275" t="s">
        <v>87</v>
      </c>
      <c r="AV160" s="14" t="s">
        <v>174</v>
      </c>
      <c r="AW160" s="14" t="s">
        <v>32</v>
      </c>
      <c r="AX160" s="14" t="s">
        <v>85</v>
      </c>
      <c r="AY160" s="275" t="s">
        <v>166</v>
      </c>
    </row>
    <row r="161" s="1" customFormat="1" ht="24" customHeight="1">
      <c r="B161" s="37"/>
      <c r="C161" s="230" t="s">
        <v>174</v>
      </c>
      <c r="D161" s="230" t="s">
        <v>169</v>
      </c>
      <c r="E161" s="231" t="s">
        <v>366</v>
      </c>
      <c r="F161" s="232" t="s">
        <v>367</v>
      </c>
      <c r="G161" s="233" t="s">
        <v>172</v>
      </c>
      <c r="H161" s="234">
        <v>286.5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0.069169999999999995</v>
      </c>
      <c r="R161" s="239">
        <f>Q161*H161</f>
        <v>19.817204999999998</v>
      </c>
      <c r="S161" s="239">
        <v>0</v>
      </c>
      <c r="T161" s="240">
        <f>S161*H161</f>
        <v>0</v>
      </c>
      <c r="AR161" s="241" t="s">
        <v>174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174</v>
      </c>
      <c r="BM161" s="241" t="s">
        <v>368</v>
      </c>
    </row>
    <row r="162" s="13" customFormat="1">
      <c r="B162" s="254"/>
      <c r="C162" s="255"/>
      <c r="D162" s="245" t="s">
        <v>176</v>
      </c>
      <c r="E162" s="256" t="s">
        <v>1</v>
      </c>
      <c r="F162" s="257" t="s">
        <v>369</v>
      </c>
      <c r="G162" s="255"/>
      <c r="H162" s="258">
        <v>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176</v>
      </c>
      <c r="AU162" s="264" t="s">
        <v>87</v>
      </c>
      <c r="AV162" s="13" t="s">
        <v>87</v>
      </c>
      <c r="AW162" s="13" t="s">
        <v>32</v>
      </c>
      <c r="AX162" s="13" t="s">
        <v>78</v>
      </c>
      <c r="AY162" s="264" t="s">
        <v>166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370</v>
      </c>
      <c r="G163" s="255"/>
      <c r="H163" s="258">
        <v>187.5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286.5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24" customHeight="1">
      <c r="B165" s="37"/>
      <c r="C165" s="230" t="s">
        <v>198</v>
      </c>
      <c r="D165" s="230" t="s">
        <v>169</v>
      </c>
      <c r="E165" s="231" t="s">
        <v>371</v>
      </c>
      <c r="F165" s="232" t="s">
        <v>372</v>
      </c>
      <c r="G165" s="233" t="s">
        <v>234</v>
      </c>
      <c r="H165" s="234">
        <v>120</v>
      </c>
      <c r="I165" s="235"/>
      <c r="J165" s="236">
        <f>ROUND(I165*H165,2)</f>
        <v>0</v>
      </c>
      <c r="K165" s="232" t="s">
        <v>173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0.00012</v>
      </c>
      <c r="R165" s="239">
        <f>Q165*H165</f>
        <v>0.0144</v>
      </c>
      <c r="S165" s="239">
        <v>0</v>
      </c>
      <c r="T165" s="240">
        <f>S165*H165</f>
        <v>0</v>
      </c>
      <c r="AR165" s="241" t="s">
        <v>174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174</v>
      </c>
      <c r="BM165" s="241" t="s">
        <v>373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374</v>
      </c>
      <c r="G166" s="255"/>
      <c r="H166" s="258">
        <v>120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120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24" customHeight="1">
      <c r="B168" s="37"/>
      <c r="C168" s="230" t="s">
        <v>167</v>
      </c>
      <c r="D168" s="230" t="s">
        <v>169</v>
      </c>
      <c r="E168" s="231" t="s">
        <v>375</v>
      </c>
      <c r="F168" s="232" t="s">
        <v>376</v>
      </c>
      <c r="G168" s="233" t="s">
        <v>234</v>
      </c>
      <c r="H168" s="234">
        <v>120</v>
      </c>
      <c r="I168" s="235"/>
      <c r="J168" s="236">
        <f>ROUND(I168*H168,2)</f>
        <v>0</v>
      </c>
      <c r="K168" s="232" t="s">
        <v>173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0.00012</v>
      </c>
      <c r="R168" s="239">
        <f>Q168*H168</f>
        <v>0.0144</v>
      </c>
      <c r="S168" s="239">
        <v>0</v>
      </c>
      <c r="T168" s="240">
        <f>S168*H168</f>
        <v>0</v>
      </c>
      <c r="AR168" s="241" t="s">
        <v>174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174</v>
      </c>
      <c r="BM168" s="241" t="s">
        <v>377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374</v>
      </c>
      <c r="G169" s="255"/>
      <c r="H169" s="258">
        <v>120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120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207</v>
      </c>
      <c r="D171" s="230" t="s">
        <v>169</v>
      </c>
      <c r="E171" s="231" t="s">
        <v>378</v>
      </c>
      <c r="F171" s="232" t="s">
        <v>379</v>
      </c>
      <c r="G171" s="233" t="s">
        <v>172</v>
      </c>
      <c r="H171" s="234">
        <v>162</v>
      </c>
      <c r="I171" s="235"/>
      <c r="J171" s="236">
        <f>ROUND(I171*H171,2)</f>
        <v>0</v>
      </c>
      <c r="K171" s="232" t="s">
        <v>173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0.17818000000000001</v>
      </c>
      <c r="R171" s="239">
        <f>Q171*H171</f>
        <v>28.865159999999999</v>
      </c>
      <c r="S171" s="239">
        <v>0</v>
      </c>
      <c r="T171" s="240">
        <f>S171*H171</f>
        <v>0</v>
      </c>
      <c r="AR171" s="241" t="s">
        <v>174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174</v>
      </c>
      <c r="BM171" s="241" t="s">
        <v>380</v>
      </c>
    </row>
    <row r="172" s="12" customFormat="1">
      <c r="B172" s="243"/>
      <c r="C172" s="244"/>
      <c r="D172" s="245" t="s">
        <v>176</v>
      </c>
      <c r="E172" s="246" t="s">
        <v>1</v>
      </c>
      <c r="F172" s="247" t="s">
        <v>381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176</v>
      </c>
      <c r="AU172" s="253" t="s">
        <v>87</v>
      </c>
      <c r="AV172" s="12" t="s">
        <v>85</v>
      </c>
      <c r="AW172" s="12" t="s">
        <v>32</v>
      </c>
      <c r="AX172" s="12" t="s">
        <v>78</v>
      </c>
      <c r="AY172" s="253" t="s">
        <v>166</v>
      </c>
    </row>
    <row r="173" s="13" customFormat="1">
      <c r="B173" s="254"/>
      <c r="C173" s="255"/>
      <c r="D173" s="245" t="s">
        <v>176</v>
      </c>
      <c r="E173" s="256" t="s">
        <v>1</v>
      </c>
      <c r="F173" s="257" t="s">
        <v>382</v>
      </c>
      <c r="G173" s="255"/>
      <c r="H173" s="258">
        <v>162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176</v>
      </c>
      <c r="AU173" s="264" t="s">
        <v>87</v>
      </c>
      <c r="AV173" s="13" t="s">
        <v>87</v>
      </c>
      <c r="AW173" s="13" t="s">
        <v>32</v>
      </c>
      <c r="AX173" s="13" t="s">
        <v>78</v>
      </c>
      <c r="AY173" s="264" t="s">
        <v>166</v>
      </c>
    </row>
    <row r="174" s="14" customFormat="1">
      <c r="B174" s="265"/>
      <c r="C174" s="266"/>
      <c r="D174" s="245" t="s">
        <v>176</v>
      </c>
      <c r="E174" s="267" t="s">
        <v>1</v>
      </c>
      <c r="F174" s="268" t="s">
        <v>181</v>
      </c>
      <c r="G174" s="266"/>
      <c r="H174" s="269">
        <v>162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176</v>
      </c>
      <c r="AU174" s="275" t="s">
        <v>87</v>
      </c>
      <c r="AV174" s="14" t="s">
        <v>174</v>
      </c>
      <c r="AW174" s="14" t="s">
        <v>32</v>
      </c>
      <c r="AX174" s="14" t="s">
        <v>85</v>
      </c>
      <c r="AY174" s="275" t="s">
        <v>166</v>
      </c>
    </row>
    <row r="175" s="11" customFormat="1" ht="22.8" customHeight="1">
      <c r="B175" s="214"/>
      <c r="C175" s="215"/>
      <c r="D175" s="216" t="s">
        <v>77</v>
      </c>
      <c r="E175" s="228" t="s">
        <v>174</v>
      </c>
      <c r="F175" s="228" t="s">
        <v>383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SUM(P176:P186)</f>
        <v>0</v>
      </c>
      <c r="Q175" s="222"/>
      <c r="R175" s="223">
        <f>SUM(R176:R186)</f>
        <v>6.1642395000000008</v>
      </c>
      <c r="S175" s="222"/>
      <c r="T175" s="224">
        <f>SUM(T176:T186)</f>
        <v>0</v>
      </c>
      <c r="AR175" s="225" t="s">
        <v>85</v>
      </c>
      <c r="AT175" s="226" t="s">
        <v>77</v>
      </c>
      <c r="AU175" s="226" t="s">
        <v>85</v>
      </c>
      <c r="AY175" s="225" t="s">
        <v>166</v>
      </c>
      <c r="BK175" s="227">
        <f>SUM(BK176:BK186)</f>
        <v>0</v>
      </c>
    </row>
    <row r="176" s="1" customFormat="1" ht="16.5" customHeight="1">
      <c r="B176" s="37"/>
      <c r="C176" s="230" t="s">
        <v>215</v>
      </c>
      <c r="D176" s="230" t="s">
        <v>169</v>
      </c>
      <c r="E176" s="231" t="s">
        <v>384</v>
      </c>
      <c r="F176" s="232" t="s">
        <v>385</v>
      </c>
      <c r="G176" s="233" t="s">
        <v>386</v>
      </c>
      <c r="H176" s="234">
        <v>2.25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2.45343</v>
      </c>
      <c r="R176" s="239">
        <f>Q176*H176</f>
        <v>5.5202175000000002</v>
      </c>
      <c r="S176" s="239">
        <v>0</v>
      </c>
      <c r="T176" s="240">
        <f>S176*H176</f>
        <v>0</v>
      </c>
      <c r="AR176" s="241" t="s">
        <v>174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174</v>
      </c>
      <c r="BM176" s="241" t="s">
        <v>387</v>
      </c>
    </row>
    <row r="177" s="12" customFormat="1">
      <c r="B177" s="243"/>
      <c r="C177" s="244"/>
      <c r="D177" s="245" t="s">
        <v>176</v>
      </c>
      <c r="E177" s="246" t="s">
        <v>1</v>
      </c>
      <c r="F177" s="247" t="s">
        <v>388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176</v>
      </c>
      <c r="AU177" s="253" t="s">
        <v>87</v>
      </c>
      <c r="AV177" s="12" t="s">
        <v>85</v>
      </c>
      <c r="AW177" s="12" t="s">
        <v>32</v>
      </c>
      <c r="AX177" s="12" t="s">
        <v>78</v>
      </c>
      <c r="AY177" s="253" t="s">
        <v>166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389</v>
      </c>
      <c r="G178" s="255"/>
      <c r="H178" s="258">
        <v>2.25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2.25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24" customHeight="1">
      <c r="B180" s="37"/>
      <c r="C180" s="230" t="s">
        <v>182</v>
      </c>
      <c r="D180" s="230" t="s">
        <v>169</v>
      </c>
      <c r="E180" s="231" t="s">
        <v>390</v>
      </c>
      <c r="F180" s="232" t="s">
        <v>391</v>
      </c>
      <c r="G180" s="233" t="s">
        <v>172</v>
      </c>
      <c r="H180" s="234">
        <v>15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0.01128</v>
      </c>
      <c r="R180" s="239">
        <f>Q180*H180</f>
        <v>0.16919999999999999</v>
      </c>
      <c r="S180" s="239">
        <v>0</v>
      </c>
      <c r="T180" s="240">
        <f>S180*H180</f>
        <v>0</v>
      </c>
      <c r="AR180" s="241" t="s">
        <v>174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174</v>
      </c>
      <c r="BM180" s="241" t="s">
        <v>392</v>
      </c>
    </row>
    <row r="181" s="12" customFormat="1">
      <c r="B181" s="243"/>
      <c r="C181" s="244"/>
      <c r="D181" s="245" t="s">
        <v>176</v>
      </c>
      <c r="E181" s="246" t="s">
        <v>1</v>
      </c>
      <c r="F181" s="247" t="s">
        <v>393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176</v>
      </c>
      <c r="AU181" s="253" t="s">
        <v>87</v>
      </c>
      <c r="AV181" s="12" t="s">
        <v>85</v>
      </c>
      <c r="AW181" s="12" t="s">
        <v>32</v>
      </c>
      <c r="AX181" s="12" t="s">
        <v>78</v>
      </c>
      <c r="AY181" s="253" t="s">
        <v>166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394</v>
      </c>
      <c r="G182" s="255"/>
      <c r="H182" s="258">
        <v>15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15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16.5" customHeight="1">
      <c r="B184" s="37"/>
      <c r="C184" s="230" t="s">
        <v>227</v>
      </c>
      <c r="D184" s="230" t="s">
        <v>169</v>
      </c>
      <c r="E184" s="231" t="s">
        <v>395</v>
      </c>
      <c r="F184" s="232" t="s">
        <v>396</v>
      </c>
      <c r="G184" s="233" t="s">
        <v>192</v>
      </c>
      <c r="H184" s="234">
        <v>0.45000000000000001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1.0551600000000001</v>
      </c>
      <c r="R184" s="239">
        <f>Q184*H184</f>
        <v>0.47482200000000008</v>
      </c>
      <c r="S184" s="239">
        <v>0</v>
      </c>
      <c r="T184" s="240">
        <f>S184*H184</f>
        <v>0</v>
      </c>
      <c r="AR184" s="241" t="s">
        <v>174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174</v>
      </c>
      <c r="BM184" s="241" t="s">
        <v>397</v>
      </c>
    </row>
    <row r="185" s="13" customFormat="1">
      <c r="B185" s="254"/>
      <c r="C185" s="255"/>
      <c r="D185" s="245" t="s">
        <v>176</v>
      </c>
      <c r="E185" s="256" t="s">
        <v>1</v>
      </c>
      <c r="F185" s="257" t="s">
        <v>398</v>
      </c>
      <c r="G185" s="255"/>
      <c r="H185" s="258">
        <v>0.45000000000000001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176</v>
      </c>
      <c r="AU185" s="264" t="s">
        <v>87</v>
      </c>
      <c r="AV185" s="13" t="s">
        <v>87</v>
      </c>
      <c r="AW185" s="13" t="s">
        <v>32</v>
      </c>
      <c r="AX185" s="13" t="s">
        <v>78</v>
      </c>
      <c r="AY185" s="264" t="s">
        <v>166</v>
      </c>
    </row>
    <row r="186" s="14" customFormat="1">
      <c r="B186" s="265"/>
      <c r="C186" s="266"/>
      <c r="D186" s="245" t="s">
        <v>176</v>
      </c>
      <c r="E186" s="267" t="s">
        <v>1</v>
      </c>
      <c r="F186" s="268" t="s">
        <v>181</v>
      </c>
      <c r="G186" s="266"/>
      <c r="H186" s="269">
        <v>0.45000000000000001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176</v>
      </c>
      <c r="AU186" s="275" t="s">
        <v>87</v>
      </c>
      <c r="AV186" s="14" t="s">
        <v>174</v>
      </c>
      <c r="AW186" s="14" t="s">
        <v>32</v>
      </c>
      <c r="AX186" s="14" t="s">
        <v>85</v>
      </c>
      <c r="AY186" s="275" t="s">
        <v>166</v>
      </c>
    </row>
    <row r="187" s="11" customFormat="1" ht="22.8" customHeight="1">
      <c r="B187" s="214"/>
      <c r="C187" s="215"/>
      <c r="D187" s="216" t="s">
        <v>77</v>
      </c>
      <c r="E187" s="228" t="s">
        <v>167</v>
      </c>
      <c r="F187" s="228" t="s">
        <v>168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SUM(P188:P231)</f>
        <v>0</v>
      </c>
      <c r="Q187" s="222"/>
      <c r="R187" s="223">
        <f>SUM(R188:R231)</f>
        <v>46.387179000000003</v>
      </c>
      <c r="S187" s="222"/>
      <c r="T187" s="224">
        <f>SUM(T188:T231)</f>
        <v>0</v>
      </c>
      <c r="AR187" s="225" t="s">
        <v>85</v>
      </c>
      <c r="AT187" s="226" t="s">
        <v>77</v>
      </c>
      <c r="AU187" s="226" t="s">
        <v>85</v>
      </c>
      <c r="AY187" s="225" t="s">
        <v>166</v>
      </c>
      <c r="BK187" s="227">
        <f>SUM(BK188:BK231)</f>
        <v>0</v>
      </c>
    </row>
    <row r="188" s="1" customFormat="1" ht="24" customHeight="1">
      <c r="B188" s="37"/>
      <c r="C188" s="230" t="s">
        <v>231</v>
      </c>
      <c r="D188" s="230" t="s">
        <v>169</v>
      </c>
      <c r="E188" s="231" t="s">
        <v>399</v>
      </c>
      <c r="F188" s="232" t="s">
        <v>400</v>
      </c>
      <c r="G188" s="233" t="s">
        <v>172</v>
      </c>
      <c r="H188" s="234">
        <v>929.85000000000002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0.0043800000000000002</v>
      </c>
      <c r="R188" s="239">
        <f>Q188*H188</f>
        <v>4.072743</v>
      </c>
      <c r="S188" s="239">
        <v>0</v>
      </c>
      <c r="T188" s="240">
        <f>S188*H188</f>
        <v>0</v>
      </c>
      <c r="AR188" s="241" t="s">
        <v>174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174</v>
      </c>
      <c r="BM188" s="241" t="s">
        <v>401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402</v>
      </c>
      <c r="G189" s="255"/>
      <c r="H189" s="258">
        <v>237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3" customFormat="1">
      <c r="B190" s="254"/>
      <c r="C190" s="255"/>
      <c r="D190" s="245" t="s">
        <v>176</v>
      </c>
      <c r="E190" s="256" t="s">
        <v>1</v>
      </c>
      <c r="F190" s="257" t="s">
        <v>403</v>
      </c>
      <c r="G190" s="255"/>
      <c r="H190" s="258">
        <v>150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176</v>
      </c>
      <c r="AU190" s="264" t="s">
        <v>87</v>
      </c>
      <c r="AV190" s="13" t="s">
        <v>87</v>
      </c>
      <c r="AW190" s="13" t="s">
        <v>32</v>
      </c>
      <c r="AX190" s="13" t="s">
        <v>78</v>
      </c>
      <c r="AY190" s="264" t="s">
        <v>166</v>
      </c>
    </row>
    <row r="191" s="13" customFormat="1">
      <c r="B191" s="254"/>
      <c r="C191" s="255"/>
      <c r="D191" s="245" t="s">
        <v>176</v>
      </c>
      <c r="E191" s="256" t="s">
        <v>1</v>
      </c>
      <c r="F191" s="257" t="s">
        <v>404</v>
      </c>
      <c r="G191" s="255"/>
      <c r="H191" s="258">
        <v>542.85000000000002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176</v>
      </c>
      <c r="AU191" s="264" t="s">
        <v>87</v>
      </c>
      <c r="AV191" s="13" t="s">
        <v>87</v>
      </c>
      <c r="AW191" s="13" t="s">
        <v>32</v>
      </c>
      <c r="AX191" s="13" t="s">
        <v>78</v>
      </c>
      <c r="AY191" s="264" t="s">
        <v>166</v>
      </c>
    </row>
    <row r="192" s="14" customFormat="1">
      <c r="B192" s="265"/>
      <c r="C192" s="266"/>
      <c r="D192" s="245" t="s">
        <v>176</v>
      </c>
      <c r="E192" s="267" t="s">
        <v>1</v>
      </c>
      <c r="F192" s="268" t="s">
        <v>181</v>
      </c>
      <c r="G192" s="266"/>
      <c r="H192" s="269">
        <v>929.85000000000002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176</v>
      </c>
      <c r="AU192" s="275" t="s">
        <v>87</v>
      </c>
      <c r="AV192" s="14" t="s">
        <v>174</v>
      </c>
      <c r="AW192" s="14" t="s">
        <v>32</v>
      </c>
      <c r="AX192" s="14" t="s">
        <v>85</v>
      </c>
      <c r="AY192" s="275" t="s">
        <v>166</v>
      </c>
    </row>
    <row r="193" s="1" customFormat="1" ht="24" customHeight="1">
      <c r="B193" s="37"/>
      <c r="C193" s="230" t="s">
        <v>236</v>
      </c>
      <c r="D193" s="230" t="s">
        <v>169</v>
      </c>
      <c r="E193" s="231" t="s">
        <v>405</v>
      </c>
      <c r="F193" s="232" t="s">
        <v>406</v>
      </c>
      <c r="G193" s="233" t="s">
        <v>172</v>
      </c>
      <c r="H193" s="234">
        <v>929.85000000000002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0.0030000000000000001</v>
      </c>
      <c r="R193" s="239">
        <f>Q193*H193</f>
        <v>2.7895500000000002</v>
      </c>
      <c r="S193" s="239">
        <v>0</v>
      </c>
      <c r="T193" s="240">
        <f>S193*H193</f>
        <v>0</v>
      </c>
      <c r="AR193" s="241" t="s">
        <v>174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174</v>
      </c>
      <c r="BM193" s="241" t="s">
        <v>407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402</v>
      </c>
      <c r="G194" s="255"/>
      <c r="H194" s="258">
        <v>237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3" customFormat="1">
      <c r="B195" s="254"/>
      <c r="C195" s="255"/>
      <c r="D195" s="245" t="s">
        <v>176</v>
      </c>
      <c r="E195" s="256" t="s">
        <v>1</v>
      </c>
      <c r="F195" s="257" t="s">
        <v>403</v>
      </c>
      <c r="G195" s="255"/>
      <c r="H195" s="258">
        <v>150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176</v>
      </c>
      <c r="AU195" s="264" t="s">
        <v>87</v>
      </c>
      <c r="AV195" s="13" t="s">
        <v>87</v>
      </c>
      <c r="AW195" s="13" t="s">
        <v>32</v>
      </c>
      <c r="AX195" s="13" t="s">
        <v>78</v>
      </c>
      <c r="AY195" s="264" t="s">
        <v>166</v>
      </c>
    </row>
    <row r="196" s="13" customFormat="1">
      <c r="B196" s="254"/>
      <c r="C196" s="255"/>
      <c r="D196" s="245" t="s">
        <v>176</v>
      </c>
      <c r="E196" s="256" t="s">
        <v>1</v>
      </c>
      <c r="F196" s="257" t="s">
        <v>404</v>
      </c>
      <c r="G196" s="255"/>
      <c r="H196" s="258">
        <v>542.85000000000002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176</v>
      </c>
      <c r="AU196" s="264" t="s">
        <v>87</v>
      </c>
      <c r="AV196" s="13" t="s">
        <v>87</v>
      </c>
      <c r="AW196" s="13" t="s">
        <v>32</v>
      </c>
      <c r="AX196" s="13" t="s">
        <v>78</v>
      </c>
      <c r="AY196" s="264" t="s">
        <v>166</v>
      </c>
    </row>
    <row r="197" s="14" customFormat="1">
      <c r="B197" s="265"/>
      <c r="C197" s="266"/>
      <c r="D197" s="245" t="s">
        <v>176</v>
      </c>
      <c r="E197" s="267" t="s">
        <v>1</v>
      </c>
      <c r="F197" s="268" t="s">
        <v>181</v>
      </c>
      <c r="G197" s="266"/>
      <c r="H197" s="269">
        <v>929.85000000000002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176</v>
      </c>
      <c r="AU197" s="275" t="s">
        <v>87</v>
      </c>
      <c r="AV197" s="14" t="s">
        <v>174</v>
      </c>
      <c r="AW197" s="14" t="s">
        <v>32</v>
      </c>
      <c r="AX197" s="14" t="s">
        <v>85</v>
      </c>
      <c r="AY197" s="275" t="s">
        <v>166</v>
      </c>
    </row>
    <row r="198" s="1" customFormat="1" ht="24" customHeight="1">
      <c r="B198" s="37"/>
      <c r="C198" s="230" t="s">
        <v>240</v>
      </c>
      <c r="D198" s="230" t="s">
        <v>169</v>
      </c>
      <c r="E198" s="231" t="s">
        <v>408</v>
      </c>
      <c r="F198" s="232" t="s">
        <v>409</v>
      </c>
      <c r="G198" s="233" t="s">
        <v>172</v>
      </c>
      <c r="H198" s="234">
        <v>375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0.017000000000000001</v>
      </c>
      <c r="R198" s="239">
        <f>Q198*H198</f>
        <v>6.3750000000000009</v>
      </c>
      <c r="S198" s="239">
        <v>0</v>
      </c>
      <c r="T198" s="240">
        <f>S198*H198</f>
        <v>0</v>
      </c>
      <c r="AR198" s="241" t="s">
        <v>174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174</v>
      </c>
      <c r="BM198" s="241" t="s">
        <v>410</v>
      </c>
    </row>
    <row r="199" s="13" customFormat="1">
      <c r="B199" s="254"/>
      <c r="C199" s="255"/>
      <c r="D199" s="245" t="s">
        <v>176</v>
      </c>
      <c r="E199" s="256" t="s">
        <v>1</v>
      </c>
      <c r="F199" s="257" t="s">
        <v>293</v>
      </c>
      <c r="G199" s="255"/>
      <c r="H199" s="258">
        <v>375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176</v>
      </c>
      <c r="AU199" s="264" t="s">
        <v>87</v>
      </c>
      <c r="AV199" s="13" t="s">
        <v>87</v>
      </c>
      <c r="AW199" s="13" t="s">
        <v>32</v>
      </c>
      <c r="AX199" s="13" t="s">
        <v>78</v>
      </c>
      <c r="AY199" s="264" t="s">
        <v>166</v>
      </c>
    </row>
    <row r="200" s="14" customFormat="1">
      <c r="B200" s="265"/>
      <c r="C200" s="266"/>
      <c r="D200" s="245" t="s">
        <v>176</v>
      </c>
      <c r="E200" s="267" t="s">
        <v>1</v>
      </c>
      <c r="F200" s="268" t="s">
        <v>181</v>
      </c>
      <c r="G200" s="266"/>
      <c r="H200" s="269">
        <v>375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176</v>
      </c>
      <c r="AU200" s="275" t="s">
        <v>87</v>
      </c>
      <c r="AV200" s="14" t="s">
        <v>174</v>
      </c>
      <c r="AW200" s="14" t="s">
        <v>32</v>
      </c>
      <c r="AX200" s="14" t="s">
        <v>85</v>
      </c>
      <c r="AY200" s="275" t="s">
        <v>166</v>
      </c>
    </row>
    <row r="201" s="1" customFormat="1" ht="16.5" customHeight="1">
      <c r="B201" s="37"/>
      <c r="C201" s="230" t="s">
        <v>244</v>
      </c>
      <c r="D201" s="230" t="s">
        <v>169</v>
      </c>
      <c r="E201" s="231" t="s">
        <v>170</v>
      </c>
      <c r="F201" s="232" t="s">
        <v>171</v>
      </c>
      <c r="G201" s="233" t="s">
        <v>172</v>
      </c>
      <c r="H201" s="234">
        <v>906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174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174</v>
      </c>
      <c r="BM201" s="241" t="s">
        <v>411</v>
      </c>
    </row>
    <row r="202" s="12" customFormat="1">
      <c r="B202" s="243"/>
      <c r="C202" s="244"/>
      <c r="D202" s="245" t="s">
        <v>176</v>
      </c>
      <c r="E202" s="246" t="s">
        <v>1</v>
      </c>
      <c r="F202" s="247" t="s">
        <v>177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176</v>
      </c>
      <c r="AU202" s="253" t="s">
        <v>87</v>
      </c>
      <c r="AV202" s="12" t="s">
        <v>85</v>
      </c>
      <c r="AW202" s="12" t="s">
        <v>32</v>
      </c>
      <c r="AX202" s="12" t="s">
        <v>78</v>
      </c>
      <c r="AY202" s="253" t="s">
        <v>166</v>
      </c>
    </row>
    <row r="203" s="13" customFormat="1">
      <c r="B203" s="254"/>
      <c r="C203" s="255"/>
      <c r="D203" s="245" t="s">
        <v>176</v>
      </c>
      <c r="E203" s="256" t="s">
        <v>1</v>
      </c>
      <c r="F203" s="257" t="s">
        <v>178</v>
      </c>
      <c r="G203" s="255"/>
      <c r="H203" s="258">
        <v>18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176</v>
      </c>
      <c r="AU203" s="264" t="s">
        <v>87</v>
      </c>
      <c r="AV203" s="13" t="s">
        <v>87</v>
      </c>
      <c r="AW203" s="13" t="s">
        <v>32</v>
      </c>
      <c r="AX203" s="13" t="s">
        <v>78</v>
      </c>
      <c r="AY203" s="264" t="s">
        <v>166</v>
      </c>
    </row>
    <row r="204" s="12" customFormat="1">
      <c r="B204" s="243"/>
      <c r="C204" s="244"/>
      <c r="D204" s="245" t="s">
        <v>176</v>
      </c>
      <c r="E204" s="246" t="s">
        <v>1</v>
      </c>
      <c r="F204" s="247" t="s">
        <v>412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176</v>
      </c>
      <c r="AU204" s="253" t="s">
        <v>87</v>
      </c>
      <c r="AV204" s="12" t="s">
        <v>85</v>
      </c>
      <c r="AW204" s="12" t="s">
        <v>32</v>
      </c>
      <c r="AX204" s="12" t="s">
        <v>78</v>
      </c>
      <c r="AY204" s="253" t="s">
        <v>166</v>
      </c>
    </row>
    <row r="205" s="13" customFormat="1">
      <c r="B205" s="254"/>
      <c r="C205" s="255"/>
      <c r="D205" s="245" t="s">
        <v>176</v>
      </c>
      <c r="E205" s="256" t="s">
        <v>1</v>
      </c>
      <c r="F205" s="257" t="s">
        <v>180</v>
      </c>
      <c r="G205" s="255"/>
      <c r="H205" s="258">
        <v>888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176</v>
      </c>
      <c r="AU205" s="264" t="s">
        <v>87</v>
      </c>
      <c r="AV205" s="13" t="s">
        <v>87</v>
      </c>
      <c r="AW205" s="13" t="s">
        <v>32</v>
      </c>
      <c r="AX205" s="13" t="s">
        <v>78</v>
      </c>
      <c r="AY205" s="264" t="s">
        <v>166</v>
      </c>
    </row>
    <row r="206" s="14" customFormat="1">
      <c r="B206" s="265"/>
      <c r="C206" s="266"/>
      <c r="D206" s="245" t="s">
        <v>176</v>
      </c>
      <c r="E206" s="267" t="s">
        <v>1</v>
      </c>
      <c r="F206" s="268" t="s">
        <v>181</v>
      </c>
      <c r="G206" s="266"/>
      <c r="H206" s="269">
        <v>906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AT206" s="275" t="s">
        <v>176</v>
      </c>
      <c r="AU206" s="275" t="s">
        <v>87</v>
      </c>
      <c r="AV206" s="14" t="s">
        <v>174</v>
      </c>
      <c r="AW206" s="14" t="s">
        <v>32</v>
      </c>
      <c r="AX206" s="14" t="s">
        <v>85</v>
      </c>
      <c r="AY206" s="275" t="s">
        <v>166</v>
      </c>
    </row>
    <row r="207" s="1" customFormat="1" ht="24" customHeight="1">
      <c r="B207" s="37"/>
      <c r="C207" s="230" t="s">
        <v>8</v>
      </c>
      <c r="D207" s="230" t="s">
        <v>169</v>
      </c>
      <c r="E207" s="231" t="s">
        <v>413</v>
      </c>
      <c r="F207" s="232" t="s">
        <v>414</v>
      </c>
      <c r="G207" s="233" t="s">
        <v>172</v>
      </c>
      <c r="H207" s="234">
        <v>900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AR207" s="241" t="s">
        <v>174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174</v>
      </c>
      <c r="BM207" s="241" t="s">
        <v>415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416</v>
      </c>
      <c r="G208" s="255"/>
      <c r="H208" s="258">
        <v>900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900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219</v>
      </c>
      <c r="D210" s="230" t="s">
        <v>169</v>
      </c>
      <c r="E210" s="231" t="s">
        <v>417</v>
      </c>
      <c r="F210" s="232" t="s">
        <v>418</v>
      </c>
      <c r="G210" s="233" t="s">
        <v>172</v>
      </c>
      <c r="H210" s="234">
        <v>120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AR210" s="241" t="s">
        <v>174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174</v>
      </c>
      <c r="BM210" s="241" t="s">
        <v>419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374</v>
      </c>
      <c r="G211" s="255"/>
      <c r="H211" s="258">
        <v>120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120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254</v>
      </c>
      <c r="D213" s="230" t="s">
        <v>169</v>
      </c>
      <c r="E213" s="231" t="s">
        <v>420</v>
      </c>
      <c r="F213" s="232" t="s">
        <v>421</v>
      </c>
      <c r="G213" s="233" t="s">
        <v>386</v>
      </c>
      <c r="H213" s="234">
        <v>8.4000000000000004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2.45329</v>
      </c>
      <c r="R213" s="239">
        <f>Q213*H213</f>
        <v>20.607635999999999</v>
      </c>
      <c r="S213" s="239">
        <v>0</v>
      </c>
      <c r="T213" s="240">
        <f>S213*H213</f>
        <v>0</v>
      </c>
      <c r="AR213" s="241" t="s">
        <v>174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174</v>
      </c>
      <c r="BM213" s="241" t="s">
        <v>422</v>
      </c>
    </row>
    <row r="214" s="13" customFormat="1">
      <c r="B214" s="254"/>
      <c r="C214" s="255"/>
      <c r="D214" s="245" t="s">
        <v>176</v>
      </c>
      <c r="E214" s="256" t="s">
        <v>1</v>
      </c>
      <c r="F214" s="257" t="s">
        <v>423</v>
      </c>
      <c r="G214" s="255"/>
      <c r="H214" s="258">
        <v>7.9500000000000002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176</v>
      </c>
      <c r="AU214" s="264" t="s">
        <v>87</v>
      </c>
      <c r="AV214" s="13" t="s">
        <v>87</v>
      </c>
      <c r="AW214" s="13" t="s">
        <v>32</v>
      </c>
      <c r="AX214" s="13" t="s">
        <v>78</v>
      </c>
      <c r="AY214" s="264" t="s">
        <v>166</v>
      </c>
    </row>
    <row r="215" s="13" customFormat="1">
      <c r="B215" s="254"/>
      <c r="C215" s="255"/>
      <c r="D215" s="245" t="s">
        <v>176</v>
      </c>
      <c r="E215" s="256" t="s">
        <v>1</v>
      </c>
      <c r="F215" s="257" t="s">
        <v>424</v>
      </c>
      <c r="G215" s="255"/>
      <c r="H215" s="258">
        <v>0.45000000000000001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176</v>
      </c>
      <c r="AU215" s="264" t="s">
        <v>87</v>
      </c>
      <c r="AV215" s="13" t="s">
        <v>87</v>
      </c>
      <c r="AW215" s="13" t="s">
        <v>32</v>
      </c>
      <c r="AX215" s="13" t="s">
        <v>78</v>
      </c>
      <c r="AY215" s="264" t="s">
        <v>166</v>
      </c>
    </row>
    <row r="216" s="14" customFormat="1">
      <c r="B216" s="265"/>
      <c r="C216" s="266"/>
      <c r="D216" s="245" t="s">
        <v>176</v>
      </c>
      <c r="E216" s="267" t="s">
        <v>1</v>
      </c>
      <c r="F216" s="268" t="s">
        <v>181</v>
      </c>
      <c r="G216" s="266"/>
      <c r="H216" s="269">
        <v>8.4000000000000004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176</v>
      </c>
      <c r="AU216" s="275" t="s">
        <v>87</v>
      </c>
      <c r="AV216" s="14" t="s">
        <v>174</v>
      </c>
      <c r="AW216" s="14" t="s">
        <v>32</v>
      </c>
      <c r="AX216" s="14" t="s">
        <v>85</v>
      </c>
      <c r="AY216" s="275" t="s">
        <v>166</v>
      </c>
    </row>
    <row r="217" s="1" customFormat="1" ht="24" customHeight="1">
      <c r="B217" s="37"/>
      <c r="C217" s="230" t="s">
        <v>258</v>
      </c>
      <c r="D217" s="230" t="s">
        <v>169</v>
      </c>
      <c r="E217" s="231" t="s">
        <v>425</v>
      </c>
      <c r="F217" s="232" t="s">
        <v>426</v>
      </c>
      <c r="G217" s="233" t="s">
        <v>172</v>
      </c>
      <c r="H217" s="234">
        <v>38.850000000000001</v>
      </c>
      <c r="I217" s="235"/>
      <c r="J217" s="236">
        <f>ROUND(I217*H217,2)</f>
        <v>0</v>
      </c>
      <c r="K217" s="232" t="s">
        <v>173</v>
      </c>
      <c r="L217" s="42"/>
      <c r="M217" s="237" t="s">
        <v>1</v>
      </c>
      <c r="N217" s="238" t="s">
        <v>43</v>
      </c>
      <c r="O217" s="85"/>
      <c r="P217" s="239">
        <f>O217*H217</f>
        <v>0</v>
      </c>
      <c r="Q217" s="239">
        <v>0.063</v>
      </c>
      <c r="R217" s="239">
        <f>Q217*H217</f>
        <v>2.4475500000000001</v>
      </c>
      <c r="S217" s="239">
        <v>0</v>
      </c>
      <c r="T217" s="240">
        <f>S217*H217</f>
        <v>0</v>
      </c>
      <c r="AR217" s="241" t="s">
        <v>174</v>
      </c>
      <c r="AT217" s="241" t="s">
        <v>169</v>
      </c>
      <c r="AU217" s="241" t="s">
        <v>87</v>
      </c>
      <c r="AY217" s="16" t="s">
        <v>166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85</v>
      </c>
      <c r="BK217" s="242">
        <f>ROUND(I217*H217,2)</f>
        <v>0</v>
      </c>
      <c r="BL217" s="16" t="s">
        <v>174</v>
      </c>
      <c r="BM217" s="241" t="s">
        <v>427</v>
      </c>
    </row>
    <row r="218" s="13" customFormat="1">
      <c r="B218" s="254"/>
      <c r="C218" s="255"/>
      <c r="D218" s="245" t="s">
        <v>176</v>
      </c>
      <c r="E218" s="256" t="s">
        <v>1</v>
      </c>
      <c r="F218" s="257" t="s">
        <v>394</v>
      </c>
      <c r="G218" s="255"/>
      <c r="H218" s="258">
        <v>15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176</v>
      </c>
      <c r="AU218" s="264" t="s">
        <v>87</v>
      </c>
      <c r="AV218" s="13" t="s">
        <v>87</v>
      </c>
      <c r="AW218" s="13" t="s">
        <v>32</v>
      </c>
      <c r="AX218" s="13" t="s">
        <v>78</v>
      </c>
      <c r="AY218" s="264" t="s">
        <v>166</v>
      </c>
    </row>
    <row r="219" s="13" customFormat="1">
      <c r="B219" s="254"/>
      <c r="C219" s="255"/>
      <c r="D219" s="245" t="s">
        <v>176</v>
      </c>
      <c r="E219" s="256" t="s">
        <v>1</v>
      </c>
      <c r="F219" s="257" t="s">
        <v>428</v>
      </c>
      <c r="G219" s="255"/>
      <c r="H219" s="258">
        <v>23.850000000000001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176</v>
      </c>
      <c r="AU219" s="264" t="s">
        <v>87</v>
      </c>
      <c r="AV219" s="13" t="s">
        <v>87</v>
      </c>
      <c r="AW219" s="13" t="s">
        <v>32</v>
      </c>
      <c r="AX219" s="13" t="s">
        <v>78</v>
      </c>
      <c r="AY219" s="264" t="s">
        <v>166</v>
      </c>
    </row>
    <row r="220" s="14" customFormat="1">
      <c r="B220" s="265"/>
      <c r="C220" s="266"/>
      <c r="D220" s="245" t="s">
        <v>176</v>
      </c>
      <c r="E220" s="267" t="s">
        <v>1</v>
      </c>
      <c r="F220" s="268" t="s">
        <v>181</v>
      </c>
      <c r="G220" s="266"/>
      <c r="H220" s="269">
        <v>38.850000000000001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176</v>
      </c>
      <c r="AU220" s="275" t="s">
        <v>87</v>
      </c>
      <c r="AV220" s="14" t="s">
        <v>174</v>
      </c>
      <c r="AW220" s="14" t="s">
        <v>32</v>
      </c>
      <c r="AX220" s="14" t="s">
        <v>85</v>
      </c>
      <c r="AY220" s="275" t="s">
        <v>166</v>
      </c>
    </row>
    <row r="221" s="1" customFormat="1" ht="24" customHeight="1">
      <c r="B221" s="37"/>
      <c r="C221" s="230" t="s">
        <v>262</v>
      </c>
      <c r="D221" s="230" t="s">
        <v>169</v>
      </c>
      <c r="E221" s="231" t="s">
        <v>429</v>
      </c>
      <c r="F221" s="232" t="s">
        <v>430</v>
      </c>
      <c r="G221" s="233" t="s">
        <v>172</v>
      </c>
      <c r="H221" s="234">
        <v>198</v>
      </c>
      <c r="I221" s="235"/>
      <c r="J221" s="236">
        <f>ROUND(I221*H221,2)</f>
        <v>0</v>
      </c>
      <c r="K221" s="232" t="s">
        <v>173</v>
      </c>
      <c r="L221" s="42"/>
      <c r="M221" s="237" t="s">
        <v>1</v>
      </c>
      <c r="N221" s="238" t="s">
        <v>43</v>
      </c>
      <c r="O221" s="85"/>
      <c r="P221" s="239">
        <f>O221*H221</f>
        <v>0</v>
      </c>
      <c r="Q221" s="239">
        <v>0.042000000000000003</v>
      </c>
      <c r="R221" s="239">
        <f>Q221*H221</f>
        <v>8.3160000000000007</v>
      </c>
      <c r="S221" s="239">
        <v>0</v>
      </c>
      <c r="T221" s="240">
        <f>S221*H221</f>
        <v>0</v>
      </c>
      <c r="AR221" s="241" t="s">
        <v>174</v>
      </c>
      <c r="AT221" s="241" t="s">
        <v>169</v>
      </c>
      <c r="AU221" s="241" t="s">
        <v>87</v>
      </c>
      <c r="AY221" s="16" t="s">
        <v>166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85</v>
      </c>
      <c r="BK221" s="242">
        <f>ROUND(I221*H221,2)</f>
        <v>0</v>
      </c>
      <c r="BL221" s="16" t="s">
        <v>174</v>
      </c>
      <c r="BM221" s="241" t="s">
        <v>431</v>
      </c>
    </row>
    <row r="222" s="13" customFormat="1">
      <c r="B222" s="254"/>
      <c r="C222" s="255"/>
      <c r="D222" s="245" t="s">
        <v>176</v>
      </c>
      <c r="E222" s="256" t="s">
        <v>1</v>
      </c>
      <c r="F222" s="257" t="s">
        <v>432</v>
      </c>
      <c r="G222" s="255"/>
      <c r="H222" s="258">
        <v>198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176</v>
      </c>
      <c r="AU222" s="264" t="s">
        <v>87</v>
      </c>
      <c r="AV222" s="13" t="s">
        <v>87</v>
      </c>
      <c r="AW222" s="13" t="s">
        <v>32</v>
      </c>
      <c r="AX222" s="13" t="s">
        <v>78</v>
      </c>
      <c r="AY222" s="264" t="s">
        <v>166</v>
      </c>
    </row>
    <row r="223" s="14" customFormat="1">
      <c r="B223" s="265"/>
      <c r="C223" s="266"/>
      <c r="D223" s="245" t="s">
        <v>176</v>
      </c>
      <c r="E223" s="267" t="s">
        <v>1</v>
      </c>
      <c r="F223" s="268" t="s">
        <v>181</v>
      </c>
      <c r="G223" s="266"/>
      <c r="H223" s="269">
        <v>198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176</v>
      </c>
      <c r="AU223" s="275" t="s">
        <v>87</v>
      </c>
      <c r="AV223" s="14" t="s">
        <v>174</v>
      </c>
      <c r="AW223" s="14" t="s">
        <v>32</v>
      </c>
      <c r="AX223" s="14" t="s">
        <v>85</v>
      </c>
      <c r="AY223" s="275" t="s">
        <v>166</v>
      </c>
    </row>
    <row r="224" s="1" customFormat="1" ht="16.5" customHeight="1">
      <c r="B224" s="37"/>
      <c r="C224" s="230" t="s">
        <v>266</v>
      </c>
      <c r="D224" s="230" t="s">
        <v>169</v>
      </c>
      <c r="E224" s="231" t="s">
        <v>433</v>
      </c>
      <c r="F224" s="232" t="s">
        <v>434</v>
      </c>
      <c r="G224" s="233" t="s">
        <v>172</v>
      </c>
      <c r="H224" s="234">
        <v>15</v>
      </c>
      <c r="I224" s="235"/>
      <c r="J224" s="236">
        <f>ROUND(I224*H224,2)</f>
        <v>0</v>
      </c>
      <c r="K224" s="232" t="s">
        <v>173</v>
      </c>
      <c r="L224" s="42"/>
      <c r="M224" s="237" t="s">
        <v>1</v>
      </c>
      <c r="N224" s="238" t="s">
        <v>43</v>
      </c>
      <c r="O224" s="85"/>
      <c r="P224" s="239">
        <f>O224*H224</f>
        <v>0</v>
      </c>
      <c r="Q224" s="239">
        <v>0.00069999999999999999</v>
      </c>
      <c r="R224" s="239">
        <f>Q224*H224</f>
        <v>0.010500000000000001</v>
      </c>
      <c r="S224" s="239">
        <v>0</v>
      </c>
      <c r="T224" s="240">
        <f>S224*H224</f>
        <v>0</v>
      </c>
      <c r="AR224" s="241" t="s">
        <v>174</v>
      </c>
      <c r="AT224" s="241" t="s">
        <v>169</v>
      </c>
      <c r="AU224" s="241" t="s">
        <v>87</v>
      </c>
      <c r="AY224" s="16" t="s">
        <v>166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6" t="s">
        <v>85</v>
      </c>
      <c r="BK224" s="242">
        <f>ROUND(I224*H224,2)</f>
        <v>0</v>
      </c>
      <c r="BL224" s="16" t="s">
        <v>174</v>
      </c>
      <c r="BM224" s="241" t="s">
        <v>435</v>
      </c>
    </row>
    <row r="225" s="12" customFormat="1">
      <c r="B225" s="243"/>
      <c r="C225" s="244"/>
      <c r="D225" s="245" t="s">
        <v>176</v>
      </c>
      <c r="E225" s="246" t="s">
        <v>1</v>
      </c>
      <c r="F225" s="247" t="s">
        <v>436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176</v>
      </c>
      <c r="AU225" s="253" t="s">
        <v>87</v>
      </c>
      <c r="AV225" s="12" t="s">
        <v>85</v>
      </c>
      <c r="AW225" s="12" t="s">
        <v>32</v>
      </c>
      <c r="AX225" s="12" t="s">
        <v>78</v>
      </c>
      <c r="AY225" s="253" t="s">
        <v>166</v>
      </c>
    </row>
    <row r="226" s="13" customFormat="1">
      <c r="B226" s="254"/>
      <c r="C226" s="255"/>
      <c r="D226" s="245" t="s">
        <v>176</v>
      </c>
      <c r="E226" s="256" t="s">
        <v>1</v>
      </c>
      <c r="F226" s="257" t="s">
        <v>394</v>
      </c>
      <c r="G226" s="255"/>
      <c r="H226" s="258">
        <v>15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176</v>
      </c>
      <c r="AU226" s="264" t="s">
        <v>87</v>
      </c>
      <c r="AV226" s="13" t="s">
        <v>87</v>
      </c>
      <c r="AW226" s="13" t="s">
        <v>32</v>
      </c>
      <c r="AX226" s="13" t="s">
        <v>78</v>
      </c>
      <c r="AY226" s="264" t="s">
        <v>166</v>
      </c>
    </row>
    <row r="227" s="14" customFormat="1">
      <c r="B227" s="265"/>
      <c r="C227" s="266"/>
      <c r="D227" s="245" t="s">
        <v>176</v>
      </c>
      <c r="E227" s="267" t="s">
        <v>1</v>
      </c>
      <c r="F227" s="268" t="s">
        <v>181</v>
      </c>
      <c r="G227" s="266"/>
      <c r="H227" s="269">
        <v>15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176</v>
      </c>
      <c r="AU227" s="275" t="s">
        <v>87</v>
      </c>
      <c r="AV227" s="14" t="s">
        <v>174</v>
      </c>
      <c r="AW227" s="14" t="s">
        <v>32</v>
      </c>
      <c r="AX227" s="14" t="s">
        <v>85</v>
      </c>
      <c r="AY227" s="275" t="s">
        <v>166</v>
      </c>
    </row>
    <row r="228" s="1" customFormat="1" ht="24" customHeight="1">
      <c r="B228" s="37"/>
      <c r="C228" s="230" t="s">
        <v>7</v>
      </c>
      <c r="D228" s="230" t="s">
        <v>169</v>
      </c>
      <c r="E228" s="231" t="s">
        <v>437</v>
      </c>
      <c r="F228" s="232" t="s">
        <v>438</v>
      </c>
      <c r="G228" s="233" t="s">
        <v>218</v>
      </c>
      <c r="H228" s="234">
        <v>60</v>
      </c>
      <c r="I228" s="235"/>
      <c r="J228" s="236">
        <f>ROUND(I228*H228,2)</f>
        <v>0</v>
      </c>
      <c r="K228" s="232" t="s">
        <v>173</v>
      </c>
      <c r="L228" s="42"/>
      <c r="M228" s="237" t="s">
        <v>1</v>
      </c>
      <c r="N228" s="238" t="s">
        <v>43</v>
      </c>
      <c r="O228" s="85"/>
      <c r="P228" s="239">
        <f>O228*H228</f>
        <v>0</v>
      </c>
      <c r="Q228" s="239">
        <v>0.016979999999999999</v>
      </c>
      <c r="R228" s="239">
        <f>Q228*H228</f>
        <v>1.0187999999999999</v>
      </c>
      <c r="S228" s="239">
        <v>0</v>
      </c>
      <c r="T228" s="240">
        <f>S228*H228</f>
        <v>0</v>
      </c>
      <c r="AR228" s="241" t="s">
        <v>174</v>
      </c>
      <c r="AT228" s="241" t="s">
        <v>169</v>
      </c>
      <c r="AU228" s="241" t="s">
        <v>87</v>
      </c>
      <c r="AY228" s="16" t="s">
        <v>166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6" t="s">
        <v>85</v>
      </c>
      <c r="BK228" s="242">
        <f>ROUND(I228*H228,2)</f>
        <v>0</v>
      </c>
      <c r="BL228" s="16" t="s">
        <v>174</v>
      </c>
      <c r="BM228" s="241" t="s">
        <v>439</v>
      </c>
    </row>
    <row r="229" s="13" customFormat="1">
      <c r="B229" s="254"/>
      <c r="C229" s="255"/>
      <c r="D229" s="245" t="s">
        <v>176</v>
      </c>
      <c r="E229" s="256" t="s">
        <v>1</v>
      </c>
      <c r="F229" s="257" t="s">
        <v>288</v>
      </c>
      <c r="G229" s="255"/>
      <c r="H229" s="258">
        <v>60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176</v>
      </c>
      <c r="AU229" s="264" t="s">
        <v>87</v>
      </c>
      <c r="AV229" s="13" t="s">
        <v>87</v>
      </c>
      <c r="AW229" s="13" t="s">
        <v>32</v>
      </c>
      <c r="AX229" s="13" t="s">
        <v>78</v>
      </c>
      <c r="AY229" s="264" t="s">
        <v>166</v>
      </c>
    </row>
    <row r="230" s="14" customFormat="1">
      <c r="B230" s="265"/>
      <c r="C230" s="266"/>
      <c r="D230" s="245" t="s">
        <v>176</v>
      </c>
      <c r="E230" s="267" t="s">
        <v>1</v>
      </c>
      <c r="F230" s="268" t="s">
        <v>181</v>
      </c>
      <c r="G230" s="266"/>
      <c r="H230" s="269">
        <v>60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176</v>
      </c>
      <c r="AU230" s="275" t="s">
        <v>87</v>
      </c>
      <c r="AV230" s="14" t="s">
        <v>174</v>
      </c>
      <c r="AW230" s="14" t="s">
        <v>32</v>
      </c>
      <c r="AX230" s="14" t="s">
        <v>85</v>
      </c>
      <c r="AY230" s="275" t="s">
        <v>166</v>
      </c>
    </row>
    <row r="231" s="1" customFormat="1" ht="16.5" customHeight="1">
      <c r="B231" s="37"/>
      <c r="C231" s="276" t="s">
        <v>273</v>
      </c>
      <c r="D231" s="276" t="s">
        <v>300</v>
      </c>
      <c r="E231" s="277" t="s">
        <v>440</v>
      </c>
      <c r="F231" s="278" t="s">
        <v>441</v>
      </c>
      <c r="G231" s="279" t="s">
        <v>218</v>
      </c>
      <c r="H231" s="280">
        <v>60</v>
      </c>
      <c r="I231" s="281"/>
      <c r="J231" s="282">
        <f>ROUND(I231*H231,2)</f>
        <v>0</v>
      </c>
      <c r="K231" s="278" t="s">
        <v>1</v>
      </c>
      <c r="L231" s="283"/>
      <c r="M231" s="284" t="s">
        <v>1</v>
      </c>
      <c r="N231" s="285" t="s">
        <v>43</v>
      </c>
      <c r="O231" s="85"/>
      <c r="P231" s="239">
        <f>O231*H231</f>
        <v>0</v>
      </c>
      <c r="Q231" s="239">
        <v>0.012489999999999999</v>
      </c>
      <c r="R231" s="239">
        <f>Q231*H231</f>
        <v>0.74939999999999996</v>
      </c>
      <c r="S231" s="239">
        <v>0</v>
      </c>
      <c r="T231" s="240">
        <f>S231*H231</f>
        <v>0</v>
      </c>
      <c r="AR231" s="241" t="s">
        <v>215</v>
      </c>
      <c r="AT231" s="241" t="s">
        <v>300</v>
      </c>
      <c r="AU231" s="241" t="s">
        <v>87</v>
      </c>
      <c r="AY231" s="16" t="s">
        <v>166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6" t="s">
        <v>85</v>
      </c>
      <c r="BK231" s="242">
        <f>ROUND(I231*H231,2)</f>
        <v>0</v>
      </c>
      <c r="BL231" s="16" t="s">
        <v>174</v>
      </c>
      <c r="BM231" s="241" t="s">
        <v>442</v>
      </c>
    </row>
    <row r="232" s="11" customFormat="1" ht="22.8" customHeight="1">
      <c r="B232" s="214"/>
      <c r="C232" s="215"/>
      <c r="D232" s="216" t="s">
        <v>77</v>
      </c>
      <c r="E232" s="228" t="s">
        <v>215</v>
      </c>
      <c r="F232" s="228" t="s">
        <v>443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SUM(P233:P234)</f>
        <v>0</v>
      </c>
      <c r="Q232" s="222"/>
      <c r="R232" s="223">
        <f>SUM(R233:R234)</f>
        <v>0.01018</v>
      </c>
      <c r="S232" s="222"/>
      <c r="T232" s="224">
        <f>SUM(T233:T234)</f>
        <v>0</v>
      </c>
      <c r="AR232" s="225" t="s">
        <v>85</v>
      </c>
      <c r="AT232" s="226" t="s">
        <v>77</v>
      </c>
      <c r="AU232" s="226" t="s">
        <v>85</v>
      </c>
      <c r="AY232" s="225" t="s">
        <v>166</v>
      </c>
      <c r="BK232" s="227">
        <f>SUM(BK233:BK234)</f>
        <v>0</v>
      </c>
    </row>
    <row r="233" s="1" customFormat="1" ht="16.5" customHeight="1">
      <c r="B233" s="37"/>
      <c r="C233" s="230" t="s">
        <v>277</v>
      </c>
      <c r="D233" s="230" t="s">
        <v>169</v>
      </c>
      <c r="E233" s="231" t="s">
        <v>444</v>
      </c>
      <c r="F233" s="232" t="s">
        <v>445</v>
      </c>
      <c r="G233" s="233" t="s">
        <v>218</v>
      </c>
      <c r="H233" s="234">
        <v>1</v>
      </c>
      <c r="I233" s="235"/>
      <c r="J233" s="236">
        <f>ROUND(I233*H233,2)</f>
        <v>0</v>
      </c>
      <c r="K233" s="232" t="s">
        <v>173</v>
      </c>
      <c r="L233" s="42"/>
      <c r="M233" s="237" t="s">
        <v>1</v>
      </c>
      <c r="N233" s="238" t="s">
        <v>43</v>
      </c>
      <c r="O233" s="85"/>
      <c r="P233" s="239">
        <f>O233*H233</f>
        <v>0</v>
      </c>
      <c r="Q233" s="239">
        <v>0.00068000000000000005</v>
      </c>
      <c r="R233" s="239">
        <f>Q233*H233</f>
        <v>0.00068000000000000005</v>
      </c>
      <c r="S233" s="239">
        <v>0</v>
      </c>
      <c r="T233" s="240">
        <f>S233*H233</f>
        <v>0</v>
      </c>
      <c r="AR233" s="241" t="s">
        <v>174</v>
      </c>
      <c r="AT233" s="241" t="s">
        <v>169</v>
      </c>
      <c r="AU233" s="241" t="s">
        <v>87</v>
      </c>
      <c r="AY233" s="16" t="s">
        <v>166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6" t="s">
        <v>85</v>
      </c>
      <c r="BK233" s="242">
        <f>ROUND(I233*H233,2)</f>
        <v>0</v>
      </c>
      <c r="BL233" s="16" t="s">
        <v>174</v>
      </c>
      <c r="BM233" s="241" t="s">
        <v>446</v>
      </c>
    </row>
    <row r="234" s="1" customFormat="1" ht="16.5" customHeight="1">
      <c r="B234" s="37"/>
      <c r="C234" s="276" t="s">
        <v>284</v>
      </c>
      <c r="D234" s="276" t="s">
        <v>300</v>
      </c>
      <c r="E234" s="277" t="s">
        <v>447</v>
      </c>
      <c r="F234" s="278" t="s">
        <v>448</v>
      </c>
      <c r="G234" s="279" t="s">
        <v>218</v>
      </c>
      <c r="H234" s="280">
        <v>1</v>
      </c>
      <c r="I234" s="281"/>
      <c r="J234" s="282">
        <f>ROUND(I234*H234,2)</f>
        <v>0</v>
      </c>
      <c r="K234" s="278" t="s">
        <v>1</v>
      </c>
      <c r="L234" s="283"/>
      <c r="M234" s="284" t="s">
        <v>1</v>
      </c>
      <c r="N234" s="285" t="s">
        <v>43</v>
      </c>
      <c r="O234" s="85"/>
      <c r="P234" s="239">
        <f>O234*H234</f>
        <v>0</v>
      </c>
      <c r="Q234" s="239">
        <v>0.0094999999999999998</v>
      </c>
      <c r="R234" s="239">
        <f>Q234*H234</f>
        <v>0.0094999999999999998</v>
      </c>
      <c r="S234" s="239">
        <v>0</v>
      </c>
      <c r="T234" s="240">
        <f>S234*H234</f>
        <v>0</v>
      </c>
      <c r="AR234" s="241" t="s">
        <v>215</v>
      </c>
      <c r="AT234" s="241" t="s">
        <v>300</v>
      </c>
      <c r="AU234" s="241" t="s">
        <v>87</v>
      </c>
      <c r="AY234" s="16" t="s">
        <v>166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85</v>
      </c>
      <c r="BK234" s="242">
        <f>ROUND(I234*H234,2)</f>
        <v>0</v>
      </c>
      <c r="BL234" s="16" t="s">
        <v>174</v>
      </c>
      <c r="BM234" s="241" t="s">
        <v>449</v>
      </c>
    </row>
    <row r="235" s="11" customFormat="1" ht="22.8" customHeight="1">
      <c r="B235" s="214"/>
      <c r="C235" s="215"/>
      <c r="D235" s="216" t="s">
        <v>77</v>
      </c>
      <c r="E235" s="228" t="s">
        <v>182</v>
      </c>
      <c r="F235" s="228" t="s">
        <v>183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SUM(P236:P277)</f>
        <v>0</v>
      </c>
      <c r="Q235" s="222"/>
      <c r="R235" s="223">
        <f>SUM(R236:R277)</f>
        <v>0.035520000000000003</v>
      </c>
      <c r="S235" s="222"/>
      <c r="T235" s="224">
        <f>SUM(T236:T277)</f>
        <v>70.83420000000001</v>
      </c>
      <c r="AR235" s="225" t="s">
        <v>85</v>
      </c>
      <c r="AT235" s="226" t="s">
        <v>77</v>
      </c>
      <c r="AU235" s="226" t="s">
        <v>85</v>
      </c>
      <c r="AY235" s="225" t="s">
        <v>166</v>
      </c>
      <c r="BK235" s="227">
        <f>SUM(BK236:BK277)</f>
        <v>0</v>
      </c>
    </row>
    <row r="236" s="1" customFormat="1" ht="16.5" customHeight="1">
      <c r="B236" s="37"/>
      <c r="C236" s="230" t="s">
        <v>289</v>
      </c>
      <c r="D236" s="230" t="s">
        <v>169</v>
      </c>
      <c r="E236" s="231" t="s">
        <v>450</v>
      </c>
      <c r="F236" s="232" t="s">
        <v>451</v>
      </c>
      <c r="G236" s="233" t="s">
        <v>172</v>
      </c>
      <c r="H236" s="234">
        <v>10.800000000000001</v>
      </c>
      <c r="I236" s="235"/>
      <c r="J236" s="236">
        <f>ROUND(I236*H236,2)</f>
        <v>0</v>
      </c>
      <c r="K236" s="232" t="s">
        <v>1</v>
      </c>
      <c r="L236" s="42"/>
      <c r="M236" s="237" t="s">
        <v>1</v>
      </c>
      <c r="N236" s="238" t="s">
        <v>43</v>
      </c>
      <c r="O236" s="85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AR236" s="241" t="s">
        <v>174</v>
      </c>
      <c r="AT236" s="241" t="s">
        <v>169</v>
      </c>
      <c r="AU236" s="241" t="s">
        <v>87</v>
      </c>
      <c r="AY236" s="16" t="s">
        <v>166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6" t="s">
        <v>85</v>
      </c>
      <c r="BK236" s="242">
        <f>ROUND(I236*H236,2)</f>
        <v>0</v>
      </c>
      <c r="BL236" s="16" t="s">
        <v>174</v>
      </c>
      <c r="BM236" s="241" t="s">
        <v>452</v>
      </c>
    </row>
    <row r="237" s="13" customFormat="1">
      <c r="B237" s="254"/>
      <c r="C237" s="255"/>
      <c r="D237" s="245" t="s">
        <v>176</v>
      </c>
      <c r="E237" s="256" t="s">
        <v>1</v>
      </c>
      <c r="F237" s="257" t="s">
        <v>453</v>
      </c>
      <c r="G237" s="255"/>
      <c r="H237" s="258">
        <v>10.800000000000001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176</v>
      </c>
      <c r="AU237" s="264" t="s">
        <v>87</v>
      </c>
      <c r="AV237" s="13" t="s">
        <v>87</v>
      </c>
      <c r="AW237" s="13" t="s">
        <v>32</v>
      </c>
      <c r="AX237" s="13" t="s">
        <v>78</v>
      </c>
      <c r="AY237" s="264" t="s">
        <v>166</v>
      </c>
    </row>
    <row r="238" s="14" customFormat="1">
      <c r="B238" s="265"/>
      <c r="C238" s="266"/>
      <c r="D238" s="245" t="s">
        <v>176</v>
      </c>
      <c r="E238" s="267" t="s">
        <v>1</v>
      </c>
      <c r="F238" s="268" t="s">
        <v>181</v>
      </c>
      <c r="G238" s="266"/>
      <c r="H238" s="269">
        <v>10.800000000000001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AT238" s="275" t="s">
        <v>176</v>
      </c>
      <c r="AU238" s="275" t="s">
        <v>87</v>
      </c>
      <c r="AV238" s="14" t="s">
        <v>174</v>
      </c>
      <c r="AW238" s="14" t="s">
        <v>32</v>
      </c>
      <c r="AX238" s="14" t="s">
        <v>85</v>
      </c>
      <c r="AY238" s="275" t="s">
        <v>166</v>
      </c>
    </row>
    <row r="239" s="1" customFormat="1" ht="16.5" customHeight="1">
      <c r="B239" s="37"/>
      <c r="C239" s="230" t="s">
        <v>294</v>
      </c>
      <c r="D239" s="230" t="s">
        <v>169</v>
      </c>
      <c r="E239" s="231" t="s">
        <v>454</v>
      </c>
      <c r="F239" s="232" t="s">
        <v>455</v>
      </c>
      <c r="G239" s="233" t="s">
        <v>218</v>
      </c>
      <c r="H239" s="234">
        <v>30</v>
      </c>
      <c r="I239" s="235"/>
      <c r="J239" s="236">
        <f>ROUND(I239*H239,2)</f>
        <v>0</v>
      </c>
      <c r="K239" s="232" t="s">
        <v>1</v>
      </c>
      <c r="L239" s="42"/>
      <c r="M239" s="237" t="s">
        <v>1</v>
      </c>
      <c r="N239" s="238" t="s">
        <v>43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174</v>
      </c>
      <c r="AT239" s="241" t="s">
        <v>169</v>
      </c>
      <c r="AU239" s="241" t="s">
        <v>87</v>
      </c>
      <c r="AY239" s="16" t="s">
        <v>166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85</v>
      </c>
      <c r="BK239" s="242">
        <f>ROUND(I239*H239,2)</f>
        <v>0</v>
      </c>
      <c r="BL239" s="16" t="s">
        <v>174</v>
      </c>
      <c r="BM239" s="241" t="s">
        <v>456</v>
      </c>
    </row>
    <row r="240" s="13" customFormat="1">
      <c r="B240" s="254"/>
      <c r="C240" s="255"/>
      <c r="D240" s="245" t="s">
        <v>176</v>
      </c>
      <c r="E240" s="256" t="s">
        <v>1</v>
      </c>
      <c r="F240" s="257" t="s">
        <v>221</v>
      </c>
      <c r="G240" s="255"/>
      <c r="H240" s="258">
        <v>30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176</v>
      </c>
      <c r="AU240" s="264" t="s">
        <v>87</v>
      </c>
      <c r="AV240" s="13" t="s">
        <v>87</v>
      </c>
      <c r="AW240" s="13" t="s">
        <v>32</v>
      </c>
      <c r="AX240" s="13" t="s">
        <v>78</v>
      </c>
      <c r="AY240" s="264" t="s">
        <v>166</v>
      </c>
    </row>
    <row r="241" s="14" customFormat="1">
      <c r="B241" s="265"/>
      <c r="C241" s="266"/>
      <c r="D241" s="245" t="s">
        <v>176</v>
      </c>
      <c r="E241" s="267" t="s">
        <v>1</v>
      </c>
      <c r="F241" s="268" t="s">
        <v>181</v>
      </c>
      <c r="G241" s="266"/>
      <c r="H241" s="269">
        <v>30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176</v>
      </c>
      <c r="AU241" s="275" t="s">
        <v>87</v>
      </c>
      <c r="AV241" s="14" t="s">
        <v>174</v>
      </c>
      <c r="AW241" s="14" t="s">
        <v>32</v>
      </c>
      <c r="AX241" s="14" t="s">
        <v>85</v>
      </c>
      <c r="AY241" s="275" t="s">
        <v>166</v>
      </c>
    </row>
    <row r="242" s="1" customFormat="1" ht="16.5" customHeight="1">
      <c r="B242" s="37"/>
      <c r="C242" s="230" t="s">
        <v>299</v>
      </c>
      <c r="D242" s="230" t="s">
        <v>169</v>
      </c>
      <c r="E242" s="231" t="s">
        <v>457</v>
      </c>
      <c r="F242" s="232" t="s">
        <v>458</v>
      </c>
      <c r="G242" s="233" t="s">
        <v>218</v>
      </c>
      <c r="H242" s="234">
        <v>150</v>
      </c>
      <c r="I242" s="235"/>
      <c r="J242" s="236">
        <f>ROUND(I242*H242,2)</f>
        <v>0</v>
      </c>
      <c r="K242" s="232" t="s">
        <v>1</v>
      </c>
      <c r="L242" s="42"/>
      <c r="M242" s="237" t="s">
        <v>1</v>
      </c>
      <c r="N242" s="238" t="s">
        <v>43</v>
      </c>
      <c r="O242" s="85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AR242" s="241" t="s">
        <v>174</v>
      </c>
      <c r="AT242" s="241" t="s">
        <v>169</v>
      </c>
      <c r="AU242" s="241" t="s">
        <v>87</v>
      </c>
      <c r="AY242" s="16" t="s">
        <v>166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85</v>
      </c>
      <c r="BK242" s="242">
        <f>ROUND(I242*H242,2)</f>
        <v>0</v>
      </c>
      <c r="BL242" s="16" t="s">
        <v>174</v>
      </c>
      <c r="BM242" s="241" t="s">
        <v>459</v>
      </c>
    </row>
    <row r="243" s="13" customFormat="1">
      <c r="B243" s="254"/>
      <c r="C243" s="255"/>
      <c r="D243" s="245" t="s">
        <v>176</v>
      </c>
      <c r="E243" s="256" t="s">
        <v>1</v>
      </c>
      <c r="F243" s="257" t="s">
        <v>403</v>
      </c>
      <c r="G243" s="255"/>
      <c r="H243" s="258">
        <v>150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176</v>
      </c>
      <c r="AU243" s="264" t="s">
        <v>87</v>
      </c>
      <c r="AV243" s="13" t="s">
        <v>87</v>
      </c>
      <c r="AW243" s="13" t="s">
        <v>32</v>
      </c>
      <c r="AX243" s="13" t="s">
        <v>78</v>
      </c>
      <c r="AY243" s="264" t="s">
        <v>166</v>
      </c>
    </row>
    <row r="244" s="14" customFormat="1">
      <c r="B244" s="265"/>
      <c r="C244" s="266"/>
      <c r="D244" s="245" t="s">
        <v>176</v>
      </c>
      <c r="E244" s="267" t="s">
        <v>1</v>
      </c>
      <c r="F244" s="268" t="s">
        <v>181</v>
      </c>
      <c r="G244" s="266"/>
      <c r="H244" s="269">
        <v>150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176</v>
      </c>
      <c r="AU244" s="275" t="s">
        <v>87</v>
      </c>
      <c r="AV244" s="14" t="s">
        <v>174</v>
      </c>
      <c r="AW244" s="14" t="s">
        <v>32</v>
      </c>
      <c r="AX244" s="14" t="s">
        <v>85</v>
      </c>
      <c r="AY244" s="275" t="s">
        <v>166</v>
      </c>
    </row>
    <row r="245" s="1" customFormat="1" ht="16.5" customHeight="1">
      <c r="B245" s="37"/>
      <c r="C245" s="230" t="s">
        <v>305</v>
      </c>
      <c r="D245" s="230" t="s">
        <v>169</v>
      </c>
      <c r="E245" s="231" t="s">
        <v>460</v>
      </c>
      <c r="F245" s="232" t="s">
        <v>461</v>
      </c>
      <c r="G245" s="233" t="s">
        <v>218</v>
      </c>
      <c r="H245" s="234">
        <v>60</v>
      </c>
      <c r="I245" s="235"/>
      <c r="J245" s="236">
        <f>ROUND(I245*H245,2)</f>
        <v>0</v>
      </c>
      <c r="K245" s="232" t="s">
        <v>1</v>
      </c>
      <c r="L245" s="42"/>
      <c r="M245" s="237" t="s">
        <v>1</v>
      </c>
      <c r="N245" s="238" t="s">
        <v>43</v>
      </c>
      <c r="O245" s="85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AR245" s="241" t="s">
        <v>174</v>
      </c>
      <c r="AT245" s="241" t="s">
        <v>169</v>
      </c>
      <c r="AU245" s="241" t="s">
        <v>87</v>
      </c>
      <c r="AY245" s="16" t="s">
        <v>166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6" t="s">
        <v>85</v>
      </c>
      <c r="BK245" s="242">
        <f>ROUND(I245*H245,2)</f>
        <v>0</v>
      </c>
      <c r="BL245" s="16" t="s">
        <v>174</v>
      </c>
      <c r="BM245" s="241" t="s">
        <v>462</v>
      </c>
    </row>
    <row r="246" s="13" customFormat="1">
      <c r="B246" s="254"/>
      <c r="C246" s="255"/>
      <c r="D246" s="245" t="s">
        <v>176</v>
      </c>
      <c r="E246" s="256" t="s">
        <v>1</v>
      </c>
      <c r="F246" s="257" t="s">
        <v>288</v>
      </c>
      <c r="G246" s="255"/>
      <c r="H246" s="258">
        <v>60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176</v>
      </c>
      <c r="AU246" s="264" t="s">
        <v>87</v>
      </c>
      <c r="AV246" s="13" t="s">
        <v>87</v>
      </c>
      <c r="AW246" s="13" t="s">
        <v>32</v>
      </c>
      <c r="AX246" s="13" t="s">
        <v>78</v>
      </c>
      <c r="AY246" s="264" t="s">
        <v>166</v>
      </c>
    </row>
    <row r="247" s="14" customFormat="1">
      <c r="B247" s="265"/>
      <c r="C247" s="266"/>
      <c r="D247" s="245" t="s">
        <v>176</v>
      </c>
      <c r="E247" s="267" t="s">
        <v>1</v>
      </c>
      <c r="F247" s="268" t="s">
        <v>181</v>
      </c>
      <c r="G247" s="266"/>
      <c r="H247" s="269">
        <v>60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176</v>
      </c>
      <c r="AU247" s="275" t="s">
        <v>87</v>
      </c>
      <c r="AV247" s="14" t="s">
        <v>174</v>
      </c>
      <c r="AW247" s="14" t="s">
        <v>32</v>
      </c>
      <c r="AX247" s="14" t="s">
        <v>85</v>
      </c>
      <c r="AY247" s="275" t="s">
        <v>166</v>
      </c>
    </row>
    <row r="248" s="1" customFormat="1" ht="24" customHeight="1">
      <c r="B248" s="37"/>
      <c r="C248" s="230" t="s">
        <v>311</v>
      </c>
      <c r="D248" s="230" t="s">
        <v>169</v>
      </c>
      <c r="E248" s="231" t="s">
        <v>184</v>
      </c>
      <c r="F248" s="232" t="s">
        <v>185</v>
      </c>
      <c r="G248" s="233" t="s">
        <v>172</v>
      </c>
      <c r="H248" s="234">
        <v>888</v>
      </c>
      <c r="I248" s="235"/>
      <c r="J248" s="236">
        <f>ROUND(I248*H248,2)</f>
        <v>0</v>
      </c>
      <c r="K248" s="232" t="s">
        <v>173</v>
      </c>
      <c r="L248" s="42"/>
      <c r="M248" s="237" t="s">
        <v>1</v>
      </c>
      <c r="N248" s="238" t="s">
        <v>43</v>
      </c>
      <c r="O248" s="85"/>
      <c r="P248" s="239">
        <f>O248*H248</f>
        <v>0</v>
      </c>
      <c r="Q248" s="239">
        <v>4.0000000000000003E-05</v>
      </c>
      <c r="R248" s="239">
        <f>Q248*H248</f>
        <v>0.035520000000000003</v>
      </c>
      <c r="S248" s="239">
        <v>0</v>
      </c>
      <c r="T248" s="240">
        <f>S248*H248</f>
        <v>0</v>
      </c>
      <c r="AR248" s="241" t="s">
        <v>174</v>
      </c>
      <c r="AT248" s="241" t="s">
        <v>169</v>
      </c>
      <c r="AU248" s="241" t="s">
        <v>87</v>
      </c>
      <c r="AY248" s="16" t="s">
        <v>166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6" t="s">
        <v>85</v>
      </c>
      <c r="BK248" s="242">
        <f>ROUND(I248*H248,2)</f>
        <v>0</v>
      </c>
      <c r="BL248" s="16" t="s">
        <v>174</v>
      </c>
      <c r="BM248" s="241" t="s">
        <v>463</v>
      </c>
    </row>
    <row r="249" s="13" customFormat="1">
      <c r="B249" s="254"/>
      <c r="C249" s="255"/>
      <c r="D249" s="245" t="s">
        <v>176</v>
      </c>
      <c r="E249" s="256" t="s">
        <v>1</v>
      </c>
      <c r="F249" s="257" t="s">
        <v>180</v>
      </c>
      <c r="G249" s="255"/>
      <c r="H249" s="258">
        <v>888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176</v>
      </c>
      <c r="AU249" s="264" t="s">
        <v>87</v>
      </c>
      <c r="AV249" s="13" t="s">
        <v>87</v>
      </c>
      <c r="AW249" s="13" t="s">
        <v>32</v>
      </c>
      <c r="AX249" s="13" t="s">
        <v>78</v>
      </c>
      <c r="AY249" s="264" t="s">
        <v>166</v>
      </c>
    </row>
    <row r="250" s="14" customFormat="1">
      <c r="B250" s="265"/>
      <c r="C250" s="266"/>
      <c r="D250" s="245" t="s">
        <v>176</v>
      </c>
      <c r="E250" s="267" t="s">
        <v>1</v>
      </c>
      <c r="F250" s="268" t="s">
        <v>181</v>
      </c>
      <c r="G250" s="266"/>
      <c r="H250" s="269">
        <v>888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176</v>
      </c>
      <c r="AU250" s="275" t="s">
        <v>87</v>
      </c>
      <c r="AV250" s="14" t="s">
        <v>174</v>
      </c>
      <c r="AW250" s="14" t="s">
        <v>32</v>
      </c>
      <c r="AX250" s="14" t="s">
        <v>85</v>
      </c>
      <c r="AY250" s="275" t="s">
        <v>166</v>
      </c>
    </row>
    <row r="251" s="1" customFormat="1" ht="16.5" customHeight="1">
      <c r="B251" s="37"/>
      <c r="C251" s="230" t="s">
        <v>315</v>
      </c>
      <c r="D251" s="230" t="s">
        <v>169</v>
      </c>
      <c r="E251" s="231" t="s">
        <v>464</v>
      </c>
      <c r="F251" s="232" t="s">
        <v>465</v>
      </c>
      <c r="G251" s="233" t="s">
        <v>172</v>
      </c>
      <c r="H251" s="234">
        <v>307.5</v>
      </c>
      <c r="I251" s="235"/>
      <c r="J251" s="236">
        <f>ROUND(I251*H251,2)</f>
        <v>0</v>
      </c>
      <c r="K251" s="232" t="s">
        <v>173</v>
      </c>
      <c r="L251" s="42"/>
      <c r="M251" s="237" t="s">
        <v>1</v>
      </c>
      <c r="N251" s="238" t="s">
        <v>43</v>
      </c>
      <c r="O251" s="85"/>
      <c r="P251" s="239">
        <f>O251*H251</f>
        <v>0</v>
      </c>
      <c r="Q251" s="239">
        <v>0</v>
      </c>
      <c r="R251" s="239">
        <f>Q251*H251</f>
        <v>0</v>
      </c>
      <c r="S251" s="239">
        <v>0.13100000000000001</v>
      </c>
      <c r="T251" s="240">
        <f>S251*H251</f>
        <v>40.282499999999999</v>
      </c>
      <c r="AR251" s="241" t="s">
        <v>174</v>
      </c>
      <c r="AT251" s="241" t="s">
        <v>169</v>
      </c>
      <c r="AU251" s="241" t="s">
        <v>87</v>
      </c>
      <c r="AY251" s="16" t="s">
        <v>166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85</v>
      </c>
      <c r="BK251" s="242">
        <f>ROUND(I251*H251,2)</f>
        <v>0</v>
      </c>
      <c r="BL251" s="16" t="s">
        <v>174</v>
      </c>
      <c r="BM251" s="241" t="s">
        <v>466</v>
      </c>
    </row>
    <row r="252" s="13" customFormat="1">
      <c r="B252" s="254"/>
      <c r="C252" s="255"/>
      <c r="D252" s="245" t="s">
        <v>176</v>
      </c>
      <c r="E252" s="256" t="s">
        <v>1</v>
      </c>
      <c r="F252" s="257" t="s">
        <v>467</v>
      </c>
      <c r="G252" s="255"/>
      <c r="H252" s="258">
        <v>7.5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176</v>
      </c>
      <c r="AU252" s="264" t="s">
        <v>87</v>
      </c>
      <c r="AV252" s="13" t="s">
        <v>87</v>
      </c>
      <c r="AW252" s="13" t="s">
        <v>32</v>
      </c>
      <c r="AX252" s="13" t="s">
        <v>78</v>
      </c>
      <c r="AY252" s="264" t="s">
        <v>166</v>
      </c>
    </row>
    <row r="253" s="13" customFormat="1">
      <c r="B253" s="254"/>
      <c r="C253" s="255"/>
      <c r="D253" s="245" t="s">
        <v>176</v>
      </c>
      <c r="E253" s="256" t="s">
        <v>1</v>
      </c>
      <c r="F253" s="257" t="s">
        <v>468</v>
      </c>
      <c r="G253" s="255"/>
      <c r="H253" s="258">
        <v>292.5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176</v>
      </c>
      <c r="AU253" s="264" t="s">
        <v>87</v>
      </c>
      <c r="AV253" s="13" t="s">
        <v>87</v>
      </c>
      <c r="AW253" s="13" t="s">
        <v>32</v>
      </c>
      <c r="AX253" s="13" t="s">
        <v>78</v>
      </c>
      <c r="AY253" s="264" t="s">
        <v>166</v>
      </c>
    </row>
    <row r="254" s="13" customFormat="1">
      <c r="B254" s="254"/>
      <c r="C254" s="255"/>
      <c r="D254" s="245" t="s">
        <v>176</v>
      </c>
      <c r="E254" s="256" t="s">
        <v>1</v>
      </c>
      <c r="F254" s="257" t="s">
        <v>467</v>
      </c>
      <c r="G254" s="255"/>
      <c r="H254" s="258">
        <v>7.5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176</v>
      </c>
      <c r="AU254" s="264" t="s">
        <v>87</v>
      </c>
      <c r="AV254" s="13" t="s">
        <v>87</v>
      </c>
      <c r="AW254" s="13" t="s">
        <v>32</v>
      </c>
      <c r="AX254" s="13" t="s">
        <v>78</v>
      </c>
      <c r="AY254" s="264" t="s">
        <v>166</v>
      </c>
    </row>
    <row r="255" s="14" customFormat="1">
      <c r="B255" s="265"/>
      <c r="C255" s="266"/>
      <c r="D255" s="245" t="s">
        <v>176</v>
      </c>
      <c r="E255" s="267" t="s">
        <v>1</v>
      </c>
      <c r="F255" s="268" t="s">
        <v>181</v>
      </c>
      <c r="G255" s="266"/>
      <c r="H255" s="269">
        <v>307.5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176</v>
      </c>
      <c r="AU255" s="275" t="s">
        <v>87</v>
      </c>
      <c r="AV255" s="14" t="s">
        <v>174</v>
      </c>
      <c r="AW255" s="14" t="s">
        <v>32</v>
      </c>
      <c r="AX255" s="14" t="s">
        <v>85</v>
      </c>
      <c r="AY255" s="275" t="s">
        <v>166</v>
      </c>
    </row>
    <row r="256" s="1" customFormat="1" ht="24" customHeight="1">
      <c r="B256" s="37"/>
      <c r="C256" s="230" t="s">
        <v>319</v>
      </c>
      <c r="D256" s="230" t="s">
        <v>169</v>
      </c>
      <c r="E256" s="231" t="s">
        <v>469</v>
      </c>
      <c r="F256" s="232" t="s">
        <v>470</v>
      </c>
      <c r="G256" s="233" t="s">
        <v>386</v>
      </c>
      <c r="H256" s="234">
        <v>2.25</v>
      </c>
      <c r="I256" s="235"/>
      <c r="J256" s="236">
        <f>ROUND(I256*H256,2)</f>
        <v>0</v>
      </c>
      <c r="K256" s="232" t="s">
        <v>173</v>
      </c>
      <c r="L256" s="42"/>
      <c r="M256" s="237" t="s">
        <v>1</v>
      </c>
      <c r="N256" s="238" t="s">
        <v>43</v>
      </c>
      <c r="O256" s="85"/>
      <c r="P256" s="239">
        <f>O256*H256</f>
        <v>0</v>
      </c>
      <c r="Q256" s="239">
        <v>0</v>
      </c>
      <c r="R256" s="239">
        <f>Q256*H256</f>
        <v>0</v>
      </c>
      <c r="S256" s="239">
        <v>1.95</v>
      </c>
      <c r="T256" s="240">
        <f>S256*H256</f>
        <v>4.3875000000000002</v>
      </c>
      <c r="AR256" s="241" t="s">
        <v>174</v>
      </c>
      <c r="AT256" s="241" t="s">
        <v>169</v>
      </c>
      <c r="AU256" s="241" t="s">
        <v>87</v>
      </c>
      <c r="AY256" s="16" t="s">
        <v>166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85</v>
      </c>
      <c r="BK256" s="242">
        <f>ROUND(I256*H256,2)</f>
        <v>0</v>
      </c>
      <c r="BL256" s="16" t="s">
        <v>174</v>
      </c>
      <c r="BM256" s="241" t="s">
        <v>471</v>
      </c>
    </row>
    <row r="257" s="12" customFormat="1">
      <c r="B257" s="243"/>
      <c r="C257" s="244"/>
      <c r="D257" s="245" t="s">
        <v>176</v>
      </c>
      <c r="E257" s="246" t="s">
        <v>1</v>
      </c>
      <c r="F257" s="247" t="s">
        <v>472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176</v>
      </c>
      <c r="AU257" s="253" t="s">
        <v>87</v>
      </c>
      <c r="AV257" s="12" t="s">
        <v>85</v>
      </c>
      <c r="AW257" s="12" t="s">
        <v>32</v>
      </c>
      <c r="AX257" s="12" t="s">
        <v>78</v>
      </c>
      <c r="AY257" s="253" t="s">
        <v>166</v>
      </c>
    </row>
    <row r="258" s="13" customFormat="1">
      <c r="B258" s="254"/>
      <c r="C258" s="255"/>
      <c r="D258" s="245" t="s">
        <v>176</v>
      </c>
      <c r="E258" s="256" t="s">
        <v>1</v>
      </c>
      <c r="F258" s="257" t="s">
        <v>473</v>
      </c>
      <c r="G258" s="255"/>
      <c r="H258" s="258">
        <v>2.25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176</v>
      </c>
      <c r="AU258" s="264" t="s">
        <v>87</v>
      </c>
      <c r="AV258" s="13" t="s">
        <v>87</v>
      </c>
      <c r="AW258" s="13" t="s">
        <v>32</v>
      </c>
      <c r="AX258" s="13" t="s">
        <v>78</v>
      </c>
      <c r="AY258" s="264" t="s">
        <v>166</v>
      </c>
    </row>
    <row r="259" s="14" customFormat="1">
      <c r="B259" s="265"/>
      <c r="C259" s="266"/>
      <c r="D259" s="245" t="s">
        <v>176</v>
      </c>
      <c r="E259" s="267" t="s">
        <v>1</v>
      </c>
      <c r="F259" s="268" t="s">
        <v>181</v>
      </c>
      <c r="G259" s="266"/>
      <c r="H259" s="269">
        <v>2.25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176</v>
      </c>
      <c r="AU259" s="275" t="s">
        <v>87</v>
      </c>
      <c r="AV259" s="14" t="s">
        <v>174</v>
      </c>
      <c r="AW259" s="14" t="s">
        <v>32</v>
      </c>
      <c r="AX259" s="14" t="s">
        <v>85</v>
      </c>
      <c r="AY259" s="275" t="s">
        <v>166</v>
      </c>
    </row>
    <row r="260" s="1" customFormat="1" ht="16.5" customHeight="1">
      <c r="B260" s="37"/>
      <c r="C260" s="230" t="s">
        <v>303</v>
      </c>
      <c r="D260" s="230" t="s">
        <v>169</v>
      </c>
      <c r="E260" s="231" t="s">
        <v>474</v>
      </c>
      <c r="F260" s="232" t="s">
        <v>475</v>
      </c>
      <c r="G260" s="233" t="s">
        <v>386</v>
      </c>
      <c r="H260" s="234">
        <v>0.14999999999999999</v>
      </c>
      <c r="I260" s="235"/>
      <c r="J260" s="236">
        <f>ROUND(I260*H260,2)</f>
        <v>0</v>
      </c>
      <c r="K260" s="232" t="s">
        <v>173</v>
      </c>
      <c r="L260" s="42"/>
      <c r="M260" s="237" t="s">
        <v>1</v>
      </c>
      <c r="N260" s="238" t="s">
        <v>43</v>
      </c>
      <c r="O260" s="85"/>
      <c r="P260" s="239">
        <f>O260*H260</f>
        <v>0</v>
      </c>
      <c r="Q260" s="239">
        <v>0</v>
      </c>
      <c r="R260" s="239">
        <f>Q260*H260</f>
        <v>0</v>
      </c>
      <c r="S260" s="239">
        <v>2.3999999999999999</v>
      </c>
      <c r="T260" s="240">
        <f>S260*H260</f>
        <v>0.35999999999999999</v>
      </c>
      <c r="AR260" s="241" t="s">
        <v>174</v>
      </c>
      <c r="AT260" s="241" t="s">
        <v>169</v>
      </c>
      <c r="AU260" s="241" t="s">
        <v>87</v>
      </c>
      <c r="AY260" s="16" t="s">
        <v>166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85</v>
      </c>
      <c r="BK260" s="242">
        <f>ROUND(I260*H260,2)</f>
        <v>0</v>
      </c>
      <c r="BL260" s="16" t="s">
        <v>174</v>
      </c>
      <c r="BM260" s="241" t="s">
        <v>476</v>
      </c>
    </row>
    <row r="261" s="13" customFormat="1">
      <c r="B261" s="254"/>
      <c r="C261" s="255"/>
      <c r="D261" s="245" t="s">
        <v>176</v>
      </c>
      <c r="E261" s="256" t="s">
        <v>1</v>
      </c>
      <c r="F261" s="257" t="s">
        <v>477</v>
      </c>
      <c r="G261" s="255"/>
      <c r="H261" s="258">
        <v>0.14999999999999999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176</v>
      </c>
      <c r="AU261" s="264" t="s">
        <v>87</v>
      </c>
      <c r="AV261" s="13" t="s">
        <v>87</v>
      </c>
      <c r="AW261" s="13" t="s">
        <v>32</v>
      </c>
      <c r="AX261" s="13" t="s">
        <v>78</v>
      </c>
      <c r="AY261" s="264" t="s">
        <v>166</v>
      </c>
    </row>
    <row r="262" s="14" customFormat="1">
      <c r="B262" s="265"/>
      <c r="C262" s="266"/>
      <c r="D262" s="245" t="s">
        <v>176</v>
      </c>
      <c r="E262" s="267" t="s">
        <v>1</v>
      </c>
      <c r="F262" s="268" t="s">
        <v>181</v>
      </c>
      <c r="G262" s="266"/>
      <c r="H262" s="269">
        <v>0.14999999999999999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176</v>
      </c>
      <c r="AU262" s="275" t="s">
        <v>87</v>
      </c>
      <c r="AV262" s="14" t="s">
        <v>174</v>
      </c>
      <c r="AW262" s="14" t="s">
        <v>32</v>
      </c>
      <c r="AX262" s="14" t="s">
        <v>85</v>
      </c>
      <c r="AY262" s="275" t="s">
        <v>166</v>
      </c>
    </row>
    <row r="263" s="1" customFormat="1" ht="24" customHeight="1">
      <c r="B263" s="37"/>
      <c r="C263" s="230" t="s">
        <v>478</v>
      </c>
      <c r="D263" s="230" t="s">
        <v>169</v>
      </c>
      <c r="E263" s="231" t="s">
        <v>479</v>
      </c>
      <c r="F263" s="232" t="s">
        <v>480</v>
      </c>
      <c r="G263" s="233" t="s">
        <v>386</v>
      </c>
      <c r="H263" s="234">
        <v>5.5499999999999998</v>
      </c>
      <c r="I263" s="235"/>
      <c r="J263" s="236">
        <f>ROUND(I263*H263,2)</f>
        <v>0</v>
      </c>
      <c r="K263" s="232" t="s">
        <v>173</v>
      </c>
      <c r="L263" s="42"/>
      <c r="M263" s="237" t="s">
        <v>1</v>
      </c>
      <c r="N263" s="238" t="s">
        <v>43</v>
      </c>
      <c r="O263" s="85"/>
      <c r="P263" s="239">
        <f>O263*H263</f>
        <v>0</v>
      </c>
      <c r="Q263" s="239">
        <v>0</v>
      </c>
      <c r="R263" s="239">
        <f>Q263*H263</f>
        <v>0</v>
      </c>
      <c r="S263" s="239">
        <v>2.2000000000000002</v>
      </c>
      <c r="T263" s="240">
        <f>S263*H263</f>
        <v>12.210000000000001</v>
      </c>
      <c r="AR263" s="241" t="s">
        <v>174</v>
      </c>
      <c r="AT263" s="241" t="s">
        <v>169</v>
      </c>
      <c r="AU263" s="241" t="s">
        <v>87</v>
      </c>
      <c r="AY263" s="16" t="s">
        <v>166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85</v>
      </c>
      <c r="BK263" s="242">
        <f>ROUND(I263*H263,2)</f>
        <v>0</v>
      </c>
      <c r="BL263" s="16" t="s">
        <v>174</v>
      </c>
      <c r="BM263" s="241" t="s">
        <v>481</v>
      </c>
    </row>
    <row r="264" s="13" customFormat="1">
      <c r="B264" s="254"/>
      <c r="C264" s="255"/>
      <c r="D264" s="245" t="s">
        <v>176</v>
      </c>
      <c r="E264" s="256" t="s">
        <v>1</v>
      </c>
      <c r="F264" s="257" t="s">
        <v>482</v>
      </c>
      <c r="G264" s="255"/>
      <c r="H264" s="258">
        <v>5.0999999999999996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AT264" s="264" t="s">
        <v>176</v>
      </c>
      <c r="AU264" s="264" t="s">
        <v>87</v>
      </c>
      <c r="AV264" s="13" t="s">
        <v>87</v>
      </c>
      <c r="AW264" s="13" t="s">
        <v>32</v>
      </c>
      <c r="AX264" s="13" t="s">
        <v>78</v>
      </c>
      <c r="AY264" s="264" t="s">
        <v>166</v>
      </c>
    </row>
    <row r="265" s="13" customFormat="1">
      <c r="B265" s="254"/>
      <c r="C265" s="255"/>
      <c r="D265" s="245" t="s">
        <v>176</v>
      </c>
      <c r="E265" s="256" t="s">
        <v>1</v>
      </c>
      <c r="F265" s="257" t="s">
        <v>424</v>
      </c>
      <c r="G265" s="255"/>
      <c r="H265" s="258">
        <v>0.45000000000000001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176</v>
      </c>
      <c r="AU265" s="264" t="s">
        <v>87</v>
      </c>
      <c r="AV265" s="13" t="s">
        <v>87</v>
      </c>
      <c r="AW265" s="13" t="s">
        <v>32</v>
      </c>
      <c r="AX265" s="13" t="s">
        <v>78</v>
      </c>
      <c r="AY265" s="264" t="s">
        <v>166</v>
      </c>
    </row>
    <row r="266" s="14" customFormat="1">
      <c r="B266" s="265"/>
      <c r="C266" s="266"/>
      <c r="D266" s="245" t="s">
        <v>176</v>
      </c>
      <c r="E266" s="267" t="s">
        <v>1</v>
      </c>
      <c r="F266" s="268" t="s">
        <v>181</v>
      </c>
      <c r="G266" s="266"/>
      <c r="H266" s="269">
        <v>5.5499999999999998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176</v>
      </c>
      <c r="AU266" s="275" t="s">
        <v>87</v>
      </c>
      <c r="AV266" s="14" t="s">
        <v>174</v>
      </c>
      <c r="AW266" s="14" t="s">
        <v>32</v>
      </c>
      <c r="AX266" s="14" t="s">
        <v>85</v>
      </c>
      <c r="AY266" s="275" t="s">
        <v>166</v>
      </c>
    </row>
    <row r="267" s="1" customFormat="1" ht="24" customHeight="1">
      <c r="B267" s="37"/>
      <c r="C267" s="230" t="s">
        <v>483</v>
      </c>
      <c r="D267" s="230" t="s">
        <v>169</v>
      </c>
      <c r="E267" s="231" t="s">
        <v>484</v>
      </c>
      <c r="F267" s="232" t="s">
        <v>485</v>
      </c>
      <c r="G267" s="233" t="s">
        <v>386</v>
      </c>
      <c r="H267" s="234">
        <v>5.5499999999999998</v>
      </c>
      <c r="I267" s="235"/>
      <c r="J267" s="236">
        <f>ROUND(I267*H267,2)</f>
        <v>0</v>
      </c>
      <c r="K267" s="232" t="s">
        <v>173</v>
      </c>
      <c r="L267" s="42"/>
      <c r="M267" s="237" t="s">
        <v>1</v>
      </c>
      <c r="N267" s="238" t="s">
        <v>43</v>
      </c>
      <c r="O267" s="85"/>
      <c r="P267" s="239">
        <f>O267*H267</f>
        <v>0</v>
      </c>
      <c r="Q267" s="239">
        <v>0</v>
      </c>
      <c r="R267" s="239">
        <f>Q267*H267</f>
        <v>0</v>
      </c>
      <c r="S267" s="239">
        <v>0.043999999999999997</v>
      </c>
      <c r="T267" s="240">
        <f>S267*H267</f>
        <v>0.24419999999999997</v>
      </c>
      <c r="AR267" s="241" t="s">
        <v>174</v>
      </c>
      <c r="AT267" s="241" t="s">
        <v>169</v>
      </c>
      <c r="AU267" s="241" t="s">
        <v>87</v>
      </c>
      <c r="AY267" s="16" t="s">
        <v>166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6" t="s">
        <v>85</v>
      </c>
      <c r="BK267" s="242">
        <f>ROUND(I267*H267,2)</f>
        <v>0</v>
      </c>
      <c r="BL267" s="16" t="s">
        <v>174</v>
      </c>
      <c r="BM267" s="241" t="s">
        <v>486</v>
      </c>
    </row>
    <row r="268" s="1" customFormat="1" ht="16.5" customHeight="1">
      <c r="B268" s="37"/>
      <c r="C268" s="230" t="s">
        <v>487</v>
      </c>
      <c r="D268" s="230" t="s">
        <v>169</v>
      </c>
      <c r="E268" s="231" t="s">
        <v>488</v>
      </c>
      <c r="F268" s="232" t="s">
        <v>489</v>
      </c>
      <c r="G268" s="233" t="s">
        <v>172</v>
      </c>
      <c r="H268" s="234">
        <v>120</v>
      </c>
      <c r="I268" s="235"/>
      <c r="J268" s="236">
        <f>ROUND(I268*H268,2)</f>
        <v>0</v>
      </c>
      <c r="K268" s="232" t="s">
        <v>173</v>
      </c>
      <c r="L268" s="42"/>
      <c r="M268" s="237" t="s">
        <v>1</v>
      </c>
      <c r="N268" s="238" t="s">
        <v>43</v>
      </c>
      <c r="O268" s="85"/>
      <c r="P268" s="239">
        <f>O268*H268</f>
        <v>0</v>
      </c>
      <c r="Q268" s="239">
        <v>0</v>
      </c>
      <c r="R268" s="239">
        <f>Q268*H268</f>
        <v>0</v>
      </c>
      <c r="S268" s="239">
        <v>0.075999999999999998</v>
      </c>
      <c r="T268" s="240">
        <f>S268*H268</f>
        <v>9.1199999999999992</v>
      </c>
      <c r="AR268" s="241" t="s">
        <v>174</v>
      </c>
      <c r="AT268" s="241" t="s">
        <v>169</v>
      </c>
      <c r="AU268" s="241" t="s">
        <v>87</v>
      </c>
      <c r="AY268" s="16" t="s">
        <v>166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6" t="s">
        <v>85</v>
      </c>
      <c r="BK268" s="242">
        <f>ROUND(I268*H268,2)</f>
        <v>0</v>
      </c>
      <c r="BL268" s="16" t="s">
        <v>174</v>
      </c>
      <c r="BM268" s="241" t="s">
        <v>490</v>
      </c>
    </row>
    <row r="269" s="13" customFormat="1">
      <c r="B269" s="254"/>
      <c r="C269" s="255"/>
      <c r="D269" s="245" t="s">
        <v>176</v>
      </c>
      <c r="E269" s="256" t="s">
        <v>1</v>
      </c>
      <c r="F269" s="257" t="s">
        <v>374</v>
      </c>
      <c r="G269" s="255"/>
      <c r="H269" s="258">
        <v>120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176</v>
      </c>
      <c r="AU269" s="264" t="s">
        <v>87</v>
      </c>
      <c r="AV269" s="13" t="s">
        <v>87</v>
      </c>
      <c r="AW269" s="13" t="s">
        <v>32</v>
      </c>
      <c r="AX269" s="13" t="s">
        <v>78</v>
      </c>
      <c r="AY269" s="264" t="s">
        <v>166</v>
      </c>
    </row>
    <row r="270" s="14" customFormat="1">
      <c r="B270" s="265"/>
      <c r="C270" s="266"/>
      <c r="D270" s="245" t="s">
        <v>176</v>
      </c>
      <c r="E270" s="267" t="s">
        <v>1</v>
      </c>
      <c r="F270" s="268" t="s">
        <v>181</v>
      </c>
      <c r="G270" s="266"/>
      <c r="H270" s="269">
        <v>120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AT270" s="275" t="s">
        <v>176</v>
      </c>
      <c r="AU270" s="275" t="s">
        <v>87</v>
      </c>
      <c r="AV270" s="14" t="s">
        <v>174</v>
      </c>
      <c r="AW270" s="14" t="s">
        <v>32</v>
      </c>
      <c r="AX270" s="14" t="s">
        <v>85</v>
      </c>
      <c r="AY270" s="275" t="s">
        <v>166</v>
      </c>
    </row>
    <row r="271" s="1" customFormat="1" ht="24" customHeight="1">
      <c r="B271" s="37"/>
      <c r="C271" s="230" t="s">
        <v>491</v>
      </c>
      <c r="D271" s="230" t="s">
        <v>169</v>
      </c>
      <c r="E271" s="231" t="s">
        <v>492</v>
      </c>
      <c r="F271" s="232" t="s">
        <v>493</v>
      </c>
      <c r="G271" s="233" t="s">
        <v>234</v>
      </c>
      <c r="H271" s="234">
        <v>240</v>
      </c>
      <c r="I271" s="235"/>
      <c r="J271" s="236">
        <f>ROUND(I271*H271,2)</f>
        <v>0</v>
      </c>
      <c r="K271" s="232" t="s">
        <v>173</v>
      </c>
      <c r="L271" s="42"/>
      <c r="M271" s="237" t="s">
        <v>1</v>
      </c>
      <c r="N271" s="238" t="s">
        <v>43</v>
      </c>
      <c r="O271" s="85"/>
      <c r="P271" s="239">
        <f>O271*H271</f>
        <v>0</v>
      </c>
      <c r="Q271" s="239">
        <v>0</v>
      </c>
      <c r="R271" s="239">
        <f>Q271*H271</f>
        <v>0</v>
      </c>
      <c r="S271" s="239">
        <v>0.002</v>
      </c>
      <c r="T271" s="240">
        <f>S271*H271</f>
        <v>0.47999999999999998</v>
      </c>
      <c r="AR271" s="241" t="s">
        <v>174</v>
      </c>
      <c r="AT271" s="241" t="s">
        <v>169</v>
      </c>
      <c r="AU271" s="241" t="s">
        <v>87</v>
      </c>
      <c r="AY271" s="16" t="s">
        <v>166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85</v>
      </c>
      <c r="BK271" s="242">
        <f>ROUND(I271*H271,2)</f>
        <v>0</v>
      </c>
      <c r="BL271" s="16" t="s">
        <v>174</v>
      </c>
      <c r="BM271" s="241" t="s">
        <v>494</v>
      </c>
    </row>
    <row r="272" s="13" customFormat="1">
      <c r="B272" s="254"/>
      <c r="C272" s="255"/>
      <c r="D272" s="245" t="s">
        <v>176</v>
      </c>
      <c r="E272" s="256" t="s">
        <v>1</v>
      </c>
      <c r="F272" s="257" t="s">
        <v>495</v>
      </c>
      <c r="G272" s="255"/>
      <c r="H272" s="258">
        <v>240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176</v>
      </c>
      <c r="AU272" s="264" t="s">
        <v>87</v>
      </c>
      <c r="AV272" s="13" t="s">
        <v>87</v>
      </c>
      <c r="AW272" s="13" t="s">
        <v>32</v>
      </c>
      <c r="AX272" s="13" t="s">
        <v>78</v>
      </c>
      <c r="AY272" s="264" t="s">
        <v>166</v>
      </c>
    </row>
    <row r="273" s="14" customFormat="1">
      <c r="B273" s="265"/>
      <c r="C273" s="266"/>
      <c r="D273" s="245" t="s">
        <v>176</v>
      </c>
      <c r="E273" s="267" t="s">
        <v>1</v>
      </c>
      <c r="F273" s="268" t="s">
        <v>181</v>
      </c>
      <c r="G273" s="266"/>
      <c r="H273" s="269">
        <v>240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AT273" s="275" t="s">
        <v>176</v>
      </c>
      <c r="AU273" s="275" t="s">
        <v>87</v>
      </c>
      <c r="AV273" s="14" t="s">
        <v>174</v>
      </c>
      <c r="AW273" s="14" t="s">
        <v>32</v>
      </c>
      <c r="AX273" s="14" t="s">
        <v>85</v>
      </c>
      <c r="AY273" s="275" t="s">
        <v>166</v>
      </c>
    </row>
    <row r="274" s="1" customFormat="1" ht="24" customHeight="1">
      <c r="B274" s="37"/>
      <c r="C274" s="230" t="s">
        <v>496</v>
      </c>
      <c r="D274" s="230" t="s">
        <v>169</v>
      </c>
      <c r="E274" s="231" t="s">
        <v>497</v>
      </c>
      <c r="F274" s="232" t="s">
        <v>498</v>
      </c>
      <c r="G274" s="233" t="s">
        <v>172</v>
      </c>
      <c r="H274" s="234">
        <v>375</v>
      </c>
      <c r="I274" s="235"/>
      <c r="J274" s="236">
        <f>ROUND(I274*H274,2)</f>
        <v>0</v>
      </c>
      <c r="K274" s="232" t="s">
        <v>173</v>
      </c>
      <c r="L274" s="42"/>
      <c r="M274" s="237" t="s">
        <v>1</v>
      </c>
      <c r="N274" s="238" t="s">
        <v>43</v>
      </c>
      <c r="O274" s="85"/>
      <c r="P274" s="239">
        <f>O274*H274</f>
        <v>0</v>
      </c>
      <c r="Q274" s="239">
        <v>0</v>
      </c>
      <c r="R274" s="239">
        <f>Q274*H274</f>
        <v>0</v>
      </c>
      <c r="S274" s="239">
        <v>0.01</v>
      </c>
      <c r="T274" s="240">
        <f>S274*H274</f>
        <v>3.75</v>
      </c>
      <c r="AR274" s="241" t="s">
        <v>174</v>
      </c>
      <c r="AT274" s="241" t="s">
        <v>169</v>
      </c>
      <c r="AU274" s="241" t="s">
        <v>87</v>
      </c>
      <c r="AY274" s="16" t="s">
        <v>166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6" t="s">
        <v>85</v>
      </c>
      <c r="BK274" s="242">
        <f>ROUND(I274*H274,2)</f>
        <v>0</v>
      </c>
      <c r="BL274" s="16" t="s">
        <v>174</v>
      </c>
      <c r="BM274" s="241" t="s">
        <v>499</v>
      </c>
    </row>
    <row r="275" s="12" customFormat="1">
      <c r="B275" s="243"/>
      <c r="C275" s="244"/>
      <c r="D275" s="245" t="s">
        <v>176</v>
      </c>
      <c r="E275" s="246" t="s">
        <v>1</v>
      </c>
      <c r="F275" s="247" t="s">
        <v>500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176</v>
      </c>
      <c r="AU275" s="253" t="s">
        <v>87</v>
      </c>
      <c r="AV275" s="12" t="s">
        <v>85</v>
      </c>
      <c r="AW275" s="12" t="s">
        <v>32</v>
      </c>
      <c r="AX275" s="12" t="s">
        <v>78</v>
      </c>
      <c r="AY275" s="253" t="s">
        <v>166</v>
      </c>
    </row>
    <row r="276" s="13" customFormat="1">
      <c r="B276" s="254"/>
      <c r="C276" s="255"/>
      <c r="D276" s="245" t="s">
        <v>176</v>
      </c>
      <c r="E276" s="256" t="s">
        <v>1</v>
      </c>
      <c r="F276" s="257" t="s">
        <v>293</v>
      </c>
      <c r="G276" s="255"/>
      <c r="H276" s="258">
        <v>375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176</v>
      </c>
      <c r="AU276" s="264" t="s">
        <v>87</v>
      </c>
      <c r="AV276" s="13" t="s">
        <v>87</v>
      </c>
      <c r="AW276" s="13" t="s">
        <v>32</v>
      </c>
      <c r="AX276" s="13" t="s">
        <v>78</v>
      </c>
      <c r="AY276" s="264" t="s">
        <v>166</v>
      </c>
    </row>
    <row r="277" s="14" customFormat="1">
      <c r="B277" s="265"/>
      <c r="C277" s="266"/>
      <c r="D277" s="245" t="s">
        <v>176</v>
      </c>
      <c r="E277" s="267" t="s">
        <v>1</v>
      </c>
      <c r="F277" s="268" t="s">
        <v>181</v>
      </c>
      <c r="G277" s="266"/>
      <c r="H277" s="269">
        <v>375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176</v>
      </c>
      <c r="AU277" s="275" t="s">
        <v>87</v>
      </c>
      <c r="AV277" s="14" t="s">
        <v>174</v>
      </c>
      <c r="AW277" s="14" t="s">
        <v>32</v>
      </c>
      <c r="AX277" s="14" t="s">
        <v>85</v>
      </c>
      <c r="AY277" s="275" t="s">
        <v>166</v>
      </c>
    </row>
    <row r="278" s="11" customFormat="1" ht="22.8" customHeight="1">
      <c r="B278" s="214"/>
      <c r="C278" s="215"/>
      <c r="D278" s="216" t="s">
        <v>77</v>
      </c>
      <c r="E278" s="228" t="s">
        <v>187</v>
      </c>
      <c r="F278" s="228" t="s">
        <v>188</v>
      </c>
      <c r="G278" s="215"/>
      <c r="H278" s="215"/>
      <c r="I278" s="218"/>
      <c r="J278" s="229">
        <f>BK278</f>
        <v>0</v>
      </c>
      <c r="K278" s="215"/>
      <c r="L278" s="220"/>
      <c r="M278" s="221"/>
      <c r="N278" s="222"/>
      <c r="O278" s="222"/>
      <c r="P278" s="223">
        <f>SUM(P279:P283)</f>
        <v>0</v>
      </c>
      <c r="Q278" s="222"/>
      <c r="R278" s="223">
        <f>SUM(R279:R283)</f>
        <v>0</v>
      </c>
      <c r="S278" s="222"/>
      <c r="T278" s="224">
        <f>SUM(T279:T283)</f>
        <v>0</v>
      </c>
      <c r="AR278" s="225" t="s">
        <v>85</v>
      </c>
      <c r="AT278" s="226" t="s">
        <v>77</v>
      </c>
      <c r="AU278" s="226" t="s">
        <v>85</v>
      </c>
      <c r="AY278" s="225" t="s">
        <v>166</v>
      </c>
      <c r="BK278" s="227">
        <f>SUM(BK279:BK283)</f>
        <v>0</v>
      </c>
    </row>
    <row r="279" s="1" customFormat="1" ht="24" customHeight="1">
      <c r="B279" s="37"/>
      <c r="C279" s="230" t="s">
        <v>501</v>
      </c>
      <c r="D279" s="230" t="s">
        <v>169</v>
      </c>
      <c r="E279" s="231" t="s">
        <v>190</v>
      </c>
      <c r="F279" s="232" t="s">
        <v>191</v>
      </c>
      <c r="G279" s="233" t="s">
        <v>192</v>
      </c>
      <c r="H279" s="234">
        <v>92.186999999999998</v>
      </c>
      <c r="I279" s="235"/>
      <c r="J279" s="236">
        <f>ROUND(I279*H279,2)</f>
        <v>0</v>
      </c>
      <c r="K279" s="232" t="s">
        <v>173</v>
      </c>
      <c r="L279" s="42"/>
      <c r="M279" s="237" t="s">
        <v>1</v>
      </c>
      <c r="N279" s="238" t="s">
        <v>43</v>
      </c>
      <c r="O279" s="85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AR279" s="241" t="s">
        <v>174</v>
      </c>
      <c r="AT279" s="241" t="s">
        <v>169</v>
      </c>
      <c r="AU279" s="241" t="s">
        <v>87</v>
      </c>
      <c r="AY279" s="16" t="s">
        <v>166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6" t="s">
        <v>85</v>
      </c>
      <c r="BK279" s="242">
        <f>ROUND(I279*H279,2)</f>
        <v>0</v>
      </c>
      <c r="BL279" s="16" t="s">
        <v>174</v>
      </c>
      <c r="BM279" s="241" t="s">
        <v>502</v>
      </c>
    </row>
    <row r="280" s="1" customFormat="1" ht="24" customHeight="1">
      <c r="B280" s="37"/>
      <c r="C280" s="230" t="s">
        <v>503</v>
      </c>
      <c r="D280" s="230" t="s">
        <v>169</v>
      </c>
      <c r="E280" s="231" t="s">
        <v>194</v>
      </c>
      <c r="F280" s="232" t="s">
        <v>195</v>
      </c>
      <c r="G280" s="233" t="s">
        <v>192</v>
      </c>
      <c r="H280" s="234">
        <v>2765.6100000000001</v>
      </c>
      <c r="I280" s="235"/>
      <c r="J280" s="236">
        <f>ROUND(I280*H280,2)</f>
        <v>0</v>
      </c>
      <c r="K280" s="232" t="s">
        <v>173</v>
      </c>
      <c r="L280" s="42"/>
      <c r="M280" s="237" t="s">
        <v>1</v>
      </c>
      <c r="N280" s="238" t="s">
        <v>43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174</v>
      </c>
      <c r="AT280" s="241" t="s">
        <v>169</v>
      </c>
      <c r="AU280" s="241" t="s">
        <v>87</v>
      </c>
      <c r="AY280" s="16" t="s">
        <v>166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85</v>
      </c>
      <c r="BK280" s="242">
        <f>ROUND(I280*H280,2)</f>
        <v>0</v>
      </c>
      <c r="BL280" s="16" t="s">
        <v>174</v>
      </c>
      <c r="BM280" s="241" t="s">
        <v>504</v>
      </c>
    </row>
    <row r="281" s="13" customFormat="1">
      <c r="B281" s="254"/>
      <c r="C281" s="255"/>
      <c r="D281" s="245" t="s">
        <v>176</v>
      </c>
      <c r="E281" s="255"/>
      <c r="F281" s="257" t="s">
        <v>505</v>
      </c>
      <c r="G281" s="255"/>
      <c r="H281" s="258">
        <v>2765.6100000000001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176</v>
      </c>
      <c r="AU281" s="264" t="s">
        <v>87</v>
      </c>
      <c r="AV281" s="13" t="s">
        <v>87</v>
      </c>
      <c r="AW281" s="13" t="s">
        <v>4</v>
      </c>
      <c r="AX281" s="13" t="s">
        <v>85</v>
      </c>
      <c r="AY281" s="264" t="s">
        <v>166</v>
      </c>
    </row>
    <row r="282" s="1" customFormat="1" ht="24" customHeight="1">
      <c r="B282" s="37"/>
      <c r="C282" s="230" t="s">
        <v>506</v>
      </c>
      <c r="D282" s="230" t="s">
        <v>169</v>
      </c>
      <c r="E282" s="231" t="s">
        <v>199</v>
      </c>
      <c r="F282" s="232" t="s">
        <v>200</v>
      </c>
      <c r="G282" s="233" t="s">
        <v>192</v>
      </c>
      <c r="H282" s="234">
        <v>92.186999999999998</v>
      </c>
      <c r="I282" s="235"/>
      <c r="J282" s="236">
        <f>ROUND(I282*H282,2)</f>
        <v>0</v>
      </c>
      <c r="K282" s="232" t="s">
        <v>173</v>
      </c>
      <c r="L282" s="42"/>
      <c r="M282" s="237" t="s">
        <v>1</v>
      </c>
      <c r="N282" s="238" t="s">
        <v>43</v>
      </c>
      <c r="O282" s="8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AR282" s="241" t="s">
        <v>174</v>
      </c>
      <c r="AT282" s="241" t="s">
        <v>169</v>
      </c>
      <c r="AU282" s="241" t="s">
        <v>87</v>
      </c>
      <c r="AY282" s="16" t="s">
        <v>166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85</v>
      </c>
      <c r="BK282" s="242">
        <f>ROUND(I282*H282,2)</f>
        <v>0</v>
      </c>
      <c r="BL282" s="16" t="s">
        <v>174</v>
      </c>
      <c r="BM282" s="241" t="s">
        <v>507</v>
      </c>
    </row>
    <row r="283" s="1" customFormat="1" ht="24" customHeight="1">
      <c r="B283" s="37"/>
      <c r="C283" s="230" t="s">
        <v>508</v>
      </c>
      <c r="D283" s="230" t="s">
        <v>169</v>
      </c>
      <c r="E283" s="231" t="s">
        <v>202</v>
      </c>
      <c r="F283" s="232" t="s">
        <v>203</v>
      </c>
      <c r="G283" s="233" t="s">
        <v>192</v>
      </c>
      <c r="H283" s="234">
        <v>92.186999999999998</v>
      </c>
      <c r="I283" s="235"/>
      <c r="J283" s="236">
        <f>ROUND(I283*H283,2)</f>
        <v>0</v>
      </c>
      <c r="K283" s="232" t="s">
        <v>173</v>
      </c>
      <c r="L283" s="42"/>
      <c r="M283" s="237" t="s">
        <v>1</v>
      </c>
      <c r="N283" s="238" t="s">
        <v>43</v>
      </c>
      <c r="O283" s="8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AR283" s="241" t="s">
        <v>174</v>
      </c>
      <c r="AT283" s="241" t="s">
        <v>169</v>
      </c>
      <c r="AU283" s="241" t="s">
        <v>87</v>
      </c>
      <c r="AY283" s="16" t="s">
        <v>166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6" t="s">
        <v>85</v>
      </c>
      <c r="BK283" s="242">
        <f>ROUND(I283*H283,2)</f>
        <v>0</v>
      </c>
      <c r="BL283" s="16" t="s">
        <v>174</v>
      </c>
      <c r="BM283" s="241" t="s">
        <v>509</v>
      </c>
    </row>
    <row r="284" s="11" customFormat="1" ht="22.8" customHeight="1">
      <c r="B284" s="214"/>
      <c r="C284" s="215"/>
      <c r="D284" s="216" t="s">
        <v>77</v>
      </c>
      <c r="E284" s="228" t="s">
        <v>205</v>
      </c>
      <c r="F284" s="228" t="s">
        <v>206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P285</f>
        <v>0</v>
      </c>
      <c r="Q284" s="222"/>
      <c r="R284" s="223">
        <f>R285</f>
        <v>0</v>
      </c>
      <c r="S284" s="222"/>
      <c r="T284" s="224">
        <f>T285</f>
        <v>0</v>
      </c>
      <c r="AR284" s="225" t="s">
        <v>85</v>
      </c>
      <c r="AT284" s="226" t="s">
        <v>77</v>
      </c>
      <c r="AU284" s="226" t="s">
        <v>85</v>
      </c>
      <c r="AY284" s="225" t="s">
        <v>166</v>
      </c>
      <c r="BK284" s="227">
        <f>BK285</f>
        <v>0</v>
      </c>
    </row>
    <row r="285" s="1" customFormat="1" ht="24" customHeight="1">
      <c r="B285" s="37"/>
      <c r="C285" s="230" t="s">
        <v>510</v>
      </c>
      <c r="D285" s="230" t="s">
        <v>169</v>
      </c>
      <c r="E285" s="231" t="s">
        <v>511</v>
      </c>
      <c r="F285" s="232" t="s">
        <v>512</v>
      </c>
      <c r="G285" s="233" t="s">
        <v>192</v>
      </c>
      <c r="H285" s="234">
        <v>108.489</v>
      </c>
      <c r="I285" s="235"/>
      <c r="J285" s="236">
        <f>ROUND(I285*H285,2)</f>
        <v>0</v>
      </c>
      <c r="K285" s="232" t="s">
        <v>173</v>
      </c>
      <c r="L285" s="42"/>
      <c r="M285" s="237" t="s">
        <v>1</v>
      </c>
      <c r="N285" s="238" t="s">
        <v>43</v>
      </c>
      <c r="O285" s="85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AR285" s="241" t="s">
        <v>174</v>
      </c>
      <c r="AT285" s="241" t="s">
        <v>169</v>
      </c>
      <c r="AU285" s="241" t="s">
        <v>87</v>
      </c>
      <c r="AY285" s="16" t="s">
        <v>166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6" t="s">
        <v>85</v>
      </c>
      <c r="BK285" s="242">
        <f>ROUND(I285*H285,2)</f>
        <v>0</v>
      </c>
      <c r="BL285" s="16" t="s">
        <v>174</v>
      </c>
      <c r="BM285" s="241" t="s">
        <v>513</v>
      </c>
    </row>
    <row r="286" s="11" customFormat="1" ht="25.92" customHeight="1">
      <c r="B286" s="214"/>
      <c r="C286" s="215"/>
      <c r="D286" s="216" t="s">
        <v>77</v>
      </c>
      <c r="E286" s="217" t="s">
        <v>211</v>
      </c>
      <c r="F286" s="217" t="s">
        <v>212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P287+P302+P328+P360+P413+P415+P427+P431+P436+P468+P477+P502+P516+P546+P566+P575</f>
        <v>0</v>
      </c>
      <c r="Q286" s="222"/>
      <c r="R286" s="223">
        <f>R287+R302+R328+R360+R413+R415+R427+R431+R436+R468+R477+R502+R516+R546+R566+R575</f>
        <v>23.373450800000004</v>
      </c>
      <c r="S286" s="222"/>
      <c r="T286" s="224">
        <f>T287+T302+T328+T360+T413+T415+T427+T431+T436+T468+T477+T502+T516+T546+T566+T575</f>
        <v>21.352415000000001</v>
      </c>
      <c r="AR286" s="225" t="s">
        <v>87</v>
      </c>
      <c r="AT286" s="226" t="s">
        <v>77</v>
      </c>
      <c r="AU286" s="226" t="s">
        <v>78</v>
      </c>
      <c r="AY286" s="225" t="s">
        <v>166</v>
      </c>
      <c r="BK286" s="227">
        <f>BK287+BK302+BK328+BK360+BK413+BK415+BK427+BK431+BK436+BK468+BK477+BK502+BK516+BK546+BK566+BK575</f>
        <v>0</v>
      </c>
    </row>
    <row r="287" s="11" customFormat="1" ht="22.8" customHeight="1">
      <c r="B287" s="214"/>
      <c r="C287" s="215"/>
      <c r="D287" s="216" t="s">
        <v>77</v>
      </c>
      <c r="E287" s="228" t="s">
        <v>514</v>
      </c>
      <c r="F287" s="228" t="s">
        <v>515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SUM(P288:P301)</f>
        <v>0</v>
      </c>
      <c r="Q287" s="222"/>
      <c r="R287" s="223">
        <f>SUM(R288:R301)</f>
        <v>1.314886</v>
      </c>
      <c r="S287" s="222"/>
      <c r="T287" s="224">
        <f>SUM(T288:T301)</f>
        <v>0</v>
      </c>
      <c r="AR287" s="225" t="s">
        <v>87</v>
      </c>
      <c r="AT287" s="226" t="s">
        <v>77</v>
      </c>
      <c r="AU287" s="226" t="s">
        <v>85</v>
      </c>
      <c r="AY287" s="225" t="s">
        <v>166</v>
      </c>
      <c r="BK287" s="227">
        <f>SUM(BK288:BK301)</f>
        <v>0</v>
      </c>
    </row>
    <row r="288" s="1" customFormat="1" ht="24" customHeight="1">
      <c r="B288" s="37"/>
      <c r="C288" s="230" t="s">
        <v>516</v>
      </c>
      <c r="D288" s="230" t="s">
        <v>169</v>
      </c>
      <c r="E288" s="231" t="s">
        <v>517</v>
      </c>
      <c r="F288" s="232" t="s">
        <v>518</v>
      </c>
      <c r="G288" s="233" t="s">
        <v>172</v>
      </c>
      <c r="H288" s="234">
        <v>153</v>
      </c>
      <c r="I288" s="235"/>
      <c r="J288" s="236">
        <f>ROUND(I288*H288,2)</f>
        <v>0</v>
      </c>
      <c r="K288" s="232" t="s">
        <v>173</v>
      </c>
      <c r="L288" s="42"/>
      <c r="M288" s="237" t="s">
        <v>1</v>
      </c>
      <c r="N288" s="238" t="s">
        <v>43</v>
      </c>
      <c r="O288" s="85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AR288" s="241" t="s">
        <v>219</v>
      </c>
      <c r="AT288" s="241" t="s">
        <v>169</v>
      </c>
      <c r="AU288" s="241" t="s">
        <v>87</v>
      </c>
      <c r="AY288" s="16" t="s">
        <v>166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6" t="s">
        <v>85</v>
      </c>
      <c r="BK288" s="242">
        <f>ROUND(I288*H288,2)</f>
        <v>0</v>
      </c>
      <c r="BL288" s="16" t="s">
        <v>219</v>
      </c>
      <c r="BM288" s="241" t="s">
        <v>519</v>
      </c>
    </row>
    <row r="289" s="13" customFormat="1">
      <c r="B289" s="254"/>
      <c r="C289" s="255"/>
      <c r="D289" s="245" t="s">
        <v>176</v>
      </c>
      <c r="E289" s="256" t="s">
        <v>1</v>
      </c>
      <c r="F289" s="257" t="s">
        <v>520</v>
      </c>
      <c r="G289" s="255"/>
      <c r="H289" s="258">
        <v>153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176</v>
      </c>
      <c r="AU289" s="264" t="s">
        <v>87</v>
      </c>
      <c r="AV289" s="13" t="s">
        <v>87</v>
      </c>
      <c r="AW289" s="13" t="s">
        <v>32</v>
      </c>
      <c r="AX289" s="13" t="s">
        <v>78</v>
      </c>
      <c r="AY289" s="264" t="s">
        <v>166</v>
      </c>
    </row>
    <row r="290" s="14" customFormat="1">
      <c r="B290" s="265"/>
      <c r="C290" s="266"/>
      <c r="D290" s="245" t="s">
        <v>176</v>
      </c>
      <c r="E290" s="267" t="s">
        <v>1</v>
      </c>
      <c r="F290" s="268" t="s">
        <v>181</v>
      </c>
      <c r="G290" s="266"/>
      <c r="H290" s="269">
        <v>153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176</v>
      </c>
      <c r="AU290" s="275" t="s">
        <v>87</v>
      </c>
      <c r="AV290" s="14" t="s">
        <v>174</v>
      </c>
      <c r="AW290" s="14" t="s">
        <v>32</v>
      </c>
      <c r="AX290" s="14" t="s">
        <v>85</v>
      </c>
      <c r="AY290" s="275" t="s">
        <v>166</v>
      </c>
    </row>
    <row r="291" s="1" customFormat="1" ht="16.5" customHeight="1">
      <c r="B291" s="37"/>
      <c r="C291" s="276" t="s">
        <v>521</v>
      </c>
      <c r="D291" s="276" t="s">
        <v>300</v>
      </c>
      <c r="E291" s="277" t="s">
        <v>522</v>
      </c>
      <c r="F291" s="278" t="s">
        <v>523</v>
      </c>
      <c r="G291" s="279" t="s">
        <v>192</v>
      </c>
      <c r="H291" s="280">
        <v>0.045999999999999999</v>
      </c>
      <c r="I291" s="281"/>
      <c r="J291" s="282">
        <f>ROUND(I291*H291,2)</f>
        <v>0</v>
      </c>
      <c r="K291" s="278" t="s">
        <v>173</v>
      </c>
      <c r="L291" s="283"/>
      <c r="M291" s="284" t="s">
        <v>1</v>
      </c>
      <c r="N291" s="285" t="s">
        <v>43</v>
      </c>
      <c r="O291" s="85"/>
      <c r="P291" s="239">
        <f>O291*H291</f>
        <v>0</v>
      </c>
      <c r="Q291" s="239">
        <v>1</v>
      </c>
      <c r="R291" s="239">
        <f>Q291*H291</f>
        <v>0.045999999999999999</v>
      </c>
      <c r="S291" s="239">
        <v>0</v>
      </c>
      <c r="T291" s="240">
        <f>S291*H291</f>
        <v>0</v>
      </c>
      <c r="AR291" s="241" t="s">
        <v>303</v>
      </c>
      <c r="AT291" s="241" t="s">
        <v>300</v>
      </c>
      <c r="AU291" s="241" t="s">
        <v>87</v>
      </c>
      <c r="AY291" s="16" t="s">
        <v>166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85</v>
      </c>
      <c r="BK291" s="242">
        <f>ROUND(I291*H291,2)</f>
        <v>0</v>
      </c>
      <c r="BL291" s="16" t="s">
        <v>219</v>
      </c>
      <c r="BM291" s="241" t="s">
        <v>524</v>
      </c>
    </row>
    <row r="292" s="13" customFormat="1">
      <c r="B292" s="254"/>
      <c r="C292" s="255"/>
      <c r="D292" s="245" t="s">
        <v>176</v>
      </c>
      <c r="E292" s="255"/>
      <c r="F292" s="257" t="s">
        <v>525</v>
      </c>
      <c r="G292" s="255"/>
      <c r="H292" s="258">
        <v>0.045999999999999999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176</v>
      </c>
      <c r="AU292" s="264" t="s">
        <v>87</v>
      </c>
      <c r="AV292" s="13" t="s">
        <v>87</v>
      </c>
      <c r="AW292" s="13" t="s">
        <v>4</v>
      </c>
      <c r="AX292" s="13" t="s">
        <v>85</v>
      </c>
      <c r="AY292" s="264" t="s">
        <v>166</v>
      </c>
    </row>
    <row r="293" s="1" customFormat="1" ht="24" customHeight="1">
      <c r="B293" s="37"/>
      <c r="C293" s="230" t="s">
        <v>526</v>
      </c>
      <c r="D293" s="230" t="s">
        <v>169</v>
      </c>
      <c r="E293" s="231" t="s">
        <v>527</v>
      </c>
      <c r="F293" s="232" t="s">
        <v>528</v>
      </c>
      <c r="G293" s="233" t="s">
        <v>172</v>
      </c>
      <c r="H293" s="234">
        <v>153</v>
      </c>
      <c r="I293" s="235"/>
      <c r="J293" s="236">
        <f>ROUND(I293*H293,2)</f>
        <v>0</v>
      </c>
      <c r="K293" s="232" t="s">
        <v>173</v>
      </c>
      <c r="L293" s="42"/>
      <c r="M293" s="237" t="s">
        <v>1</v>
      </c>
      <c r="N293" s="238" t="s">
        <v>43</v>
      </c>
      <c r="O293" s="85"/>
      <c r="P293" s="239">
        <f>O293*H293</f>
        <v>0</v>
      </c>
      <c r="Q293" s="239">
        <v>0.00040000000000000002</v>
      </c>
      <c r="R293" s="239">
        <f>Q293*H293</f>
        <v>0.061200000000000004</v>
      </c>
      <c r="S293" s="239">
        <v>0</v>
      </c>
      <c r="T293" s="240">
        <f>S293*H293</f>
        <v>0</v>
      </c>
      <c r="AR293" s="241" t="s">
        <v>219</v>
      </c>
      <c r="AT293" s="241" t="s">
        <v>169</v>
      </c>
      <c r="AU293" s="241" t="s">
        <v>87</v>
      </c>
      <c r="AY293" s="16" t="s">
        <v>166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6" t="s">
        <v>85</v>
      </c>
      <c r="BK293" s="242">
        <f>ROUND(I293*H293,2)</f>
        <v>0</v>
      </c>
      <c r="BL293" s="16" t="s">
        <v>219</v>
      </c>
      <c r="BM293" s="241" t="s">
        <v>529</v>
      </c>
    </row>
    <row r="294" s="1" customFormat="1" ht="36" customHeight="1">
      <c r="B294" s="37"/>
      <c r="C294" s="276" t="s">
        <v>530</v>
      </c>
      <c r="D294" s="276" t="s">
        <v>300</v>
      </c>
      <c r="E294" s="277" t="s">
        <v>531</v>
      </c>
      <c r="F294" s="278" t="s">
        <v>532</v>
      </c>
      <c r="G294" s="279" t="s">
        <v>172</v>
      </c>
      <c r="H294" s="280">
        <v>175.94999999999999</v>
      </c>
      <c r="I294" s="281"/>
      <c r="J294" s="282">
        <f>ROUND(I294*H294,2)</f>
        <v>0</v>
      </c>
      <c r="K294" s="278" t="s">
        <v>173</v>
      </c>
      <c r="L294" s="283"/>
      <c r="M294" s="284" t="s">
        <v>1</v>
      </c>
      <c r="N294" s="285" t="s">
        <v>43</v>
      </c>
      <c r="O294" s="85"/>
      <c r="P294" s="239">
        <f>O294*H294</f>
        <v>0</v>
      </c>
      <c r="Q294" s="239">
        <v>0.0038800000000000002</v>
      </c>
      <c r="R294" s="239">
        <f>Q294*H294</f>
        <v>0.68268600000000002</v>
      </c>
      <c r="S294" s="239">
        <v>0</v>
      </c>
      <c r="T294" s="240">
        <f>S294*H294</f>
        <v>0</v>
      </c>
      <c r="AR294" s="241" t="s">
        <v>303</v>
      </c>
      <c r="AT294" s="241" t="s">
        <v>300</v>
      </c>
      <c r="AU294" s="241" t="s">
        <v>87</v>
      </c>
      <c r="AY294" s="16" t="s">
        <v>166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85</v>
      </c>
      <c r="BK294" s="242">
        <f>ROUND(I294*H294,2)</f>
        <v>0</v>
      </c>
      <c r="BL294" s="16" t="s">
        <v>219</v>
      </c>
      <c r="BM294" s="241" t="s">
        <v>533</v>
      </c>
    </row>
    <row r="295" s="13" customFormat="1">
      <c r="B295" s="254"/>
      <c r="C295" s="255"/>
      <c r="D295" s="245" t="s">
        <v>176</v>
      </c>
      <c r="E295" s="255"/>
      <c r="F295" s="257" t="s">
        <v>534</v>
      </c>
      <c r="G295" s="255"/>
      <c r="H295" s="258">
        <v>175.94999999999999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176</v>
      </c>
      <c r="AU295" s="264" t="s">
        <v>87</v>
      </c>
      <c r="AV295" s="13" t="s">
        <v>87</v>
      </c>
      <c r="AW295" s="13" t="s">
        <v>4</v>
      </c>
      <c r="AX295" s="13" t="s">
        <v>85</v>
      </c>
      <c r="AY295" s="264" t="s">
        <v>166</v>
      </c>
    </row>
    <row r="296" s="1" customFormat="1" ht="24" customHeight="1">
      <c r="B296" s="37"/>
      <c r="C296" s="230" t="s">
        <v>535</v>
      </c>
      <c r="D296" s="230" t="s">
        <v>169</v>
      </c>
      <c r="E296" s="231" t="s">
        <v>536</v>
      </c>
      <c r="F296" s="232" t="s">
        <v>537</v>
      </c>
      <c r="G296" s="233" t="s">
        <v>172</v>
      </c>
      <c r="H296" s="234">
        <v>210</v>
      </c>
      <c r="I296" s="235"/>
      <c r="J296" s="236">
        <f>ROUND(I296*H296,2)</f>
        <v>0</v>
      </c>
      <c r="K296" s="232" t="s">
        <v>173</v>
      </c>
      <c r="L296" s="42"/>
      <c r="M296" s="237" t="s">
        <v>1</v>
      </c>
      <c r="N296" s="238" t="s">
        <v>43</v>
      </c>
      <c r="O296" s="8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AR296" s="241" t="s">
        <v>219</v>
      </c>
      <c r="AT296" s="241" t="s">
        <v>169</v>
      </c>
      <c r="AU296" s="241" t="s">
        <v>87</v>
      </c>
      <c r="AY296" s="16" t="s">
        <v>166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6" t="s">
        <v>85</v>
      </c>
      <c r="BK296" s="242">
        <f>ROUND(I296*H296,2)</f>
        <v>0</v>
      </c>
      <c r="BL296" s="16" t="s">
        <v>219</v>
      </c>
      <c r="BM296" s="241" t="s">
        <v>538</v>
      </c>
    </row>
    <row r="297" s="13" customFormat="1">
      <c r="B297" s="254"/>
      <c r="C297" s="255"/>
      <c r="D297" s="245" t="s">
        <v>176</v>
      </c>
      <c r="E297" s="256" t="s">
        <v>1</v>
      </c>
      <c r="F297" s="257" t="s">
        <v>539</v>
      </c>
      <c r="G297" s="255"/>
      <c r="H297" s="258">
        <v>210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AT297" s="264" t="s">
        <v>176</v>
      </c>
      <c r="AU297" s="264" t="s">
        <v>87</v>
      </c>
      <c r="AV297" s="13" t="s">
        <v>87</v>
      </c>
      <c r="AW297" s="13" t="s">
        <v>32</v>
      </c>
      <c r="AX297" s="13" t="s">
        <v>78</v>
      </c>
      <c r="AY297" s="264" t="s">
        <v>166</v>
      </c>
    </row>
    <row r="298" s="14" customFormat="1">
      <c r="B298" s="265"/>
      <c r="C298" s="266"/>
      <c r="D298" s="245" t="s">
        <v>176</v>
      </c>
      <c r="E298" s="267" t="s">
        <v>1</v>
      </c>
      <c r="F298" s="268" t="s">
        <v>181</v>
      </c>
      <c r="G298" s="266"/>
      <c r="H298" s="269">
        <v>210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176</v>
      </c>
      <c r="AU298" s="275" t="s">
        <v>87</v>
      </c>
      <c r="AV298" s="14" t="s">
        <v>174</v>
      </c>
      <c r="AW298" s="14" t="s">
        <v>32</v>
      </c>
      <c r="AX298" s="14" t="s">
        <v>85</v>
      </c>
      <c r="AY298" s="275" t="s">
        <v>166</v>
      </c>
    </row>
    <row r="299" s="1" customFormat="1" ht="24" customHeight="1">
      <c r="B299" s="37"/>
      <c r="C299" s="276" t="s">
        <v>540</v>
      </c>
      <c r="D299" s="276" t="s">
        <v>300</v>
      </c>
      <c r="E299" s="277" t="s">
        <v>541</v>
      </c>
      <c r="F299" s="278" t="s">
        <v>542</v>
      </c>
      <c r="G299" s="279" t="s">
        <v>543</v>
      </c>
      <c r="H299" s="280">
        <v>525</v>
      </c>
      <c r="I299" s="281"/>
      <c r="J299" s="282">
        <f>ROUND(I299*H299,2)</f>
        <v>0</v>
      </c>
      <c r="K299" s="278" t="s">
        <v>173</v>
      </c>
      <c r="L299" s="283"/>
      <c r="M299" s="284" t="s">
        <v>1</v>
      </c>
      <c r="N299" s="285" t="s">
        <v>43</v>
      </c>
      <c r="O299" s="85"/>
      <c r="P299" s="239">
        <f>O299*H299</f>
        <v>0</v>
      </c>
      <c r="Q299" s="239">
        <v>0.001</v>
      </c>
      <c r="R299" s="239">
        <f>Q299*H299</f>
        <v>0.52500000000000002</v>
      </c>
      <c r="S299" s="239">
        <v>0</v>
      </c>
      <c r="T299" s="240">
        <f>S299*H299</f>
        <v>0</v>
      </c>
      <c r="AR299" s="241" t="s">
        <v>303</v>
      </c>
      <c r="AT299" s="241" t="s">
        <v>300</v>
      </c>
      <c r="AU299" s="241" t="s">
        <v>87</v>
      </c>
      <c r="AY299" s="16" t="s">
        <v>166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85</v>
      </c>
      <c r="BK299" s="242">
        <f>ROUND(I299*H299,2)</f>
        <v>0</v>
      </c>
      <c r="BL299" s="16" t="s">
        <v>219</v>
      </c>
      <c r="BM299" s="241" t="s">
        <v>544</v>
      </c>
    </row>
    <row r="300" s="13" customFormat="1">
      <c r="B300" s="254"/>
      <c r="C300" s="255"/>
      <c r="D300" s="245" t="s">
        <v>176</v>
      </c>
      <c r="E300" s="255"/>
      <c r="F300" s="257" t="s">
        <v>545</v>
      </c>
      <c r="G300" s="255"/>
      <c r="H300" s="258">
        <v>525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AT300" s="264" t="s">
        <v>176</v>
      </c>
      <c r="AU300" s="264" t="s">
        <v>87</v>
      </c>
      <c r="AV300" s="13" t="s">
        <v>87</v>
      </c>
      <c r="AW300" s="13" t="s">
        <v>4</v>
      </c>
      <c r="AX300" s="13" t="s">
        <v>85</v>
      </c>
      <c r="AY300" s="264" t="s">
        <v>166</v>
      </c>
    </row>
    <row r="301" s="1" customFormat="1" ht="24" customHeight="1">
      <c r="B301" s="37"/>
      <c r="C301" s="230" t="s">
        <v>546</v>
      </c>
      <c r="D301" s="230" t="s">
        <v>169</v>
      </c>
      <c r="E301" s="231" t="s">
        <v>547</v>
      </c>
      <c r="F301" s="232" t="s">
        <v>548</v>
      </c>
      <c r="G301" s="233" t="s">
        <v>192</v>
      </c>
      <c r="H301" s="234">
        <v>1.315</v>
      </c>
      <c r="I301" s="235"/>
      <c r="J301" s="236">
        <f>ROUND(I301*H301,2)</f>
        <v>0</v>
      </c>
      <c r="K301" s="232" t="s">
        <v>173</v>
      </c>
      <c r="L301" s="42"/>
      <c r="M301" s="237" t="s">
        <v>1</v>
      </c>
      <c r="N301" s="238" t="s">
        <v>43</v>
      </c>
      <c r="O301" s="8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AR301" s="241" t="s">
        <v>219</v>
      </c>
      <c r="AT301" s="241" t="s">
        <v>169</v>
      </c>
      <c r="AU301" s="241" t="s">
        <v>87</v>
      </c>
      <c r="AY301" s="16" t="s">
        <v>166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6" t="s">
        <v>85</v>
      </c>
      <c r="BK301" s="242">
        <f>ROUND(I301*H301,2)</f>
        <v>0</v>
      </c>
      <c r="BL301" s="16" t="s">
        <v>219</v>
      </c>
      <c r="BM301" s="241" t="s">
        <v>549</v>
      </c>
    </row>
    <row r="302" s="11" customFormat="1" ht="22.8" customHeight="1">
      <c r="B302" s="214"/>
      <c r="C302" s="215"/>
      <c r="D302" s="216" t="s">
        <v>77</v>
      </c>
      <c r="E302" s="228" t="s">
        <v>550</v>
      </c>
      <c r="F302" s="228" t="s">
        <v>551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SUM(P303:P327)</f>
        <v>0</v>
      </c>
      <c r="Q302" s="222"/>
      <c r="R302" s="223">
        <f>SUM(R303:R327)</f>
        <v>0.248025</v>
      </c>
      <c r="S302" s="222"/>
      <c r="T302" s="224">
        <f>SUM(T303:T327)</f>
        <v>1.7768250000000001</v>
      </c>
      <c r="AR302" s="225" t="s">
        <v>87</v>
      </c>
      <c r="AT302" s="226" t="s">
        <v>77</v>
      </c>
      <c r="AU302" s="226" t="s">
        <v>85</v>
      </c>
      <c r="AY302" s="225" t="s">
        <v>166</v>
      </c>
      <c r="BK302" s="227">
        <f>SUM(BK303:BK327)</f>
        <v>0</v>
      </c>
    </row>
    <row r="303" s="1" customFormat="1" ht="16.5" customHeight="1">
      <c r="B303" s="37"/>
      <c r="C303" s="230" t="s">
        <v>552</v>
      </c>
      <c r="D303" s="230" t="s">
        <v>169</v>
      </c>
      <c r="E303" s="231" t="s">
        <v>553</v>
      </c>
      <c r="F303" s="232" t="s">
        <v>554</v>
      </c>
      <c r="G303" s="233" t="s">
        <v>234</v>
      </c>
      <c r="H303" s="234">
        <v>45</v>
      </c>
      <c r="I303" s="235"/>
      <c r="J303" s="236">
        <f>ROUND(I303*H303,2)</f>
        <v>0</v>
      </c>
      <c r="K303" s="232" t="s">
        <v>173</v>
      </c>
      <c r="L303" s="42"/>
      <c r="M303" s="237" t="s">
        <v>1</v>
      </c>
      <c r="N303" s="238" t="s">
        <v>43</v>
      </c>
      <c r="O303" s="85"/>
      <c r="P303" s="239">
        <f>O303*H303</f>
        <v>0</v>
      </c>
      <c r="Q303" s="239">
        <v>0</v>
      </c>
      <c r="R303" s="239">
        <f>Q303*H303</f>
        <v>0</v>
      </c>
      <c r="S303" s="239">
        <v>0.014919999999999999</v>
      </c>
      <c r="T303" s="240">
        <f>S303*H303</f>
        <v>0.6714</v>
      </c>
      <c r="AR303" s="241" t="s">
        <v>219</v>
      </c>
      <c r="AT303" s="241" t="s">
        <v>169</v>
      </c>
      <c r="AU303" s="241" t="s">
        <v>87</v>
      </c>
      <c r="AY303" s="16" t="s">
        <v>166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6" t="s">
        <v>85</v>
      </c>
      <c r="BK303" s="242">
        <f>ROUND(I303*H303,2)</f>
        <v>0</v>
      </c>
      <c r="BL303" s="16" t="s">
        <v>219</v>
      </c>
      <c r="BM303" s="241" t="s">
        <v>555</v>
      </c>
    </row>
    <row r="304" s="1" customFormat="1" ht="16.5" customHeight="1">
      <c r="B304" s="37"/>
      <c r="C304" s="230" t="s">
        <v>556</v>
      </c>
      <c r="D304" s="230" t="s">
        <v>169</v>
      </c>
      <c r="E304" s="231" t="s">
        <v>557</v>
      </c>
      <c r="F304" s="232" t="s">
        <v>558</v>
      </c>
      <c r="G304" s="233" t="s">
        <v>234</v>
      </c>
      <c r="H304" s="234">
        <v>22.5</v>
      </c>
      <c r="I304" s="235"/>
      <c r="J304" s="236">
        <f>ROUND(I304*H304,2)</f>
        <v>0</v>
      </c>
      <c r="K304" s="232" t="s">
        <v>173</v>
      </c>
      <c r="L304" s="42"/>
      <c r="M304" s="237" t="s">
        <v>1</v>
      </c>
      <c r="N304" s="238" t="s">
        <v>43</v>
      </c>
      <c r="O304" s="85"/>
      <c r="P304" s="239">
        <f>O304*H304</f>
        <v>0</v>
      </c>
      <c r="Q304" s="239">
        <v>0</v>
      </c>
      <c r="R304" s="239">
        <f>Q304*H304</f>
        <v>0</v>
      </c>
      <c r="S304" s="239">
        <v>0.03065</v>
      </c>
      <c r="T304" s="240">
        <f>S304*H304</f>
        <v>0.68962500000000004</v>
      </c>
      <c r="AR304" s="241" t="s">
        <v>219</v>
      </c>
      <c r="AT304" s="241" t="s">
        <v>169</v>
      </c>
      <c r="AU304" s="241" t="s">
        <v>87</v>
      </c>
      <c r="AY304" s="16" t="s">
        <v>166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6" t="s">
        <v>85</v>
      </c>
      <c r="BK304" s="242">
        <f>ROUND(I304*H304,2)</f>
        <v>0</v>
      </c>
      <c r="BL304" s="16" t="s">
        <v>219</v>
      </c>
      <c r="BM304" s="241" t="s">
        <v>559</v>
      </c>
    </row>
    <row r="305" s="13" customFormat="1">
      <c r="B305" s="254"/>
      <c r="C305" s="255"/>
      <c r="D305" s="245" t="s">
        <v>176</v>
      </c>
      <c r="E305" s="256" t="s">
        <v>1</v>
      </c>
      <c r="F305" s="257" t="s">
        <v>560</v>
      </c>
      <c r="G305" s="255"/>
      <c r="H305" s="258">
        <v>22.5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AT305" s="264" t="s">
        <v>176</v>
      </c>
      <c r="AU305" s="264" t="s">
        <v>87</v>
      </c>
      <c r="AV305" s="13" t="s">
        <v>87</v>
      </c>
      <c r="AW305" s="13" t="s">
        <v>32</v>
      </c>
      <c r="AX305" s="13" t="s">
        <v>78</v>
      </c>
      <c r="AY305" s="264" t="s">
        <v>166</v>
      </c>
    </row>
    <row r="306" s="14" customFormat="1">
      <c r="B306" s="265"/>
      <c r="C306" s="266"/>
      <c r="D306" s="245" t="s">
        <v>176</v>
      </c>
      <c r="E306" s="267" t="s">
        <v>1</v>
      </c>
      <c r="F306" s="268" t="s">
        <v>181</v>
      </c>
      <c r="G306" s="266"/>
      <c r="H306" s="269">
        <v>22.5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AT306" s="275" t="s">
        <v>176</v>
      </c>
      <c r="AU306" s="275" t="s">
        <v>87</v>
      </c>
      <c r="AV306" s="14" t="s">
        <v>174</v>
      </c>
      <c r="AW306" s="14" t="s">
        <v>32</v>
      </c>
      <c r="AX306" s="14" t="s">
        <v>85</v>
      </c>
      <c r="AY306" s="275" t="s">
        <v>166</v>
      </c>
    </row>
    <row r="307" s="1" customFormat="1" ht="16.5" customHeight="1">
      <c r="B307" s="37"/>
      <c r="C307" s="230" t="s">
        <v>561</v>
      </c>
      <c r="D307" s="230" t="s">
        <v>169</v>
      </c>
      <c r="E307" s="231" t="s">
        <v>562</v>
      </c>
      <c r="F307" s="232" t="s">
        <v>563</v>
      </c>
      <c r="G307" s="233" t="s">
        <v>218</v>
      </c>
      <c r="H307" s="234">
        <v>2</v>
      </c>
      <c r="I307" s="235"/>
      <c r="J307" s="236">
        <f>ROUND(I307*H307,2)</f>
        <v>0</v>
      </c>
      <c r="K307" s="232" t="s">
        <v>173</v>
      </c>
      <c r="L307" s="42"/>
      <c r="M307" s="237" t="s">
        <v>1</v>
      </c>
      <c r="N307" s="238" t="s">
        <v>43</v>
      </c>
      <c r="O307" s="85"/>
      <c r="P307" s="239">
        <f>O307*H307</f>
        <v>0</v>
      </c>
      <c r="Q307" s="239">
        <v>0.022200000000000001</v>
      </c>
      <c r="R307" s="239">
        <f>Q307*H307</f>
        <v>0.044400000000000002</v>
      </c>
      <c r="S307" s="239">
        <v>0</v>
      </c>
      <c r="T307" s="240">
        <f>S307*H307</f>
        <v>0</v>
      </c>
      <c r="AR307" s="241" t="s">
        <v>219</v>
      </c>
      <c r="AT307" s="241" t="s">
        <v>169</v>
      </c>
      <c r="AU307" s="241" t="s">
        <v>87</v>
      </c>
      <c r="AY307" s="16" t="s">
        <v>166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6" t="s">
        <v>85</v>
      </c>
      <c r="BK307" s="242">
        <f>ROUND(I307*H307,2)</f>
        <v>0</v>
      </c>
      <c r="BL307" s="16" t="s">
        <v>219</v>
      </c>
      <c r="BM307" s="241" t="s">
        <v>564</v>
      </c>
    </row>
    <row r="308" s="1" customFormat="1" ht="16.5" customHeight="1">
      <c r="B308" s="37"/>
      <c r="C308" s="230" t="s">
        <v>565</v>
      </c>
      <c r="D308" s="230" t="s">
        <v>169</v>
      </c>
      <c r="E308" s="231" t="s">
        <v>566</v>
      </c>
      <c r="F308" s="232" t="s">
        <v>567</v>
      </c>
      <c r="G308" s="233" t="s">
        <v>234</v>
      </c>
      <c r="H308" s="234">
        <v>210</v>
      </c>
      <c r="I308" s="235"/>
      <c r="J308" s="236">
        <f>ROUND(I308*H308,2)</f>
        <v>0</v>
      </c>
      <c r="K308" s="232" t="s">
        <v>173</v>
      </c>
      <c r="L308" s="42"/>
      <c r="M308" s="237" t="s">
        <v>1</v>
      </c>
      <c r="N308" s="238" t="s">
        <v>43</v>
      </c>
      <c r="O308" s="85"/>
      <c r="P308" s="239">
        <f>O308*H308</f>
        <v>0</v>
      </c>
      <c r="Q308" s="239">
        <v>0</v>
      </c>
      <c r="R308" s="239">
        <f>Q308*H308</f>
        <v>0</v>
      </c>
      <c r="S308" s="239">
        <v>0.00198</v>
      </c>
      <c r="T308" s="240">
        <f>S308*H308</f>
        <v>0.4158</v>
      </c>
      <c r="AR308" s="241" t="s">
        <v>219</v>
      </c>
      <c r="AT308" s="241" t="s">
        <v>169</v>
      </c>
      <c r="AU308" s="241" t="s">
        <v>87</v>
      </c>
      <c r="AY308" s="16" t="s">
        <v>166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6" t="s">
        <v>85</v>
      </c>
      <c r="BK308" s="242">
        <f>ROUND(I308*H308,2)</f>
        <v>0</v>
      </c>
      <c r="BL308" s="16" t="s">
        <v>219</v>
      </c>
      <c r="BM308" s="241" t="s">
        <v>568</v>
      </c>
    </row>
    <row r="309" s="13" customFormat="1">
      <c r="B309" s="254"/>
      <c r="C309" s="255"/>
      <c r="D309" s="245" t="s">
        <v>176</v>
      </c>
      <c r="E309" s="256" t="s">
        <v>1</v>
      </c>
      <c r="F309" s="257" t="s">
        <v>374</v>
      </c>
      <c r="G309" s="255"/>
      <c r="H309" s="258">
        <v>120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AT309" s="264" t="s">
        <v>176</v>
      </c>
      <c r="AU309" s="264" t="s">
        <v>87</v>
      </c>
      <c r="AV309" s="13" t="s">
        <v>87</v>
      </c>
      <c r="AW309" s="13" t="s">
        <v>32</v>
      </c>
      <c r="AX309" s="13" t="s">
        <v>78</v>
      </c>
      <c r="AY309" s="264" t="s">
        <v>166</v>
      </c>
    </row>
    <row r="310" s="13" customFormat="1">
      <c r="B310" s="254"/>
      <c r="C310" s="255"/>
      <c r="D310" s="245" t="s">
        <v>176</v>
      </c>
      <c r="E310" s="256" t="s">
        <v>1</v>
      </c>
      <c r="F310" s="257" t="s">
        <v>569</v>
      </c>
      <c r="G310" s="255"/>
      <c r="H310" s="258">
        <v>90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176</v>
      </c>
      <c r="AU310" s="264" t="s">
        <v>87</v>
      </c>
      <c r="AV310" s="13" t="s">
        <v>87</v>
      </c>
      <c r="AW310" s="13" t="s">
        <v>32</v>
      </c>
      <c r="AX310" s="13" t="s">
        <v>78</v>
      </c>
      <c r="AY310" s="264" t="s">
        <v>166</v>
      </c>
    </row>
    <row r="311" s="14" customFormat="1">
      <c r="B311" s="265"/>
      <c r="C311" s="266"/>
      <c r="D311" s="245" t="s">
        <v>176</v>
      </c>
      <c r="E311" s="267" t="s">
        <v>1</v>
      </c>
      <c r="F311" s="268" t="s">
        <v>181</v>
      </c>
      <c r="G311" s="266"/>
      <c r="H311" s="269">
        <v>210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AT311" s="275" t="s">
        <v>176</v>
      </c>
      <c r="AU311" s="275" t="s">
        <v>87</v>
      </c>
      <c r="AV311" s="14" t="s">
        <v>174</v>
      </c>
      <c r="AW311" s="14" t="s">
        <v>32</v>
      </c>
      <c r="AX311" s="14" t="s">
        <v>85</v>
      </c>
      <c r="AY311" s="275" t="s">
        <v>166</v>
      </c>
    </row>
    <row r="312" s="1" customFormat="1" ht="16.5" customHeight="1">
      <c r="B312" s="37"/>
      <c r="C312" s="230" t="s">
        <v>570</v>
      </c>
      <c r="D312" s="230" t="s">
        <v>169</v>
      </c>
      <c r="E312" s="231" t="s">
        <v>571</v>
      </c>
      <c r="F312" s="232" t="s">
        <v>572</v>
      </c>
      <c r="G312" s="233" t="s">
        <v>218</v>
      </c>
      <c r="H312" s="234">
        <v>15</v>
      </c>
      <c r="I312" s="235"/>
      <c r="J312" s="236">
        <f>ROUND(I312*H312,2)</f>
        <v>0</v>
      </c>
      <c r="K312" s="232" t="s">
        <v>173</v>
      </c>
      <c r="L312" s="42"/>
      <c r="M312" s="237" t="s">
        <v>1</v>
      </c>
      <c r="N312" s="238" t="s">
        <v>43</v>
      </c>
      <c r="O312" s="85"/>
      <c r="P312" s="239">
        <f>O312*H312</f>
        <v>0</v>
      </c>
      <c r="Q312" s="239">
        <v>0.0018</v>
      </c>
      <c r="R312" s="239">
        <f>Q312*H312</f>
        <v>0.027</v>
      </c>
      <c r="S312" s="239">
        <v>0</v>
      </c>
      <c r="T312" s="240">
        <f>S312*H312</f>
        <v>0</v>
      </c>
      <c r="AR312" s="241" t="s">
        <v>219</v>
      </c>
      <c r="AT312" s="241" t="s">
        <v>169</v>
      </c>
      <c r="AU312" s="241" t="s">
        <v>87</v>
      </c>
      <c r="AY312" s="16" t="s">
        <v>166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85</v>
      </c>
      <c r="BK312" s="242">
        <f>ROUND(I312*H312,2)</f>
        <v>0</v>
      </c>
      <c r="BL312" s="16" t="s">
        <v>219</v>
      </c>
      <c r="BM312" s="241" t="s">
        <v>573</v>
      </c>
    </row>
    <row r="313" s="1" customFormat="1" ht="16.5" customHeight="1">
      <c r="B313" s="37"/>
      <c r="C313" s="230" t="s">
        <v>574</v>
      </c>
      <c r="D313" s="230" t="s">
        <v>169</v>
      </c>
      <c r="E313" s="231" t="s">
        <v>575</v>
      </c>
      <c r="F313" s="232" t="s">
        <v>576</v>
      </c>
      <c r="G313" s="233" t="s">
        <v>218</v>
      </c>
      <c r="H313" s="234">
        <v>15</v>
      </c>
      <c r="I313" s="235"/>
      <c r="J313" s="236">
        <f>ROUND(I313*H313,2)</f>
        <v>0</v>
      </c>
      <c r="K313" s="232" t="s">
        <v>173</v>
      </c>
      <c r="L313" s="42"/>
      <c r="M313" s="237" t="s">
        <v>1</v>
      </c>
      <c r="N313" s="238" t="s">
        <v>43</v>
      </c>
      <c r="O313" s="85"/>
      <c r="P313" s="239">
        <f>O313*H313</f>
        <v>0</v>
      </c>
      <c r="Q313" s="239">
        <v>0.0013400000000000001</v>
      </c>
      <c r="R313" s="239">
        <f>Q313*H313</f>
        <v>0.0201</v>
      </c>
      <c r="S313" s="239">
        <v>0</v>
      </c>
      <c r="T313" s="240">
        <f>S313*H313</f>
        <v>0</v>
      </c>
      <c r="AR313" s="241" t="s">
        <v>219</v>
      </c>
      <c r="AT313" s="241" t="s">
        <v>169</v>
      </c>
      <c r="AU313" s="241" t="s">
        <v>87</v>
      </c>
      <c r="AY313" s="16" t="s">
        <v>166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6" t="s">
        <v>85</v>
      </c>
      <c r="BK313" s="242">
        <f>ROUND(I313*H313,2)</f>
        <v>0</v>
      </c>
      <c r="BL313" s="16" t="s">
        <v>219</v>
      </c>
      <c r="BM313" s="241" t="s">
        <v>577</v>
      </c>
    </row>
    <row r="314" s="1" customFormat="1" ht="16.5" customHeight="1">
      <c r="B314" s="37"/>
      <c r="C314" s="230" t="s">
        <v>578</v>
      </c>
      <c r="D314" s="230" t="s">
        <v>169</v>
      </c>
      <c r="E314" s="231" t="s">
        <v>579</v>
      </c>
      <c r="F314" s="232" t="s">
        <v>580</v>
      </c>
      <c r="G314" s="233" t="s">
        <v>234</v>
      </c>
      <c r="H314" s="234">
        <v>90</v>
      </c>
      <c r="I314" s="235"/>
      <c r="J314" s="236">
        <f>ROUND(I314*H314,2)</f>
        <v>0</v>
      </c>
      <c r="K314" s="232" t="s">
        <v>173</v>
      </c>
      <c r="L314" s="42"/>
      <c r="M314" s="237" t="s">
        <v>1</v>
      </c>
      <c r="N314" s="238" t="s">
        <v>43</v>
      </c>
      <c r="O314" s="85"/>
      <c r="P314" s="239">
        <f>O314*H314</f>
        <v>0</v>
      </c>
      <c r="Q314" s="239">
        <v>0.0012099999999999999</v>
      </c>
      <c r="R314" s="239">
        <f>Q314*H314</f>
        <v>0.1089</v>
      </c>
      <c r="S314" s="239">
        <v>0</v>
      </c>
      <c r="T314" s="240">
        <f>S314*H314</f>
        <v>0</v>
      </c>
      <c r="AR314" s="241" t="s">
        <v>219</v>
      </c>
      <c r="AT314" s="241" t="s">
        <v>169</v>
      </c>
      <c r="AU314" s="241" t="s">
        <v>87</v>
      </c>
      <c r="AY314" s="16" t="s">
        <v>166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6" t="s">
        <v>85</v>
      </c>
      <c r="BK314" s="242">
        <f>ROUND(I314*H314,2)</f>
        <v>0</v>
      </c>
      <c r="BL314" s="16" t="s">
        <v>219</v>
      </c>
      <c r="BM314" s="241" t="s">
        <v>581</v>
      </c>
    </row>
    <row r="315" s="13" customFormat="1">
      <c r="B315" s="254"/>
      <c r="C315" s="255"/>
      <c r="D315" s="245" t="s">
        <v>176</v>
      </c>
      <c r="E315" s="256" t="s">
        <v>1</v>
      </c>
      <c r="F315" s="257" t="s">
        <v>569</v>
      </c>
      <c r="G315" s="255"/>
      <c r="H315" s="258">
        <v>90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176</v>
      </c>
      <c r="AU315" s="264" t="s">
        <v>87</v>
      </c>
      <c r="AV315" s="13" t="s">
        <v>87</v>
      </c>
      <c r="AW315" s="13" t="s">
        <v>32</v>
      </c>
      <c r="AX315" s="13" t="s">
        <v>78</v>
      </c>
      <c r="AY315" s="264" t="s">
        <v>166</v>
      </c>
    </row>
    <row r="316" s="14" customFormat="1">
      <c r="B316" s="265"/>
      <c r="C316" s="266"/>
      <c r="D316" s="245" t="s">
        <v>176</v>
      </c>
      <c r="E316" s="267" t="s">
        <v>1</v>
      </c>
      <c r="F316" s="268" t="s">
        <v>181</v>
      </c>
      <c r="G316" s="266"/>
      <c r="H316" s="269">
        <v>90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AT316" s="275" t="s">
        <v>176</v>
      </c>
      <c r="AU316" s="275" t="s">
        <v>87</v>
      </c>
      <c r="AV316" s="14" t="s">
        <v>174</v>
      </c>
      <c r="AW316" s="14" t="s">
        <v>32</v>
      </c>
      <c r="AX316" s="14" t="s">
        <v>85</v>
      </c>
      <c r="AY316" s="275" t="s">
        <v>166</v>
      </c>
    </row>
    <row r="317" s="1" customFormat="1" ht="16.5" customHeight="1">
      <c r="B317" s="37"/>
      <c r="C317" s="230" t="s">
        <v>582</v>
      </c>
      <c r="D317" s="230" t="s">
        <v>169</v>
      </c>
      <c r="E317" s="231" t="s">
        <v>583</v>
      </c>
      <c r="F317" s="232" t="s">
        <v>584</v>
      </c>
      <c r="G317" s="233" t="s">
        <v>234</v>
      </c>
      <c r="H317" s="234">
        <v>60</v>
      </c>
      <c r="I317" s="235"/>
      <c r="J317" s="236">
        <f>ROUND(I317*H317,2)</f>
        <v>0</v>
      </c>
      <c r="K317" s="232" t="s">
        <v>173</v>
      </c>
      <c r="L317" s="42"/>
      <c r="M317" s="237" t="s">
        <v>1</v>
      </c>
      <c r="N317" s="238" t="s">
        <v>43</v>
      </c>
      <c r="O317" s="85"/>
      <c r="P317" s="239">
        <f>O317*H317</f>
        <v>0</v>
      </c>
      <c r="Q317" s="239">
        <v>0.00029</v>
      </c>
      <c r="R317" s="239">
        <f>Q317*H317</f>
        <v>0.017399999999999999</v>
      </c>
      <c r="S317" s="239">
        <v>0</v>
      </c>
      <c r="T317" s="240">
        <f>S317*H317</f>
        <v>0</v>
      </c>
      <c r="AR317" s="241" t="s">
        <v>219</v>
      </c>
      <c r="AT317" s="241" t="s">
        <v>169</v>
      </c>
      <c r="AU317" s="241" t="s">
        <v>87</v>
      </c>
      <c r="AY317" s="16" t="s">
        <v>166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6" t="s">
        <v>85</v>
      </c>
      <c r="BK317" s="242">
        <f>ROUND(I317*H317,2)</f>
        <v>0</v>
      </c>
      <c r="BL317" s="16" t="s">
        <v>219</v>
      </c>
      <c r="BM317" s="241" t="s">
        <v>585</v>
      </c>
    </row>
    <row r="318" s="13" customFormat="1">
      <c r="B318" s="254"/>
      <c r="C318" s="255"/>
      <c r="D318" s="245" t="s">
        <v>176</v>
      </c>
      <c r="E318" s="256" t="s">
        <v>1</v>
      </c>
      <c r="F318" s="257" t="s">
        <v>288</v>
      </c>
      <c r="G318" s="255"/>
      <c r="H318" s="258">
        <v>60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AT318" s="264" t="s">
        <v>176</v>
      </c>
      <c r="AU318" s="264" t="s">
        <v>87</v>
      </c>
      <c r="AV318" s="13" t="s">
        <v>87</v>
      </c>
      <c r="AW318" s="13" t="s">
        <v>32</v>
      </c>
      <c r="AX318" s="13" t="s">
        <v>78</v>
      </c>
      <c r="AY318" s="264" t="s">
        <v>166</v>
      </c>
    </row>
    <row r="319" s="14" customFormat="1">
      <c r="B319" s="265"/>
      <c r="C319" s="266"/>
      <c r="D319" s="245" t="s">
        <v>176</v>
      </c>
      <c r="E319" s="267" t="s">
        <v>1</v>
      </c>
      <c r="F319" s="268" t="s">
        <v>181</v>
      </c>
      <c r="G319" s="266"/>
      <c r="H319" s="269">
        <v>60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AT319" s="275" t="s">
        <v>176</v>
      </c>
      <c r="AU319" s="275" t="s">
        <v>87</v>
      </c>
      <c r="AV319" s="14" t="s">
        <v>174</v>
      </c>
      <c r="AW319" s="14" t="s">
        <v>32</v>
      </c>
      <c r="AX319" s="14" t="s">
        <v>85</v>
      </c>
      <c r="AY319" s="275" t="s">
        <v>166</v>
      </c>
    </row>
    <row r="320" s="1" customFormat="1" ht="16.5" customHeight="1">
      <c r="B320" s="37"/>
      <c r="C320" s="230" t="s">
        <v>586</v>
      </c>
      <c r="D320" s="230" t="s">
        <v>169</v>
      </c>
      <c r="E320" s="231" t="s">
        <v>587</v>
      </c>
      <c r="F320" s="232" t="s">
        <v>588</v>
      </c>
      <c r="G320" s="233" t="s">
        <v>234</v>
      </c>
      <c r="H320" s="234">
        <v>37.5</v>
      </c>
      <c r="I320" s="235"/>
      <c r="J320" s="236">
        <f>ROUND(I320*H320,2)</f>
        <v>0</v>
      </c>
      <c r="K320" s="232" t="s">
        <v>173</v>
      </c>
      <c r="L320" s="42"/>
      <c r="M320" s="237" t="s">
        <v>1</v>
      </c>
      <c r="N320" s="238" t="s">
        <v>43</v>
      </c>
      <c r="O320" s="85"/>
      <c r="P320" s="239">
        <f>O320*H320</f>
        <v>0</v>
      </c>
      <c r="Q320" s="239">
        <v>0.00035</v>
      </c>
      <c r="R320" s="239">
        <f>Q320*H320</f>
        <v>0.013125</v>
      </c>
      <c r="S320" s="239">
        <v>0</v>
      </c>
      <c r="T320" s="240">
        <f>S320*H320</f>
        <v>0</v>
      </c>
      <c r="AR320" s="241" t="s">
        <v>219</v>
      </c>
      <c r="AT320" s="241" t="s">
        <v>169</v>
      </c>
      <c r="AU320" s="241" t="s">
        <v>87</v>
      </c>
      <c r="AY320" s="16" t="s">
        <v>166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6" t="s">
        <v>85</v>
      </c>
      <c r="BK320" s="242">
        <f>ROUND(I320*H320,2)</f>
        <v>0</v>
      </c>
      <c r="BL320" s="16" t="s">
        <v>219</v>
      </c>
      <c r="BM320" s="241" t="s">
        <v>589</v>
      </c>
    </row>
    <row r="321" s="13" customFormat="1">
      <c r="B321" s="254"/>
      <c r="C321" s="255"/>
      <c r="D321" s="245" t="s">
        <v>176</v>
      </c>
      <c r="E321" s="256" t="s">
        <v>1</v>
      </c>
      <c r="F321" s="257" t="s">
        <v>590</v>
      </c>
      <c r="G321" s="255"/>
      <c r="H321" s="258">
        <v>37.5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AT321" s="264" t="s">
        <v>176</v>
      </c>
      <c r="AU321" s="264" t="s">
        <v>87</v>
      </c>
      <c r="AV321" s="13" t="s">
        <v>87</v>
      </c>
      <c r="AW321" s="13" t="s">
        <v>32</v>
      </c>
      <c r="AX321" s="13" t="s">
        <v>78</v>
      </c>
      <c r="AY321" s="264" t="s">
        <v>166</v>
      </c>
    </row>
    <row r="322" s="14" customFormat="1">
      <c r="B322" s="265"/>
      <c r="C322" s="266"/>
      <c r="D322" s="245" t="s">
        <v>176</v>
      </c>
      <c r="E322" s="267" t="s">
        <v>1</v>
      </c>
      <c r="F322" s="268" t="s">
        <v>181</v>
      </c>
      <c r="G322" s="266"/>
      <c r="H322" s="269">
        <v>37.5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AT322" s="275" t="s">
        <v>176</v>
      </c>
      <c r="AU322" s="275" t="s">
        <v>87</v>
      </c>
      <c r="AV322" s="14" t="s">
        <v>174</v>
      </c>
      <c r="AW322" s="14" t="s">
        <v>32</v>
      </c>
      <c r="AX322" s="14" t="s">
        <v>85</v>
      </c>
      <c r="AY322" s="275" t="s">
        <v>166</v>
      </c>
    </row>
    <row r="323" s="1" customFormat="1" ht="16.5" customHeight="1">
      <c r="B323" s="37"/>
      <c r="C323" s="230" t="s">
        <v>591</v>
      </c>
      <c r="D323" s="230" t="s">
        <v>169</v>
      </c>
      <c r="E323" s="231" t="s">
        <v>592</v>
      </c>
      <c r="F323" s="232" t="s">
        <v>593</v>
      </c>
      <c r="G323" s="233" t="s">
        <v>234</v>
      </c>
      <c r="H323" s="234">
        <v>15</v>
      </c>
      <c r="I323" s="235"/>
      <c r="J323" s="236">
        <f>ROUND(I323*H323,2)</f>
        <v>0</v>
      </c>
      <c r="K323" s="232" t="s">
        <v>173</v>
      </c>
      <c r="L323" s="42"/>
      <c r="M323" s="237" t="s">
        <v>1</v>
      </c>
      <c r="N323" s="238" t="s">
        <v>43</v>
      </c>
      <c r="O323" s="85"/>
      <c r="P323" s="239">
        <f>O323*H323</f>
        <v>0</v>
      </c>
      <c r="Q323" s="239">
        <v>0.00114</v>
      </c>
      <c r="R323" s="239">
        <f>Q323*H323</f>
        <v>0.017100000000000001</v>
      </c>
      <c r="S323" s="239">
        <v>0</v>
      </c>
      <c r="T323" s="240">
        <f>S323*H323</f>
        <v>0</v>
      </c>
      <c r="AR323" s="241" t="s">
        <v>219</v>
      </c>
      <c r="AT323" s="241" t="s">
        <v>169</v>
      </c>
      <c r="AU323" s="241" t="s">
        <v>87</v>
      </c>
      <c r="AY323" s="16" t="s">
        <v>166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6" t="s">
        <v>85</v>
      </c>
      <c r="BK323" s="242">
        <f>ROUND(I323*H323,2)</f>
        <v>0</v>
      </c>
      <c r="BL323" s="16" t="s">
        <v>219</v>
      </c>
      <c r="BM323" s="241" t="s">
        <v>594</v>
      </c>
    </row>
    <row r="324" s="13" customFormat="1">
      <c r="B324" s="254"/>
      <c r="C324" s="255"/>
      <c r="D324" s="245" t="s">
        <v>176</v>
      </c>
      <c r="E324" s="256" t="s">
        <v>1</v>
      </c>
      <c r="F324" s="257" t="s">
        <v>394</v>
      </c>
      <c r="G324" s="255"/>
      <c r="H324" s="258">
        <v>15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176</v>
      </c>
      <c r="AU324" s="264" t="s">
        <v>87</v>
      </c>
      <c r="AV324" s="13" t="s">
        <v>87</v>
      </c>
      <c r="AW324" s="13" t="s">
        <v>32</v>
      </c>
      <c r="AX324" s="13" t="s">
        <v>78</v>
      </c>
      <c r="AY324" s="264" t="s">
        <v>166</v>
      </c>
    </row>
    <row r="325" s="14" customFormat="1">
      <c r="B325" s="265"/>
      <c r="C325" s="266"/>
      <c r="D325" s="245" t="s">
        <v>176</v>
      </c>
      <c r="E325" s="267" t="s">
        <v>1</v>
      </c>
      <c r="F325" s="268" t="s">
        <v>181</v>
      </c>
      <c r="G325" s="266"/>
      <c r="H325" s="269">
        <v>15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AT325" s="275" t="s">
        <v>176</v>
      </c>
      <c r="AU325" s="275" t="s">
        <v>87</v>
      </c>
      <c r="AV325" s="14" t="s">
        <v>174</v>
      </c>
      <c r="AW325" s="14" t="s">
        <v>32</v>
      </c>
      <c r="AX325" s="14" t="s">
        <v>85</v>
      </c>
      <c r="AY325" s="275" t="s">
        <v>166</v>
      </c>
    </row>
    <row r="326" s="1" customFormat="1" ht="16.5" customHeight="1">
      <c r="B326" s="37"/>
      <c r="C326" s="230" t="s">
        <v>595</v>
      </c>
      <c r="D326" s="230" t="s">
        <v>169</v>
      </c>
      <c r="E326" s="231" t="s">
        <v>596</v>
      </c>
      <c r="F326" s="232" t="s">
        <v>597</v>
      </c>
      <c r="G326" s="233" t="s">
        <v>234</v>
      </c>
      <c r="H326" s="234">
        <v>90</v>
      </c>
      <c r="I326" s="235"/>
      <c r="J326" s="236">
        <f>ROUND(I326*H326,2)</f>
        <v>0</v>
      </c>
      <c r="K326" s="232" t="s">
        <v>173</v>
      </c>
      <c r="L326" s="42"/>
      <c r="M326" s="237" t="s">
        <v>1</v>
      </c>
      <c r="N326" s="238" t="s">
        <v>43</v>
      </c>
      <c r="O326" s="85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AR326" s="241" t="s">
        <v>219</v>
      </c>
      <c r="AT326" s="241" t="s">
        <v>169</v>
      </c>
      <c r="AU326" s="241" t="s">
        <v>87</v>
      </c>
      <c r="AY326" s="16" t="s">
        <v>166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6" t="s">
        <v>85</v>
      </c>
      <c r="BK326" s="242">
        <f>ROUND(I326*H326,2)</f>
        <v>0</v>
      </c>
      <c r="BL326" s="16" t="s">
        <v>219</v>
      </c>
      <c r="BM326" s="241" t="s">
        <v>598</v>
      </c>
    </row>
    <row r="327" s="1" customFormat="1" ht="24" customHeight="1">
      <c r="B327" s="37"/>
      <c r="C327" s="230" t="s">
        <v>599</v>
      </c>
      <c r="D327" s="230" t="s">
        <v>169</v>
      </c>
      <c r="E327" s="231" t="s">
        <v>600</v>
      </c>
      <c r="F327" s="232" t="s">
        <v>601</v>
      </c>
      <c r="G327" s="233" t="s">
        <v>192</v>
      </c>
      <c r="H327" s="234">
        <v>0.248</v>
      </c>
      <c r="I327" s="235"/>
      <c r="J327" s="236">
        <f>ROUND(I327*H327,2)</f>
        <v>0</v>
      </c>
      <c r="K327" s="232" t="s">
        <v>173</v>
      </c>
      <c r="L327" s="42"/>
      <c r="M327" s="237" t="s">
        <v>1</v>
      </c>
      <c r="N327" s="238" t="s">
        <v>43</v>
      </c>
      <c r="O327" s="85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AR327" s="241" t="s">
        <v>219</v>
      </c>
      <c r="AT327" s="241" t="s">
        <v>169</v>
      </c>
      <c r="AU327" s="241" t="s">
        <v>87</v>
      </c>
      <c r="AY327" s="16" t="s">
        <v>166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6" t="s">
        <v>85</v>
      </c>
      <c r="BK327" s="242">
        <f>ROUND(I327*H327,2)</f>
        <v>0</v>
      </c>
      <c r="BL327" s="16" t="s">
        <v>219</v>
      </c>
      <c r="BM327" s="241" t="s">
        <v>602</v>
      </c>
    </row>
    <row r="328" s="11" customFormat="1" ht="22.8" customHeight="1">
      <c r="B328" s="214"/>
      <c r="C328" s="215"/>
      <c r="D328" s="216" t="s">
        <v>77</v>
      </c>
      <c r="E328" s="228" t="s">
        <v>603</v>
      </c>
      <c r="F328" s="228" t="s">
        <v>604</v>
      </c>
      <c r="G328" s="215"/>
      <c r="H328" s="215"/>
      <c r="I328" s="218"/>
      <c r="J328" s="229">
        <f>BK328</f>
        <v>0</v>
      </c>
      <c r="K328" s="215"/>
      <c r="L328" s="220"/>
      <c r="M328" s="221"/>
      <c r="N328" s="222"/>
      <c r="O328" s="222"/>
      <c r="P328" s="223">
        <f>SUM(P329:P359)</f>
        <v>0</v>
      </c>
      <c r="Q328" s="222"/>
      <c r="R328" s="223">
        <f>SUM(R329:R359)</f>
        <v>0.51078500000000004</v>
      </c>
      <c r="S328" s="222"/>
      <c r="T328" s="224">
        <f>SUM(T329:T359)</f>
        <v>0.51119999999999999</v>
      </c>
      <c r="AR328" s="225" t="s">
        <v>87</v>
      </c>
      <c r="AT328" s="226" t="s">
        <v>77</v>
      </c>
      <c r="AU328" s="226" t="s">
        <v>85</v>
      </c>
      <c r="AY328" s="225" t="s">
        <v>166</v>
      </c>
      <c r="BK328" s="227">
        <f>SUM(BK329:BK359)</f>
        <v>0</v>
      </c>
    </row>
    <row r="329" s="1" customFormat="1" ht="24" customHeight="1">
      <c r="B329" s="37"/>
      <c r="C329" s="230" t="s">
        <v>605</v>
      </c>
      <c r="D329" s="230" t="s">
        <v>169</v>
      </c>
      <c r="E329" s="231" t="s">
        <v>606</v>
      </c>
      <c r="F329" s="232" t="s">
        <v>607</v>
      </c>
      <c r="G329" s="233" t="s">
        <v>234</v>
      </c>
      <c r="H329" s="234">
        <v>240</v>
      </c>
      <c r="I329" s="235"/>
      <c r="J329" s="236">
        <f>ROUND(I329*H329,2)</f>
        <v>0</v>
      </c>
      <c r="K329" s="232" t="s">
        <v>173</v>
      </c>
      <c r="L329" s="42"/>
      <c r="M329" s="237" t="s">
        <v>1</v>
      </c>
      <c r="N329" s="238" t="s">
        <v>43</v>
      </c>
      <c r="O329" s="85"/>
      <c r="P329" s="239">
        <f>O329*H329</f>
        <v>0</v>
      </c>
      <c r="Q329" s="239">
        <v>0</v>
      </c>
      <c r="R329" s="239">
        <f>Q329*H329</f>
        <v>0</v>
      </c>
      <c r="S329" s="239">
        <v>0.0021299999999999999</v>
      </c>
      <c r="T329" s="240">
        <f>S329*H329</f>
        <v>0.51119999999999999</v>
      </c>
      <c r="AR329" s="241" t="s">
        <v>219</v>
      </c>
      <c r="AT329" s="241" t="s">
        <v>169</v>
      </c>
      <c r="AU329" s="241" t="s">
        <v>87</v>
      </c>
      <c r="AY329" s="16" t="s">
        <v>166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85</v>
      </c>
      <c r="BK329" s="242">
        <f>ROUND(I329*H329,2)</f>
        <v>0</v>
      </c>
      <c r="BL329" s="16" t="s">
        <v>219</v>
      </c>
      <c r="BM329" s="241" t="s">
        <v>608</v>
      </c>
    </row>
    <row r="330" s="13" customFormat="1">
      <c r="B330" s="254"/>
      <c r="C330" s="255"/>
      <c r="D330" s="245" t="s">
        <v>176</v>
      </c>
      <c r="E330" s="256" t="s">
        <v>1</v>
      </c>
      <c r="F330" s="257" t="s">
        <v>609</v>
      </c>
      <c r="G330" s="255"/>
      <c r="H330" s="258">
        <v>240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AT330" s="264" t="s">
        <v>176</v>
      </c>
      <c r="AU330" s="264" t="s">
        <v>87</v>
      </c>
      <c r="AV330" s="13" t="s">
        <v>87</v>
      </c>
      <c r="AW330" s="13" t="s">
        <v>32</v>
      </c>
      <c r="AX330" s="13" t="s">
        <v>78</v>
      </c>
      <c r="AY330" s="264" t="s">
        <v>166</v>
      </c>
    </row>
    <row r="331" s="14" customFormat="1">
      <c r="B331" s="265"/>
      <c r="C331" s="266"/>
      <c r="D331" s="245" t="s">
        <v>176</v>
      </c>
      <c r="E331" s="267" t="s">
        <v>1</v>
      </c>
      <c r="F331" s="268" t="s">
        <v>181</v>
      </c>
      <c r="G331" s="266"/>
      <c r="H331" s="269">
        <v>240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176</v>
      </c>
      <c r="AU331" s="275" t="s">
        <v>87</v>
      </c>
      <c r="AV331" s="14" t="s">
        <v>174</v>
      </c>
      <c r="AW331" s="14" t="s">
        <v>32</v>
      </c>
      <c r="AX331" s="14" t="s">
        <v>85</v>
      </c>
      <c r="AY331" s="275" t="s">
        <v>166</v>
      </c>
    </row>
    <row r="332" s="1" customFormat="1" ht="24" customHeight="1">
      <c r="B332" s="37"/>
      <c r="C332" s="230" t="s">
        <v>610</v>
      </c>
      <c r="D332" s="230" t="s">
        <v>169</v>
      </c>
      <c r="E332" s="231" t="s">
        <v>611</v>
      </c>
      <c r="F332" s="232" t="s">
        <v>612</v>
      </c>
      <c r="G332" s="233" t="s">
        <v>234</v>
      </c>
      <c r="H332" s="234">
        <v>112.5</v>
      </c>
      <c r="I332" s="235"/>
      <c r="J332" s="236">
        <f>ROUND(I332*H332,2)</f>
        <v>0</v>
      </c>
      <c r="K332" s="232" t="s">
        <v>173</v>
      </c>
      <c r="L332" s="42"/>
      <c r="M332" s="237" t="s">
        <v>1</v>
      </c>
      <c r="N332" s="238" t="s">
        <v>43</v>
      </c>
      <c r="O332" s="85"/>
      <c r="P332" s="239">
        <f>O332*H332</f>
        <v>0</v>
      </c>
      <c r="Q332" s="239">
        <v>0.00066</v>
      </c>
      <c r="R332" s="239">
        <f>Q332*H332</f>
        <v>0.074249999999999997</v>
      </c>
      <c r="S332" s="239">
        <v>0</v>
      </c>
      <c r="T332" s="240">
        <f>S332*H332</f>
        <v>0</v>
      </c>
      <c r="AR332" s="241" t="s">
        <v>219</v>
      </c>
      <c r="AT332" s="241" t="s">
        <v>169</v>
      </c>
      <c r="AU332" s="241" t="s">
        <v>87</v>
      </c>
      <c r="AY332" s="16" t="s">
        <v>166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6" t="s">
        <v>85</v>
      </c>
      <c r="BK332" s="242">
        <f>ROUND(I332*H332,2)</f>
        <v>0</v>
      </c>
      <c r="BL332" s="16" t="s">
        <v>219</v>
      </c>
      <c r="BM332" s="241" t="s">
        <v>613</v>
      </c>
    </row>
    <row r="333" s="13" customFormat="1">
      <c r="B333" s="254"/>
      <c r="C333" s="255"/>
      <c r="D333" s="245" t="s">
        <v>176</v>
      </c>
      <c r="E333" s="256" t="s">
        <v>1</v>
      </c>
      <c r="F333" s="257" t="s">
        <v>614</v>
      </c>
      <c r="G333" s="255"/>
      <c r="H333" s="258">
        <v>112.5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AT333" s="264" t="s">
        <v>176</v>
      </c>
      <c r="AU333" s="264" t="s">
        <v>87</v>
      </c>
      <c r="AV333" s="13" t="s">
        <v>87</v>
      </c>
      <c r="AW333" s="13" t="s">
        <v>32</v>
      </c>
      <c r="AX333" s="13" t="s">
        <v>78</v>
      </c>
      <c r="AY333" s="264" t="s">
        <v>166</v>
      </c>
    </row>
    <row r="334" s="14" customFormat="1">
      <c r="B334" s="265"/>
      <c r="C334" s="266"/>
      <c r="D334" s="245" t="s">
        <v>176</v>
      </c>
      <c r="E334" s="267" t="s">
        <v>1</v>
      </c>
      <c r="F334" s="268" t="s">
        <v>181</v>
      </c>
      <c r="G334" s="266"/>
      <c r="H334" s="269">
        <v>112.5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AT334" s="275" t="s">
        <v>176</v>
      </c>
      <c r="AU334" s="275" t="s">
        <v>87</v>
      </c>
      <c r="AV334" s="14" t="s">
        <v>174</v>
      </c>
      <c r="AW334" s="14" t="s">
        <v>32</v>
      </c>
      <c r="AX334" s="14" t="s">
        <v>85</v>
      </c>
      <c r="AY334" s="275" t="s">
        <v>166</v>
      </c>
    </row>
    <row r="335" s="1" customFormat="1" ht="24" customHeight="1">
      <c r="B335" s="37"/>
      <c r="C335" s="230" t="s">
        <v>615</v>
      </c>
      <c r="D335" s="230" t="s">
        <v>169</v>
      </c>
      <c r="E335" s="231" t="s">
        <v>616</v>
      </c>
      <c r="F335" s="232" t="s">
        <v>617</v>
      </c>
      <c r="G335" s="233" t="s">
        <v>234</v>
      </c>
      <c r="H335" s="234">
        <v>97.5</v>
      </c>
      <c r="I335" s="235"/>
      <c r="J335" s="236">
        <f>ROUND(I335*H335,2)</f>
        <v>0</v>
      </c>
      <c r="K335" s="232" t="s">
        <v>173</v>
      </c>
      <c r="L335" s="42"/>
      <c r="M335" s="237" t="s">
        <v>1</v>
      </c>
      <c r="N335" s="238" t="s">
        <v>43</v>
      </c>
      <c r="O335" s="85"/>
      <c r="P335" s="239">
        <f>O335*H335</f>
        <v>0</v>
      </c>
      <c r="Q335" s="239">
        <v>0.00091</v>
      </c>
      <c r="R335" s="239">
        <f>Q335*H335</f>
        <v>0.088724999999999998</v>
      </c>
      <c r="S335" s="239">
        <v>0</v>
      </c>
      <c r="T335" s="240">
        <f>S335*H335</f>
        <v>0</v>
      </c>
      <c r="AR335" s="241" t="s">
        <v>219</v>
      </c>
      <c r="AT335" s="241" t="s">
        <v>169</v>
      </c>
      <c r="AU335" s="241" t="s">
        <v>87</v>
      </c>
      <c r="AY335" s="16" t="s">
        <v>166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6" t="s">
        <v>85</v>
      </c>
      <c r="BK335" s="242">
        <f>ROUND(I335*H335,2)</f>
        <v>0</v>
      </c>
      <c r="BL335" s="16" t="s">
        <v>219</v>
      </c>
      <c r="BM335" s="241" t="s">
        <v>618</v>
      </c>
    </row>
    <row r="336" s="13" customFormat="1">
      <c r="B336" s="254"/>
      <c r="C336" s="255"/>
      <c r="D336" s="245" t="s">
        <v>176</v>
      </c>
      <c r="E336" s="256" t="s">
        <v>1</v>
      </c>
      <c r="F336" s="257" t="s">
        <v>619</v>
      </c>
      <c r="G336" s="255"/>
      <c r="H336" s="258">
        <v>97.5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176</v>
      </c>
      <c r="AU336" s="264" t="s">
        <v>87</v>
      </c>
      <c r="AV336" s="13" t="s">
        <v>87</v>
      </c>
      <c r="AW336" s="13" t="s">
        <v>32</v>
      </c>
      <c r="AX336" s="13" t="s">
        <v>78</v>
      </c>
      <c r="AY336" s="264" t="s">
        <v>166</v>
      </c>
    </row>
    <row r="337" s="14" customFormat="1">
      <c r="B337" s="265"/>
      <c r="C337" s="266"/>
      <c r="D337" s="245" t="s">
        <v>176</v>
      </c>
      <c r="E337" s="267" t="s">
        <v>1</v>
      </c>
      <c r="F337" s="268" t="s">
        <v>181</v>
      </c>
      <c r="G337" s="266"/>
      <c r="H337" s="269">
        <v>97.5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AT337" s="275" t="s">
        <v>176</v>
      </c>
      <c r="AU337" s="275" t="s">
        <v>87</v>
      </c>
      <c r="AV337" s="14" t="s">
        <v>174</v>
      </c>
      <c r="AW337" s="14" t="s">
        <v>32</v>
      </c>
      <c r="AX337" s="14" t="s">
        <v>85</v>
      </c>
      <c r="AY337" s="275" t="s">
        <v>166</v>
      </c>
    </row>
    <row r="338" s="1" customFormat="1" ht="24" customHeight="1">
      <c r="B338" s="37"/>
      <c r="C338" s="230" t="s">
        <v>620</v>
      </c>
      <c r="D338" s="230" t="s">
        <v>169</v>
      </c>
      <c r="E338" s="231" t="s">
        <v>621</v>
      </c>
      <c r="F338" s="232" t="s">
        <v>622</v>
      </c>
      <c r="G338" s="233" t="s">
        <v>234</v>
      </c>
      <c r="H338" s="234">
        <v>7</v>
      </c>
      <c r="I338" s="235"/>
      <c r="J338" s="236">
        <f>ROUND(I338*H338,2)</f>
        <v>0</v>
      </c>
      <c r="K338" s="232" t="s">
        <v>173</v>
      </c>
      <c r="L338" s="42"/>
      <c r="M338" s="237" t="s">
        <v>1</v>
      </c>
      <c r="N338" s="238" t="s">
        <v>43</v>
      </c>
      <c r="O338" s="85"/>
      <c r="P338" s="239">
        <f>O338*H338</f>
        <v>0</v>
      </c>
      <c r="Q338" s="239">
        <v>0.0011900000000000001</v>
      </c>
      <c r="R338" s="239">
        <f>Q338*H338</f>
        <v>0.0083300000000000006</v>
      </c>
      <c r="S338" s="239">
        <v>0</v>
      </c>
      <c r="T338" s="240">
        <f>S338*H338</f>
        <v>0</v>
      </c>
      <c r="AR338" s="241" t="s">
        <v>219</v>
      </c>
      <c r="AT338" s="241" t="s">
        <v>169</v>
      </c>
      <c r="AU338" s="241" t="s">
        <v>87</v>
      </c>
      <c r="AY338" s="16" t="s">
        <v>166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6" t="s">
        <v>85</v>
      </c>
      <c r="BK338" s="242">
        <f>ROUND(I338*H338,2)</f>
        <v>0</v>
      </c>
      <c r="BL338" s="16" t="s">
        <v>219</v>
      </c>
      <c r="BM338" s="241" t="s">
        <v>623</v>
      </c>
    </row>
    <row r="339" s="1" customFormat="1" ht="24" customHeight="1">
      <c r="B339" s="37"/>
      <c r="C339" s="230" t="s">
        <v>624</v>
      </c>
      <c r="D339" s="230" t="s">
        <v>169</v>
      </c>
      <c r="E339" s="231" t="s">
        <v>625</v>
      </c>
      <c r="F339" s="232" t="s">
        <v>626</v>
      </c>
      <c r="G339" s="233" t="s">
        <v>234</v>
      </c>
      <c r="H339" s="234">
        <v>53</v>
      </c>
      <c r="I339" s="235"/>
      <c r="J339" s="236">
        <f>ROUND(I339*H339,2)</f>
        <v>0</v>
      </c>
      <c r="K339" s="232" t="s">
        <v>173</v>
      </c>
      <c r="L339" s="42"/>
      <c r="M339" s="237" t="s">
        <v>1</v>
      </c>
      <c r="N339" s="238" t="s">
        <v>43</v>
      </c>
      <c r="O339" s="85"/>
      <c r="P339" s="239">
        <f>O339*H339</f>
        <v>0</v>
      </c>
      <c r="Q339" s="239">
        <v>0.0025200000000000001</v>
      </c>
      <c r="R339" s="239">
        <f>Q339*H339</f>
        <v>0.13356000000000001</v>
      </c>
      <c r="S339" s="239">
        <v>0</v>
      </c>
      <c r="T339" s="240">
        <f>S339*H339</f>
        <v>0</v>
      </c>
      <c r="AR339" s="241" t="s">
        <v>219</v>
      </c>
      <c r="AT339" s="241" t="s">
        <v>169</v>
      </c>
      <c r="AU339" s="241" t="s">
        <v>87</v>
      </c>
      <c r="AY339" s="16" t="s">
        <v>166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6" t="s">
        <v>85</v>
      </c>
      <c r="BK339" s="242">
        <f>ROUND(I339*H339,2)</f>
        <v>0</v>
      </c>
      <c r="BL339" s="16" t="s">
        <v>219</v>
      </c>
      <c r="BM339" s="241" t="s">
        <v>627</v>
      </c>
    </row>
    <row r="340" s="1" customFormat="1" ht="36" customHeight="1">
      <c r="B340" s="37"/>
      <c r="C340" s="230" t="s">
        <v>628</v>
      </c>
      <c r="D340" s="230" t="s">
        <v>169</v>
      </c>
      <c r="E340" s="231" t="s">
        <v>629</v>
      </c>
      <c r="F340" s="232" t="s">
        <v>630</v>
      </c>
      <c r="G340" s="233" t="s">
        <v>234</v>
      </c>
      <c r="H340" s="234">
        <v>112.5</v>
      </c>
      <c r="I340" s="235"/>
      <c r="J340" s="236">
        <f>ROUND(I340*H340,2)</f>
        <v>0</v>
      </c>
      <c r="K340" s="232" t="s">
        <v>173</v>
      </c>
      <c r="L340" s="42"/>
      <c r="M340" s="237" t="s">
        <v>1</v>
      </c>
      <c r="N340" s="238" t="s">
        <v>43</v>
      </c>
      <c r="O340" s="85"/>
      <c r="P340" s="239">
        <f>O340*H340</f>
        <v>0</v>
      </c>
      <c r="Q340" s="239">
        <v>5.0000000000000002E-05</v>
      </c>
      <c r="R340" s="239">
        <f>Q340*H340</f>
        <v>0.0056250000000000007</v>
      </c>
      <c r="S340" s="239">
        <v>0</v>
      </c>
      <c r="T340" s="240">
        <f>S340*H340</f>
        <v>0</v>
      </c>
      <c r="AR340" s="241" t="s">
        <v>219</v>
      </c>
      <c r="AT340" s="241" t="s">
        <v>169</v>
      </c>
      <c r="AU340" s="241" t="s">
        <v>87</v>
      </c>
      <c r="AY340" s="16" t="s">
        <v>166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6" t="s">
        <v>85</v>
      </c>
      <c r="BK340" s="242">
        <f>ROUND(I340*H340,2)</f>
        <v>0</v>
      </c>
      <c r="BL340" s="16" t="s">
        <v>219</v>
      </c>
      <c r="BM340" s="241" t="s">
        <v>631</v>
      </c>
    </row>
    <row r="341" s="13" customFormat="1">
      <c r="B341" s="254"/>
      <c r="C341" s="255"/>
      <c r="D341" s="245" t="s">
        <v>176</v>
      </c>
      <c r="E341" s="256" t="s">
        <v>1</v>
      </c>
      <c r="F341" s="257" t="s">
        <v>614</v>
      </c>
      <c r="G341" s="255"/>
      <c r="H341" s="258">
        <v>112.5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AT341" s="264" t="s">
        <v>176</v>
      </c>
      <c r="AU341" s="264" t="s">
        <v>87</v>
      </c>
      <c r="AV341" s="13" t="s">
        <v>87</v>
      </c>
      <c r="AW341" s="13" t="s">
        <v>32</v>
      </c>
      <c r="AX341" s="13" t="s">
        <v>78</v>
      </c>
      <c r="AY341" s="264" t="s">
        <v>166</v>
      </c>
    </row>
    <row r="342" s="14" customFormat="1">
      <c r="B342" s="265"/>
      <c r="C342" s="266"/>
      <c r="D342" s="245" t="s">
        <v>176</v>
      </c>
      <c r="E342" s="267" t="s">
        <v>1</v>
      </c>
      <c r="F342" s="268" t="s">
        <v>181</v>
      </c>
      <c r="G342" s="266"/>
      <c r="H342" s="269">
        <v>112.5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AT342" s="275" t="s">
        <v>176</v>
      </c>
      <c r="AU342" s="275" t="s">
        <v>87</v>
      </c>
      <c r="AV342" s="14" t="s">
        <v>174</v>
      </c>
      <c r="AW342" s="14" t="s">
        <v>32</v>
      </c>
      <c r="AX342" s="14" t="s">
        <v>85</v>
      </c>
      <c r="AY342" s="275" t="s">
        <v>166</v>
      </c>
    </row>
    <row r="343" s="1" customFormat="1" ht="36" customHeight="1">
      <c r="B343" s="37"/>
      <c r="C343" s="230" t="s">
        <v>632</v>
      </c>
      <c r="D343" s="230" t="s">
        <v>169</v>
      </c>
      <c r="E343" s="231" t="s">
        <v>633</v>
      </c>
      <c r="F343" s="232" t="s">
        <v>634</v>
      </c>
      <c r="G343" s="233" t="s">
        <v>234</v>
      </c>
      <c r="H343" s="234">
        <v>15</v>
      </c>
      <c r="I343" s="235"/>
      <c r="J343" s="236">
        <f>ROUND(I343*H343,2)</f>
        <v>0</v>
      </c>
      <c r="K343" s="232" t="s">
        <v>173</v>
      </c>
      <c r="L343" s="42"/>
      <c r="M343" s="237" t="s">
        <v>1</v>
      </c>
      <c r="N343" s="238" t="s">
        <v>43</v>
      </c>
      <c r="O343" s="85"/>
      <c r="P343" s="239">
        <f>O343*H343</f>
        <v>0</v>
      </c>
      <c r="Q343" s="239">
        <v>6.9999999999999994E-05</v>
      </c>
      <c r="R343" s="239">
        <f>Q343*H343</f>
        <v>0.0010499999999999999</v>
      </c>
      <c r="S343" s="239">
        <v>0</v>
      </c>
      <c r="T343" s="240">
        <f>S343*H343</f>
        <v>0</v>
      </c>
      <c r="AR343" s="241" t="s">
        <v>219</v>
      </c>
      <c r="AT343" s="241" t="s">
        <v>169</v>
      </c>
      <c r="AU343" s="241" t="s">
        <v>87</v>
      </c>
      <c r="AY343" s="16" t="s">
        <v>166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6" t="s">
        <v>85</v>
      </c>
      <c r="BK343" s="242">
        <f>ROUND(I343*H343,2)</f>
        <v>0</v>
      </c>
      <c r="BL343" s="16" t="s">
        <v>219</v>
      </c>
      <c r="BM343" s="241" t="s">
        <v>635</v>
      </c>
    </row>
    <row r="344" s="1" customFormat="1" ht="36" customHeight="1">
      <c r="B344" s="37"/>
      <c r="C344" s="230" t="s">
        <v>636</v>
      </c>
      <c r="D344" s="230" t="s">
        <v>169</v>
      </c>
      <c r="E344" s="231" t="s">
        <v>637</v>
      </c>
      <c r="F344" s="232" t="s">
        <v>638</v>
      </c>
      <c r="G344" s="233" t="s">
        <v>234</v>
      </c>
      <c r="H344" s="234">
        <v>25</v>
      </c>
      <c r="I344" s="235"/>
      <c r="J344" s="236">
        <f>ROUND(I344*H344,2)</f>
        <v>0</v>
      </c>
      <c r="K344" s="232" t="s">
        <v>173</v>
      </c>
      <c r="L344" s="42"/>
      <c r="M344" s="237" t="s">
        <v>1</v>
      </c>
      <c r="N344" s="238" t="s">
        <v>43</v>
      </c>
      <c r="O344" s="85"/>
      <c r="P344" s="239">
        <f>O344*H344</f>
        <v>0</v>
      </c>
      <c r="Q344" s="239">
        <v>8.0000000000000007E-05</v>
      </c>
      <c r="R344" s="239">
        <f>Q344*H344</f>
        <v>0.002</v>
      </c>
      <c r="S344" s="239">
        <v>0</v>
      </c>
      <c r="T344" s="240">
        <f>S344*H344</f>
        <v>0</v>
      </c>
      <c r="AR344" s="241" t="s">
        <v>219</v>
      </c>
      <c r="AT344" s="241" t="s">
        <v>169</v>
      </c>
      <c r="AU344" s="241" t="s">
        <v>87</v>
      </c>
      <c r="AY344" s="16" t="s">
        <v>166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6" t="s">
        <v>85</v>
      </c>
      <c r="BK344" s="242">
        <f>ROUND(I344*H344,2)</f>
        <v>0</v>
      </c>
      <c r="BL344" s="16" t="s">
        <v>219</v>
      </c>
      <c r="BM344" s="241" t="s">
        <v>639</v>
      </c>
    </row>
    <row r="345" s="1" customFormat="1" ht="36" customHeight="1">
      <c r="B345" s="37"/>
      <c r="C345" s="230" t="s">
        <v>640</v>
      </c>
      <c r="D345" s="230" t="s">
        <v>169</v>
      </c>
      <c r="E345" s="231" t="s">
        <v>641</v>
      </c>
      <c r="F345" s="232" t="s">
        <v>642</v>
      </c>
      <c r="G345" s="233" t="s">
        <v>234</v>
      </c>
      <c r="H345" s="234">
        <v>97.5</v>
      </c>
      <c r="I345" s="235"/>
      <c r="J345" s="236">
        <f>ROUND(I345*H345,2)</f>
        <v>0</v>
      </c>
      <c r="K345" s="232" t="s">
        <v>173</v>
      </c>
      <c r="L345" s="42"/>
      <c r="M345" s="237" t="s">
        <v>1</v>
      </c>
      <c r="N345" s="238" t="s">
        <v>43</v>
      </c>
      <c r="O345" s="85"/>
      <c r="P345" s="239">
        <f>O345*H345</f>
        <v>0</v>
      </c>
      <c r="Q345" s="239">
        <v>6.9999999999999994E-05</v>
      </c>
      <c r="R345" s="239">
        <f>Q345*H345</f>
        <v>0.0068249999999999995</v>
      </c>
      <c r="S345" s="239">
        <v>0</v>
      </c>
      <c r="T345" s="240">
        <f>S345*H345</f>
        <v>0</v>
      </c>
      <c r="AR345" s="241" t="s">
        <v>219</v>
      </c>
      <c r="AT345" s="241" t="s">
        <v>169</v>
      </c>
      <c r="AU345" s="241" t="s">
        <v>87</v>
      </c>
      <c r="AY345" s="16" t="s">
        <v>166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6" t="s">
        <v>85</v>
      </c>
      <c r="BK345" s="242">
        <f>ROUND(I345*H345,2)</f>
        <v>0</v>
      </c>
      <c r="BL345" s="16" t="s">
        <v>219</v>
      </c>
      <c r="BM345" s="241" t="s">
        <v>643</v>
      </c>
    </row>
    <row r="346" s="13" customFormat="1">
      <c r="B346" s="254"/>
      <c r="C346" s="255"/>
      <c r="D346" s="245" t="s">
        <v>176</v>
      </c>
      <c r="E346" s="256" t="s">
        <v>1</v>
      </c>
      <c r="F346" s="257" t="s">
        <v>619</v>
      </c>
      <c r="G346" s="255"/>
      <c r="H346" s="258">
        <v>97.5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AT346" s="264" t="s">
        <v>176</v>
      </c>
      <c r="AU346" s="264" t="s">
        <v>87</v>
      </c>
      <c r="AV346" s="13" t="s">
        <v>87</v>
      </c>
      <c r="AW346" s="13" t="s">
        <v>32</v>
      </c>
      <c r="AX346" s="13" t="s">
        <v>78</v>
      </c>
      <c r="AY346" s="264" t="s">
        <v>166</v>
      </c>
    </row>
    <row r="347" s="14" customFormat="1">
      <c r="B347" s="265"/>
      <c r="C347" s="266"/>
      <c r="D347" s="245" t="s">
        <v>176</v>
      </c>
      <c r="E347" s="267" t="s">
        <v>1</v>
      </c>
      <c r="F347" s="268" t="s">
        <v>181</v>
      </c>
      <c r="G347" s="266"/>
      <c r="H347" s="269">
        <v>97.5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AT347" s="275" t="s">
        <v>176</v>
      </c>
      <c r="AU347" s="275" t="s">
        <v>87</v>
      </c>
      <c r="AV347" s="14" t="s">
        <v>174</v>
      </c>
      <c r="AW347" s="14" t="s">
        <v>32</v>
      </c>
      <c r="AX347" s="14" t="s">
        <v>85</v>
      </c>
      <c r="AY347" s="275" t="s">
        <v>166</v>
      </c>
    </row>
    <row r="348" s="1" customFormat="1" ht="36" customHeight="1">
      <c r="B348" s="37"/>
      <c r="C348" s="230" t="s">
        <v>644</v>
      </c>
      <c r="D348" s="230" t="s">
        <v>169</v>
      </c>
      <c r="E348" s="231" t="s">
        <v>645</v>
      </c>
      <c r="F348" s="232" t="s">
        <v>646</v>
      </c>
      <c r="G348" s="233" t="s">
        <v>234</v>
      </c>
      <c r="H348" s="234">
        <v>15</v>
      </c>
      <c r="I348" s="235"/>
      <c r="J348" s="236">
        <f>ROUND(I348*H348,2)</f>
        <v>0</v>
      </c>
      <c r="K348" s="232" t="s">
        <v>173</v>
      </c>
      <c r="L348" s="42"/>
      <c r="M348" s="237" t="s">
        <v>1</v>
      </c>
      <c r="N348" s="238" t="s">
        <v>43</v>
      </c>
      <c r="O348" s="85"/>
      <c r="P348" s="239">
        <f>O348*H348</f>
        <v>0</v>
      </c>
      <c r="Q348" s="239">
        <v>0.00024000000000000001</v>
      </c>
      <c r="R348" s="239">
        <f>Q348*H348</f>
        <v>0.0035999999999999999</v>
      </c>
      <c r="S348" s="239">
        <v>0</v>
      </c>
      <c r="T348" s="240">
        <f>S348*H348</f>
        <v>0</v>
      </c>
      <c r="AR348" s="241" t="s">
        <v>219</v>
      </c>
      <c r="AT348" s="241" t="s">
        <v>169</v>
      </c>
      <c r="AU348" s="241" t="s">
        <v>87</v>
      </c>
      <c r="AY348" s="16" t="s">
        <v>166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6" t="s">
        <v>85</v>
      </c>
      <c r="BK348" s="242">
        <f>ROUND(I348*H348,2)</f>
        <v>0</v>
      </c>
      <c r="BL348" s="16" t="s">
        <v>219</v>
      </c>
      <c r="BM348" s="241" t="s">
        <v>647</v>
      </c>
    </row>
    <row r="349" s="1" customFormat="1" ht="36" customHeight="1">
      <c r="B349" s="37"/>
      <c r="C349" s="230" t="s">
        <v>648</v>
      </c>
      <c r="D349" s="230" t="s">
        <v>169</v>
      </c>
      <c r="E349" s="231" t="s">
        <v>649</v>
      </c>
      <c r="F349" s="232" t="s">
        <v>650</v>
      </c>
      <c r="G349" s="233" t="s">
        <v>234</v>
      </c>
      <c r="H349" s="234">
        <v>25</v>
      </c>
      <c r="I349" s="235"/>
      <c r="J349" s="236">
        <f>ROUND(I349*H349,2)</f>
        <v>0</v>
      </c>
      <c r="K349" s="232" t="s">
        <v>173</v>
      </c>
      <c r="L349" s="42"/>
      <c r="M349" s="237" t="s">
        <v>1</v>
      </c>
      <c r="N349" s="238" t="s">
        <v>43</v>
      </c>
      <c r="O349" s="85"/>
      <c r="P349" s="239">
        <f>O349*H349</f>
        <v>0</v>
      </c>
      <c r="Q349" s="239">
        <v>0.00027</v>
      </c>
      <c r="R349" s="239">
        <f>Q349*H349</f>
        <v>0.0067499999999999999</v>
      </c>
      <c r="S349" s="239">
        <v>0</v>
      </c>
      <c r="T349" s="240">
        <f>S349*H349</f>
        <v>0</v>
      </c>
      <c r="AR349" s="241" t="s">
        <v>219</v>
      </c>
      <c r="AT349" s="241" t="s">
        <v>169</v>
      </c>
      <c r="AU349" s="241" t="s">
        <v>87</v>
      </c>
      <c r="AY349" s="16" t="s">
        <v>166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6" t="s">
        <v>85</v>
      </c>
      <c r="BK349" s="242">
        <f>ROUND(I349*H349,2)</f>
        <v>0</v>
      </c>
      <c r="BL349" s="16" t="s">
        <v>219</v>
      </c>
      <c r="BM349" s="241" t="s">
        <v>651</v>
      </c>
    </row>
    <row r="350" s="1" customFormat="1" ht="24" customHeight="1">
      <c r="B350" s="37"/>
      <c r="C350" s="230" t="s">
        <v>652</v>
      </c>
      <c r="D350" s="230" t="s">
        <v>169</v>
      </c>
      <c r="E350" s="231" t="s">
        <v>653</v>
      </c>
      <c r="F350" s="232" t="s">
        <v>654</v>
      </c>
      <c r="G350" s="233" t="s">
        <v>218</v>
      </c>
      <c r="H350" s="234">
        <v>120</v>
      </c>
      <c r="I350" s="235"/>
      <c r="J350" s="236">
        <f>ROUND(I350*H350,2)</f>
        <v>0</v>
      </c>
      <c r="K350" s="232" t="s">
        <v>173</v>
      </c>
      <c r="L350" s="42"/>
      <c r="M350" s="237" t="s">
        <v>1</v>
      </c>
      <c r="N350" s="238" t="s">
        <v>43</v>
      </c>
      <c r="O350" s="85"/>
      <c r="P350" s="239">
        <f>O350*H350</f>
        <v>0</v>
      </c>
      <c r="Q350" s="239">
        <v>0.00056999999999999998</v>
      </c>
      <c r="R350" s="239">
        <f>Q350*H350</f>
        <v>0.068400000000000002</v>
      </c>
      <c r="S350" s="239">
        <v>0</v>
      </c>
      <c r="T350" s="240">
        <f>S350*H350</f>
        <v>0</v>
      </c>
      <c r="AR350" s="241" t="s">
        <v>219</v>
      </c>
      <c r="AT350" s="241" t="s">
        <v>169</v>
      </c>
      <c r="AU350" s="241" t="s">
        <v>87</v>
      </c>
      <c r="AY350" s="16" t="s">
        <v>166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6" t="s">
        <v>85</v>
      </c>
      <c r="BK350" s="242">
        <f>ROUND(I350*H350,2)</f>
        <v>0</v>
      </c>
      <c r="BL350" s="16" t="s">
        <v>219</v>
      </c>
      <c r="BM350" s="241" t="s">
        <v>655</v>
      </c>
    </row>
    <row r="351" s="13" customFormat="1">
      <c r="B351" s="254"/>
      <c r="C351" s="255"/>
      <c r="D351" s="245" t="s">
        <v>176</v>
      </c>
      <c r="E351" s="256" t="s">
        <v>1</v>
      </c>
      <c r="F351" s="257" t="s">
        <v>374</v>
      </c>
      <c r="G351" s="255"/>
      <c r="H351" s="258">
        <v>120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AT351" s="264" t="s">
        <v>176</v>
      </c>
      <c r="AU351" s="264" t="s">
        <v>87</v>
      </c>
      <c r="AV351" s="13" t="s">
        <v>87</v>
      </c>
      <c r="AW351" s="13" t="s">
        <v>32</v>
      </c>
      <c r="AX351" s="13" t="s">
        <v>78</v>
      </c>
      <c r="AY351" s="264" t="s">
        <v>166</v>
      </c>
    </row>
    <row r="352" s="14" customFormat="1">
      <c r="B352" s="265"/>
      <c r="C352" s="266"/>
      <c r="D352" s="245" t="s">
        <v>176</v>
      </c>
      <c r="E352" s="267" t="s">
        <v>1</v>
      </c>
      <c r="F352" s="268" t="s">
        <v>181</v>
      </c>
      <c r="G352" s="266"/>
      <c r="H352" s="269">
        <v>120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AT352" s="275" t="s">
        <v>176</v>
      </c>
      <c r="AU352" s="275" t="s">
        <v>87</v>
      </c>
      <c r="AV352" s="14" t="s">
        <v>174</v>
      </c>
      <c r="AW352" s="14" t="s">
        <v>32</v>
      </c>
      <c r="AX352" s="14" t="s">
        <v>85</v>
      </c>
      <c r="AY352" s="275" t="s">
        <v>166</v>
      </c>
    </row>
    <row r="353" s="1" customFormat="1" ht="24" customHeight="1">
      <c r="B353" s="37"/>
      <c r="C353" s="230" t="s">
        <v>656</v>
      </c>
      <c r="D353" s="230" t="s">
        <v>169</v>
      </c>
      <c r="E353" s="231" t="s">
        <v>657</v>
      </c>
      <c r="F353" s="232" t="s">
        <v>658</v>
      </c>
      <c r="G353" s="233" t="s">
        <v>218</v>
      </c>
      <c r="H353" s="234">
        <v>1</v>
      </c>
      <c r="I353" s="235"/>
      <c r="J353" s="236">
        <f>ROUND(I353*H353,2)</f>
        <v>0</v>
      </c>
      <c r="K353" s="232" t="s">
        <v>173</v>
      </c>
      <c r="L353" s="42"/>
      <c r="M353" s="237" t="s">
        <v>1</v>
      </c>
      <c r="N353" s="238" t="s">
        <v>43</v>
      </c>
      <c r="O353" s="85"/>
      <c r="P353" s="239">
        <f>O353*H353</f>
        <v>0</v>
      </c>
      <c r="Q353" s="239">
        <v>0.00040000000000000002</v>
      </c>
      <c r="R353" s="239">
        <f>Q353*H353</f>
        <v>0.00040000000000000002</v>
      </c>
      <c r="S353" s="239">
        <v>0</v>
      </c>
      <c r="T353" s="240">
        <f>S353*H353</f>
        <v>0</v>
      </c>
      <c r="AR353" s="241" t="s">
        <v>219</v>
      </c>
      <c r="AT353" s="241" t="s">
        <v>169</v>
      </c>
      <c r="AU353" s="241" t="s">
        <v>87</v>
      </c>
      <c r="AY353" s="16" t="s">
        <v>166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6" t="s">
        <v>85</v>
      </c>
      <c r="BK353" s="242">
        <f>ROUND(I353*H353,2)</f>
        <v>0</v>
      </c>
      <c r="BL353" s="16" t="s">
        <v>219</v>
      </c>
      <c r="BM353" s="241" t="s">
        <v>659</v>
      </c>
    </row>
    <row r="354" s="1" customFormat="1" ht="24" customHeight="1">
      <c r="B354" s="37"/>
      <c r="C354" s="230" t="s">
        <v>660</v>
      </c>
      <c r="D354" s="230" t="s">
        <v>169</v>
      </c>
      <c r="E354" s="231" t="s">
        <v>661</v>
      </c>
      <c r="F354" s="232" t="s">
        <v>662</v>
      </c>
      <c r="G354" s="233" t="s">
        <v>218</v>
      </c>
      <c r="H354" s="234">
        <v>1</v>
      </c>
      <c r="I354" s="235"/>
      <c r="J354" s="236">
        <f>ROUND(I354*H354,2)</f>
        <v>0</v>
      </c>
      <c r="K354" s="232" t="s">
        <v>173</v>
      </c>
      <c r="L354" s="42"/>
      <c r="M354" s="237" t="s">
        <v>1</v>
      </c>
      <c r="N354" s="238" t="s">
        <v>43</v>
      </c>
      <c r="O354" s="85"/>
      <c r="P354" s="239">
        <f>O354*H354</f>
        <v>0</v>
      </c>
      <c r="Q354" s="239">
        <v>0.00056999999999999998</v>
      </c>
      <c r="R354" s="239">
        <f>Q354*H354</f>
        <v>0.00056999999999999998</v>
      </c>
      <c r="S354" s="239">
        <v>0</v>
      </c>
      <c r="T354" s="240">
        <f>S354*H354</f>
        <v>0</v>
      </c>
      <c r="AR354" s="241" t="s">
        <v>219</v>
      </c>
      <c r="AT354" s="241" t="s">
        <v>169</v>
      </c>
      <c r="AU354" s="241" t="s">
        <v>87</v>
      </c>
      <c r="AY354" s="16" t="s">
        <v>166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6" t="s">
        <v>85</v>
      </c>
      <c r="BK354" s="242">
        <f>ROUND(I354*H354,2)</f>
        <v>0</v>
      </c>
      <c r="BL354" s="16" t="s">
        <v>219</v>
      </c>
      <c r="BM354" s="241" t="s">
        <v>663</v>
      </c>
    </row>
    <row r="355" s="1" customFormat="1" ht="24" customHeight="1">
      <c r="B355" s="37"/>
      <c r="C355" s="230" t="s">
        <v>664</v>
      </c>
      <c r="D355" s="230" t="s">
        <v>169</v>
      </c>
      <c r="E355" s="231" t="s">
        <v>665</v>
      </c>
      <c r="F355" s="232" t="s">
        <v>666</v>
      </c>
      <c r="G355" s="233" t="s">
        <v>234</v>
      </c>
      <c r="H355" s="234">
        <v>270</v>
      </c>
      <c r="I355" s="235"/>
      <c r="J355" s="236">
        <f>ROUND(I355*H355,2)</f>
        <v>0</v>
      </c>
      <c r="K355" s="232" t="s">
        <v>173</v>
      </c>
      <c r="L355" s="42"/>
      <c r="M355" s="237" t="s">
        <v>1</v>
      </c>
      <c r="N355" s="238" t="s">
        <v>43</v>
      </c>
      <c r="O355" s="85"/>
      <c r="P355" s="239">
        <f>O355*H355</f>
        <v>0</v>
      </c>
      <c r="Q355" s="239">
        <v>0.00040000000000000002</v>
      </c>
      <c r="R355" s="239">
        <f>Q355*H355</f>
        <v>0.108</v>
      </c>
      <c r="S355" s="239">
        <v>0</v>
      </c>
      <c r="T355" s="240">
        <f>S355*H355</f>
        <v>0</v>
      </c>
      <c r="AR355" s="241" t="s">
        <v>219</v>
      </c>
      <c r="AT355" s="241" t="s">
        <v>169</v>
      </c>
      <c r="AU355" s="241" t="s">
        <v>87</v>
      </c>
      <c r="AY355" s="16" t="s">
        <v>166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6" t="s">
        <v>85</v>
      </c>
      <c r="BK355" s="242">
        <f>ROUND(I355*H355,2)</f>
        <v>0</v>
      </c>
      <c r="BL355" s="16" t="s">
        <v>219</v>
      </c>
      <c r="BM355" s="241" t="s">
        <v>667</v>
      </c>
    </row>
    <row r="356" s="13" customFormat="1">
      <c r="B356" s="254"/>
      <c r="C356" s="255"/>
      <c r="D356" s="245" t="s">
        <v>176</v>
      </c>
      <c r="E356" s="256" t="s">
        <v>1</v>
      </c>
      <c r="F356" s="257" t="s">
        <v>668</v>
      </c>
      <c r="G356" s="255"/>
      <c r="H356" s="258">
        <v>270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176</v>
      </c>
      <c r="AU356" s="264" t="s">
        <v>87</v>
      </c>
      <c r="AV356" s="13" t="s">
        <v>87</v>
      </c>
      <c r="AW356" s="13" t="s">
        <v>32</v>
      </c>
      <c r="AX356" s="13" t="s">
        <v>78</v>
      </c>
      <c r="AY356" s="264" t="s">
        <v>166</v>
      </c>
    </row>
    <row r="357" s="14" customFormat="1">
      <c r="B357" s="265"/>
      <c r="C357" s="266"/>
      <c r="D357" s="245" t="s">
        <v>176</v>
      </c>
      <c r="E357" s="267" t="s">
        <v>1</v>
      </c>
      <c r="F357" s="268" t="s">
        <v>181</v>
      </c>
      <c r="G357" s="266"/>
      <c r="H357" s="269">
        <v>270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AT357" s="275" t="s">
        <v>176</v>
      </c>
      <c r="AU357" s="275" t="s">
        <v>87</v>
      </c>
      <c r="AV357" s="14" t="s">
        <v>174</v>
      </c>
      <c r="AW357" s="14" t="s">
        <v>32</v>
      </c>
      <c r="AX357" s="14" t="s">
        <v>85</v>
      </c>
      <c r="AY357" s="275" t="s">
        <v>166</v>
      </c>
    </row>
    <row r="358" s="1" customFormat="1" ht="16.5" customHeight="1">
      <c r="B358" s="37"/>
      <c r="C358" s="230" t="s">
        <v>669</v>
      </c>
      <c r="D358" s="230" t="s">
        <v>169</v>
      </c>
      <c r="E358" s="231" t="s">
        <v>670</v>
      </c>
      <c r="F358" s="232" t="s">
        <v>671</v>
      </c>
      <c r="G358" s="233" t="s">
        <v>234</v>
      </c>
      <c r="H358" s="234">
        <v>270</v>
      </c>
      <c r="I358" s="235"/>
      <c r="J358" s="236">
        <f>ROUND(I358*H358,2)</f>
        <v>0</v>
      </c>
      <c r="K358" s="232" t="s">
        <v>173</v>
      </c>
      <c r="L358" s="42"/>
      <c r="M358" s="237" t="s">
        <v>1</v>
      </c>
      <c r="N358" s="238" t="s">
        <v>43</v>
      </c>
      <c r="O358" s="85"/>
      <c r="P358" s="239">
        <f>O358*H358</f>
        <v>0</v>
      </c>
      <c r="Q358" s="239">
        <v>1.0000000000000001E-05</v>
      </c>
      <c r="R358" s="239">
        <f>Q358*H358</f>
        <v>0.0027000000000000001</v>
      </c>
      <c r="S358" s="239">
        <v>0</v>
      </c>
      <c r="T358" s="240">
        <f>S358*H358</f>
        <v>0</v>
      </c>
      <c r="AR358" s="241" t="s">
        <v>219</v>
      </c>
      <c r="AT358" s="241" t="s">
        <v>169</v>
      </c>
      <c r="AU358" s="241" t="s">
        <v>87</v>
      </c>
      <c r="AY358" s="16" t="s">
        <v>166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6" t="s">
        <v>85</v>
      </c>
      <c r="BK358" s="242">
        <f>ROUND(I358*H358,2)</f>
        <v>0</v>
      </c>
      <c r="BL358" s="16" t="s">
        <v>219</v>
      </c>
      <c r="BM358" s="241" t="s">
        <v>672</v>
      </c>
    </row>
    <row r="359" s="1" customFormat="1" ht="24" customHeight="1">
      <c r="B359" s="37"/>
      <c r="C359" s="230" t="s">
        <v>673</v>
      </c>
      <c r="D359" s="230" t="s">
        <v>169</v>
      </c>
      <c r="E359" s="231" t="s">
        <v>674</v>
      </c>
      <c r="F359" s="232" t="s">
        <v>675</v>
      </c>
      <c r="G359" s="233" t="s">
        <v>192</v>
      </c>
      <c r="H359" s="234">
        <v>0.51100000000000001</v>
      </c>
      <c r="I359" s="235"/>
      <c r="J359" s="236">
        <f>ROUND(I359*H359,2)</f>
        <v>0</v>
      </c>
      <c r="K359" s="232" t="s">
        <v>173</v>
      </c>
      <c r="L359" s="42"/>
      <c r="M359" s="237" t="s">
        <v>1</v>
      </c>
      <c r="N359" s="238" t="s">
        <v>43</v>
      </c>
      <c r="O359" s="85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AR359" s="241" t="s">
        <v>219</v>
      </c>
      <c r="AT359" s="241" t="s">
        <v>169</v>
      </c>
      <c r="AU359" s="241" t="s">
        <v>87</v>
      </c>
      <c r="AY359" s="16" t="s">
        <v>166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6" t="s">
        <v>85</v>
      </c>
      <c r="BK359" s="242">
        <f>ROUND(I359*H359,2)</f>
        <v>0</v>
      </c>
      <c r="BL359" s="16" t="s">
        <v>219</v>
      </c>
      <c r="BM359" s="241" t="s">
        <v>676</v>
      </c>
    </row>
    <row r="360" s="11" customFormat="1" ht="22.8" customHeight="1">
      <c r="B360" s="214"/>
      <c r="C360" s="215"/>
      <c r="D360" s="216" t="s">
        <v>77</v>
      </c>
      <c r="E360" s="228" t="s">
        <v>677</v>
      </c>
      <c r="F360" s="228" t="s">
        <v>678</v>
      </c>
      <c r="G360" s="215"/>
      <c r="H360" s="215"/>
      <c r="I360" s="218"/>
      <c r="J360" s="229">
        <f>BK360</f>
        <v>0</v>
      </c>
      <c r="K360" s="215"/>
      <c r="L360" s="220"/>
      <c r="M360" s="221"/>
      <c r="N360" s="222"/>
      <c r="O360" s="222"/>
      <c r="P360" s="223">
        <f>SUM(P361:P412)</f>
        <v>0</v>
      </c>
      <c r="Q360" s="222"/>
      <c r="R360" s="223">
        <f>SUM(R361:R412)</f>
        <v>1.752</v>
      </c>
      <c r="S360" s="222"/>
      <c r="T360" s="224">
        <f>SUM(T361:T412)</f>
        <v>1.9919999999999998</v>
      </c>
      <c r="AR360" s="225" t="s">
        <v>87</v>
      </c>
      <c r="AT360" s="226" t="s">
        <v>77</v>
      </c>
      <c r="AU360" s="226" t="s">
        <v>85</v>
      </c>
      <c r="AY360" s="225" t="s">
        <v>166</v>
      </c>
      <c r="BK360" s="227">
        <f>SUM(BK361:BK412)</f>
        <v>0</v>
      </c>
    </row>
    <row r="361" s="1" customFormat="1" ht="16.5" customHeight="1">
      <c r="B361" s="37"/>
      <c r="C361" s="230" t="s">
        <v>679</v>
      </c>
      <c r="D361" s="230" t="s">
        <v>169</v>
      </c>
      <c r="E361" s="231" t="s">
        <v>680</v>
      </c>
      <c r="F361" s="232" t="s">
        <v>681</v>
      </c>
      <c r="G361" s="233" t="s">
        <v>280</v>
      </c>
      <c r="H361" s="234">
        <v>30</v>
      </c>
      <c r="I361" s="235"/>
      <c r="J361" s="236">
        <f>ROUND(I361*H361,2)</f>
        <v>0</v>
      </c>
      <c r="K361" s="232" t="s">
        <v>173</v>
      </c>
      <c r="L361" s="42"/>
      <c r="M361" s="237" t="s">
        <v>1</v>
      </c>
      <c r="N361" s="238" t="s">
        <v>43</v>
      </c>
      <c r="O361" s="85"/>
      <c r="P361" s="239">
        <f>O361*H361</f>
        <v>0</v>
      </c>
      <c r="Q361" s="239">
        <v>0</v>
      </c>
      <c r="R361" s="239">
        <f>Q361*H361</f>
        <v>0</v>
      </c>
      <c r="S361" s="239">
        <v>0.01933</v>
      </c>
      <c r="T361" s="240">
        <f>S361*H361</f>
        <v>0.57989999999999997</v>
      </c>
      <c r="AR361" s="241" t="s">
        <v>219</v>
      </c>
      <c r="AT361" s="241" t="s">
        <v>169</v>
      </c>
      <c r="AU361" s="241" t="s">
        <v>87</v>
      </c>
      <c r="AY361" s="16" t="s">
        <v>166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6" t="s">
        <v>85</v>
      </c>
      <c r="BK361" s="242">
        <f>ROUND(I361*H361,2)</f>
        <v>0</v>
      </c>
      <c r="BL361" s="16" t="s">
        <v>219</v>
      </c>
      <c r="BM361" s="241" t="s">
        <v>682</v>
      </c>
    </row>
    <row r="362" s="13" customFormat="1">
      <c r="B362" s="254"/>
      <c r="C362" s="255"/>
      <c r="D362" s="245" t="s">
        <v>176</v>
      </c>
      <c r="E362" s="256" t="s">
        <v>1</v>
      </c>
      <c r="F362" s="257" t="s">
        <v>221</v>
      </c>
      <c r="G362" s="255"/>
      <c r="H362" s="258">
        <v>30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AT362" s="264" t="s">
        <v>176</v>
      </c>
      <c r="AU362" s="264" t="s">
        <v>87</v>
      </c>
      <c r="AV362" s="13" t="s">
        <v>87</v>
      </c>
      <c r="AW362" s="13" t="s">
        <v>32</v>
      </c>
      <c r="AX362" s="13" t="s">
        <v>78</v>
      </c>
      <c r="AY362" s="264" t="s">
        <v>166</v>
      </c>
    </row>
    <row r="363" s="14" customFormat="1">
      <c r="B363" s="265"/>
      <c r="C363" s="266"/>
      <c r="D363" s="245" t="s">
        <v>176</v>
      </c>
      <c r="E363" s="267" t="s">
        <v>1</v>
      </c>
      <c r="F363" s="268" t="s">
        <v>181</v>
      </c>
      <c r="G363" s="266"/>
      <c r="H363" s="269">
        <v>30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176</v>
      </c>
      <c r="AU363" s="275" t="s">
        <v>87</v>
      </c>
      <c r="AV363" s="14" t="s">
        <v>174</v>
      </c>
      <c r="AW363" s="14" t="s">
        <v>32</v>
      </c>
      <c r="AX363" s="14" t="s">
        <v>85</v>
      </c>
      <c r="AY363" s="275" t="s">
        <v>166</v>
      </c>
    </row>
    <row r="364" s="1" customFormat="1" ht="24" customHeight="1">
      <c r="B364" s="37"/>
      <c r="C364" s="230" t="s">
        <v>683</v>
      </c>
      <c r="D364" s="230" t="s">
        <v>169</v>
      </c>
      <c r="E364" s="231" t="s">
        <v>684</v>
      </c>
      <c r="F364" s="232" t="s">
        <v>685</v>
      </c>
      <c r="G364" s="233" t="s">
        <v>280</v>
      </c>
      <c r="H364" s="234">
        <v>30</v>
      </c>
      <c r="I364" s="235"/>
      <c r="J364" s="236">
        <f>ROUND(I364*H364,2)</f>
        <v>0</v>
      </c>
      <c r="K364" s="232" t="s">
        <v>173</v>
      </c>
      <c r="L364" s="42"/>
      <c r="M364" s="237" t="s">
        <v>1</v>
      </c>
      <c r="N364" s="238" t="s">
        <v>43</v>
      </c>
      <c r="O364" s="85"/>
      <c r="P364" s="239">
        <f>O364*H364</f>
        <v>0</v>
      </c>
      <c r="Q364" s="239">
        <v>0.023199999999999998</v>
      </c>
      <c r="R364" s="239">
        <f>Q364*H364</f>
        <v>0.69599999999999995</v>
      </c>
      <c r="S364" s="239">
        <v>0</v>
      </c>
      <c r="T364" s="240">
        <f>S364*H364</f>
        <v>0</v>
      </c>
      <c r="AR364" s="241" t="s">
        <v>219</v>
      </c>
      <c r="AT364" s="241" t="s">
        <v>169</v>
      </c>
      <c r="AU364" s="241" t="s">
        <v>87</v>
      </c>
      <c r="AY364" s="16" t="s">
        <v>166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6" t="s">
        <v>85</v>
      </c>
      <c r="BK364" s="242">
        <f>ROUND(I364*H364,2)</f>
        <v>0</v>
      </c>
      <c r="BL364" s="16" t="s">
        <v>219</v>
      </c>
      <c r="BM364" s="241" t="s">
        <v>686</v>
      </c>
    </row>
    <row r="365" s="13" customFormat="1">
      <c r="B365" s="254"/>
      <c r="C365" s="255"/>
      <c r="D365" s="245" t="s">
        <v>176</v>
      </c>
      <c r="E365" s="256" t="s">
        <v>1</v>
      </c>
      <c r="F365" s="257" t="s">
        <v>221</v>
      </c>
      <c r="G365" s="255"/>
      <c r="H365" s="258">
        <v>30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176</v>
      </c>
      <c r="AU365" s="264" t="s">
        <v>87</v>
      </c>
      <c r="AV365" s="13" t="s">
        <v>87</v>
      </c>
      <c r="AW365" s="13" t="s">
        <v>32</v>
      </c>
      <c r="AX365" s="13" t="s">
        <v>78</v>
      </c>
      <c r="AY365" s="264" t="s">
        <v>166</v>
      </c>
    </row>
    <row r="366" s="14" customFormat="1">
      <c r="B366" s="265"/>
      <c r="C366" s="266"/>
      <c r="D366" s="245" t="s">
        <v>176</v>
      </c>
      <c r="E366" s="267" t="s">
        <v>1</v>
      </c>
      <c r="F366" s="268" t="s">
        <v>181</v>
      </c>
      <c r="G366" s="266"/>
      <c r="H366" s="269">
        <v>30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AT366" s="275" t="s">
        <v>176</v>
      </c>
      <c r="AU366" s="275" t="s">
        <v>87</v>
      </c>
      <c r="AV366" s="14" t="s">
        <v>174</v>
      </c>
      <c r="AW366" s="14" t="s">
        <v>32</v>
      </c>
      <c r="AX366" s="14" t="s">
        <v>85</v>
      </c>
      <c r="AY366" s="275" t="s">
        <v>166</v>
      </c>
    </row>
    <row r="367" s="1" customFormat="1" ht="16.5" customHeight="1">
      <c r="B367" s="37"/>
      <c r="C367" s="230" t="s">
        <v>687</v>
      </c>
      <c r="D367" s="230" t="s">
        <v>169</v>
      </c>
      <c r="E367" s="231" t="s">
        <v>688</v>
      </c>
      <c r="F367" s="232" t="s">
        <v>689</v>
      </c>
      <c r="G367" s="233" t="s">
        <v>280</v>
      </c>
      <c r="H367" s="234">
        <v>30</v>
      </c>
      <c r="I367" s="235"/>
      <c r="J367" s="236">
        <f>ROUND(I367*H367,2)</f>
        <v>0</v>
      </c>
      <c r="K367" s="232" t="s">
        <v>173</v>
      </c>
      <c r="L367" s="42"/>
      <c r="M367" s="237" t="s">
        <v>1</v>
      </c>
      <c r="N367" s="238" t="s">
        <v>43</v>
      </c>
      <c r="O367" s="85"/>
      <c r="P367" s="239">
        <f>O367*H367</f>
        <v>0</v>
      </c>
      <c r="Q367" s="239">
        <v>0</v>
      </c>
      <c r="R367" s="239">
        <f>Q367*H367</f>
        <v>0</v>
      </c>
      <c r="S367" s="239">
        <v>0.019460000000000002</v>
      </c>
      <c r="T367" s="240">
        <f>S367*H367</f>
        <v>0.5838000000000001</v>
      </c>
      <c r="AR367" s="241" t="s">
        <v>219</v>
      </c>
      <c r="AT367" s="241" t="s">
        <v>169</v>
      </c>
      <c r="AU367" s="241" t="s">
        <v>87</v>
      </c>
      <c r="AY367" s="16" t="s">
        <v>166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6" t="s">
        <v>85</v>
      </c>
      <c r="BK367" s="242">
        <f>ROUND(I367*H367,2)</f>
        <v>0</v>
      </c>
      <c r="BL367" s="16" t="s">
        <v>219</v>
      </c>
      <c r="BM367" s="241" t="s">
        <v>690</v>
      </c>
    </row>
    <row r="368" s="13" customFormat="1">
      <c r="B368" s="254"/>
      <c r="C368" s="255"/>
      <c r="D368" s="245" t="s">
        <v>176</v>
      </c>
      <c r="E368" s="256" t="s">
        <v>1</v>
      </c>
      <c r="F368" s="257" t="s">
        <v>221</v>
      </c>
      <c r="G368" s="255"/>
      <c r="H368" s="258">
        <v>30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AT368" s="264" t="s">
        <v>176</v>
      </c>
      <c r="AU368" s="264" t="s">
        <v>87</v>
      </c>
      <c r="AV368" s="13" t="s">
        <v>87</v>
      </c>
      <c r="AW368" s="13" t="s">
        <v>32</v>
      </c>
      <c r="AX368" s="13" t="s">
        <v>78</v>
      </c>
      <c r="AY368" s="264" t="s">
        <v>166</v>
      </c>
    </row>
    <row r="369" s="14" customFormat="1">
      <c r="B369" s="265"/>
      <c r="C369" s="266"/>
      <c r="D369" s="245" t="s">
        <v>176</v>
      </c>
      <c r="E369" s="267" t="s">
        <v>1</v>
      </c>
      <c r="F369" s="268" t="s">
        <v>181</v>
      </c>
      <c r="G369" s="266"/>
      <c r="H369" s="269">
        <v>30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AT369" s="275" t="s">
        <v>176</v>
      </c>
      <c r="AU369" s="275" t="s">
        <v>87</v>
      </c>
      <c r="AV369" s="14" t="s">
        <v>174</v>
      </c>
      <c r="AW369" s="14" t="s">
        <v>32</v>
      </c>
      <c r="AX369" s="14" t="s">
        <v>85</v>
      </c>
      <c r="AY369" s="275" t="s">
        <v>166</v>
      </c>
    </row>
    <row r="370" s="1" customFormat="1" ht="24" customHeight="1">
      <c r="B370" s="37"/>
      <c r="C370" s="230" t="s">
        <v>691</v>
      </c>
      <c r="D370" s="230" t="s">
        <v>169</v>
      </c>
      <c r="E370" s="231" t="s">
        <v>692</v>
      </c>
      <c r="F370" s="232" t="s">
        <v>693</v>
      </c>
      <c r="G370" s="233" t="s">
        <v>280</v>
      </c>
      <c r="H370" s="234">
        <v>30</v>
      </c>
      <c r="I370" s="235"/>
      <c r="J370" s="236">
        <f>ROUND(I370*H370,2)</f>
        <v>0</v>
      </c>
      <c r="K370" s="232" t="s">
        <v>173</v>
      </c>
      <c r="L370" s="42"/>
      <c r="M370" s="237" t="s">
        <v>1</v>
      </c>
      <c r="N370" s="238" t="s">
        <v>43</v>
      </c>
      <c r="O370" s="85"/>
      <c r="P370" s="239">
        <f>O370*H370</f>
        <v>0</v>
      </c>
      <c r="Q370" s="239">
        <v>0.014970000000000001</v>
      </c>
      <c r="R370" s="239">
        <f>Q370*H370</f>
        <v>0.4491</v>
      </c>
      <c r="S370" s="239">
        <v>0</v>
      </c>
      <c r="T370" s="240">
        <f>S370*H370</f>
        <v>0</v>
      </c>
      <c r="AR370" s="241" t="s">
        <v>219</v>
      </c>
      <c r="AT370" s="241" t="s">
        <v>169</v>
      </c>
      <c r="AU370" s="241" t="s">
        <v>87</v>
      </c>
      <c r="AY370" s="16" t="s">
        <v>166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6" t="s">
        <v>85</v>
      </c>
      <c r="BK370" s="242">
        <f>ROUND(I370*H370,2)</f>
        <v>0</v>
      </c>
      <c r="BL370" s="16" t="s">
        <v>219</v>
      </c>
      <c r="BM370" s="241" t="s">
        <v>694</v>
      </c>
    </row>
    <row r="371" s="1" customFormat="1" ht="16.5" customHeight="1">
      <c r="B371" s="37"/>
      <c r="C371" s="230" t="s">
        <v>695</v>
      </c>
      <c r="D371" s="230" t="s">
        <v>169</v>
      </c>
      <c r="E371" s="231" t="s">
        <v>696</v>
      </c>
      <c r="F371" s="232" t="s">
        <v>697</v>
      </c>
      <c r="G371" s="233" t="s">
        <v>280</v>
      </c>
      <c r="H371" s="234">
        <v>30</v>
      </c>
      <c r="I371" s="235"/>
      <c r="J371" s="236">
        <f>ROUND(I371*H371,2)</f>
        <v>0</v>
      </c>
      <c r="K371" s="232" t="s">
        <v>173</v>
      </c>
      <c r="L371" s="42"/>
      <c r="M371" s="237" t="s">
        <v>1</v>
      </c>
      <c r="N371" s="238" t="s">
        <v>43</v>
      </c>
      <c r="O371" s="85"/>
      <c r="P371" s="239">
        <f>O371*H371</f>
        <v>0</v>
      </c>
      <c r="Q371" s="239">
        <v>0</v>
      </c>
      <c r="R371" s="239">
        <f>Q371*H371</f>
        <v>0</v>
      </c>
      <c r="S371" s="239">
        <v>0.024500000000000001</v>
      </c>
      <c r="T371" s="240">
        <f>S371*H371</f>
        <v>0.73499999999999999</v>
      </c>
      <c r="AR371" s="241" t="s">
        <v>219</v>
      </c>
      <c r="AT371" s="241" t="s">
        <v>169</v>
      </c>
      <c r="AU371" s="241" t="s">
        <v>87</v>
      </c>
      <c r="AY371" s="16" t="s">
        <v>166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85</v>
      </c>
      <c r="BK371" s="242">
        <f>ROUND(I371*H371,2)</f>
        <v>0</v>
      </c>
      <c r="BL371" s="16" t="s">
        <v>219</v>
      </c>
      <c r="BM371" s="241" t="s">
        <v>698</v>
      </c>
    </row>
    <row r="372" s="13" customFormat="1">
      <c r="B372" s="254"/>
      <c r="C372" s="255"/>
      <c r="D372" s="245" t="s">
        <v>176</v>
      </c>
      <c r="E372" s="256" t="s">
        <v>1</v>
      </c>
      <c r="F372" s="257" t="s">
        <v>221</v>
      </c>
      <c r="G372" s="255"/>
      <c r="H372" s="258">
        <v>30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AT372" s="264" t="s">
        <v>176</v>
      </c>
      <c r="AU372" s="264" t="s">
        <v>87</v>
      </c>
      <c r="AV372" s="13" t="s">
        <v>87</v>
      </c>
      <c r="AW372" s="13" t="s">
        <v>32</v>
      </c>
      <c r="AX372" s="13" t="s">
        <v>78</v>
      </c>
      <c r="AY372" s="264" t="s">
        <v>166</v>
      </c>
    </row>
    <row r="373" s="14" customFormat="1">
      <c r="B373" s="265"/>
      <c r="C373" s="266"/>
      <c r="D373" s="245" t="s">
        <v>176</v>
      </c>
      <c r="E373" s="267" t="s">
        <v>1</v>
      </c>
      <c r="F373" s="268" t="s">
        <v>181</v>
      </c>
      <c r="G373" s="266"/>
      <c r="H373" s="269">
        <v>30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AT373" s="275" t="s">
        <v>176</v>
      </c>
      <c r="AU373" s="275" t="s">
        <v>87</v>
      </c>
      <c r="AV373" s="14" t="s">
        <v>174</v>
      </c>
      <c r="AW373" s="14" t="s">
        <v>32</v>
      </c>
      <c r="AX373" s="14" t="s">
        <v>85</v>
      </c>
      <c r="AY373" s="275" t="s">
        <v>166</v>
      </c>
    </row>
    <row r="374" s="1" customFormat="1" ht="16.5" customHeight="1">
      <c r="B374" s="37"/>
      <c r="C374" s="230" t="s">
        <v>699</v>
      </c>
      <c r="D374" s="230" t="s">
        <v>169</v>
      </c>
      <c r="E374" s="231" t="s">
        <v>700</v>
      </c>
      <c r="F374" s="232" t="s">
        <v>701</v>
      </c>
      <c r="G374" s="233" t="s">
        <v>280</v>
      </c>
      <c r="H374" s="234">
        <v>30</v>
      </c>
      <c r="I374" s="235"/>
      <c r="J374" s="236">
        <f>ROUND(I374*H374,2)</f>
        <v>0</v>
      </c>
      <c r="K374" s="232" t="s">
        <v>173</v>
      </c>
      <c r="L374" s="42"/>
      <c r="M374" s="237" t="s">
        <v>1</v>
      </c>
      <c r="N374" s="238" t="s">
        <v>43</v>
      </c>
      <c r="O374" s="85"/>
      <c r="P374" s="239">
        <f>O374*H374</f>
        <v>0</v>
      </c>
      <c r="Q374" s="239">
        <v>0.01452</v>
      </c>
      <c r="R374" s="239">
        <f>Q374*H374</f>
        <v>0.43559999999999999</v>
      </c>
      <c r="S374" s="239">
        <v>0</v>
      </c>
      <c r="T374" s="240">
        <f>S374*H374</f>
        <v>0</v>
      </c>
      <c r="AR374" s="241" t="s">
        <v>219</v>
      </c>
      <c r="AT374" s="241" t="s">
        <v>169</v>
      </c>
      <c r="AU374" s="241" t="s">
        <v>87</v>
      </c>
      <c r="AY374" s="16" t="s">
        <v>166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6" t="s">
        <v>85</v>
      </c>
      <c r="BK374" s="242">
        <f>ROUND(I374*H374,2)</f>
        <v>0</v>
      </c>
      <c r="BL374" s="16" t="s">
        <v>219</v>
      </c>
      <c r="BM374" s="241" t="s">
        <v>702</v>
      </c>
    </row>
    <row r="375" s="1" customFormat="1" ht="24" customHeight="1">
      <c r="B375" s="37"/>
      <c r="C375" s="230" t="s">
        <v>703</v>
      </c>
      <c r="D375" s="230" t="s">
        <v>169</v>
      </c>
      <c r="E375" s="231" t="s">
        <v>704</v>
      </c>
      <c r="F375" s="232" t="s">
        <v>705</v>
      </c>
      <c r="G375" s="233" t="s">
        <v>280</v>
      </c>
      <c r="H375" s="234">
        <v>30</v>
      </c>
      <c r="I375" s="235"/>
      <c r="J375" s="236">
        <f>ROUND(I375*H375,2)</f>
        <v>0</v>
      </c>
      <c r="K375" s="232" t="s">
        <v>173</v>
      </c>
      <c r="L375" s="42"/>
      <c r="M375" s="237" t="s">
        <v>1</v>
      </c>
      <c r="N375" s="238" t="s">
        <v>43</v>
      </c>
      <c r="O375" s="85"/>
      <c r="P375" s="239">
        <f>O375*H375</f>
        <v>0</v>
      </c>
      <c r="Q375" s="239">
        <v>0.00072000000000000005</v>
      </c>
      <c r="R375" s="239">
        <f>Q375*H375</f>
        <v>0.021600000000000001</v>
      </c>
      <c r="S375" s="239">
        <v>0</v>
      </c>
      <c r="T375" s="240">
        <f>S375*H375</f>
        <v>0</v>
      </c>
      <c r="AR375" s="241" t="s">
        <v>219</v>
      </c>
      <c r="AT375" s="241" t="s">
        <v>169</v>
      </c>
      <c r="AU375" s="241" t="s">
        <v>87</v>
      </c>
      <c r="AY375" s="16" t="s">
        <v>166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6" t="s">
        <v>85</v>
      </c>
      <c r="BK375" s="242">
        <f>ROUND(I375*H375,2)</f>
        <v>0</v>
      </c>
      <c r="BL375" s="16" t="s">
        <v>219</v>
      </c>
      <c r="BM375" s="241" t="s">
        <v>706</v>
      </c>
    </row>
    <row r="376" s="1" customFormat="1" ht="24" customHeight="1">
      <c r="B376" s="37"/>
      <c r="C376" s="230" t="s">
        <v>707</v>
      </c>
      <c r="D376" s="230" t="s">
        <v>169</v>
      </c>
      <c r="E376" s="231" t="s">
        <v>708</v>
      </c>
      <c r="F376" s="232" t="s">
        <v>709</v>
      </c>
      <c r="G376" s="233" t="s">
        <v>280</v>
      </c>
      <c r="H376" s="234">
        <v>30</v>
      </c>
      <c r="I376" s="235"/>
      <c r="J376" s="236">
        <f>ROUND(I376*H376,2)</f>
        <v>0</v>
      </c>
      <c r="K376" s="232" t="s">
        <v>173</v>
      </c>
      <c r="L376" s="42"/>
      <c r="M376" s="237" t="s">
        <v>1</v>
      </c>
      <c r="N376" s="238" t="s">
        <v>43</v>
      </c>
      <c r="O376" s="85"/>
      <c r="P376" s="239">
        <f>O376*H376</f>
        <v>0</v>
      </c>
      <c r="Q376" s="239">
        <v>0.00051999999999999995</v>
      </c>
      <c r="R376" s="239">
        <f>Q376*H376</f>
        <v>0.015599999999999999</v>
      </c>
      <c r="S376" s="239">
        <v>0</v>
      </c>
      <c r="T376" s="240">
        <f>S376*H376</f>
        <v>0</v>
      </c>
      <c r="AR376" s="241" t="s">
        <v>219</v>
      </c>
      <c r="AT376" s="241" t="s">
        <v>169</v>
      </c>
      <c r="AU376" s="241" t="s">
        <v>87</v>
      </c>
      <c r="AY376" s="16" t="s">
        <v>166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6" t="s">
        <v>85</v>
      </c>
      <c r="BK376" s="242">
        <f>ROUND(I376*H376,2)</f>
        <v>0</v>
      </c>
      <c r="BL376" s="16" t="s">
        <v>219</v>
      </c>
      <c r="BM376" s="241" t="s">
        <v>710</v>
      </c>
    </row>
    <row r="377" s="13" customFormat="1">
      <c r="B377" s="254"/>
      <c r="C377" s="255"/>
      <c r="D377" s="245" t="s">
        <v>176</v>
      </c>
      <c r="E377" s="256" t="s">
        <v>1</v>
      </c>
      <c r="F377" s="257" t="s">
        <v>221</v>
      </c>
      <c r="G377" s="255"/>
      <c r="H377" s="258">
        <v>30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176</v>
      </c>
      <c r="AU377" s="264" t="s">
        <v>87</v>
      </c>
      <c r="AV377" s="13" t="s">
        <v>87</v>
      </c>
      <c r="AW377" s="13" t="s">
        <v>32</v>
      </c>
      <c r="AX377" s="13" t="s">
        <v>78</v>
      </c>
      <c r="AY377" s="264" t="s">
        <v>166</v>
      </c>
    </row>
    <row r="378" s="14" customFormat="1">
      <c r="B378" s="265"/>
      <c r="C378" s="266"/>
      <c r="D378" s="245" t="s">
        <v>176</v>
      </c>
      <c r="E378" s="267" t="s">
        <v>1</v>
      </c>
      <c r="F378" s="268" t="s">
        <v>181</v>
      </c>
      <c r="G378" s="266"/>
      <c r="H378" s="269">
        <v>30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AT378" s="275" t="s">
        <v>176</v>
      </c>
      <c r="AU378" s="275" t="s">
        <v>87</v>
      </c>
      <c r="AV378" s="14" t="s">
        <v>174</v>
      </c>
      <c r="AW378" s="14" t="s">
        <v>32</v>
      </c>
      <c r="AX378" s="14" t="s">
        <v>85</v>
      </c>
      <c r="AY378" s="275" t="s">
        <v>166</v>
      </c>
    </row>
    <row r="379" s="1" customFormat="1" ht="24" customHeight="1">
      <c r="B379" s="37"/>
      <c r="C379" s="230" t="s">
        <v>711</v>
      </c>
      <c r="D379" s="230" t="s">
        <v>169</v>
      </c>
      <c r="E379" s="231" t="s">
        <v>712</v>
      </c>
      <c r="F379" s="232" t="s">
        <v>713</v>
      </c>
      <c r="G379" s="233" t="s">
        <v>280</v>
      </c>
      <c r="H379" s="234">
        <v>30</v>
      </c>
      <c r="I379" s="235"/>
      <c r="J379" s="236">
        <f>ROUND(I379*H379,2)</f>
        <v>0</v>
      </c>
      <c r="K379" s="232" t="s">
        <v>173</v>
      </c>
      <c r="L379" s="42"/>
      <c r="M379" s="237" t="s">
        <v>1</v>
      </c>
      <c r="N379" s="238" t="s">
        <v>43</v>
      </c>
      <c r="O379" s="85"/>
      <c r="P379" s="239">
        <f>O379*H379</f>
        <v>0</v>
      </c>
      <c r="Q379" s="239">
        <v>0.00029999999999999997</v>
      </c>
      <c r="R379" s="239">
        <f>Q379*H379</f>
        <v>0.0089999999999999993</v>
      </c>
      <c r="S379" s="239">
        <v>0</v>
      </c>
      <c r="T379" s="240">
        <f>S379*H379</f>
        <v>0</v>
      </c>
      <c r="AR379" s="241" t="s">
        <v>219</v>
      </c>
      <c r="AT379" s="241" t="s">
        <v>169</v>
      </c>
      <c r="AU379" s="241" t="s">
        <v>87</v>
      </c>
      <c r="AY379" s="16" t="s">
        <v>166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6" t="s">
        <v>85</v>
      </c>
      <c r="BK379" s="242">
        <f>ROUND(I379*H379,2)</f>
        <v>0</v>
      </c>
      <c r="BL379" s="16" t="s">
        <v>219</v>
      </c>
      <c r="BM379" s="241" t="s">
        <v>714</v>
      </c>
    </row>
    <row r="380" s="1" customFormat="1" ht="16.5" customHeight="1">
      <c r="B380" s="37"/>
      <c r="C380" s="230" t="s">
        <v>715</v>
      </c>
      <c r="D380" s="230" t="s">
        <v>169</v>
      </c>
      <c r="E380" s="231" t="s">
        <v>716</v>
      </c>
      <c r="F380" s="232" t="s">
        <v>717</v>
      </c>
      <c r="G380" s="233" t="s">
        <v>280</v>
      </c>
      <c r="H380" s="234">
        <v>30</v>
      </c>
      <c r="I380" s="235"/>
      <c r="J380" s="236">
        <f>ROUND(I380*H380,2)</f>
        <v>0</v>
      </c>
      <c r="K380" s="232" t="s">
        <v>173</v>
      </c>
      <c r="L380" s="42"/>
      <c r="M380" s="237" t="s">
        <v>1</v>
      </c>
      <c r="N380" s="238" t="s">
        <v>43</v>
      </c>
      <c r="O380" s="85"/>
      <c r="P380" s="239">
        <f>O380*H380</f>
        <v>0</v>
      </c>
      <c r="Q380" s="239">
        <v>0</v>
      </c>
      <c r="R380" s="239">
        <f>Q380*H380</f>
        <v>0</v>
      </c>
      <c r="S380" s="239">
        <v>0.00085999999999999998</v>
      </c>
      <c r="T380" s="240">
        <f>S380*H380</f>
        <v>0.0258</v>
      </c>
      <c r="AR380" s="241" t="s">
        <v>219</v>
      </c>
      <c r="AT380" s="241" t="s">
        <v>169</v>
      </c>
      <c r="AU380" s="241" t="s">
        <v>87</v>
      </c>
      <c r="AY380" s="16" t="s">
        <v>166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6" t="s">
        <v>85</v>
      </c>
      <c r="BK380" s="242">
        <f>ROUND(I380*H380,2)</f>
        <v>0</v>
      </c>
      <c r="BL380" s="16" t="s">
        <v>219</v>
      </c>
      <c r="BM380" s="241" t="s">
        <v>718</v>
      </c>
    </row>
    <row r="381" s="1" customFormat="1" ht="16.5" customHeight="1">
      <c r="B381" s="37"/>
      <c r="C381" s="230" t="s">
        <v>719</v>
      </c>
      <c r="D381" s="230" t="s">
        <v>169</v>
      </c>
      <c r="E381" s="231" t="s">
        <v>720</v>
      </c>
      <c r="F381" s="232" t="s">
        <v>721</v>
      </c>
      <c r="G381" s="233" t="s">
        <v>280</v>
      </c>
      <c r="H381" s="234">
        <v>30</v>
      </c>
      <c r="I381" s="235"/>
      <c r="J381" s="236">
        <f>ROUND(I381*H381,2)</f>
        <v>0</v>
      </c>
      <c r="K381" s="232" t="s">
        <v>173</v>
      </c>
      <c r="L381" s="42"/>
      <c r="M381" s="237" t="s">
        <v>1</v>
      </c>
      <c r="N381" s="238" t="s">
        <v>43</v>
      </c>
      <c r="O381" s="85"/>
      <c r="P381" s="239">
        <f>O381*H381</f>
        <v>0</v>
      </c>
      <c r="Q381" s="239">
        <v>0.0018</v>
      </c>
      <c r="R381" s="239">
        <f>Q381*H381</f>
        <v>0.053999999999999999</v>
      </c>
      <c r="S381" s="239">
        <v>0</v>
      </c>
      <c r="T381" s="240">
        <f>S381*H381</f>
        <v>0</v>
      </c>
      <c r="AR381" s="241" t="s">
        <v>219</v>
      </c>
      <c r="AT381" s="241" t="s">
        <v>169</v>
      </c>
      <c r="AU381" s="241" t="s">
        <v>87</v>
      </c>
      <c r="AY381" s="16" t="s">
        <v>166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6" t="s">
        <v>85</v>
      </c>
      <c r="BK381" s="242">
        <f>ROUND(I381*H381,2)</f>
        <v>0</v>
      </c>
      <c r="BL381" s="16" t="s">
        <v>219</v>
      </c>
      <c r="BM381" s="241" t="s">
        <v>722</v>
      </c>
    </row>
    <row r="382" s="1" customFormat="1" ht="16.5" customHeight="1">
      <c r="B382" s="37"/>
      <c r="C382" s="230" t="s">
        <v>723</v>
      </c>
      <c r="D382" s="230" t="s">
        <v>169</v>
      </c>
      <c r="E382" s="231" t="s">
        <v>724</v>
      </c>
      <c r="F382" s="232" t="s">
        <v>725</v>
      </c>
      <c r="G382" s="233" t="s">
        <v>218</v>
      </c>
      <c r="H382" s="234">
        <v>30</v>
      </c>
      <c r="I382" s="235"/>
      <c r="J382" s="236">
        <f>ROUND(I382*H382,2)</f>
        <v>0</v>
      </c>
      <c r="K382" s="232" t="s">
        <v>173</v>
      </c>
      <c r="L382" s="42"/>
      <c r="M382" s="237" t="s">
        <v>1</v>
      </c>
      <c r="N382" s="238" t="s">
        <v>43</v>
      </c>
      <c r="O382" s="85"/>
      <c r="P382" s="239">
        <f>O382*H382</f>
        <v>0</v>
      </c>
      <c r="Q382" s="239">
        <v>0</v>
      </c>
      <c r="R382" s="239">
        <f>Q382*H382</f>
        <v>0</v>
      </c>
      <c r="S382" s="239">
        <v>0.0022499999999999998</v>
      </c>
      <c r="T382" s="240">
        <f>S382*H382</f>
        <v>0.067499999999999991</v>
      </c>
      <c r="AR382" s="241" t="s">
        <v>219</v>
      </c>
      <c r="AT382" s="241" t="s">
        <v>169</v>
      </c>
      <c r="AU382" s="241" t="s">
        <v>87</v>
      </c>
      <c r="AY382" s="16" t="s">
        <v>166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6" t="s">
        <v>85</v>
      </c>
      <c r="BK382" s="242">
        <f>ROUND(I382*H382,2)</f>
        <v>0</v>
      </c>
      <c r="BL382" s="16" t="s">
        <v>219</v>
      </c>
      <c r="BM382" s="241" t="s">
        <v>726</v>
      </c>
    </row>
    <row r="383" s="1" customFormat="1" ht="16.5" customHeight="1">
      <c r="B383" s="37"/>
      <c r="C383" s="230" t="s">
        <v>727</v>
      </c>
      <c r="D383" s="230" t="s">
        <v>169</v>
      </c>
      <c r="E383" s="231" t="s">
        <v>728</v>
      </c>
      <c r="F383" s="232" t="s">
        <v>729</v>
      </c>
      <c r="G383" s="233" t="s">
        <v>280</v>
      </c>
      <c r="H383" s="234">
        <v>30</v>
      </c>
      <c r="I383" s="235"/>
      <c r="J383" s="236">
        <f>ROUND(I383*H383,2)</f>
        <v>0</v>
      </c>
      <c r="K383" s="232" t="s">
        <v>173</v>
      </c>
      <c r="L383" s="42"/>
      <c r="M383" s="237" t="s">
        <v>1</v>
      </c>
      <c r="N383" s="238" t="s">
        <v>43</v>
      </c>
      <c r="O383" s="85"/>
      <c r="P383" s="239">
        <f>O383*H383</f>
        <v>0</v>
      </c>
      <c r="Q383" s="239">
        <v>0.00214</v>
      </c>
      <c r="R383" s="239">
        <f>Q383*H383</f>
        <v>0.064199999999999993</v>
      </c>
      <c r="S383" s="239">
        <v>0</v>
      </c>
      <c r="T383" s="240">
        <f>S383*H383</f>
        <v>0</v>
      </c>
      <c r="AR383" s="241" t="s">
        <v>219</v>
      </c>
      <c r="AT383" s="241" t="s">
        <v>169</v>
      </c>
      <c r="AU383" s="241" t="s">
        <v>87</v>
      </c>
      <c r="AY383" s="16" t="s">
        <v>166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85</v>
      </c>
      <c r="BK383" s="242">
        <f>ROUND(I383*H383,2)</f>
        <v>0</v>
      </c>
      <c r="BL383" s="16" t="s">
        <v>219</v>
      </c>
      <c r="BM383" s="241" t="s">
        <v>730</v>
      </c>
    </row>
    <row r="384" s="1" customFormat="1" ht="16.5" customHeight="1">
      <c r="B384" s="37"/>
      <c r="C384" s="230" t="s">
        <v>731</v>
      </c>
      <c r="D384" s="230" t="s">
        <v>169</v>
      </c>
      <c r="E384" s="231" t="s">
        <v>732</v>
      </c>
      <c r="F384" s="232" t="s">
        <v>733</v>
      </c>
      <c r="G384" s="233" t="s">
        <v>218</v>
      </c>
      <c r="H384" s="234">
        <v>30</v>
      </c>
      <c r="I384" s="235"/>
      <c r="J384" s="236">
        <f>ROUND(I384*H384,2)</f>
        <v>0</v>
      </c>
      <c r="K384" s="232" t="s">
        <v>173</v>
      </c>
      <c r="L384" s="42"/>
      <c r="M384" s="237" t="s">
        <v>1</v>
      </c>
      <c r="N384" s="238" t="s">
        <v>43</v>
      </c>
      <c r="O384" s="85"/>
      <c r="P384" s="239">
        <f>O384*H384</f>
        <v>0</v>
      </c>
      <c r="Q384" s="239">
        <v>0.00023000000000000001</v>
      </c>
      <c r="R384" s="239">
        <f>Q384*H384</f>
        <v>0.0068999999999999999</v>
      </c>
      <c r="S384" s="239">
        <v>0</v>
      </c>
      <c r="T384" s="240">
        <f>S384*H384</f>
        <v>0</v>
      </c>
      <c r="AR384" s="241" t="s">
        <v>219</v>
      </c>
      <c r="AT384" s="241" t="s">
        <v>169</v>
      </c>
      <c r="AU384" s="241" t="s">
        <v>87</v>
      </c>
      <c r="AY384" s="16" t="s">
        <v>166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6" t="s">
        <v>85</v>
      </c>
      <c r="BK384" s="242">
        <f>ROUND(I384*H384,2)</f>
        <v>0</v>
      </c>
      <c r="BL384" s="16" t="s">
        <v>219</v>
      </c>
      <c r="BM384" s="241" t="s">
        <v>734</v>
      </c>
    </row>
    <row r="385" s="1" customFormat="1" ht="24" customHeight="1">
      <c r="B385" s="37"/>
      <c r="C385" s="230" t="s">
        <v>735</v>
      </c>
      <c r="D385" s="230" t="s">
        <v>169</v>
      </c>
      <c r="E385" s="231" t="s">
        <v>736</v>
      </c>
      <c r="F385" s="232" t="s">
        <v>737</v>
      </c>
      <c r="G385" s="233" t="s">
        <v>218</v>
      </c>
      <c r="H385" s="234">
        <v>30</v>
      </c>
      <c r="I385" s="235"/>
      <c r="J385" s="236">
        <f>ROUND(I385*H385,2)</f>
        <v>0</v>
      </c>
      <c r="K385" s="232" t="s">
        <v>1</v>
      </c>
      <c r="L385" s="42"/>
      <c r="M385" s="237" t="s">
        <v>1</v>
      </c>
      <c r="N385" s="238" t="s">
        <v>43</v>
      </c>
      <c r="O385" s="85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AR385" s="241" t="s">
        <v>219</v>
      </c>
      <c r="AT385" s="241" t="s">
        <v>169</v>
      </c>
      <c r="AU385" s="241" t="s">
        <v>87</v>
      </c>
      <c r="AY385" s="16" t="s">
        <v>166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6" t="s">
        <v>85</v>
      </c>
      <c r="BK385" s="242">
        <f>ROUND(I385*H385,2)</f>
        <v>0</v>
      </c>
      <c r="BL385" s="16" t="s">
        <v>219</v>
      </c>
      <c r="BM385" s="241" t="s">
        <v>738</v>
      </c>
    </row>
    <row r="386" s="13" customFormat="1">
      <c r="B386" s="254"/>
      <c r="C386" s="255"/>
      <c r="D386" s="245" t="s">
        <v>176</v>
      </c>
      <c r="E386" s="256" t="s">
        <v>1</v>
      </c>
      <c r="F386" s="257" t="s">
        <v>221</v>
      </c>
      <c r="G386" s="255"/>
      <c r="H386" s="258">
        <v>30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AT386" s="264" t="s">
        <v>176</v>
      </c>
      <c r="AU386" s="264" t="s">
        <v>87</v>
      </c>
      <c r="AV386" s="13" t="s">
        <v>87</v>
      </c>
      <c r="AW386" s="13" t="s">
        <v>32</v>
      </c>
      <c r="AX386" s="13" t="s">
        <v>78</v>
      </c>
      <c r="AY386" s="264" t="s">
        <v>166</v>
      </c>
    </row>
    <row r="387" s="14" customFormat="1">
      <c r="B387" s="265"/>
      <c r="C387" s="266"/>
      <c r="D387" s="245" t="s">
        <v>176</v>
      </c>
      <c r="E387" s="267" t="s">
        <v>1</v>
      </c>
      <c r="F387" s="268" t="s">
        <v>181</v>
      </c>
      <c r="G387" s="266"/>
      <c r="H387" s="269">
        <v>30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176</v>
      </c>
      <c r="AU387" s="275" t="s">
        <v>87</v>
      </c>
      <c r="AV387" s="14" t="s">
        <v>174</v>
      </c>
      <c r="AW387" s="14" t="s">
        <v>32</v>
      </c>
      <c r="AX387" s="14" t="s">
        <v>85</v>
      </c>
      <c r="AY387" s="275" t="s">
        <v>166</v>
      </c>
    </row>
    <row r="388" s="1" customFormat="1" ht="16.5" customHeight="1">
      <c r="B388" s="37"/>
      <c r="C388" s="230" t="s">
        <v>739</v>
      </c>
      <c r="D388" s="230" t="s">
        <v>169</v>
      </c>
      <c r="E388" s="231" t="s">
        <v>740</v>
      </c>
      <c r="F388" s="232" t="s">
        <v>741</v>
      </c>
      <c r="G388" s="233" t="s">
        <v>218</v>
      </c>
      <c r="H388" s="234">
        <v>30</v>
      </c>
      <c r="I388" s="235"/>
      <c r="J388" s="236">
        <f>ROUND(I388*H388,2)</f>
        <v>0</v>
      </c>
      <c r="K388" s="232" t="s">
        <v>1</v>
      </c>
      <c r="L388" s="42"/>
      <c r="M388" s="237" t="s">
        <v>1</v>
      </c>
      <c r="N388" s="238" t="s">
        <v>43</v>
      </c>
      <c r="O388" s="85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AR388" s="241" t="s">
        <v>219</v>
      </c>
      <c r="AT388" s="241" t="s">
        <v>169</v>
      </c>
      <c r="AU388" s="241" t="s">
        <v>87</v>
      </c>
      <c r="AY388" s="16" t="s">
        <v>166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6" t="s">
        <v>85</v>
      </c>
      <c r="BK388" s="242">
        <f>ROUND(I388*H388,2)</f>
        <v>0</v>
      </c>
      <c r="BL388" s="16" t="s">
        <v>219</v>
      </c>
      <c r="BM388" s="241" t="s">
        <v>742</v>
      </c>
    </row>
    <row r="389" s="13" customFormat="1">
      <c r="B389" s="254"/>
      <c r="C389" s="255"/>
      <c r="D389" s="245" t="s">
        <v>176</v>
      </c>
      <c r="E389" s="256" t="s">
        <v>1</v>
      </c>
      <c r="F389" s="257" t="s">
        <v>221</v>
      </c>
      <c r="G389" s="255"/>
      <c r="H389" s="258">
        <v>30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AT389" s="264" t="s">
        <v>176</v>
      </c>
      <c r="AU389" s="264" t="s">
        <v>87</v>
      </c>
      <c r="AV389" s="13" t="s">
        <v>87</v>
      </c>
      <c r="AW389" s="13" t="s">
        <v>32</v>
      </c>
      <c r="AX389" s="13" t="s">
        <v>78</v>
      </c>
      <c r="AY389" s="264" t="s">
        <v>166</v>
      </c>
    </row>
    <row r="390" s="14" customFormat="1">
      <c r="B390" s="265"/>
      <c r="C390" s="266"/>
      <c r="D390" s="245" t="s">
        <v>176</v>
      </c>
      <c r="E390" s="267" t="s">
        <v>1</v>
      </c>
      <c r="F390" s="268" t="s">
        <v>181</v>
      </c>
      <c r="G390" s="266"/>
      <c r="H390" s="269">
        <v>30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AT390" s="275" t="s">
        <v>176</v>
      </c>
      <c r="AU390" s="275" t="s">
        <v>87</v>
      </c>
      <c r="AV390" s="14" t="s">
        <v>174</v>
      </c>
      <c r="AW390" s="14" t="s">
        <v>32</v>
      </c>
      <c r="AX390" s="14" t="s">
        <v>85</v>
      </c>
      <c r="AY390" s="275" t="s">
        <v>166</v>
      </c>
    </row>
    <row r="391" s="1" customFormat="1" ht="16.5" customHeight="1">
      <c r="B391" s="37"/>
      <c r="C391" s="230" t="s">
        <v>743</v>
      </c>
      <c r="D391" s="230" t="s">
        <v>169</v>
      </c>
      <c r="E391" s="231" t="s">
        <v>744</v>
      </c>
      <c r="F391" s="232" t="s">
        <v>745</v>
      </c>
      <c r="G391" s="233" t="s">
        <v>218</v>
      </c>
      <c r="H391" s="234">
        <v>30</v>
      </c>
      <c r="I391" s="235"/>
      <c r="J391" s="236">
        <f>ROUND(I391*H391,2)</f>
        <v>0</v>
      </c>
      <c r="K391" s="232" t="s">
        <v>1</v>
      </c>
      <c r="L391" s="42"/>
      <c r="M391" s="237" t="s">
        <v>1</v>
      </c>
      <c r="N391" s="238" t="s">
        <v>43</v>
      </c>
      <c r="O391" s="85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AR391" s="241" t="s">
        <v>219</v>
      </c>
      <c r="AT391" s="241" t="s">
        <v>169</v>
      </c>
      <c r="AU391" s="241" t="s">
        <v>87</v>
      </c>
      <c r="AY391" s="16" t="s">
        <v>166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6" t="s">
        <v>85</v>
      </c>
      <c r="BK391" s="242">
        <f>ROUND(I391*H391,2)</f>
        <v>0</v>
      </c>
      <c r="BL391" s="16" t="s">
        <v>219</v>
      </c>
      <c r="BM391" s="241" t="s">
        <v>746</v>
      </c>
    </row>
    <row r="392" s="13" customFormat="1">
      <c r="B392" s="254"/>
      <c r="C392" s="255"/>
      <c r="D392" s="245" t="s">
        <v>176</v>
      </c>
      <c r="E392" s="256" t="s">
        <v>1</v>
      </c>
      <c r="F392" s="257" t="s">
        <v>221</v>
      </c>
      <c r="G392" s="255"/>
      <c r="H392" s="258">
        <v>30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176</v>
      </c>
      <c r="AU392" s="264" t="s">
        <v>87</v>
      </c>
      <c r="AV392" s="13" t="s">
        <v>87</v>
      </c>
      <c r="AW392" s="13" t="s">
        <v>32</v>
      </c>
      <c r="AX392" s="13" t="s">
        <v>78</v>
      </c>
      <c r="AY392" s="264" t="s">
        <v>166</v>
      </c>
    </row>
    <row r="393" s="14" customFormat="1">
      <c r="B393" s="265"/>
      <c r="C393" s="266"/>
      <c r="D393" s="245" t="s">
        <v>176</v>
      </c>
      <c r="E393" s="267" t="s">
        <v>1</v>
      </c>
      <c r="F393" s="268" t="s">
        <v>181</v>
      </c>
      <c r="G393" s="266"/>
      <c r="H393" s="269">
        <v>30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176</v>
      </c>
      <c r="AU393" s="275" t="s">
        <v>87</v>
      </c>
      <c r="AV393" s="14" t="s">
        <v>174</v>
      </c>
      <c r="AW393" s="14" t="s">
        <v>32</v>
      </c>
      <c r="AX393" s="14" t="s">
        <v>85</v>
      </c>
      <c r="AY393" s="275" t="s">
        <v>166</v>
      </c>
    </row>
    <row r="394" s="1" customFormat="1" ht="24" customHeight="1">
      <c r="B394" s="37"/>
      <c r="C394" s="230" t="s">
        <v>747</v>
      </c>
      <c r="D394" s="230" t="s">
        <v>169</v>
      </c>
      <c r="E394" s="231" t="s">
        <v>748</v>
      </c>
      <c r="F394" s="232" t="s">
        <v>749</v>
      </c>
      <c r="G394" s="233" t="s">
        <v>218</v>
      </c>
      <c r="H394" s="234">
        <v>30</v>
      </c>
      <c r="I394" s="235"/>
      <c r="J394" s="236">
        <f>ROUND(I394*H394,2)</f>
        <v>0</v>
      </c>
      <c r="K394" s="232" t="s">
        <v>1</v>
      </c>
      <c r="L394" s="42"/>
      <c r="M394" s="237" t="s">
        <v>1</v>
      </c>
      <c r="N394" s="238" t="s">
        <v>43</v>
      </c>
      <c r="O394" s="85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AR394" s="241" t="s">
        <v>219</v>
      </c>
      <c r="AT394" s="241" t="s">
        <v>169</v>
      </c>
      <c r="AU394" s="241" t="s">
        <v>87</v>
      </c>
      <c r="AY394" s="16" t="s">
        <v>166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6" t="s">
        <v>85</v>
      </c>
      <c r="BK394" s="242">
        <f>ROUND(I394*H394,2)</f>
        <v>0</v>
      </c>
      <c r="BL394" s="16" t="s">
        <v>219</v>
      </c>
      <c r="BM394" s="241" t="s">
        <v>750</v>
      </c>
    </row>
    <row r="395" s="13" customFormat="1">
      <c r="B395" s="254"/>
      <c r="C395" s="255"/>
      <c r="D395" s="245" t="s">
        <v>176</v>
      </c>
      <c r="E395" s="256" t="s">
        <v>1</v>
      </c>
      <c r="F395" s="257" t="s">
        <v>221</v>
      </c>
      <c r="G395" s="255"/>
      <c r="H395" s="258">
        <v>30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176</v>
      </c>
      <c r="AU395" s="264" t="s">
        <v>87</v>
      </c>
      <c r="AV395" s="13" t="s">
        <v>87</v>
      </c>
      <c r="AW395" s="13" t="s">
        <v>32</v>
      </c>
      <c r="AX395" s="13" t="s">
        <v>78</v>
      </c>
      <c r="AY395" s="264" t="s">
        <v>166</v>
      </c>
    </row>
    <row r="396" s="14" customFormat="1">
      <c r="B396" s="265"/>
      <c r="C396" s="266"/>
      <c r="D396" s="245" t="s">
        <v>176</v>
      </c>
      <c r="E396" s="267" t="s">
        <v>1</v>
      </c>
      <c r="F396" s="268" t="s">
        <v>181</v>
      </c>
      <c r="G396" s="266"/>
      <c r="H396" s="269">
        <v>30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AT396" s="275" t="s">
        <v>176</v>
      </c>
      <c r="AU396" s="275" t="s">
        <v>87</v>
      </c>
      <c r="AV396" s="14" t="s">
        <v>174</v>
      </c>
      <c r="AW396" s="14" t="s">
        <v>32</v>
      </c>
      <c r="AX396" s="14" t="s">
        <v>85</v>
      </c>
      <c r="AY396" s="275" t="s">
        <v>166</v>
      </c>
    </row>
    <row r="397" s="1" customFormat="1" ht="16.5" customHeight="1">
      <c r="B397" s="37"/>
      <c r="C397" s="230" t="s">
        <v>751</v>
      </c>
      <c r="D397" s="230" t="s">
        <v>169</v>
      </c>
      <c r="E397" s="231" t="s">
        <v>752</v>
      </c>
      <c r="F397" s="232" t="s">
        <v>753</v>
      </c>
      <c r="G397" s="233" t="s">
        <v>218</v>
      </c>
      <c r="H397" s="234">
        <v>30</v>
      </c>
      <c r="I397" s="235"/>
      <c r="J397" s="236">
        <f>ROUND(I397*H397,2)</f>
        <v>0</v>
      </c>
      <c r="K397" s="232" t="s">
        <v>1</v>
      </c>
      <c r="L397" s="42"/>
      <c r="M397" s="237" t="s">
        <v>1</v>
      </c>
      <c r="N397" s="238" t="s">
        <v>43</v>
      </c>
      <c r="O397" s="85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AR397" s="241" t="s">
        <v>219</v>
      </c>
      <c r="AT397" s="241" t="s">
        <v>169</v>
      </c>
      <c r="AU397" s="241" t="s">
        <v>87</v>
      </c>
      <c r="AY397" s="16" t="s">
        <v>166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6" t="s">
        <v>85</v>
      </c>
      <c r="BK397" s="242">
        <f>ROUND(I397*H397,2)</f>
        <v>0</v>
      </c>
      <c r="BL397" s="16" t="s">
        <v>219</v>
      </c>
      <c r="BM397" s="241" t="s">
        <v>754</v>
      </c>
    </row>
    <row r="398" s="13" customFormat="1">
      <c r="B398" s="254"/>
      <c r="C398" s="255"/>
      <c r="D398" s="245" t="s">
        <v>176</v>
      </c>
      <c r="E398" s="256" t="s">
        <v>1</v>
      </c>
      <c r="F398" s="257" t="s">
        <v>221</v>
      </c>
      <c r="G398" s="255"/>
      <c r="H398" s="258">
        <v>30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176</v>
      </c>
      <c r="AU398" s="264" t="s">
        <v>87</v>
      </c>
      <c r="AV398" s="13" t="s">
        <v>87</v>
      </c>
      <c r="AW398" s="13" t="s">
        <v>32</v>
      </c>
      <c r="AX398" s="13" t="s">
        <v>78</v>
      </c>
      <c r="AY398" s="264" t="s">
        <v>166</v>
      </c>
    </row>
    <row r="399" s="14" customFormat="1">
      <c r="B399" s="265"/>
      <c r="C399" s="266"/>
      <c r="D399" s="245" t="s">
        <v>176</v>
      </c>
      <c r="E399" s="267" t="s">
        <v>1</v>
      </c>
      <c r="F399" s="268" t="s">
        <v>181</v>
      </c>
      <c r="G399" s="266"/>
      <c r="H399" s="269">
        <v>30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AT399" s="275" t="s">
        <v>176</v>
      </c>
      <c r="AU399" s="275" t="s">
        <v>87</v>
      </c>
      <c r="AV399" s="14" t="s">
        <v>174</v>
      </c>
      <c r="AW399" s="14" t="s">
        <v>32</v>
      </c>
      <c r="AX399" s="14" t="s">
        <v>85</v>
      </c>
      <c r="AY399" s="275" t="s">
        <v>166</v>
      </c>
    </row>
    <row r="400" s="1" customFormat="1" ht="16.5" customHeight="1">
      <c r="B400" s="37"/>
      <c r="C400" s="230" t="s">
        <v>755</v>
      </c>
      <c r="D400" s="230" t="s">
        <v>169</v>
      </c>
      <c r="E400" s="231" t="s">
        <v>756</v>
      </c>
      <c r="F400" s="232" t="s">
        <v>757</v>
      </c>
      <c r="G400" s="233" t="s">
        <v>218</v>
      </c>
      <c r="H400" s="234">
        <v>30</v>
      </c>
      <c r="I400" s="235"/>
      <c r="J400" s="236">
        <f>ROUND(I400*H400,2)</f>
        <v>0</v>
      </c>
      <c r="K400" s="232" t="s">
        <v>1</v>
      </c>
      <c r="L400" s="42"/>
      <c r="M400" s="237" t="s">
        <v>1</v>
      </c>
      <c r="N400" s="238" t="s">
        <v>43</v>
      </c>
      <c r="O400" s="8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AR400" s="241" t="s">
        <v>219</v>
      </c>
      <c r="AT400" s="241" t="s">
        <v>169</v>
      </c>
      <c r="AU400" s="241" t="s">
        <v>87</v>
      </c>
      <c r="AY400" s="16" t="s">
        <v>166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6" t="s">
        <v>85</v>
      </c>
      <c r="BK400" s="242">
        <f>ROUND(I400*H400,2)</f>
        <v>0</v>
      </c>
      <c r="BL400" s="16" t="s">
        <v>219</v>
      </c>
      <c r="BM400" s="241" t="s">
        <v>758</v>
      </c>
    </row>
    <row r="401" s="13" customFormat="1">
      <c r="B401" s="254"/>
      <c r="C401" s="255"/>
      <c r="D401" s="245" t="s">
        <v>176</v>
      </c>
      <c r="E401" s="256" t="s">
        <v>1</v>
      </c>
      <c r="F401" s="257" t="s">
        <v>221</v>
      </c>
      <c r="G401" s="255"/>
      <c r="H401" s="258">
        <v>30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AT401" s="264" t="s">
        <v>176</v>
      </c>
      <c r="AU401" s="264" t="s">
        <v>87</v>
      </c>
      <c r="AV401" s="13" t="s">
        <v>87</v>
      </c>
      <c r="AW401" s="13" t="s">
        <v>32</v>
      </c>
      <c r="AX401" s="13" t="s">
        <v>78</v>
      </c>
      <c r="AY401" s="264" t="s">
        <v>166</v>
      </c>
    </row>
    <row r="402" s="14" customFormat="1">
      <c r="B402" s="265"/>
      <c r="C402" s="266"/>
      <c r="D402" s="245" t="s">
        <v>176</v>
      </c>
      <c r="E402" s="267" t="s">
        <v>1</v>
      </c>
      <c r="F402" s="268" t="s">
        <v>181</v>
      </c>
      <c r="G402" s="266"/>
      <c r="H402" s="269">
        <v>30</v>
      </c>
      <c r="I402" s="270"/>
      <c r="J402" s="266"/>
      <c r="K402" s="266"/>
      <c r="L402" s="271"/>
      <c r="M402" s="272"/>
      <c r="N402" s="273"/>
      <c r="O402" s="273"/>
      <c r="P402" s="273"/>
      <c r="Q402" s="273"/>
      <c r="R402" s="273"/>
      <c r="S402" s="273"/>
      <c r="T402" s="274"/>
      <c r="AT402" s="275" t="s">
        <v>176</v>
      </c>
      <c r="AU402" s="275" t="s">
        <v>87</v>
      </c>
      <c r="AV402" s="14" t="s">
        <v>174</v>
      </c>
      <c r="AW402" s="14" t="s">
        <v>32</v>
      </c>
      <c r="AX402" s="14" t="s">
        <v>85</v>
      </c>
      <c r="AY402" s="275" t="s">
        <v>166</v>
      </c>
    </row>
    <row r="403" s="1" customFormat="1" ht="16.5" customHeight="1">
      <c r="B403" s="37"/>
      <c r="C403" s="230" t="s">
        <v>759</v>
      </c>
      <c r="D403" s="230" t="s">
        <v>169</v>
      </c>
      <c r="E403" s="231" t="s">
        <v>760</v>
      </c>
      <c r="F403" s="232" t="s">
        <v>761</v>
      </c>
      <c r="G403" s="233" t="s">
        <v>218</v>
      </c>
      <c r="H403" s="234">
        <v>30</v>
      </c>
      <c r="I403" s="235"/>
      <c r="J403" s="236">
        <f>ROUND(I403*H403,2)</f>
        <v>0</v>
      </c>
      <c r="K403" s="232" t="s">
        <v>1</v>
      </c>
      <c r="L403" s="42"/>
      <c r="M403" s="237" t="s">
        <v>1</v>
      </c>
      <c r="N403" s="238" t="s">
        <v>43</v>
      </c>
      <c r="O403" s="8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AR403" s="241" t="s">
        <v>219</v>
      </c>
      <c r="AT403" s="241" t="s">
        <v>169</v>
      </c>
      <c r="AU403" s="241" t="s">
        <v>87</v>
      </c>
      <c r="AY403" s="16" t="s">
        <v>166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6" t="s">
        <v>85</v>
      </c>
      <c r="BK403" s="242">
        <f>ROUND(I403*H403,2)</f>
        <v>0</v>
      </c>
      <c r="BL403" s="16" t="s">
        <v>219</v>
      </c>
      <c r="BM403" s="241" t="s">
        <v>762</v>
      </c>
    </row>
    <row r="404" s="13" customFormat="1">
      <c r="B404" s="254"/>
      <c r="C404" s="255"/>
      <c r="D404" s="245" t="s">
        <v>176</v>
      </c>
      <c r="E404" s="256" t="s">
        <v>1</v>
      </c>
      <c r="F404" s="257" t="s">
        <v>221</v>
      </c>
      <c r="G404" s="255"/>
      <c r="H404" s="258">
        <v>30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AT404" s="264" t="s">
        <v>176</v>
      </c>
      <c r="AU404" s="264" t="s">
        <v>87</v>
      </c>
      <c r="AV404" s="13" t="s">
        <v>87</v>
      </c>
      <c r="AW404" s="13" t="s">
        <v>32</v>
      </c>
      <c r="AX404" s="13" t="s">
        <v>78</v>
      </c>
      <c r="AY404" s="264" t="s">
        <v>166</v>
      </c>
    </row>
    <row r="405" s="14" customFormat="1">
      <c r="B405" s="265"/>
      <c r="C405" s="266"/>
      <c r="D405" s="245" t="s">
        <v>176</v>
      </c>
      <c r="E405" s="267" t="s">
        <v>1</v>
      </c>
      <c r="F405" s="268" t="s">
        <v>181</v>
      </c>
      <c r="G405" s="266"/>
      <c r="H405" s="269">
        <v>30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AT405" s="275" t="s">
        <v>176</v>
      </c>
      <c r="AU405" s="275" t="s">
        <v>87</v>
      </c>
      <c r="AV405" s="14" t="s">
        <v>174</v>
      </c>
      <c r="AW405" s="14" t="s">
        <v>32</v>
      </c>
      <c r="AX405" s="14" t="s">
        <v>85</v>
      </c>
      <c r="AY405" s="275" t="s">
        <v>166</v>
      </c>
    </row>
    <row r="406" s="1" customFormat="1" ht="24" customHeight="1">
      <c r="B406" s="37"/>
      <c r="C406" s="230" t="s">
        <v>763</v>
      </c>
      <c r="D406" s="230" t="s">
        <v>169</v>
      </c>
      <c r="E406" s="231" t="s">
        <v>764</v>
      </c>
      <c r="F406" s="232" t="s">
        <v>765</v>
      </c>
      <c r="G406" s="233" t="s">
        <v>218</v>
      </c>
      <c r="H406" s="234">
        <v>30</v>
      </c>
      <c r="I406" s="235"/>
      <c r="J406" s="236">
        <f>ROUND(I406*H406,2)</f>
        <v>0</v>
      </c>
      <c r="K406" s="232" t="s">
        <v>1</v>
      </c>
      <c r="L406" s="42"/>
      <c r="M406" s="237" t="s">
        <v>1</v>
      </c>
      <c r="N406" s="238" t="s">
        <v>43</v>
      </c>
      <c r="O406" s="85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AR406" s="241" t="s">
        <v>219</v>
      </c>
      <c r="AT406" s="241" t="s">
        <v>169</v>
      </c>
      <c r="AU406" s="241" t="s">
        <v>87</v>
      </c>
      <c r="AY406" s="16" t="s">
        <v>166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6" t="s">
        <v>85</v>
      </c>
      <c r="BK406" s="242">
        <f>ROUND(I406*H406,2)</f>
        <v>0</v>
      </c>
      <c r="BL406" s="16" t="s">
        <v>219</v>
      </c>
      <c r="BM406" s="241" t="s">
        <v>766</v>
      </c>
    </row>
    <row r="407" s="13" customFormat="1">
      <c r="B407" s="254"/>
      <c r="C407" s="255"/>
      <c r="D407" s="245" t="s">
        <v>176</v>
      </c>
      <c r="E407" s="256" t="s">
        <v>1</v>
      </c>
      <c r="F407" s="257" t="s">
        <v>221</v>
      </c>
      <c r="G407" s="255"/>
      <c r="H407" s="258">
        <v>30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AT407" s="264" t="s">
        <v>176</v>
      </c>
      <c r="AU407" s="264" t="s">
        <v>87</v>
      </c>
      <c r="AV407" s="13" t="s">
        <v>87</v>
      </c>
      <c r="AW407" s="13" t="s">
        <v>32</v>
      </c>
      <c r="AX407" s="13" t="s">
        <v>78</v>
      </c>
      <c r="AY407" s="264" t="s">
        <v>166</v>
      </c>
    </row>
    <row r="408" s="14" customFormat="1">
      <c r="B408" s="265"/>
      <c r="C408" s="266"/>
      <c r="D408" s="245" t="s">
        <v>176</v>
      </c>
      <c r="E408" s="267" t="s">
        <v>1</v>
      </c>
      <c r="F408" s="268" t="s">
        <v>181</v>
      </c>
      <c r="G408" s="266"/>
      <c r="H408" s="269">
        <v>30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AT408" s="275" t="s">
        <v>176</v>
      </c>
      <c r="AU408" s="275" t="s">
        <v>87</v>
      </c>
      <c r="AV408" s="14" t="s">
        <v>174</v>
      </c>
      <c r="AW408" s="14" t="s">
        <v>32</v>
      </c>
      <c r="AX408" s="14" t="s">
        <v>85</v>
      </c>
      <c r="AY408" s="275" t="s">
        <v>166</v>
      </c>
    </row>
    <row r="409" s="1" customFormat="1" ht="16.5" customHeight="1">
      <c r="B409" s="37"/>
      <c r="C409" s="230" t="s">
        <v>767</v>
      </c>
      <c r="D409" s="230" t="s">
        <v>169</v>
      </c>
      <c r="E409" s="231" t="s">
        <v>768</v>
      </c>
      <c r="F409" s="232" t="s">
        <v>769</v>
      </c>
      <c r="G409" s="233" t="s">
        <v>218</v>
      </c>
      <c r="H409" s="234">
        <v>30</v>
      </c>
      <c r="I409" s="235"/>
      <c r="J409" s="236">
        <f>ROUND(I409*H409,2)</f>
        <v>0</v>
      </c>
      <c r="K409" s="232" t="s">
        <v>1</v>
      </c>
      <c r="L409" s="42"/>
      <c r="M409" s="237" t="s">
        <v>1</v>
      </c>
      <c r="N409" s="238" t="s">
        <v>43</v>
      </c>
      <c r="O409" s="85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AR409" s="241" t="s">
        <v>219</v>
      </c>
      <c r="AT409" s="241" t="s">
        <v>169</v>
      </c>
      <c r="AU409" s="241" t="s">
        <v>87</v>
      </c>
      <c r="AY409" s="16" t="s">
        <v>166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6" t="s">
        <v>85</v>
      </c>
      <c r="BK409" s="242">
        <f>ROUND(I409*H409,2)</f>
        <v>0</v>
      </c>
      <c r="BL409" s="16" t="s">
        <v>219</v>
      </c>
      <c r="BM409" s="241" t="s">
        <v>770</v>
      </c>
    </row>
    <row r="410" s="13" customFormat="1">
      <c r="B410" s="254"/>
      <c r="C410" s="255"/>
      <c r="D410" s="245" t="s">
        <v>176</v>
      </c>
      <c r="E410" s="256" t="s">
        <v>1</v>
      </c>
      <c r="F410" s="257" t="s">
        <v>221</v>
      </c>
      <c r="G410" s="255"/>
      <c r="H410" s="258">
        <v>30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176</v>
      </c>
      <c r="AU410" s="264" t="s">
        <v>87</v>
      </c>
      <c r="AV410" s="13" t="s">
        <v>87</v>
      </c>
      <c r="AW410" s="13" t="s">
        <v>32</v>
      </c>
      <c r="AX410" s="13" t="s">
        <v>78</v>
      </c>
      <c r="AY410" s="264" t="s">
        <v>166</v>
      </c>
    </row>
    <row r="411" s="14" customFormat="1">
      <c r="B411" s="265"/>
      <c r="C411" s="266"/>
      <c r="D411" s="245" t="s">
        <v>176</v>
      </c>
      <c r="E411" s="267" t="s">
        <v>1</v>
      </c>
      <c r="F411" s="268" t="s">
        <v>181</v>
      </c>
      <c r="G411" s="266"/>
      <c r="H411" s="269">
        <v>30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AT411" s="275" t="s">
        <v>176</v>
      </c>
      <c r="AU411" s="275" t="s">
        <v>87</v>
      </c>
      <c r="AV411" s="14" t="s">
        <v>174</v>
      </c>
      <c r="AW411" s="14" t="s">
        <v>32</v>
      </c>
      <c r="AX411" s="14" t="s">
        <v>85</v>
      </c>
      <c r="AY411" s="275" t="s">
        <v>166</v>
      </c>
    </row>
    <row r="412" s="1" customFormat="1" ht="24" customHeight="1">
      <c r="B412" s="37"/>
      <c r="C412" s="230" t="s">
        <v>771</v>
      </c>
      <c r="D412" s="230" t="s">
        <v>169</v>
      </c>
      <c r="E412" s="231" t="s">
        <v>772</v>
      </c>
      <c r="F412" s="232" t="s">
        <v>773</v>
      </c>
      <c r="G412" s="233" t="s">
        <v>192</v>
      </c>
      <c r="H412" s="234">
        <v>2.0569999999999999</v>
      </c>
      <c r="I412" s="235"/>
      <c r="J412" s="236">
        <f>ROUND(I412*H412,2)</f>
        <v>0</v>
      </c>
      <c r="K412" s="232" t="s">
        <v>173</v>
      </c>
      <c r="L412" s="42"/>
      <c r="M412" s="237" t="s">
        <v>1</v>
      </c>
      <c r="N412" s="238" t="s">
        <v>43</v>
      </c>
      <c r="O412" s="85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AR412" s="241" t="s">
        <v>219</v>
      </c>
      <c r="AT412" s="241" t="s">
        <v>169</v>
      </c>
      <c r="AU412" s="241" t="s">
        <v>87</v>
      </c>
      <c r="AY412" s="16" t="s">
        <v>166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6" t="s">
        <v>85</v>
      </c>
      <c r="BK412" s="242">
        <f>ROUND(I412*H412,2)</f>
        <v>0</v>
      </c>
      <c r="BL412" s="16" t="s">
        <v>219</v>
      </c>
      <c r="BM412" s="241" t="s">
        <v>774</v>
      </c>
    </row>
    <row r="413" s="11" customFormat="1" ht="22.8" customHeight="1">
      <c r="B413" s="214"/>
      <c r="C413" s="215"/>
      <c r="D413" s="216" t="s">
        <v>77</v>
      </c>
      <c r="E413" s="228" t="s">
        <v>213</v>
      </c>
      <c r="F413" s="228" t="s">
        <v>214</v>
      </c>
      <c r="G413" s="215"/>
      <c r="H413" s="215"/>
      <c r="I413" s="218"/>
      <c r="J413" s="229">
        <f>BK413</f>
        <v>0</v>
      </c>
      <c r="K413" s="215"/>
      <c r="L413" s="220"/>
      <c r="M413" s="221"/>
      <c r="N413" s="222"/>
      <c r="O413" s="222"/>
      <c r="P413" s="223">
        <f>P414</f>
        <v>0</v>
      </c>
      <c r="Q413" s="222"/>
      <c r="R413" s="223">
        <f>R414</f>
        <v>0.0079500000000000005</v>
      </c>
      <c r="S413" s="222"/>
      <c r="T413" s="224">
        <f>T414</f>
        <v>0</v>
      </c>
      <c r="AR413" s="225" t="s">
        <v>87</v>
      </c>
      <c r="AT413" s="226" t="s">
        <v>77</v>
      </c>
      <c r="AU413" s="226" t="s">
        <v>85</v>
      </c>
      <c r="AY413" s="225" t="s">
        <v>166</v>
      </c>
      <c r="BK413" s="227">
        <f>BK414</f>
        <v>0</v>
      </c>
    </row>
    <row r="414" s="1" customFormat="1" ht="24" customHeight="1">
      <c r="B414" s="37"/>
      <c r="C414" s="230" t="s">
        <v>775</v>
      </c>
      <c r="D414" s="230" t="s">
        <v>169</v>
      </c>
      <c r="E414" s="231" t="s">
        <v>776</v>
      </c>
      <c r="F414" s="232" t="s">
        <v>777</v>
      </c>
      <c r="G414" s="233" t="s">
        <v>218</v>
      </c>
      <c r="H414" s="234">
        <v>15</v>
      </c>
      <c r="I414" s="235"/>
      <c r="J414" s="236">
        <f>ROUND(I414*H414,2)</f>
        <v>0</v>
      </c>
      <c r="K414" s="232" t="s">
        <v>173</v>
      </c>
      <c r="L414" s="42"/>
      <c r="M414" s="237" t="s">
        <v>1</v>
      </c>
      <c r="N414" s="238" t="s">
        <v>43</v>
      </c>
      <c r="O414" s="85"/>
      <c r="P414" s="239">
        <f>O414*H414</f>
        <v>0</v>
      </c>
      <c r="Q414" s="239">
        <v>0.00052999999999999998</v>
      </c>
      <c r="R414" s="239">
        <f>Q414*H414</f>
        <v>0.0079500000000000005</v>
      </c>
      <c r="S414" s="239">
        <v>0</v>
      </c>
      <c r="T414" s="240">
        <f>S414*H414</f>
        <v>0</v>
      </c>
      <c r="AR414" s="241" t="s">
        <v>219</v>
      </c>
      <c r="AT414" s="241" t="s">
        <v>169</v>
      </c>
      <c r="AU414" s="241" t="s">
        <v>87</v>
      </c>
      <c r="AY414" s="16" t="s">
        <v>166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6" t="s">
        <v>85</v>
      </c>
      <c r="BK414" s="242">
        <f>ROUND(I414*H414,2)</f>
        <v>0</v>
      </c>
      <c r="BL414" s="16" t="s">
        <v>219</v>
      </c>
      <c r="BM414" s="241" t="s">
        <v>778</v>
      </c>
    </row>
    <row r="415" s="11" customFormat="1" ht="22.8" customHeight="1">
      <c r="B415" s="214"/>
      <c r="C415" s="215"/>
      <c r="D415" s="216" t="s">
        <v>77</v>
      </c>
      <c r="E415" s="228" t="s">
        <v>779</v>
      </c>
      <c r="F415" s="228" t="s">
        <v>780</v>
      </c>
      <c r="G415" s="215"/>
      <c r="H415" s="215"/>
      <c r="I415" s="218"/>
      <c r="J415" s="229">
        <f>BK415</f>
        <v>0</v>
      </c>
      <c r="K415" s="215"/>
      <c r="L415" s="220"/>
      <c r="M415" s="221"/>
      <c r="N415" s="222"/>
      <c r="O415" s="222"/>
      <c r="P415" s="223">
        <f>SUM(P416:P426)</f>
        <v>0</v>
      </c>
      <c r="Q415" s="222"/>
      <c r="R415" s="223">
        <f>SUM(R416:R426)</f>
        <v>0.26998399999999995</v>
      </c>
      <c r="S415" s="222"/>
      <c r="T415" s="224">
        <f>SUM(T416:T426)</f>
        <v>0.57343999999999995</v>
      </c>
      <c r="AR415" s="225" t="s">
        <v>87</v>
      </c>
      <c r="AT415" s="226" t="s">
        <v>77</v>
      </c>
      <c r="AU415" s="226" t="s">
        <v>85</v>
      </c>
      <c r="AY415" s="225" t="s">
        <v>166</v>
      </c>
      <c r="BK415" s="227">
        <f>SUM(BK416:BK426)</f>
        <v>0</v>
      </c>
    </row>
    <row r="416" s="1" customFormat="1" ht="16.5" customHeight="1">
      <c r="B416" s="37"/>
      <c r="C416" s="230" t="s">
        <v>781</v>
      </c>
      <c r="D416" s="230" t="s">
        <v>169</v>
      </c>
      <c r="E416" s="231" t="s">
        <v>782</v>
      </c>
      <c r="F416" s="232" t="s">
        <v>783</v>
      </c>
      <c r="G416" s="233" t="s">
        <v>234</v>
      </c>
      <c r="H416" s="234">
        <v>179.19999999999999</v>
      </c>
      <c r="I416" s="235"/>
      <c r="J416" s="236">
        <f>ROUND(I416*H416,2)</f>
        <v>0</v>
      </c>
      <c r="K416" s="232" t="s">
        <v>173</v>
      </c>
      <c r="L416" s="42"/>
      <c r="M416" s="237" t="s">
        <v>1</v>
      </c>
      <c r="N416" s="238" t="s">
        <v>43</v>
      </c>
      <c r="O416" s="85"/>
      <c r="P416" s="239">
        <f>O416*H416</f>
        <v>0</v>
      </c>
      <c r="Q416" s="239">
        <v>2.0000000000000002E-05</v>
      </c>
      <c r="R416" s="239">
        <f>Q416*H416</f>
        <v>0.0035839999999999999</v>
      </c>
      <c r="S416" s="239">
        <v>0.0032000000000000002</v>
      </c>
      <c r="T416" s="240">
        <f>S416*H416</f>
        <v>0.57343999999999995</v>
      </c>
      <c r="AR416" s="241" t="s">
        <v>219</v>
      </c>
      <c r="AT416" s="241" t="s">
        <v>169</v>
      </c>
      <c r="AU416" s="241" t="s">
        <v>87</v>
      </c>
      <c r="AY416" s="16" t="s">
        <v>166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6" t="s">
        <v>85</v>
      </c>
      <c r="BK416" s="242">
        <f>ROUND(I416*H416,2)</f>
        <v>0</v>
      </c>
      <c r="BL416" s="16" t="s">
        <v>219</v>
      </c>
      <c r="BM416" s="241" t="s">
        <v>784</v>
      </c>
    </row>
    <row r="417" s="13" customFormat="1">
      <c r="B417" s="254"/>
      <c r="C417" s="255"/>
      <c r="D417" s="245" t="s">
        <v>176</v>
      </c>
      <c r="E417" s="256" t="s">
        <v>1</v>
      </c>
      <c r="F417" s="257" t="s">
        <v>785</v>
      </c>
      <c r="G417" s="255"/>
      <c r="H417" s="258">
        <v>179.19999999999999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176</v>
      </c>
      <c r="AU417" s="264" t="s">
        <v>87</v>
      </c>
      <c r="AV417" s="13" t="s">
        <v>87</v>
      </c>
      <c r="AW417" s="13" t="s">
        <v>32</v>
      </c>
      <c r="AX417" s="13" t="s">
        <v>78</v>
      </c>
      <c r="AY417" s="264" t="s">
        <v>166</v>
      </c>
    </row>
    <row r="418" s="14" customFormat="1">
      <c r="B418" s="265"/>
      <c r="C418" s="266"/>
      <c r="D418" s="245" t="s">
        <v>176</v>
      </c>
      <c r="E418" s="267" t="s">
        <v>1</v>
      </c>
      <c r="F418" s="268" t="s">
        <v>181</v>
      </c>
      <c r="G418" s="266"/>
      <c r="H418" s="269">
        <v>179.19999999999999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176</v>
      </c>
      <c r="AU418" s="275" t="s">
        <v>87</v>
      </c>
      <c r="AV418" s="14" t="s">
        <v>174</v>
      </c>
      <c r="AW418" s="14" t="s">
        <v>32</v>
      </c>
      <c r="AX418" s="14" t="s">
        <v>85</v>
      </c>
      <c r="AY418" s="275" t="s">
        <v>166</v>
      </c>
    </row>
    <row r="419" s="1" customFormat="1" ht="24" customHeight="1">
      <c r="B419" s="37"/>
      <c r="C419" s="230" t="s">
        <v>786</v>
      </c>
      <c r="D419" s="230" t="s">
        <v>169</v>
      </c>
      <c r="E419" s="231" t="s">
        <v>787</v>
      </c>
      <c r="F419" s="232" t="s">
        <v>788</v>
      </c>
      <c r="G419" s="233" t="s">
        <v>234</v>
      </c>
      <c r="H419" s="234">
        <v>180</v>
      </c>
      <c r="I419" s="235"/>
      <c r="J419" s="236">
        <f>ROUND(I419*H419,2)</f>
        <v>0</v>
      </c>
      <c r="K419" s="232" t="s">
        <v>173</v>
      </c>
      <c r="L419" s="42"/>
      <c r="M419" s="237" t="s">
        <v>1</v>
      </c>
      <c r="N419" s="238" t="s">
        <v>43</v>
      </c>
      <c r="O419" s="85"/>
      <c r="P419" s="239">
        <f>O419*H419</f>
        <v>0</v>
      </c>
      <c r="Q419" s="239">
        <v>0.00148</v>
      </c>
      <c r="R419" s="239">
        <f>Q419*H419</f>
        <v>0.26639999999999997</v>
      </c>
      <c r="S419" s="239">
        <v>0</v>
      </c>
      <c r="T419" s="240">
        <f>S419*H419</f>
        <v>0</v>
      </c>
      <c r="AR419" s="241" t="s">
        <v>219</v>
      </c>
      <c r="AT419" s="241" t="s">
        <v>169</v>
      </c>
      <c r="AU419" s="241" t="s">
        <v>87</v>
      </c>
      <c r="AY419" s="16" t="s">
        <v>166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6" t="s">
        <v>85</v>
      </c>
      <c r="BK419" s="242">
        <f>ROUND(I419*H419,2)</f>
        <v>0</v>
      </c>
      <c r="BL419" s="16" t="s">
        <v>219</v>
      </c>
      <c r="BM419" s="241" t="s">
        <v>789</v>
      </c>
    </row>
    <row r="420" s="13" customFormat="1">
      <c r="B420" s="254"/>
      <c r="C420" s="255"/>
      <c r="D420" s="245" t="s">
        <v>176</v>
      </c>
      <c r="E420" s="256" t="s">
        <v>1</v>
      </c>
      <c r="F420" s="257" t="s">
        <v>790</v>
      </c>
      <c r="G420" s="255"/>
      <c r="H420" s="258">
        <v>180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AT420" s="264" t="s">
        <v>176</v>
      </c>
      <c r="AU420" s="264" t="s">
        <v>87</v>
      </c>
      <c r="AV420" s="13" t="s">
        <v>87</v>
      </c>
      <c r="AW420" s="13" t="s">
        <v>32</v>
      </c>
      <c r="AX420" s="13" t="s">
        <v>78</v>
      </c>
      <c r="AY420" s="264" t="s">
        <v>166</v>
      </c>
    </row>
    <row r="421" s="14" customFormat="1">
      <c r="B421" s="265"/>
      <c r="C421" s="266"/>
      <c r="D421" s="245" t="s">
        <v>176</v>
      </c>
      <c r="E421" s="267" t="s">
        <v>1</v>
      </c>
      <c r="F421" s="268" t="s">
        <v>181</v>
      </c>
      <c r="G421" s="266"/>
      <c r="H421" s="269">
        <v>180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AT421" s="275" t="s">
        <v>176</v>
      </c>
      <c r="AU421" s="275" t="s">
        <v>87</v>
      </c>
      <c r="AV421" s="14" t="s">
        <v>174</v>
      </c>
      <c r="AW421" s="14" t="s">
        <v>32</v>
      </c>
      <c r="AX421" s="14" t="s">
        <v>85</v>
      </c>
      <c r="AY421" s="275" t="s">
        <v>166</v>
      </c>
    </row>
    <row r="422" s="1" customFormat="1" ht="16.5" customHeight="1">
      <c r="B422" s="37"/>
      <c r="C422" s="230" t="s">
        <v>791</v>
      </c>
      <c r="D422" s="230" t="s">
        <v>169</v>
      </c>
      <c r="E422" s="231" t="s">
        <v>792</v>
      </c>
      <c r="F422" s="232" t="s">
        <v>793</v>
      </c>
      <c r="G422" s="233" t="s">
        <v>280</v>
      </c>
      <c r="H422" s="234">
        <v>1</v>
      </c>
      <c r="I422" s="235"/>
      <c r="J422" s="236">
        <f>ROUND(I422*H422,2)</f>
        <v>0</v>
      </c>
      <c r="K422" s="232" t="s">
        <v>1</v>
      </c>
      <c r="L422" s="42"/>
      <c r="M422" s="237" t="s">
        <v>1</v>
      </c>
      <c r="N422" s="238" t="s">
        <v>43</v>
      </c>
      <c r="O422" s="85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AR422" s="241" t="s">
        <v>219</v>
      </c>
      <c r="AT422" s="241" t="s">
        <v>169</v>
      </c>
      <c r="AU422" s="241" t="s">
        <v>87</v>
      </c>
      <c r="AY422" s="16" t="s">
        <v>166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6" t="s">
        <v>85</v>
      </c>
      <c r="BK422" s="242">
        <f>ROUND(I422*H422,2)</f>
        <v>0</v>
      </c>
      <c r="BL422" s="16" t="s">
        <v>219</v>
      </c>
      <c r="BM422" s="241" t="s">
        <v>794</v>
      </c>
    </row>
    <row r="423" s="1" customFormat="1" ht="16.5" customHeight="1">
      <c r="B423" s="37"/>
      <c r="C423" s="230" t="s">
        <v>795</v>
      </c>
      <c r="D423" s="230" t="s">
        <v>169</v>
      </c>
      <c r="E423" s="231" t="s">
        <v>796</v>
      </c>
      <c r="F423" s="232" t="s">
        <v>797</v>
      </c>
      <c r="G423" s="233" t="s">
        <v>280</v>
      </c>
      <c r="H423" s="234">
        <v>1</v>
      </c>
      <c r="I423" s="235"/>
      <c r="J423" s="236">
        <f>ROUND(I423*H423,2)</f>
        <v>0</v>
      </c>
      <c r="K423" s="232" t="s">
        <v>1</v>
      </c>
      <c r="L423" s="42"/>
      <c r="M423" s="237" t="s">
        <v>1</v>
      </c>
      <c r="N423" s="238" t="s">
        <v>43</v>
      </c>
      <c r="O423" s="85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AR423" s="241" t="s">
        <v>219</v>
      </c>
      <c r="AT423" s="241" t="s">
        <v>169</v>
      </c>
      <c r="AU423" s="241" t="s">
        <v>87</v>
      </c>
      <c r="AY423" s="16" t="s">
        <v>166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6" t="s">
        <v>85</v>
      </c>
      <c r="BK423" s="242">
        <f>ROUND(I423*H423,2)</f>
        <v>0</v>
      </c>
      <c r="BL423" s="16" t="s">
        <v>219</v>
      </c>
      <c r="BM423" s="241" t="s">
        <v>798</v>
      </c>
    </row>
    <row r="424" s="1" customFormat="1" ht="16.5" customHeight="1">
      <c r="B424" s="37"/>
      <c r="C424" s="230" t="s">
        <v>799</v>
      </c>
      <c r="D424" s="230" t="s">
        <v>169</v>
      </c>
      <c r="E424" s="231" t="s">
        <v>800</v>
      </c>
      <c r="F424" s="232" t="s">
        <v>801</v>
      </c>
      <c r="G424" s="233" t="s">
        <v>280</v>
      </c>
      <c r="H424" s="234">
        <v>1</v>
      </c>
      <c r="I424" s="235"/>
      <c r="J424" s="236">
        <f>ROUND(I424*H424,2)</f>
        <v>0</v>
      </c>
      <c r="K424" s="232" t="s">
        <v>1</v>
      </c>
      <c r="L424" s="42"/>
      <c r="M424" s="237" t="s">
        <v>1</v>
      </c>
      <c r="N424" s="238" t="s">
        <v>43</v>
      </c>
      <c r="O424" s="85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AR424" s="241" t="s">
        <v>219</v>
      </c>
      <c r="AT424" s="241" t="s">
        <v>169</v>
      </c>
      <c r="AU424" s="241" t="s">
        <v>87</v>
      </c>
      <c r="AY424" s="16" t="s">
        <v>166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6" t="s">
        <v>85</v>
      </c>
      <c r="BK424" s="242">
        <f>ROUND(I424*H424,2)</f>
        <v>0</v>
      </c>
      <c r="BL424" s="16" t="s">
        <v>219</v>
      </c>
      <c r="BM424" s="241" t="s">
        <v>802</v>
      </c>
    </row>
    <row r="425" s="1" customFormat="1" ht="16.5" customHeight="1">
      <c r="B425" s="37"/>
      <c r="C425" s="230" t="s">
        <v>803</v>
      </c>
      <c r="D425" s="230" t="s">
        <v>169</v>
      </c>
      <c r="E425" s="231" t="s">
        <v>804</v>
      </c>
      <c r="F425" s="232" t="s">
        <v>805</v>
      </c>
      <c r="G425" s="233" t="s">
        <v>280</v>
      </c>
      <c r="H425" s="234">
        <v>1</v>
      </c>
      <c r="I425" s="235"/>
      <c r="J425" s="236">
        <f>ROUND(I425*H425,2)</f>
        <v>0</v>
      </c>
      <c r="K425" s="232" t="s">
        <v>1</v>
      </c>
      <c r="L425" s="42"/>
      <c r="M425" s="237" t="s">
        <v>1</v>
      </c>
      <c r="N425" s="238" t="s">
        <v>43</v>
      </c>
      <c r="O425" s="85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AR425" s="241" t="s">
        <v>219</v>
      </c>
      <c r="AT425" s="241" t="s">
        <v>169</v>
      </c>
      <c r="AU425" s="241" t="s">
        <v>87</v>
      </c>
      <c r="AY425" s="16" t="s">
        <v>166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6" t="s">
        <v>85</v>
      </c>
      <c r="BK425" s="242">
        <f>ROUND(I425*H425,2)</f>
        <v>0</v>
      </c>
      <c r="BL425" s="16" t="s">
        <v>219</v>
      </c>
      <c r="BM425" s="241" t="s">
        <v>806</v>
      </c>
    </row>
    <row r="426" s="1" customFormat="1" ht="24" customHeight="1">
      <c r="B426" s="37"/>
      <c r="C426" s="230" t="s">
        <v>807</v>
      </c>
      <c r="D426" s="230" t="s">
        <v>169</v>
      </c>
      <c r="E426" s="231" t="s">
        <v>808</v>
      </c>
      <c r="F426" s="232" t="s">
        <v>809</v>
      </c>
      <c r="G426" s="233" t="s">
        <v>192</v>
      </c>
      <c r="H426" s="234">
        <v>0.27000000000000002</v>
      </c>
      <c r="I426" s="235"/>
      <c r="J426" s="236">
        <f>ROUND(I426*H426,2)</f>
        <v>0</v>
      </c>
      <c r="K426" s="232" t="s">
        <v>173</v>
      </c>
      <c r="L426" s="42"/>
      <c r="M426" s="237" t="s">
        <v>1</v>
      </c>
      <c r="N426" s="238" t="s">
        <v>43</v>
      </c>
      <c r="O426" s="85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AR426" s="241" t="s">
        <v>219</v>
      </c>
      <c r="AT426" s="241" t="s">
        <v>169</v>
      </c>
      <c r="AU426" s="241" t="s">
        <v>87</v>
      </c>
      <c r="AY426" s="16" t="s">
        <v>166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6" t="s">
        <v>85</v>
      </c>
      <c r="BK426" s="242">
        <f>ROUND(I426*H426,2)</f>
        <v>0</v>
      </c>
      <c r="BL426" s="16" t="s">
        <v>219</v>
      </c>
      <c r="BM426" s="241" t="s">
        <v>810</v>
      </c>
    </row>
    <row r="427" s="11" customFormat="1" ht="22.8" customHeight="1">
      <c r="B427" s="214"/>
      <c r="C427" s="215"/>
      <c r="D427" s="216" t="s">
        <v>77</v>
      </c>
      <c r="E427" s="228" t="s">
        <v>811</v>
      </c>
      <c r="F427" s="228" t="s">
        <v>812</v>
      </c>
      <c r="G427" s="215"/>
      <c r="H427" s="215"/>
      <c r="I427" s="218"/>
      <c r="J427" s="229">
        <f>BK427</f>
        <v>0</v>
      </c>
      <c r="K427" s="215"/>
      <c r="L427" s="220"/>
      <c r="M427" s="221"/>
      <c r="N427" s="222"/>
      <c r="O427" s="222"/>
      <c r="P427" s="223">
        <f>SUM(P428:P430)</f>
        <v>0</v>
      </c>
      <c r="Q427" s="222"/>
      <c r="R427" s="223">
        <f>SUM(R428:R430)</f>
        <v>0.0252</v>
      </c>
      <c r="S427" s="222"/>
      <c r="T427" s="224">
        <f>SUM(T428:T430)</f>
        <v>0</v>
      </c>
      <c r="AR427" s="225" t="s">
        <v>87</v>
      </c>
      <c r="AT427" s="226" t="s">
        <v>77</v>
      </c>
      <c r="AU427" s="226" t="s">
        <v>85</v>
      </c>
      <c r="AY427" s="225" t="s">
        <v>166</v>
      </c>
      <c r="BK427" s="227">
        <f>SUM(BK428:BK430)</f>
        <v>0</v>
      </c>
    </row>
    <row r="428" s="1" customFormat="1" ht="24" customHeight="1">
      <c r="B428" s="37"/>
      <c r="C428" s="230" t="s">
        <v>813</v>
      </c>
      <c r="D428" s="230" t="s">
        <v>169</v>
      </c>
      <c r="E428" s="231" t="s">
        <v>814</v>
      </c>
      <c r="F428" s="232" t="s">
        <v>815</v>
      </c>
      <c r="G428" s="233" t="s">
        <v>218</v>
      </c>
      <c r="H428" s="234">
        <v>30</v>
      </c>
      <c r="I428" s="235"/>
      <c r="J428" s="236">
        <f>ROUND(I428*H428,2)</f>
        <v>0</v>
      </c>
      <c r="K428" s="232" t="s">
        <v>173</v>
      </c>
      <c r="L428" s="42"/>
      <c r="M428" s="237" t="s">
        <v>1</v>
      </c>
      <c r="N428" s="238" t="s">
        <v>43</v>
      </c>
      <c r="O428" s="85"/>
      <c r="P428" s="239">
        <f>O428*H428</f>
        <v>0</v>
      </c>
      <c r="Q428" s="239">
        <v>0.00013999999999999999</v>
      </c>
      <c r="R428" s="239">
        <f>Q428*H428</f>
        <v>0.0041999999999999997</v>
      </c>
      <c r="S428" s="239">
        <v>0</v>
      </c>
      <c r="T428" s="240">
        <f>S428*H428</f>
        <v>0</v>
      </c>
      <c r="AR428" s="241" t="s">
        <v>219</v>
      </c>
      <c r="AT428" s="241" t="s">
        <v>169</v>
      </c>
      <c r="AU428" s="241" t="s">
        <v>87</v>
      </c>
      <c r="AY428" s="16" t="s">
        <v>166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6" t="s">
        <v>85</v>
      </c>
      <c r="BK428" s="242">
        <f>ROUND(I428*H428,2)</f>
        <v>0</v>
      </c>
      <c r="BL428" s="16" t="s">
        <v>219</v>
      </c>
      <c r="BM428" s="241" t="s">
        <v>816</v>
      </c>
    </row>
    <row r="429" s="1" customFormat="1" ht="24" customHeight="1">
      <c r="B429" s="37"/>
      <c r="C429" s="230" t="s">
        <v>817</v>
      </c>
      <c r="D429" s="230" t="s">
        <v>169</v>
      </c>
      <c r="E429" s="231" t="s">
        <v>818</v>
      </c>
      <c r="F429" s="232" t="s">
        <v>819</v>
      </c>
      <c r="G429" s="233" t="s">
        <v>218</v>
      </c>
      <c r="H429" s="234">
        <v>30</v>
      </c>
      <c r="I429" s="235"/>
      <c r="J429" s="236">
        <f>ROUND(I429*H429,2)</f>
        <v>0</v>
      </c>
      <c r="K429" s="232" t="s">
        <v>173</v>
      </c>
      <c r="L429" s="42"/>
      <c r="M429" s="237" t="s">
        <v>1</v>
      </c>
      <c r="N429" s="238" t="s">
        <v>43</v>
      </c>
      <c r="O429" s="85"/>
      <c r="P429" s="239">
        <f>O429*H429</f>
        <v>0</v>
      </c>
      <c r="Q429" s="239">
        <v>0.00069999999999999999</v>
      </c>
      <c r="R429" s="239">
        <f>Q429*H429</f>
        <v>0.021000000000000001</v>
      </c>
      <c r="S429" s="239">
        <v>0</v>
      </c>
      <c r="T429" s="240">
        <f>S429*H429</f>
        <v>0</v>
      </c>
      <c r="AR429" s="241" t="s">
        <v>219</v>
      </c>
      <c r="AT429" s="241" t="s">
        <v>169</v>
      </c>
      <c r="AU429" s="241" t="s">
        <v>87</v>
      </c>
      <c r="AY429" s="16" t="s">
        <v>166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6" t="s">
        <v>85</v>
      </c>
      <c r="BK429" s="242">
        <f>ROUND(I429*H429,2)</f>
        <v>0</v>
      </c>
      <c r="BL429" s="16" t="s">
        <v>219</v>
      </c>
      <c r="BM429" s="241" t="s">
        <v>820</v>
      </c>
    </row>
    <row r="430" s="1" customFormat="1" ht="24" customHeight="1">
      <c r="B430" s="37"/>
      <c r="C430" s="230" t="s">
        <v>821</v>
      </c>
      <c r="D430" s="230" t="s">
        <v>169</v>
      </c>
      <c r="E430" s="231" t="s">
        <v>822</v>
      </c>
      <c r="F430" s="232" t="s">
        <v>823</v>
      </c>
      <c r="G430" s="233" t="s">
        <v>192</v>
      </c>
      <c r="H430" s="234">
        <v>0.025000000000000001</v>
      </c>
      <c r="I430" s="235"/>
      <c r="J430" s="236">
        <f>ROUND(I430*H430,2)</f>
        <v>0</v>
      </c>
      <c r="K430" s="232" t="s">
        <v>173</v>
      </c>
      <c r="L430" s="42"/>
      <c r="M430" s="237" t="s">
        <v>1</v>
      </c>
      <c r="N430" s="238" t="s">
        <v>43</v>
      </c>
      <c r="O430" s="85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AR430" s="241" t="s">
        <v>219</v>
      </c>
      <c r="AT430" s="241" t="s">
        <v>169</v>
      </c>
      <c r="AU430" s="241" t="s">
        <v>87</v>
      </c>
      <c r="AY430" s="16" t="s">
        <v>166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6" t="s">
        <v>85</v>
      </c>
      <c r="BK430" s="242">
        <f>ROUND(I430*H430,2)</f>
        <v>0</v>
      </c>
      <c r="BL430" s="16" t="s">
        <v>219</v>
      </c>
      <c r="BM430" s="241" t="s">
        <v>824</v>
      </c>
    </row>
    <row r="431" s="11" customFormat="1" ht="22.8" customHeight="1">
      <c r="B431" s="214"/>
      <c r="C431" s="215"/>
      <c r="D431" s="216" t="s">
        <v>77</v>
      </c>
      <c r="E431" s="228" t="s">
        <v>825</v>
      </c>
      <c r="F431" s="228" t="s">
        <v>826</v>
      </c>
      <c r="G431" s="215"/>
      <c r="H431" s="215"/>
      <c r="I431" s="218"/>
      <c r="J431" s="229">
        <f>BK431</f>
        <v>0</v>
      </c>
      <c r="K431" s="215"/>
      <c r="L431" s="220"/>
      <c r="M431" s="221"/>
      <c r="N431" s="222"/>
      <c r="O431" s="222"/>
      <c r="P431" s="223">
        <f>SUM(P432:P435)</f>
        <v>0</v>
      </c>
      <c r="Q431" s="222"/>
      <c r="R431" s="223">
        <f>SUM(R432:R435)</f>
        <v>0.46799999999999997</v>
      </c>
      <c r="S431" s="222"/>
      <c r="T431" s="224">
        <f>SUM(T432:T435)</f>
        <v>0</v>
      </c>
      <c r="AR431" s="225" t="s">
        <v>87</v>
      </c>
      <c r="AT431" s="226" t="s">
        <v>77</v>
      </c>
      <c r="AU431" s="226" t="s">
        <v>85</v>
      </c>
      <c r="AY431" s="225" t="s">
        <v>166</v>
      </c>
      <c r="BK431" s="227">
        <f>SUM(BK432:BK435)</f>
        <v>0</v>
      </c>
    </row>
    <row r="432" s="1" customFormat="1" ht="24" customHeight="1">
      <c r="B432" s="37"/>
      <c r="C432" s="230" t="s">
        <v>827</v>
      </c>
      <c r="D432" s="230" t="s">
        <v>169</v>
      </c>
      <c r="E432" s="231" t="s">
        <v>828</v>
      </c>
      <c r="F432" s="232" t="s">
        <v>829</v>
      </c>
      <c r="G432" s="233" t="s">
        <v>218</v>
      </c>
      <c r="H432" s="234">
        <v>30</v>
      </c>
      <c r="I432" s="235"/>
      <c r="J432" s="236">
        <f>ROUND(I432*H432,2)</f>
        <v>0</v>
      </c>
      <c r="K432" s="232" t="s">
        <v>173</v>
      </c>
      <c r="L432" s="42"/>
      <c r="M432" s="237" t="s">
        <v>1</v>
      </c>
      <c r="N432" s="238" t="s">
        <v>43</v>
      </c>
      <c r="O432" s="85"/>
      <c r="P432" s="239">
        <f>O432*H432</f>
        <v>0</v>
      </c>
      <c r="Q432" s="239">
        <v>0.015599999999999999</v>
      </c>
      <c r="R432" s="239">
        <f>Q432*H432</f>
        <v>0.46799999999999997</v>
      </c>
      <c r="S432" s="239">
        <v>0</v>
      </c>
      <c r="T432" s="240">
        <f>S432*H432</f>
        <v>0</v>
      </c>
      <c r="AR432" s="241" t="s">
        <v>219</v>
      </c>
      <c r="AT432" s="241" t="s">
        <v>169</v>
      </c>
      <c r="AU432" s="241" t="s">
        <v>87</v>
      </c>
      <c r="AY432" s="16" t="s">
        <v>166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6" t="s">
        <v>85</v>
      </c>
      <c r="BK432" s="242">
        <f>ROUND(I432*H432,2)</f>
        <v>0</v>
      </c>
      <c r="BL432" s="16" t="s">
        <v>219</v>
      </c>
      <c r="BM432" s="241" t="s">
        <v>830</v>
      </c>
    </row>
    <row r="433" s="13" customFormat="1">
      <c r="B433" s="254"/>
      <c r="C433" s="255"/>
      <c r="D433" s="245" t="s">
        <v>176</v>
      </c>
      <c r="E433" s="256" t="s">
        <v>1</v>
      </c>
      <c r="F433" s="257" t="s">
        <v>221</v>
      </c>
      <c r="G433" s="255"/>
      <c r="H433" s="258">
        <v>30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AT433" s="264" t="s">
        <v>176</v>
      </c>
      <c r="AU433" s="264" t="s">
        <v>87</v>
      </c>
      <c r="AV433" s="13" t="s">
        <v>87</v>
      </c>
      <c r="AW433" s="13" t="s">
        <v>32</v>
      </c>
      <c r="AX433" s="13" t="s">
        <v>78</v>
      </c>
      <c r="AY433" s="264" t="s">
        <v>166</v>
      </c>
    </row>
    <row r="434" s="14" customFormat="1">
      <c r="B434" s="265"/>
      <c r="C434" s="266"/>
      <c r="D434" s="245" t="s">
        <v>176</v>
      </c>
      <c r="E434" s="267" t="s">
        <v>1</v>
      </c>
      <c r="F434" s="268" t="s">
        <v>181</v>
      </c>
      <c r="G434" s="266"/>
      <c r="H434" s="269">
        <v>30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AT434" s="275" t="s">
        <v>176</v>
      </c>
      <c r="AU434" s="275" t="s">
        <v>87</v>
      </c>
      <c r="AV434" s="14" t="s">
        <v>174</v>
      </c>
      <c r="AW434" s="14" t="s">
        <v>32</v>
      </c>
      <c r="AX434" s="14" t="s">
        <v>85</v>
      </c>
      <c r="AY434" s="275" t="s">
        <v>166</v>
      </c>
    </row>
    <row r="435" s="1" customFormat="1" ht="24" customHeight="1">
      <c r="B435" s="37"/>
      <c r="C435" s="230" t="s">
        <v>831</v>
      </c>
      <c r="D435" s="230" t="s">
        <v>169</v>
      </c>
      <c r="E435" s="231" t="s">
        <v>832</v>
      </c>
      <c r="F435" s="232" t="s">
        <v>833</v>
      </c>
      <c r="G435" s="233" t="s">
        <v>192</v>
      </c>
      <c r="H435" s="234">
        <v>0.46800000000000003</v>
      </c>
      <c r="I435" s="235"/>
      <c r="J435" s="236">
        <f>ROUND(I435*H435,2)</f>
        <v>0</v>
      </c>
      <c r="K435" s="232" t="s">
        <v>173</v>
      </c>
      <c r="L435" s="42"/>
      <c r="M435" s="237" t="s">
        <v>1</v>
      </c>
      <c r="N435" s="238" t="s">
        <v>43</v>
      </c>
      <c r="O435" s="85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AR435" s="241" t="s">
        <v>219</v>
      </c>
      <c r="AT435" s="241" t="s">
        <v>169</v>
      </c>
      <c r="AU435" s="241" t="s">
        <v>87</v>
      </c>
      <c r="AY435" s="16" t="s">
        <v>166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6" t="s">
        <v>85</v>
      </c>
      <c r="BK435" s="242">
        <f>ROUND(I435*H435,2)</f>
        <v>0</v>
      </c>
      <c r="BL435" s="16" t="s">
        <v>219</v>
      </c>
      <c r="BM435" s="241" t="s">
        <v>834</v>
      </c>
    </row>
    <row r="436" s="11" customFormat="1" ht="22.8" customHeight="1">
      <c r="B436" s="214"/>
      <c r="C436" s="215"/>
      <c r="D436" s="216" t="s">
        <v>77</v>
      </c>
      <c r="E436" s="228" t="s">
        <v>835</v>
      </c>
      <c r="F436" s="228" t="s">
        <v>836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SUM(P437:P467)</f>
        <v>0</v>
      </c>
      <c r="Q436" s="222"/>
      <c r="R436" s="223">
        <f>SUM(R437:R467)</f>
        <v>0.1071</v>
      </c>
      <c r="S436" s="222"/>
      <c r="T436" s="224">
        <f>SUM(T437:T467)</f>
        <v>0.13350000000000001</v>
      </c>
      <c r="AR436" s="225" t="s">
        <v>87</v>
      </c>
      <c r="AT436" s="226" t="s">
        <v>77</v>
      </c>
      <c r="AU436" s="226" t="s">
        <v>85</v>
      </c>
      <c r="AY436" s="225" t="s">
        <v>166</v>
      </c>
      <c r="BK436" s="227">
        <f>SUM(BK437:BK467)</f>
        <v>0</v>
      </c>
    </row>
    <row r="437" s="1" customFormat="1" ht="16.5" customHeight="1">
      <c r="B437" s="37"/>
      <c r="C437" s="230" t="s">
        <v>837</v>
      </c>
      <c r="D437" s="230" t="s">
        <v>169</v>
      </c>
      <c r="E437" s="231" t="s">
        <v>838</v>
      </c>
      <c r="F437" s="232" t="s">
        <v>839</v>
      </c>
      <c r="G437" s="233" t="s">
        <v>218</v>
      </c>
      <c r="H437" s="234">
        <v>240</v>
      </c>
      <c r="I437" s="235"/>
      <c r="J437" s="236">
        <f>ROUND(I437*H437,2)</f>
        <v>0</v>
      </c>
      <c r="K437" s="232" t="s">
        <v>173</v>
      </c>
      <c r="L437" s="42"/>
      <c r="M437" s="237" t="s">
        <v>1</v>
      </c>
      <c r="N437" s="238" t="s">
        <v>43</v>
      </c>
      <c r="O437" s="85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AR437" s="241" t="s">
        <v>219</v>
      </c>
      <c r="AT437" s="241" t="s">
        <v>169</v>
      </c>
      <c r="AU437" s="241" t="s">
        <v>87</v>
      </c>
      <c r="AY437" s="16" t="s">
        <v>166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6" t="s">
        <v>85</v>
      </c>
      <c r="BK437" s="242">
        <f>ROUND(I437*H437,2)</f>
        <v>0</v>
      </c>
      <c r="BL437" s="16" t="s">
        <v>219</v>
      </c>
      <c r="BM437" s="241" t="s">
        <v>840</v>
      </c>
    </row>
    <row r="438" s="13" customFormat="1">
      <c r="B438" s="254"/>
      <c r="C438" s="255"/>
      <c r="D438" s="245" t="s">
        <v>176</v>
      </c>
      <c r="E438" s="256" t="s">
        <v>1</v>
      </c>
      <c r="F438" s="257" t="s">
        <v>609</v>
      </c>
      <c r="G438" s="255"/>
      <c r="H438" s="258">
        <v>240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AT438" s="264" t="s">
        <v>176</v>
      </c>
      <c r="AU438" s="264" t="s">
        <v>87</v>
      </c>
      <c r="AV438" s="13" t="s">
        <v>87</v>
      </c>
      <c r="AW438" s="13" t="s">
        <v>32</v>
      </c>
      <c r="AX438" s="13" t="s">
        <v>78</v>
      </c>
      <c r="AY438" s="264" t="s">
        <v>166</v>
      </c>
    </row>
    <row r="439" s="14" customFormat="1">
      <c r="B439" s="265"/>
      <c r="C439" s="266"/>
      <c r="D439" s="245" t="s">
        <v>176</v>
      </c>
      <c r="E439" s="267" t="s">
        <v>1</v>
      </c>
      <c r="F439" s="268" t="s">
        <v>181</v>
      </c>
      <c r="G439" s="266"/>
      <c r="H439" s="269">
        <v>240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AT439" s="275" t="s">
        <v>176</v>
      </c>
      <c r="AU439" s="275" t="s">
        <v>87</v>
      </c>
      <c r="AV439" s="14" t="s">
        <v>174</v>
      </c>
      <c r="AW439" s="14" t="s">
        <v>32</v>
      </c>
      <c r="AX439" s="14" t="s">
        <v>85</v>
      </c>
      <c r="AY439" s="275" t="s">
        <v>166</v>
      </c>
    </row>
    <row r="440" s="1" customFormat="1" ht="16.5" customHeight="1">
      <c r="B440" s="37"/>
      <c r="C440" s="276" t="s">
        <v>841</v>
      </c>
      <c r="D440" s="276" t="s">
        <v>300</v>
      </c>
      <c r="E440" s="277" t="s">
        <v>842</v>
      </c>
      <c r="F440" s="278" t="s">
        <v>843</v>
      </c>
      <c r="G440" s="279" t="s">
        <v>218</v>
      </c>
      <c r="H440" s="280">
        <v>240</v>
      </c>
      <c r="I440" s="281"/>
      <c r="J440" s="282">
        <f>ROUND(I440*H440,2)</f>
        <v>0</v>
      </c>
      <c r="K440" s="278" t="s">
        <v>173</v>
      </c>
      <c r="L440" s="283"/>
      <c r="M440" s="284" t="s">
        <v>1</v>
      </c>
      <c r="N440" s="285" t="s">
        <v>43</v>
      </c>
      <c r="O440" s="85"/>
      <c r="P440" s="239">
        <f>O440*H440</f>
        <v>0</v>
      </c>
      <c r="Q440" s="239">
        <v>3.0000000000000001E-05</v>
      </c>
      <c r="R440" s="239">
        <f>Q440*H440</f>
        <v>0.0071999999999999998</v>
      </c>
      <c r="S440" s="239">
        <v>0</v>
      </c>
      <c r="T440" s="240">
        <f>S440*H440</f>
        <v>0</v>
      </c>
      <c r="AR440" s="241" t="s">
        <v>303</v>
      </c>
      <c r="AT440" s="241" t="s">
        <v>300</v>
      </c>
      <c r="AU440" s="241" t="s">
        <v>87</v>
      </c>
      <c r="AY440" s="16" t="s">
        <v>166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6" t="s">
        <v>85</v>
      </c>
      <c r="BK440" s="242">
        <f>ROUND(I440*H440,2)</f>
        <v>0</v>
      </c>
      <c r="BL440" s="16" t="s">
        <v>219</v>
      </c>
      <c r="BM440" s="241" t="s">
        <v>844</v>
      </c>
    </row>
    <row r="441" s="1" customFormat="1" ht="24" customHeight="1">
      <c r="B441" s="37"/>
      <c r="C441" s="230" t="s">
        <v>845</v>
      </c>
      <c r="D441" s="230" t="s">
        <v>169</v>
      </c>
      <c r="E441" s="231" t="s">
        <v>846</v>
      </c>
      <c r="F441" s="232" t="s">
        <v>847</v>
      </c>
      <c r="G441" s="233" t="s">
        <v>234</v>
      </c>
      <c r="H441" s="234">
        <v>450</v>
      </c>
      <c r="I441" s="235"/>
      <c r="J441" s="236">
        <f>ROUND(I441*H441,2)</f>
        <v>0</v>
      </c>
      <c r="K441" s="232" t="s">
        <v>173</v>
      </c>
      <c r="L441" s="42"/>
      <c r="M441" s="237" t="s">
        <v>1</v>
      </c>
      <c r="N441" s="238" t="s">
        <v>43</v>
      </c>
      <c r="O441" s="85"/>
      <c r="P441" s="239">
        <f>O441*H441</f>
        <v>0</v>
      </c>
      <c r="Q441" s="239">
        <v>0</v>
      </c>
      <c r="R441" s="239">
        <f>Q441*H441</f>
        <v>0</v>
      </c>
      <c r="S441" s="239">
        <v>0.00027</v>
      </c>
      <c r="T441" s="240">
        <f>S441*H441</f>
        <v>0.1215</v>
      </c>
      <c r="AR441" s="241" t="s">
        <v>219</v>
      </c>
      <c r="AT441" s="241" t="s">
        <v>169</v>
      </c>
      <c r="AU441" s="241" t="s">
        <v>87</v>
      </c>
      <c r="AY441" s="16" t="s">
        <v>166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85</v>
      </c>
      <c r="BK441" s="242">
        <f>ROUND(I441*H441,2)</f>
        <v>0</v>
      </c>
      <c r="BL441" s="16" t="s">
        <v>219</v>
      </c>
      <c r="BM441" s="241" t="s">
        <v>848</v>
      </c>
    </row>
    <row r="442" s="13" customFormat="1">
      <c r="B442" s="254"/>
      <c r="C442" s="255"/>
      <c r="D442" s="245" t="s">
        <v>176</v>
      </c>
      <c r="E442" s="256" t="s">
        <v>1</v>
      </c>
      <c r="F442" s="257" t="s">
        <v>849</v>
      </c>
      <c r="G442" s="255"/>
      <c r="H442" s="258">
        <v>450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176</v>
      </c>
      <c r="AU442" s="264" t="s">
        <v>87</v>
      </c>
      <c r="AV442" s="13" t="s">
        <v>87</v>
      </c>
      <c r="AW442" s="13" t="s">
        <v>32</v>
      </c>
      <c r="AX442" s="13" t="s">
        <v>78</v>
      </c>
      <c r="AY442" s="264" t="s">
        <v>166</v>
      </c>
    </row>
    <row r="443" s="14" customFormat="1">
      <c r="B443" s="265"/>
      <c r="C443" s="266"/>
      <c r="D443" s="245" t="s">
        <v>176</v>
      </c>
      <c r="E443" s="267" t="s">
        <v>1</v>
      </c>
      <c r="F443" s="268" t="s">
        <v>181</v>
      </c>
      <c r="G443" s="266"/>
      <c r="H443" s="269">
        <v>450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AT443" s="275" t="s">
        <v>176</v>
      </c>
      <c r="AU443" s="275" t="s">
        <v>87</v>
      </c>
      <c r="AV443" s="14" t="s">
        <v>174</v>
      </c>
      <c r="AW443" s="14" t="s">
        <v>32</v>
      </c>
      <c r="AX443" s="14" t="s">
        <v>85</v>
      </c>
      <c r="AY443" s="275" t="s">
        <v>166</v>
      </c>
    </row>
    <row r="444" s="1" customFormat="1" ht="24" customHeight="1">
      <c r="B444" s="37"/>
      <c r="C444" s="230" t="s">
        <v>850</v>
      </c>
      <c r="D444" s="230" t="s">
        <v>169</v>
      </c>
      <c r="E444" s="231" t="s">
        <v>851</v>
      </c>
      <c r="F444" s="232" t="s">
        <v>852</v>
      </c>
      <c r="G444" s="233" t="s">
        <v>234</v>
      </c>
      <c r="H444" s="234">
        <v>75</v>
      </c>
      <c r="I444" s="235"/>
      <c r="J444" s="236">
        <f>ROUND(I444*H444,2)</f>
        <v>0</v>
      </c>
      <c r="K444" s="232" t="s">
        <v>173</v>
      </c>
      <c r="L444" s="42"/>
      <c r="M444" s="237" t="s">
        <v>1</v>
      </c>
      <c r="N444" s="238" t="s">
        <v>43</v>
      </c>
      <c r="O444" s="8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AR444" s="241" t="s">
        <v>219</v>
      </c>
      <c r="AT444" s="241" t="s">
        <v>169</v>
      </c>
      <c r="AU444" s="241" t="s">
        <v>87</v>
      </c>
      <c r="AY444" s="16" t="s">
        <v>166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6" t="s">
        <v>85</v>
      </c>
      <c r="BK444" s="242">
        <f>ROUND(I444*H444,2)</f>
        <v>0</v>
      </c>
      <c r="BL444" s="16" t="s">
        <v>219</v>
      </c>
      <c r="BM444" s="241" t="s">
        <v>853</v>
      </c>
    </row>
    <row r="445" s="1" customFormat="1" ht="16.5" customHeight="1">
      <c r="B445" s="37"/>
      <c r="C445" s="276" t="s">
        <v>854</v>
      </c>
      <c r="D445" s="276" t="s">
        <v>300</v>
      </c>
      <c r="E445" s="277" t="s">
        <v>855</v>
      </c>
      <c r="F445" s="278" t="s">
        <v>856</v>
      </c>
      <c r="G445" s="279" t="s">
        <v>234</v>
      </c>
      <c r="H445" s="280">
        <v>90</v>
      </c>
      <c r="I445" s="281"/>
      <c r="J445" s="282">
        <f>ROUND(I445*H445,2)</f>
        <v>0</v>
      </c>
      <c r="K445" s="278" t="s">
        <v>173</v>
      </c>
      <c r="L445" s="283"/>
      <c r="M445" s="284" t="s">
        <v>1</v>
      </c>
      <c r="N445" s="285" t="s">
        <v>43</v>
      </c>
      <c r="O445" s="85"/>
      <c r="P445" s="239">
        <f>O445*H445</f>
        <v>0</v>
      </c>
      <c r="Q445" s="239">
        <v>5.0000000000000002E-05</v>
      </c>
      <c r="R445" s="239">
        <f>Q445*H445</f>
        <v>0.0045000000000000005</v>
      </c>
      <c r="S445" s="239">
        <v>0</v>
      </c>
      <c r="T445" s="240">
        <f>S445*H445</f>
        <v>0</v>
      </c>
      <c r="AR445" s="241" t="s">
        <v>303</v>
      </c>
      <c r="AT445" s="241" t="s">
        <v>300</v>
      </c>
      <c r="AU445" s="241" t="s">
        <v>87</v>
      </c>
      <c r="AY445" s="16" t="s">
        <v>166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6" t="s">
        <v>85</v>
      </c>
      <c r="BK445" s="242">
        <f>ROUND(I445*H445,2)</f>
        <v>0</v>
      </c>
      <c r="BL445" s="16" t="s">
        <v>219</v>
      </c>
      <c r="BM445" s="241" t="s">
        <v>857</v>
      </c>
    </row>
    <row r="446" s="13" customFormat="1">
      <c r="B446" s="254"/>
      <c r="C446" s="255"/>
      <c r="D446" s="245" t="s">
        <v>176</v>
      </c>
      <c r="E446" s="255"/>
      <c r="F446" s="257" t="s">
        <v>858</v>
      </c>
      <c r="G446" s="255"/>
      <c r="H446" s="258">
        <v>90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176</v>
      </c>
      <c r="AU446" s="264" t="s">
        <v>87</v>
      </c>
      <c r="AV446" s="13" t="s">
        <v>87</v>
      </c>
      <c r="AW446" s="13" t="s">
        <v>4</v>
      </c>
      <c r="AX446" s="13" t="s">
        <v>85</v>
      </c>
      <c r="AY446" s="264" t="s">
        <v>166</v>
      </c>
    </row>
    <row r="447" s="1" customFormat="1" ht="24" customHeight="1">
      <c r="B447" s="37"/>
      <c r="C447" s="230" t="s">
        <v>859</v>
      </c>
      <c r="D447" s="230" t="s">
        <v>169</v>
      </c>
      <c r="E447" s="231" t="s">
        <v>860</v>
      </c>
      <c r="F447" s="232" t="s">
        <v>861</v>
      </c>
      <c r="G447" s="233" t="s">
        <v>234</v>
      </c>
      <c r="H447" s="234">
        <v>450</v>
      </c>
      <c r="I447" s="235"/>
      <c r="J447" s="236">
        <f>ROUND(I447*H447,2)</f>
        <v>0</v>
      </c>
      <c r="K447" s="232" t="s">
        <v>173</v>
      </c>
      <c r="L447" s="42"/>
      <c r="M447" s="237" t="s">
        <v>1</v>
      </c>
      <c r="N447" s="238" t="s">
        <v>43</v>
      </c>
      <c r="O447" s="85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AR447" s="241" t="s">
        <v>219</v>
      </c>
      <c r="AT447" s="241" t="s">
        <v>169</v>
      </c>
      <c r="AU447" s="241" t="s">
        <v>87</v>
      </c>
      <c r="AY447" s="16" t="s">
        <v>166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6" t="s">
        <v>85</v>
      </c>
      <c r="BK447" s="242">
        <f>ROUND(I447*H447,2)</f>
        <v>0</v>
      </c>
      <c r="BL447" s="16" t="s">
        <v>219</v>
      </c>
      <c r="BM447" s="241" t="s">
        <v>862</v>
      </c>
    </row>
    <row r="448" s="1" customFormat="1" ht="16.5" customHeight="1">
      <c r="B448" s="37"/>
      <c r="C448" s="276" t="s">
        <v>863</v>
      </c>
      <c r="D448" s="276" t="s">
        <v>300</v>
      </c>
      <c r="E448" s="277" t="s">
        <v>864</v>
      </c>
      <c r="F448" s="278" t="s">
        <v>865</v>
      </c>
      <c r="G448" s="279" t="s">
        <v>234</v>
      </c>
      <c r="H448" s="280">
        <v>540</v>
      </c>
      <c r="I448" s="281"/>
      <c r="J448" s="282">
        <f>ROUND(I448*H448,2)</f>
        <v>0</v>
      </c>
      <c r="K448" s="278" t="s">
        <v>173</v>
      </c>
      <c r="L448" s="283"/>
      <c r="M448" s="284" t="s">
        <v>1</v>
      </c>
      <c r="N448" s="285" t="s">
        <v>43</v>
      </c>
      <c r="O448" s="85"/>
      <c r="P448" s="239">
        <f>O448*H448</f>
        <v>0</v>
      </c>
      <c r="Q448" s="239">
        <v>0.00012</v>
      </c>
      <c r="R448" s="239">
        <f>Q448*H448</f>
        <v>0.064799999999999996</v>
      </c>
      <c r="S448" s="239">
        <v>0</v>
      </c>
      <c r="T448" s="240">
        <f>S448*H448</f>
        <v>0</v>
      </c>
      <c r="AR448" s="241" t="s">
        <v>303</v>
      </c>
      <c r="AT448" s="241" t="s">
        <v>300</v>
      </c>
      <c r="AU448" s="241" t="s">
        <v>87</v>
      </c>
      <c r="AY448" s="16" t="s">
        <v>166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6" t="s">
        <v>85</v>
      </c>
      <c r="BK448" s="242">
        <f>ROUND(I448*H448,2)</f>
        <v>0</v>
      </c>
      <c r="BL448" s="16" t="s">
        <v>219</v>
      </c>
      <c r="BM448" s="241" t="s">
        <v>866</v>
      </c>
    </row>
    <row r="449" s="13" customFormat="1">
      <c r="B449" s="254"/>
      <c r="C449" s="255"/>
      <c r="D449" s="245" t="s">
        <v>176</v>
      </c>
      <c r="E449" s="255"/>
      <c r="F449" s="257" t="s">
        <v>867</v>
      </c>
      <c r="G449" s="255"/>
      <c r="H449" s="258">
        <v>540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AT449" s="264" t="s">
        <v>176</v>
      </c>
      <c r="AU449" s="264" t="s">
        <v>87</v>
      </c>
      <c r="AV449" s="13" t="s">
        <v>87</v>
      </c>
      <c r="AW449" s="13" t="s">
        <v>4</v>
      </c>
      <c r="AX449" s="13" t="s">
        <v>85</v>
      </c>
      <c r="AY449" s="264" t="s">
        <v>166</v>
      </c>
    </row>
    <row r="450" s="1" customFormat="1" ht="24" customHeight="1">
      <c r="B450" s="37"/>
      <c r="C450" s="230" t="s">
        <v>868</v>
      </c>
      <c r="D450" s="230" t="s">
        <v>169</v>
      </c>
      <c r="E450" s="231" t="s">
        <v>869</v>
      </c>
      <c r="F450" s="232" t="s">
        <v>870</v>
      </c>
      <c r="G450" s="233" t="s">
        <v>234</v>
      </c>
      <c r="H450" s="234">
        <v>150</v>
      </c>
      <c r="I450" s="235"/>
      <c r="J450" s="236">
        <f>ROUND(I450*H450,2)</f>
        <v>0</v>
      </c>
      <c r="K450" s="232" t="s">
        <v>173</v>
      </c>
      <c r="L450" s="42"/>
      <c r="M450" s="237" t="s">
        <v>1</v>
      </c>
      <c r="N450" s="238" t="s">
        <v>43</v>
      </c>
      <c r="O450" s="85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AR450" s="241" t="s">
        <v>219</v>
      </c>
      <c r="AT450" s="241" t="s">
        <v>169</v>
      </c>
      <c r="AU450" s="241" t="s">
        <v>87</v>
      </c>
      <c r="AY450" s="16" t="s">
        <v>166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85</v>
      </c>
      <c r="BK450" s="242">
        <f>ROUND(I450*H450,2)</f>
        <v>0</v>
      </c>
      <c r="BL450" s="16" t="s">
        <v>219</v>
      </c>
      <c r="BM450" s="241" t="s">
        <v>871</v>
      </c>
    </row>
    <row r="451" s="1" customFormat="1" ht="16.5" customHeight="1">
      <c r="B451" s="37"/>
      <c r="C451" s="276" t="s">
        <v>872</v>
      </c>
      <c r="D451" s="276" t="s">
        <v>300</v>
      </c>
      <c r="E451" s="277" t="s">
        <v>873</v>
      </c>
      <c r="F451" s="278" t="s">
        <v>874</v>
      </c>
      <c r="G451" s="279" t="s">
        <v>234</v>
      </c>
      <c r="H451" s="280">
        <v>180</v>
      </c>
      <c r="I451" s="281"/>
      <c r="J451" s="282">
        <f>ROUND(I451*H451,2)</f>
        <v>0</v>
      </c>
      <c r="K451" s="278" t="s">
        <v>173</v>
      </c>
      <c r="L451" s="283"/>
      <c r="M451" s="284" t="s">
        <v>1</v>
      </c>
      <c r="N451" s="285" t="s">
        <v>43</v>
      </c>
      <c r="O451" s="85"/>
      <c r="P451" s="239">
        <f>O451*H451</f>
        <v>0</v>
      </c>
      <c r="Q451" s="239">
        <v>0.00017000000000000001</v>
      </c>
      <c r="R451" s="239">
        <f>Q451*H451</f>
        <v>0.030600000000000002</v>
      </c>
      <c r="S451" s="239">
        <v>0</v>
      </c>
      <c r="T451" s="240">
        <f>S451*H451</f>
        <v>0</v>
      </c>
      <c r="AR451" s="241" t="s">
        <v>303</v>
      </c>
      <c r="AT451" s="241" t="s">
        <v>300</v>
      </c>
      <c r="AU451" s="241" t="s">
        <v>87</v>
      </c>
      <c r="AY451" s="16" t="s">
        <v>166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6" t="s">
        <v>85</v>
      </c>
      <c r="BK451" s="242">
        <f>ROUND(I451*H451,2)</f>
        <v>0</v>
      </c>
      <c r="BL451" s="16" t="s">
        <v>219</v>
      </c>
      <c r="BM451" s="241" t="s">
        <v>875</v>
      </c>
    </row>
    <row r="452" s="13" customFormat="1">
      <c r="B452" s="254"/>
      <c r="C452" s="255"/>
      <c r="D452" s="245" t="s">
        <v>176</v>
      </c>
      <c r="E452" s="255"/>
      <c r="F452" s="257" t="s">
        <v>876</v>
      </c>
      <c r="G452" s="255"/>
      <c r="H452" s="258">
        <v>180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176</v>
      </c>
      <c r="AU452" s="264" t="s">
        <v>87</v>
      </c>
      <c r="AV452" s="13" t="s">
        <v>87</v>
      </c>
      <c r="AW452" s="13" t="s">
        <v>4</v>
      </c>
      <c r="AX452" s="13" t="s">
        <v>85</v>
      </c>
      <c r="AY452" s="264" t="s">
        <v>166</v>
      </c>
    </row>
    <row r="453" s="1" customFormat="1" ht="36" customHeight="1">
      <c r="B453" s="37"/>
      <c r="C453" s="230" t="s">
        <v>877</v>
      </c>
      <c r="D453" s="230" t="s">
        <v>169</v>
      </c>
      <c r="E453" s="231" t="s">
        <v>878</v>
      </c>
      <c r="F453" s="232" t="s">
        <v>879</v>
      </c>
      <c r="G453" s="233" t="s">
        <v>218</v>
      </c>
      <c r="H453" s="234">
        <v>240</v>
      </c>
      <c r="I453" s="235"/>
      <c r="J453" s="236">
        <f>ROUND(I453*H453,2)</f>
        <v>0</v>
      </c>
      <c r="K453" s="232" t="s">
        <v>173</v>
      </c>
      <c r="L453" s="42"/>
      <c r="M453" s="237" t="s">
        <v>1</v>
      </c>
      <c r="N453" s="238" t="s">
        <v>43</v>
      </c>
      <c r="O453" s="85"/>
      <c r="P453" s="239">
        <f>O453*H453</f>
        <v>0</v>
      </c>
      <c r="Q453" s="239">
        <v>0</v>
      </c>
      <c r="R453" s="239">
        <f>Q453*H453</f>
        <v>0</v>
      </c>
      <c r="S453" s="239">
        <v>5.0000000000000002E-05</v>
      </c>
      <c r="T453" s="240">
        <f>S453*H453</f>
        <v>0.012</v>
      </c>
      <c r="AR453" s="241" t="s">
        <v>219</v>
      </c>
      <c r="AT453" s="241" t="s">
        <v>169</v>
      </c>
      <c r="AU453" s="241" t="s">
        <v>87</v>
      </c>
      <c r="AY453" s="16" t="s">
        <v>166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6" t="s">
        <v>85</v>
      </c>
      <c r="BK453" s="242">
        <f>ROUND(I453*H453,2)</f>
        <v>0</v>
      </c>
      <c r="BL453" s="16" t="s">
        <v>219</v>
      </c>
      <c r="BM453" s="241" t="s">
        <v>880</v>
      </c>
    </row>
    <row r="454" s="13" customFormat="1">
      <c r="B454" s="254"/>
      <c r="C454" s="255"/>
      <c r="D454" s="245" t="s">
        <v>176</v>
      </c>
      <c r="E454" s="256" t="s">
        <v>1</v>
      </c>
      <c r="F454" s="257" t="s">
        <v>609</v>
      </c>
      <c r="G454" s="255"/>
      <c r="H454" s="258">
        <v>240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176</v>
      </c>
      <c r="AU454" s="264" t="s">
        <v>87</v>
      </c>
      <c r="AV454" s="13" t="s">
        <v>87</v>
      </c>
      <c r="AW454" s="13" t="s">
        <v>32</v>
      </c>
      <c r="AX454" s="13" t="s">
        <v>78</v>
      </c>
      <c r="AY454" s="264" t="s">
        <v>166</v>
      </c>
    </row>
    <row r="455" s="14" customFormat="1">
      <c r="B455" s="265"/>
      <c r="C455" s="266"/>
      <c r="D455" s="245" t="s">
        <v>176</v>
      </c>
      <c r="E455" s="267" t="s">
        <v>1</v>
      </c>
      <c r="F455" s="268" t="s">
        <v>181</v>
      </c>
      <c r="G455" s="266"/>
      <c r="H455" s="269">
        <v>240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AT455" s="275" t="s">
        <v>176</v>
      </c>
      <c r="AU455" s="275" t="s">
        <v>87</v>
      </c>
      <c r="AV455" s="14" t="s">
        <v>174</v>
      </c>
      <c r="AW455" s="14" t="s">
        <v>32</v>
      </c>
      <c r="AX455" s="14" t="s">
        <v>85</v>
      </c>
      <c r="AY455" s="275" t="s">
        <v>166</v>
      </c>
    </row>
    <row r="456" s="1" customFormat="1" ht="24" customHeight="1">
      <c r="B456" s="37"/>
      <c r="C456" s="230" t="s">
        <v>881</v>
      </c>
      <c r="D456" s="230" t="s">
        <v>169</v>
      </c>
      <c r="E456" s="231" t="s">
        <v>882</v>
      </c>
      <c r="F456" s="232" t="s">
        <v>883</v>
      </c>
      <c r="G456" s="233" t="s">
        <v>218</v>
      </c>
      <c r="H456" s="234">
        <v>1</v>
      </c>
      <c r="I456" s="235"/>
      <c r="J456" s="236">
        <f>ROUND(I456*H456,2)</f>
        <v>0</v>
      </c>
      <c r="K456" s="232" t="s">
        <v>173</v>
      </c>
      <c r="L456" s="42"/>
      <c r="M456" s="237" t="s">
        <v>1</v>
      </c>
      <c r="N456" s="238" t="s">
        <v>43</v>
      </c>
      <c r="O456" s="85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AR456" s="241" t="s">
        <v>219</v>
      </c>
      <c r="AT456" s="241" t="s">
        <v>169</v>
      </c>
      <c r="AU456" s="241" t="s">
        <v>87</v>
      </c>
      <c r="AY456" s="16" t="s">
        <v>166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6" t="s">
        <v>85</v>
      </c>
      <c r="BK456" s="242">
        <f>ROUND(I456*H456,2)</f>
        <v>0</v>
      </c>
      <c r="BL456" s="16" t="s">
        <v>219</v>
      </c>
      <c r="BM456" s="241" t="s">
        <v>884</v>
      </c>
    </row>
    <row r="457" s="1" customFormat="1" ht="16.5" customHeight="1">
      <c r="B457" s="37"/>
      <c r="C457" s="230" t="s">
        <v>885</v>
      </c>
      <c r="D457" s="230" t="s">
        <v>169</v>
      </c>
      <c r="E457" s="231" t="s">
        <v>886</v>
      </c>
      <c r="F457" s="232" t="s">
        <v>887</v>
      </c>
      <c r="G457" s="233" t="s">
        <v>218</v>
      </c>
      <c r="H457" s="234">
        <v>60</v>
      </c>
      <c r="I457" s="235"/>
      <c r="J457" s="236">
        <f>ROUND(I457*H457,2)</f>
        <v>0</v>
      </c>
      <c r="K457" s="232" t="s">
        <v>1</v>
      </c>
      <c r="L457" s="42"/>
      <c r="M457" s="237" t="s">
        <v>1</v>
      </c>
      <c r="N457" s="238" t="s">
        <v>43</v>
      </c>
      <c r="O457" s="85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AR457" s="241" t="s">
        <v>219</v>
      </c>
      <c r="AT457" s="241" t="s">
        <v>169</v>
      </c>
      <c r="AU457" s="241" t="s">
        <v>87</v>
      </c>
      <c r="AY457" s="16" t="s">
        <v>166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6" t="s">
        <v>85</v>
      </c>
      <c r="BK457" s="242">
        <f>ROUND(I457*H457,2)</f>
        <v>0</v>
      </c>
      <c r="BL457" s="16" t="s">
        <v>219</v>
      </c>
      <c r="BM457" s="241" t="s">
        <v>888</v>
      </c>
    </row>
    <row r="458" s="1" customFormat="1" ht="16.5" customHeight="1">
      <c r="B458" s="37"/>
      <c r="C458" s="230" t="s">
        <v>889</v>
      </c>
      <c r="D458" s="230" t="s">
        <v>169</v>
      </c>
      <c r="E458" s="231" t="s">
        <v>890</v>
      </c>
      <c r="F458" s="232" t="s">
        <v>891</v>
      </c>
      <c r="G458" s="233" t="s">
        <v>218</v>
      </c>
      <c r="H458" s="234">
        <v>30</v>
      </c>
      <c r="I458" s="235"/>
      <c r="J458" s="236">
        <f>ROUND(I458*H458,2)</f>
        <v>0</v>
      </c>
      <c r="K458" s="232" t="s">
        <v>1</v>
      </c>
      <c r="L458" s="42"/>
      <c r="M458" s="237" t="s">
        <v>1</v>
      </c>
      <c r="N458" s="238" t="s">
        <v>43</v>
      </c>
      <c r="O458" s="85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AR458" s="241" t="s">
        <v>219</v>
      </c>
      <c r="AT458" s="241" t="s">
        <v>169</v>
      </c>
      <c r="AU458" s="241" t="s">
        <v>87</v>
      </c>
      <c r="AY458" s="16" t="s">
        <v>166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6" t="s">
        <v>85</v>
      </c>
      <c r="BK458" s="242">
        <f>ROUND(I458*H458,2)</f>
        <v>0</v>
      </c>
      <c r="BL458" s="16" t="s">
        <v>219</v>
      </c>
      <c r="BM458" s="241" t="s">
        <v>892</v>
      </c>
    </row>
    <row r="459" s="1" customFormat="1" ht="16.5" customHeight="1">
      <c r="B459" s="37"/>
      <c r="C459" s="230" t="s">
        <v>893</v>
      </c>
      <c r="D459" s="230" t="s">
        <v>169</v>
      </c>
      <c r="E459" s="231" t="s">
        <v>894</v>
      </c>
      <c r="F459" s="232" t="s">
        <v>895</v>
      </c>
      <c r="G459" s="233" t="s">
        <v>218</v>
      </c>
      <c r="H459" s="234">
        <v>90</v>
      </c>
      <c r="I459" s="235"/>
      <c r="J459" s="236">
        <f>ROUND(I459*H459,2)</f>
        <v>0</v>
      </c>
      <c r="K459" s="232" t="s">
        <v>1</v>
      </c>
      <c r="L459" s="42"/>
      <c r="M459" s="237" t="s">
        <v>1</v>
      </c>
      <c r="N459" s="238" t="s">
        <v>43</v>
      </c>
      <c r="O459" s="85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AR459" s="241" t="s">
        <v>219</v>
      </c>
      <c r="AT459" s="241" t="s">
        <v>169</v>
      </c>
      <c r="AU459" s="241" t="s">
        <v>87</v>
      </c>
      <c r="AY459" s="16" t="s">
        <v>166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6" t="s">
        <v>85</v>
      </c>
      <c r="BK459" s="242">
        <f>ROUND(I459*H459,2)</f>
        <v>0</v>
      </c>
      <c r="BL459" s="16" t="s">
        <v>219</v>
      </c>
      <c r="BM459" s="241" t="s">
        <v>896</v>
      </c>
    </row>
    <row r="460" s="1" customFormat="1" ht="24" customHeight="1">
      <c r="B460" s="37"/>
      <c r="C460" s="230" t="s">
        <v>897</v>
      </c>
      <c r="D460" s="230" t="s">
        <v>169</v>
      </c>
      <c r="E460" s="231" t="s">
        <v>898</v>
      </c>
      <c r="F460" s="232" t="s">
        <v>899</v>
      </c>
      <c r="G460" s="233" t="s">
        <v>218</v>
      </c>
      <c r="H460" s="234">
        <v>120</v>
      </c>
      <c r="I460" s="235"/>
      <c r="J460" s="236">
        <f>ROUND(I460*H460,2)</f>
        <v>0</v>
      </c>
      <c r="K460" s="232" t="s">
        <v>1</v>
      </c>
      <c r="L460" s="42"/>
      <c r="M460" s="237" t="s">
        <v>1</v>
      </c>
      <c r="N460" s="238" t="s">
        <v>43</v>
      </c>
      <c r="O460" s="85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AR460" s="241" t="s">
        <v>219</v>
      </c>
      <c r="AT460" s="241" t="s">
        <v>169</v>
      </c>
      <c r="AU460" s="241" t="s">
        <v>87</v>
      </c>
      <c r="AY460" s="16" t="s">
        <v>166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6" t="s">
        <v>85</v>
      </c>
      <c r="BK460" s="242">
        <f>ROUND(I460*H460,2)</f>
        <v>0</v>
      </c>
      <c r="BL460" s="16" t="s">
        <v>219</v>
      </c>
      <c r="BM460" s="241" t="s">
        <v>900</v>
      </c>
    </row>
    <row r="461" s="1" customFormat="1" ht="24" customHeight="1">
      <c r="B461" s="37"/>
      <c r="C461" s="230" t="s">
        <v>901</v>
      </c>
      <c r="D461" s="230" t="s">
        <v>169</v>
      </c>
      <c r="E461" s="231" t="s">
        <v>902</v>
      </c>
      <c r="F461" s="232" t="s">
        <v>903</v>
      </c>
      <c r="G461" s="233" t="s">
        <v>218</v>
      </c>
      <c r="H461" s="234">
        <v>30</v>
      </c>
      <c r="I461" s="235"/>
      <c r="J461" s="236">
        <f>ROUND(I461*H461,2)</f>
        <v>0</v>
      </c>
      <c r="K461" s="232" t="s">
        <v>1</v>
      </c>
      <c r="L461" s="42"/>
      <c r="M461" s="237" t="s">
        <v>1</v>
      </c>
      <c r="N461" s="238" t="s">
        <v>43</v>
      </c>
      <c r="O461" s="85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AR461" s="241" t="s">
        <v>219</v>
      </c>
      <c r="AT461" s="241" t="s">
        <v>169</v>
      </c>
      <c r="AU461" s="241" t="s">
        <v>87</v>
      </c>
      <c r="AY461" s="16" t="s">
        <v>166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6" t="s">
        <v>85</v>
      </c>
      <c r="BK461" s="242">
        <f>ROUND(I461*H461,2)</f>
        <v>0</v>
      </c>
      <c r="BL461" s="16" t="s">
        <v>219</v>
      </c>
      <c r="BM461" s="241" t="s">
        <v>904</v>
      </c>
    </row>
    <row r="462" s="1" customFormat="1" ht="16.5" customHeight="1">
      <c r="B462" s="37"/>
      <c r="C462" s="230" t="s">
        <v>905</v>
      </c>
      <c r="D462" s="230" t="s">
        <v>169</v>
      </c>
      <c r="E462" s="231" t="s">
        <v>906</v>
      </c>
      <c r="F462" s="232" t="s">
        <v>907</v>
      </c>
      <c r="G462" s="233" t="s">
        <v>218</v>
      </c>
      <c r="H462" s="234">
        <v>60</v>
      </c>
      <c r="I462" s="235"/>
      <c r="J462" s="236">
        <f>ROUND(I462*H462,2)</f>
        <v>0</v>
      </c>
      <c r="K462" s="232" t="s">
        <v>1</v>
      </c>
      <c r="L462" s="42"/>
      <c r="M462" s="237" t="s">
        <v>1</v>
      </c>
      <c r="N462" s="238" t="s">
        <v>43</v>
      </c>
      <c r="O462" s="8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AR462" s="241" t="s">
        <v>219</v>
      </c>
      <c r="AT462" s="241" t="s">
        <v>169</v>
      </c>
      <c r="AU462" s="241" t="s">
        <v>87</v>
      </c>
      <c r="AY462" s="16" t="s">
        <v>166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6" t="s">
        <v>85</v>
      </c>
      <c r="BK462" s="242">
        <f>ROUND(I462*H462,2)</f>
        <v>0</v>
      </c>
      <c r="BL462" s="16" t="s">
        <v>219</v>
      </c>
      <c r="BM462" s="241" t="s">
        <v>908</v>
      </c>
    </row>
    <row r="463" s="1" customFormat="1" ht="16.5" customHeight="1">
      <c r="B463" s="37"/>
      <c r="C463" s="230" t="s">
        <v>909</v>
      </c>
      <c r="D463" s="230" t="s">
        <v>169</v>
      </c>
      <c r="E463" s="231" t="s">
        <v>910</v>
      </c>
      <c r="F463" s="232" t="s">
        <v>911</v>
      </c>
      <c r="G463" s="233" t="s">
        <v>218</v>
      </c>
      <c r="H463" s="234">
        <v>60</v>
      </c>
      <c r="I463" s="235"/>
      <c r="J463" s="236">
        <f>ROUND(I463*H463,2)</f>
        <v>0</v>
      </c>
      <c r="K463" s="232" t="s">
        <v>1</v>
      </c>
      <c r="L463" s="42"/>
      <c r="M463" s="237" t="s">
        <v>1</v>
      </c>
      <c r="N463" s="238" t="s">
        <v>43</v>
      </c>
      <c r="O463" s="85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AR463" s="241" t="s">
        <v>219</v>
      </c>
      <c r="AT463" s="241" t="s">
        <v>169</v>
      </c>
      <c r="AU463" s="241" t="s">
        <v>87</v>
      </c>
      <c r="AY463" s="16" t="s">
        <v>166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6" t="s">
        <v>85</v>
      </c>
      <c r="BK463" s="242">
        <f>ROUND(I463*H463,2)</f>
        <v>0</v>
      </c>
      <c r="BL463" s="16" t="s">
        <v>219</v>
      </c>
      <c r="BM463" s="241" t="s">
        <v>912</v>
      </c>
    </row>
    <row r="464" s="1" customFormat="1" ht="16.5" customHeight="1">
      <c r="B464" s="37"/>
      <c r="C464" s="230" t="s">
        <v>913</v>
      </c>
      <c r="D464" s="230" t="s">
        <v>169</v>
      </c>
      <c r="E464" s="231" t="s">
        <v>914</v>
      </c>
      <c r="F464" s="232" t="s">
        <v>915</v>
      </c>
      <c r="G464" s="233" t="s">
        <v>280</v>
      </c>
      <c r="H464" s="234">
        <v>30</v>
      </c>
      <c r="I464" s="235"/>
      <c r="J464" s="236">
        <f>ROUND(I464*H464,2)</f>
        <v>0</v>
      </c>
      <c r="K464" s="232" t="s">
        <v>1</v>
      </c>
      <c r="L464" s="42"/>
      <c r="M464" s="237" t="s">
        <v>1</v>
      </c>
      <c r="N464" s="238" t="s">
        <v>43</v>
      </c>
      <c r="O464" s="85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AR464" s="241" t="s">
        <v>219</v>
      </c>
      <c r="AT464" s="241" t="s">
        <v>169</v>
      </c>
      <c r="AU464" s="241" t="s">
        <v>87</v>
      </c>
      <c r="AY464" s="16" t="s">
        <v>166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6" t="s">
        <v>85</v>
      </c>
      <c r="BK464" s="242">
        <f>ROUND(I464*H464,2)</f>
        <v>0</v>
      </c>
      <c r="BL464" s="16" t="s">
        <v>219</v>
      </c>
      <c r="BM464" s="241" t="s">
        <v>916</v>
      </c>
    </row>
    <row r="465" s="1" customFormat="1" ht="16.5" customHeight="1">
      <c r="B465" s="37"/>
      <c r="C465" s="230" t="s">
        <v>917</v>
      </c>
      <c r="D465" s="230" t="s">
        <v>169</v>
      </c>
      <c r="E465" s="231" t="s">
        <v>918</v>
      </c>
      <c r="F465" s="232" t="s">
        <v>919</v>
      </c>
      <c r="G465" s="233" t="s">
        <v>280</v>
      </c>
      <c r="H465" s="234">
        <v>1</v>
      </c>
      <c r="I465" s="235"/>
      <c r="J465" s="236">
        <f>ROUND(I465*H465,2)</f>
        <v>0</v>
      </c>
      <c r="K465" s="232" t="s">
        <v>1</v>
      </c>
      <c r="L465" s="42"/>
      <c r="M465" s="237" t="s">
        <v>1</v>
      </c>
      <c r="N465" s="238" t="s">
        <v>43</v>
      </c>
      <c r="O465" s="85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AR465" s="241" t="s">
        <v>219</v>
      </c>
      <c r="AT465" s="241" t="s">
        <v>169</v>
      </c>
      <c r="AU465" s="241" t="s">
        <v>87</v>
      </c>
      <c r="AY465" s="16" t="s">
        <v>166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6" t="s">
        <v>85</v>
      </c>
      <c r="BK465" s="242">
        <f>ROUND(I465*H465,2)</f>
        <v>0</v>
      </c>
      <c r="BL465" s="16" t="s">
        <v>219</v>
      </c>
      <c r="BM465" s="241" t="s">
        <v>920</v>
      </c>
    </row>
    <row r="466" s="1" customFormat="1" ht="24" customHeight="1">
      <c r="B466" s="37"/>
      <c r="C466" s="230" t="s">
        <v>921</v>
      </c>
      <c r="D466" s="230" t="s">
        <v>169</v>
      </c>
      <c r="E466" s="231" t="s">
        <v>922</v>
      </c>
      <c r="F466" s="232" t="s">
        <v>923</v>
      </c>
      <c r="G466" s="233" t="s">
        <v>280</v>
      </c>
      <c r="H466" s="234">
        <v>30</v>
      </c>
      <c r="I466" s="235"/>
      <c r="J466" s="236">
        <f>ROUND(I466*H466,2)</f>
        <v>0</v>
      </c>
      <c r="K466" s="232" t="s">
        <v>1</v>
      </c>
      <c r="L466" s="42"/>
      <c r="M466" s="237" t="s">
        <v>1</v>
      </c>
      <c r="N466" s="238" t="s">
        <v>43</v>
      </c>
      <c r="O466" s="8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AR466" s="241" t="s">
        <v>219</v>
      </c>
      <c r="AT466" s="241" t="s">
        <v>169</v>
      </c>
      <c r="AU466" s="241" t="s">
        <v>87</v>
      </c>
      <c r="AY466" s="16" t="s">
        <v>166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6" t="s">
        <v>85</v>
      </c>
      <c r="BK466" s="242">
        <f>ROUND(I466*H466,2)</f>
        <v>0</v>
      </c>
      <c r="BL466" s="16" t="s">
        <v>219</v>
      </c>
      <c r="BM466" s="241" t="s">
        <v>924</v>
      </c>
    </row>
    <row r="467" s="1" customFormat="1" ht="24" customHeight="1">
      <c r="B467" s="37"/>
      <c r="C467" s="230" t="s">
        <v>925</v>
      </c>
      <c r="D467" s="230" t="s">
        <v>169</v>
      </c>
      <c r="E467" s="231" t="s">
        <v>926</v>
      </c>
      <c r="F467" s="232" t="s">
        <v>927</v>
      </c>
      <c r="G467" s="233" t="s">
        <v>192</v>
      </c>
      <c r="H467" s="234">
        <v>0.107</v>
      </c>
      <c r="I467" s="235"/>
      <c r="J467" s="236">
        <f>ROUND(I467*H467,2)</f>
        <v>0</v>
      </c>
      <c r="K467" s="232" t="s">
        <v>173</v>
      </c>
      <c r="L467" s="42"/>
      <c r="M467" s="237" t="s">
        <v>1</v>
      </c>
      <c r="N467" s="238" t="s">
        <v>43</v>
      </c>
      <c r="O467" s="85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AR467" s="241" t="s">
        <v>219</v>
      </c>
      <c r="AT467" s="241" t="s">
        <v>169</v>
      </c>
      <c r="AU467" s="241" t="s">
        <v>87</v>
      </c>
      <c r="AY467" s="16" t="s">
        <v>166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6" t="s">
        <v>85</v>
      </c>
      <c r="BK467" s="242">
        <f>ROUND(I467*H467,2)</f>
        <v>0</v>
      </c>
      <c r="BL467" s="16" t="s">
        <v>219</v>
      </c>
      <c r="BM467" s="241" t="s">
        <v>928</v>
      </c>
    </row>
    <row r="468" s="11" customFormat="1" ht="22.8" customHeight="1">
      <c r="B468" s="214"/>
      <c r="C468" s="215"/>
      <c r="D468" s="216" t="s">
        <v>77</v>
      </c>
      <c r="E468" s="228" t="s">
        <v>282</v>
      </c>
      <c r="F468" s="228" t="s">
        <v>283</v>
      </c>
      <c r="G468" s="215"/>
      <c r="H468" s="215"/>
      <c r="I468" s="218"/>
      <c r="J468" s="229">
        <f>BK468</f>
        <v>0</v>
      </c>
      <c r="K468" s="215"/>
      <c r="L468" s="220"/>
      <c r="M468" s="221"/>
      <c r="N468" s="222"/>
      <c r="O468" s="222"/>
      <c r="P468" s="223">
        <f>SUM(P469:P476)</f>
        <v>0</v>
      </c>
      <c r="Q468" s="222"/>
      <c r="R468" s="223">
        <f>SUM(R469:R476)</f>
        <v>0.0117</v>
      </c>
      <c r="S468" s="222"/>
      <c r="T468" s="224">
        <f>SUM(T469:T476)</f>
        <v>0.17999999999999999</v>
      </c>
      <c r="AR468" s="225" t="s">
        <v>87</v>
      </c>
      <c r="AT468" s="226" t="s">
        <v>77</v>
      </c>
      <c r="AU468" s="226" t="s">
        <v>85</v>
      </c>
      <c r="AY468" s="225" t="s">
        <v>166</v>
      </c>
      <c r="BK468" s="227">
        <f>SUM(BK469:BK476)</f>
        <v>0</v>
      </c>
    </row>
    <row r="469" s="1" customFormat="1" ht="16.5" customHeight="1">
      <c r="B469" s="37"/>
      <c r="C469" s="230" t="s">
        <v>929</v>
      </c>
      <c r="D469" s="230" t="s">
        <v>169</v>
      </c>
      <c r="E469" s="231" t="s">
        <v>930</v>
      </c>
      <c r="F469" s="232" t="s">
        <v>931</v>
      </c>
      <c r="G469" s="233" t="s">
        <v>218</v>
      </c>
      <c r="H469" s="234">
        <v>30</v>
      </c>
      <c r="I469" s="235"/>
      <c r="J469" s="236">
        <f>ROUND(I469*H469,2)</f>
        <v>0</v>
      </c>
      <c r="K469" s="232" t="s">
        <v>173</v>
      </c>
      <c r="L469" s="42"/>
      <c r="M469" s="237" t="s">
        <v>1</v>
      </c>
      <c r="N469" s="238" t="s">
        <v>43</v>
      </c>
      <c r="O469" s="85"/>
      <c r="P469" s="239">
        <f>O469*H469</f>
        <v>0</v>
      </c>
      <c r="Q469" s="239">
        <v>0</v>
      </c>
      <c r="R469" s="239">
        <f>Q469*H469</f>
        <v>0</v>
      </c>
      <c r="S469" s="239">
        <v>0.0060000000000000001</v>
      </c>
      <c r="T469" s="240">
        <f>S469*H469</f>
        <v>0.17999999999999999</v>
      </c>
      <c r="AR469" s="241" t="s">
        <v>219</v>
      </c>
      <c r="AT469" s="241" t="s">
        <v>169</v>
      </c>
      <c r="AU469" s="241" t="s">
        <v>87</v>
      </c>
      <c r="AY469" s="16" t="s">
        <v>166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6" t="s">
        <v>85</v>
      </c>
      <c r="BK469" s="242">
        <f>ROUND(I469*H469,2)</f>
        <v>0</v>
      </c>
      <c r="BL469" s="16" t="s">
        <v>219</v>
      </c>
      <c r="BM469" s="241" t="s">
        <v>932</v>
      </c>
    </row>
    <row r="470" s="13" customFormat="1">
      <c r="B470" s="254"/>
      <c r="C470" s="255"/>
      <c r="D470" s="245" t="s">
        <v>176</v>
      </c>
      <c r="E470" s="256" t="s">
        <v>1</v>
      </c>
      <c r="F470" s="257" t="s">
        <v>221</v>
      </c>
      <c r="G470" s="255"/>
      <c r="H470" s="258">
        <v>30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AT470" s="264" t="s">
        <v>176</v>
      </c>
      <c r="AU470" s="264" t="s">
        <v>87</v>
      </c>
      <c r="AV470" s="13" t="s">
        <v>87</v>
      </c>
      <c r="AW470" s="13" t="s">
        <v>32</v>
      </c>
      <c r="AX470" s="13" t="s">
        <v>78</v>
      </c>
      <c r="AY470" s="264" t="s">
        <v>166</v>
      </c>
    </row>
    <row r="471" s="14" customFormat="1">
      <c r="B471" s="265"/>
      <c r="C471" s="266"/>
      <c r="D471" s="245" t="s">
        <v>176</v>
      </c>
      <c r="E471" s="267" t="s">
        <v>1</v>
      </c>
      <c r="F471" s="268" t="s">
        <v>181</v>
      </c>
      <c r="G471" s="266"/>
      <c r="H471" s="269">
        <v>30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AT471" s="275" t="s">
        <v>176</v>
      </c>
      <c r="AU471" s="275" t="s">
        <v>87</v>
      </c>
      <c r="AV471" s="14" t="s">
        <v>174</v>
      </c>
      <c r="AW471" s="14" t="s">
        <v>32</v>
      </c>
      <c r="AX471" s="14" t="s">
        <v>85</v>
      </c>
      <c r="AY471" s="275" t="s">
        <v>166</v>
      </c>
    </row>
    <row r="472" s="1" customFormat="1" ht="16.5" customHeight="1">
      <c r="B472" s="37"/>
      <c r="C472" s="230" t="s">
        <v>933</v>
      </c>
      <c r="D472" s="230" t="s">
        <v>169</v>
      </c>
      <c r="E472" s="231" t="s">
        <v>934</v>
      </c>
      <c r="F472" s="232" t="s">
        <v>935</v>
      </c>
      <c r="G472" s="233" t="s">
        <v>218</v>
      </c>
      <c r="H472" s="234">
        <v>30</v>
      </c>
      <c r="I472" s="235"/>
      <c r="J472" s="236">
        <f>ROUND(I472*H472,2)</f>
        <v>0</v>
      </c>
      <c r="K472" s="232" t="s">
        <v>173</v>
      </c>
      <c r="L472" s="42"/>
      <c r="M472" s="237" t="s">
        <v>1</v>
      </c>
      <c r="N472" s="238" t="s">
        <v>43</v>
      </c>
      <c r="O472" s="85"/>
      <c r="P472" s="239">
        <f>O472*H472</f>
        <v>0</v>
      </c>
      <c r="Q472" s="239">
        <v>3.0000000000000001E-05</v>
      </c>
      <c r="R472" s="239">
        <f>Q472*H472</f>
        <v>0.00089999999999999998</v>
      </c>
      <c r="S472" s="239">
        <v>0</v>
      </c>
      <c r="T472" s="240">
        <f>S472*H472</f>
        <v>0</v>
      </c>
      <c r="AR472" s="241" t="s">
        <v>219</v>
      </c>
      <c r="AT472" s="241" t="s">
        <v>169</v>
      </c>
      <c r="AU472" s="241" t="s">
        <v>87</v>
      </c>
      <c r="AY472" s="16" t="s">
        <v>166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6" t="s">
        <v>85</v>
      </c>
      <c r="BK472" s="242">
        <f>ROUND(I472*H472,2)</f>
        <v>0</v>
      </c>
      <c r="BL472" s="16" t="s">
        <v>219</v>
      </c>
      <c r="BM472" s="241" t="s">
        <v>936</v>
      </c>
    </row>
    <row r="473" s="13" customFormat="1">
      <c r="B473" s="254"/>
      <c r="C473" s="255"/>
      <c r="D473" s="245" t="s">
        <v>176</v>
      </c>
      <c r="E473" s="256" t="s">
        <v>1</v>
      </c>
      <c r="F473" s="257" t="s">
        <v>221</v>
      </c>
      <c r="G473" s="255"/>
      <c r="H473" s="258">
        <v>30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AT473" s="264" t="s">
        <v>176</v>
      </c>
      <c r="AU473" s="264" t="s">
        <v>87</v>
      </c>
      <c r="AV473" s="13" t="s">
        <v>87</v>
      </c>
      <c r="AW473" s="13" t="s">
        <v>32</v>
      </c>
      <c r="AX473" s="13" t="s">
        <v>78</v>
      </c>
      <c r="AY473" s="264" t="s">
        <v>166</v>
      </c>
    </row>
    <row r="474" s="14" customFormat="1">
      <c r="B474" s="265"/>
      <c r="C474" s="266"/>
      <c r="D474" s="245" t="s">
        <v>176</v>
      </c>
      <c r="E474" s="267" t="s">
        <v>1</v>
      </c>
      <c r="F474" s="268" t="s">
        <v>181</v>
      </c>
      <c r="G474" s="266"/>
      <c r="H474" s="269">
        <v>30</v>
      </c>
      <c r="I474" s="270"/>
      <c r="J474" s="266"/>
      <c r="K474" s="266"/>
      <c r="L474" s="271"/>
      <c r="M474" s="272"/>
      <c r="N474" s="273"/>
      <c r="O474" s="273"/>
      <c r="P474" s="273"/>
      <c r="Q474" s="273"/>
      <c r="R474" s="273"/>
      <c r="S474" s="273"/>
      <c r="T474" s="274"/>
      <c r="AT474" s="275" t="s">
        <v>176</v>
      </c>
      <c r="AU474" s="275" t="s">
        <v>87</v>
      </c>
      <c r="AV474" s="14" t="s">
        <v>174</v>
      </c>
      <c r="AW474" s="14" t="s">
        <v>32</v>
      </c>
      <c r="AX474" s="14" t="s">
        <v>85</v>
      </c>
      <c r="AY474" s="275" t="s">
        <v>166</v>
      </c>
    </row>
    <row r="475" s="1" customFormat="1" ht="16.5" customHeight="1">
      <c r="B475" s="37"/>
      <c r="C475" s="276" t="s">
        <v>937</v>
      </c>
      <c r="D475" s="276" t="s">
        <v>300</v>
      </c>
      <c r="E475" s="277" t="s">
        <v>938</v>
      </c>
      <c r="F475" s="278" t="s">
        <v>939</v>
      </c>
      <c r="G475" s="279" t="s">
        <v>218</v>
      </c>
      <c r="H475" s="280">
        <v>30</v>
      </c>
      <c r="I475" s="281"/>
      <c r="J475" s="282">
        <f>ROUND(I475*H475,2)</f>
        <v>0</v>
      </c>
      <c r="K475" s="278" t="s">
        <v>1</v>
      </c>
      <c r="L475" s="283"/>
      <c r="M475" s="284" t="s">
        <v>1</v>
      </c>
      <c r="N475" s="285" t="s">
        <v>43</v>
      </c>
      <c r="O475" s="85"/>
      <c r="P475" s="239">
        <f>O475*H475</f>
        <v>0</v>
      </c>
      <c r="Q475" s="239">
        <v>0.00036000000000000002</v>
      </c>
      <c r="R475" s="239">
        <f>Q475*H475</f>
        <v>0.010800000000000001</v>
      </c>
      <c r="S475" s="239">
        <v>0</v>
      </c>
      <c r="T475" s="240">
        <f>S475*H475</f>
        <v>0</v>
      </c>
      <c r="AR475" s="241" t="s">
        <v>303</v>
      </c>
      <c r="AT475" s="241" t="s">
        <v>300</v>
      </c>
      <c r="AU475" s="241" t="s">
        <v>87</v>
      </c>
      <c r="AY475" s="16" t="s">
        <v>166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6" t="s">
        <v>85</v>
      </c>
      <c r="BK475" s="242">
        <f>ROUND(I475*H475,2)</f>
        <v>0</v>
      </c>
      <c r="BL475" s="16" t="s">
        <v>219</v>
      </c>
      <c r="BM475" s="241" t="s">
        <v>940</v>
      </c>
    </row>
    <row r="476" s="1" customFormat="1" ht="24" customHeight="1">
      <c r="B476" s="37"/>
      <c r="C476" s="230" t="s">
        <v>941</v>
      </c>
      <c r="D476" s="230" t="s">
        <v>169</v>
      </c>
      <c r="E476" s="231" t="s">
        <v>306</v>
      </c>
      <c r="F476" s="232" t="s">
        <v>307</v>
      </c>
      <c r="G476" s="233" t="s">
        <v>192</v>
      </c>
      <c r="H476" s="234">
        <v>0.012</v>
      </c>
      <c r="I476" s="235"/>
      <c r="J476" s="236">
        <f>ROUND(I476*H476,2)</f>
        <v>0</v>
      </c>
      <c r="K476" s="232" t="s">
        <v>173</v>
      </c>
      <c r="L476" s="42"/>
      <c r="M476" s="237" t="s">
        <v>1</v>
      </c>
      <c r="N476" s="238" t="s">
        <v>43</v>
      </c>
      <c r="O476" s="85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AR476" s="241" t="s">
        <v>219</v>
      </c>
      <c r="AT476" s="241" t="s">
        <v>169</v>
      </c>
      <c r="AU476" s="241" t="s">
        <v>87</v>
      </c>
      <c r="AY476" s="16" t="s">
        <v>166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6" t="s">
        <v>85</v>
      </c>
      <c r="BK476" s="242">
        <f>ROUND(I476*H476,2)</f>
        <v>0</v>
      </c>
      <c r="BL476" s="16" t="s">
        <v>219</v>
      </c>
      <c r="BM476" s="241" t="s">
        <v>942</v>
      </c>
    </row>
    <row r="477" s="11" customFormat="1" ht="22.8" customHeight="1">
      <c r="B477" s="214"/>
      <c r="C477" s="215"/>
      <c r="D477" s="216" t="s">
        <v>77</v>
      </c>
      <c r="E477" s="228" t="s">
        <v>309</v>
      </c>
      <c r="F477" s="228" t="s">
        <v>310</v>
      </c>
      <c r="G477" s="215"/>
      <c r="H477" s="215"/>
      <c r="I477" s="218"/>
      <c r="J477" s="229">
        <f>BK477</f>
        <v>0</v>
      </c>
      <c r="K477" s="215"/>
      <c r="L477" s="220"/>
      <c r="M477" s="221"/>
      <c r="N477" s="222"/>
      <c r="O477" s="222"/>
      <c r="P477" s="223">
        <f>SUM(P478:P501)</f>
        <v>0</v>
      </c>
      <c r="Q477" s="222"/>
      <c r="R477" s="223">
        <f>SUM(R478:R501)</f>
        <v>1.7666999999999999</v>
      </c>
      <c r="S477" s="222"/>
      <c r="T477" s="224">
        <f>SUM(T478:T501)</f>
        <v>7.3529999999999998</v>
      </c>
      <c r="AR477" s="225" t="s">
        <v>87</v>
      </c>
      <c r="AT477" s="226" t="s">
        <v>77</v>
      </c>
      <c r="AU477" s="226" t="s">
        <v>85</v>
      </c>
      <c r="AY477" s="225" t="s">
        <v>166</v>
      </c>
      <c r="BK477" s="227">
        <f>SUM(BK478:BK501)</f>
        <v>0</v>
      </c>
    </row>
    <row r="478" s="1" customFormat="1" ht="24" customHeight="1">
      <c r="B478" s="37"/>
      <c r="C478" s="230" t="s">
        <v>943</v>
      </c>
      <c r="D478" s="230" t="s">
        <v>169</v>
      </c>
      <c r="E478" s="231" t="s">
        <v>944</v>
      </c>
      <c r="F478" s="232" t="s">
        <v>945</v>
      </c>
      <c r="G478" s="233" t="s">
        <v>218</v>
      </c>
      <c r="H478" s="234">
        <v>120</v>
      </c>
      <c r="I478" s="235"/>
      <c r="J478" s="236">
        <f>ROUND(I478*H478,2)</f>
        <v>0</v>
      </c>
      <c r="K478" s="232" t="s">
        <v>173</v>
      </c>
      <c r="L478" s="42"/>
      <c r="M478" s="237" t="s">
        <v>1</v>
      </c>
      <c r="N478" s="238" t="s">
        <v>43</v>
      </c>
      <c r="O478" s="8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AR478" s="241" t="s">
        <v>219</v>
      </c>
      <c r="AT478" s="241" t="s">
        <v>169</v>
      </c>
      <c r="AU478" s="241" t="s">
        <v>87</v>
      </c>
      <c r="AY478" s="16" t="s">
        <v>166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6" t="s">
        <v>85</v>
      </c>
      <c r="BK478" s="242">
        <f>ROUND(I478*H478,2)</f>
        <v>0</v>
      </c>
      <c r="BL478" s="16" t="s">
        <v>219</v>
      </c>
      <c r="BM478" s="241" t="s">
        <v>946</v>
      </c>
    </row>
    <row r="479" s="13" customFormat="1">
      <c r="B479" s="254"/>
      <c r="C479" s="255"/>
      <c r="D479" s="245" t="s">
        <v>176</v>
      </c>
      <c r="E479" s="256" t="s">
        <v>1</v>
      </c>
      <c r="F479" s="257" t="s">
        <v>374</v>
      </c>
      <c r="G479" s="255"/>
      <c r="H479" s="258">
        <v>120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AT479" s="264" t="s">
        <v>176</v>
      </c>
      <c r="AU479" s="264" t="s">
        <v>87</v>
      </c>
      <c r="AV479" s="13" t="s">
        <v>87</v>
      </c>
      <c r="AW479" s="13" t="s">
        <v>32</v>
      </c>
      <c r="AX479" s="13" t="s">
        <v>78</v>
      </c>
      <c r="AY479" s="264" t="s">
        <v>166</v>
      </c>
    </row>
    <row r="480" s="14" customFormat="1">
      <c r="B480" s="265"/>
      <c r="C480" s="266"/>
      <c r="D480" s="245" t="s">
        <v>176</v>
      </c>
      <c r="E480" s="267" t="s">
        <v>1</v>
      </c>
      <c r="F480" s="268" t="s">
        <v>181</v>
      </c>
      <c r="G480" s="266"/>
      <c r="H480" s="269">
        <v>120</v>
      </c>
      <c r="I480" s="270"/>
      <c r="J480" s="266"/>
      <c r="K480" s="266"/>
      <c r="L480" s="271"/>
      <c r="M480" s="272"/>
      <c r="N480" s="273"/>
      <c r="O480" s="273"/>
      <c r="P480" s="273"/>
      <c r="Q480" s="273"/>
      <c r="R480" s="273"/>
      <c r="S480" s="273"/>
      <c r="T480" s="274"/>
      <c r="AT480" s="275" t="s">
        <v>176</v>
      </c>
      <c r="AU480" s="275" t="s">
        <v>87</v>
      </c>
      <c r="AV480" s="14" t="s">
        <v>174</v>
      </c>
      <c r="AW480" s="14" t="s">
        <v>32</v>
      </c>
      <c r="AX480" s="14" t="s">
        <v>85</v>
      </c>
      <c r="AY480" s="275" t="s">
        <v>166</v>
      </c>
    </row>
    <row r="481" s="1" customFormat="1" ht="24" customHeight="1">
      <c r="B481" s="37"/>
      <c r="C481" s="276" t="s">
        <v>947</v>
      </c>
      <c r="D481" s="276" t="s">
        <v>300</v>
      </c>
      <c r="E481" s="277" t="s">
        <v>316</v>
      </c>
      <c r="F481" s="278" t="s">
        <v>948</v>
      </c>
      <c r="G481" s="279" t="s">
        <v>218</v>
      </c>
      <c r="H481" s="280">
        <v>60</v>
      </c>
      <c r="I481" s="281"/>
      <c r="J481" s="282">
        <f>ROUND(I481*H481,2)</f>
        <v>0</v>
      </c>
      <c r="K481" s="278" t="s">
        <v>1</v>
      </c>
      <c r="L481" s="283"/>
      <c r="M481" s="284" t="s">
        <v>1</v>
      </c>
      <c r="N481" s="285" t="s">
        <v>43</v>
      </c>
      <c r="O481" s="85"/>
      <c r="P481" s="239">
        <f>O481*H481</f>
        <v>0</v>
      </c>
      <c r="Q481" s="239">
        <v>0.0138</v>
      </c>
      <c r="R481" s="239">
        <f>Q481*H481</f>
        <v>0.82799999999999996</v>
      </c>
      <c r="S481" s="239">
        <v>0</v>
      </c>
      <c r="T481" s="240">
        <f>S481*H481</f>
        <v>0</v>
      </c>
      <c r="AR481" s="241" t="s">
        <v>303</v>
      </c>
      <c r="AT481" s="241" t="s">
        <v>300</v>
      </c>
      <c r="AU481" s="241" t="s">
        <v>87</v>
      </c>
      <c r="AY481" s="16" t="s">
        <v>166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6" t="s">
        <v>85</v>
      </c>
      <c r="BK481" s="242">
        <f>ROUND(I481*H481,2)</f>
        <v>0</v>
      </c>
      <c r="BL481" s="16" t="s">
        <v>219</v>
      </c>
      <c r="BM481" s="241" t="s">
        <v>949</v>
      </c>
    </row>
    <row r="482" s="1" customFormat="1" ht="24" customHeight="1">
      <c r="B482" s="37"/>
      <c r="C482" s="276" t="s">
        <v>950</v>
      </c>
      <c r="D482" s="276" t="s">
        <v>300</v>
      </c>
      <c r="E482" s="277" t="s">
        <v>951</v>
      </c>
      <c r="F482" s="278" t="s">
        <v>952</v>
      </c>
      <c r="G482" s="279" t="s">
        <v>218</v>
      </c>
      <c r="H482" s="280">
        <v>60</v>
      </c>
      <c r="I482" s="281"/>
      <c r="J482" s="282">
        <f>ROUND(I482*H482,2)</f>
        <v>0</v>
      </c>
      <c r="K482" s="278" t="s">
        <v>1</v>
      </c>
      <c r="L482" s="283"/>
      <c r="M482" s="284" t="s">
        <v>1</v>
      </c>
      <c r="N482" s="285" t="s">
        <v>43</v>
      </c>
      <c r="O482" s="85"/>
      <c r="P482" s="239">
        <f>O482*H482</f>
        <v>0</v>
      </c>
      <c r="Q482" s="239">
        <v>0.0138</v>
      </c>
      <c r="R482" s="239">
        <f>Q482*H482</f>
        <v>0.82799999999999996</v>
      </c>
      <c r="S482" s="239">
        <v>0</v>
      </c>
      <c r="T482" s="240">
        <f>S482*H482</f>
        <v>0</v>
      </c>
      <c r="AR482" s="241" t="s">
        <v>303</v>
      </c>
      <c r="AT482" s="241" t="s">
        <v>300</v>
      </c>
      <c r="AU482" s="241" t="s">
        <v>87</v>
      </c>
      <c r="AY482" s="16" t="s">
        <v>166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6" t="s">
        <v>85</v>
      </c>
      <c r="BK482" s="242">
        <f>ROUND(I482*H482,2)</f>
        <v>0</v>
      </c>
      <c r="BL482" s="16" t="s">
        <v>219</v>
      </c>
      <c r="BM482" s="241" t="s">
        <v>953</v>
      </c>
    </row>
    <row r="483" s="1" customFormat="1" ht="16.5" customHeight="1">
      <c r="B483" s="37"/>
      <c r="C483" s="230" t="s">
        <v>954</v>
      </c>
      <c r="D483" s="230" t="s">
        <v>169</v>
      </c>
      <c r="E483" s="231" t="s">
        <v>955</v>
      </c>
      <c r="F483" s="232" t="s">
        <v>956</v>
      </c>
      <c r="G483" s="233" t="s">
        <v>218</v>
      </c>
      <c r="H483" s="234">
        <v>150</v>
      </c>
      <c r="I483" s="235"/>
      <c r="J483" s="236">
        <f>ROUND(I483*H483,2)</f>
        <v>0</v>
      </c>
      <c r="K483" s="232" t="s">
        <v>173</v>
      </c>
      <c r="L483" s="42"/>
      <c r="M483" s="237" t="s">
        <v>1</v>
      </c>
      <c r="N483" s="238" t="s">
        <v>43</v>
      </c>
      <c r="O483" s="85"/>
      <c r="P483" s="239">
        <f>O483*H483</f>
        <v>0</v>
      </c>
      <c r="Q483" s="239">
        <v>0</v>
      </c>
      <c r="R483" s="239">
        <f>Q483*H483</f>
        <v>0</v>
      </c>
      <c r="S483" s="239">
        <v>0.0018</v>
      </c>
      <c r="T483" s="240">
        <f>S483*H483</f>
        <v>0.27000000000000002</v>
      </c>
      <c r="AR483" s="241" t="s">
        <v>219</v>
      </c>
      <c r="AT483" s="241" t="s">
        <v>169</v>
      </c>
      <c r="AU483" s="241" t="s">
        <v>87</v>
      </c>
      <c r="AY483" s="16" t="s">
        <v>166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6" t="s">
        <v>85</v>
      </c>
      <c r="BK483" s="242">
        <f>ROUND(I483*H483,2)</f>
        <v>0</v>
      </c>
      <c r="BL483" s="16" t="s">
        <v>219</v>
      </c>
      <c r="BM483" s="241" t="s">
        <v>957</v>
      </c>
    </row>
    <row r="484" s="13" customFormat="1">
      <c r="B484" s="254"/>
      <c r="C484" s="255"/>
      <c r="D484" s="245" t="s">
        <v>176</v>
      </c>
      <c r="E484" s="256" t="s">
        <v>1</v>
      </c>
      <c r="F484" s="257" t="s">
        <v>403</v>
      </c>
      <c r="G484" s="255"/>
      <c r="H484" s="258">
        <v>150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176</v>
      </c>
      <c r="AU484" s="264" t="s">
        <v>87</v>
      </c>
      <c r="AV484" s="13" t="s">
        <v>87</v>
      </c>
      <c r="AW484" s="13" t="s">
        <v>32</v>
      </c>
      <c r="AX484" s="13" t="s">
        <v>78</v>
      </c>
      <c r="AY484" s="264" t="s">
        <v>166</v>
      </c>
    </row>
    <row r="485" s="14" customFormat="1">
      <c r="B485" s="265"/>
      <c r="C485" s="266"/>
      <c r="D485" s="245" t="s">
        <v>176</v>
      </c>
      <c r="E485" s="267" t="s">
        <v>1</v>
      </c>
      <c r="F485" s="268" t="s">
        <v>181</v>
      </c>
      <c r="G485" s="266"/>
      <c r="H485" s="269">
        <v>150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AT485" s="275" t="s">
        <v>176</v>
      </c>
      <c r="AU485" s="275" t="s">
        <v>87</v>
      </c>
      <c r="AV485" s="14" t="s">
        <v>174</v>
      </c>
      <c r="AW485" s="14" t="s">
        <v>32</v>
      </c>
      <c r="AX485" s="14" t="s">
        <v>85</v>
      </c>
      <c r="AY485" s="275" t="s">
        <v>166</v>
      </c>
    </row>
    <row r="486" s="1" customFormat="1" ht="24" customHeight="1">
      <c r="B486" s="37"/>
      <c r="C486" s="230" t="s">
        <v>958</v>
      </c>
      <c r="D486" s="230" t="s">
        <v>169</v>
      </c>
      <c r="E486" s="231" t="s">
        <v>959</v>
      </c>
      <c r="F486" s="232" t="s">
        <v>960</v>
      </c>
      <c r="G486" s="233" t="s">
        <v>218</v>
      </c>
      <c r="H486" s="234">
        <v>150</v>
      </c>
      <c r="I486" s="235"/>
      <c r="J486" s="236">
        <f>ROUND(I486*H486,2)</f>
        <v>0</v>
      </c>
      <c r="K486" s="232" t="s">
        <v>173</v>
      </c>
      <c r="L486" s="42"/>
      <c r="M486" s="237" t="s">
        <v>1</v>
      </c>
      <c r="N486" s="238" t="s">
        <v>43</v>
      </c>
      <c r="O486" s="85"/>
      <c r="P486" s="239">
        <f>O486*H486</f>
        <v>0</v>
      </c>
      <c r="Q486" s="239">
        <v>0</v>
      </c>
      <c r="R486" s="239">
        <f>Q486*H486</f>
        <v>0</v>
      </c>
      <c r="S486" s="239">
        <v>0.024</v>
      </c>
      <c r="T486" s="240">
        <f>S486*H486</f>
        <v>3.6000000000000001</v>
      </c>
      <c r="AR486" s="241" t="s">
        <v>219</v>
      </c>
      <c r="AT486" s="241" t="s">
        <v>169</v>
      </c>
      <c r="AU486" s="241" t="s">
        <v>87</v>
      </c>
      <c r="AY486" s="16" t="s">
        <v>166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6" t="s">
        <v>85</v>
      </c>
      <c r="BK486" s="242">
        <f>ROUND(I486*H486,2)</f>
        <v>0</v>
      </c>
      <c r="BL486" s="16" t="s">
        <v>219</v>
      </c>
      <c r="BM486" s="241" t="s">
        <v>961</v>
      </c>
    </row>
    <row r="487" s="13" customFormat="1">
      <c r="B487" s="254"/>
      <c r="C487" s="255"/>
      <c r="D487" s="245" t="s">
        <v>176</v>
      </c>
      <c r="E487" s="256" t="s">
        <v>1</v>
      </c>
      <c r="F487" s="257" t="s">
        <v>403</v>
      </c>
      <c r="G487" s="255"/>
      <c r="H487" s="258">
        <v>150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AT487" s="264" t="s">
        <v>176</v>
      </c>
      <c r="AU487" s="264" t="s">
        <v>87</v>
      </c>
      <c r="AV487" s="13" t="s">
        <v>87</v>
      </c>
      <c r="AW487" s="13" t="s">
        <v>32</v>
      </c>
      <c r="AX487" s="13" t="s">
        <v>78</v>
      </c>
      <c r="AY487" s="264" t="s">
        <v>166</v>
      </c>
    </row>
    <row r="488" s="14" customFormat="1">
      <c r="B488" s="265"/>
      <c r="C488" s="266"/>
      <c r="D488" s="245" t="s">
        <v>176</v>
      </c>
      <c r="E488" s="267" t="s">
        <v>1</v>
      </c>
      <c r="F488" s="268" t="s">
        <v>181</v>
      </c>
      <c r="G488" s="266"/>
      <c r="H488" s="269">
        <v>150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AT488" s="275" t="s">
        <v>176</v>
      </c>
      <c r="AU488" s="275" t="s">
        <v>87</v>
      </c>
      <c r="AV488" s="14" t="s">
        <v>174</v>
      </c>
      <c r="AW488" s="14" t="s">
        <v>32</v>
      </c>
      <c r="AX488" s="14" t="s">
        <v>85</v>
      </c>
      <c r="AY488" s="275" t="s">
        <v>166</v>
      </c>
    </row>
    <row r="489" s="1" customFormat="1" ht="24" customHeight="1">
      <c r="B489" s="37"/>
      <c r="C489" s="230" t="s">
        <v>962</v>
      </c>
      <c r="D489" s="230" t="s">
        <v>169</v>
      </c>
      <c r="E489" s="231" t="s">
        <v>963</v>
      </c>
      <c r="F489" s="232" t="s">
        <v>964</v>
      </c>
      <c r="G489" s="233" t="s">
        <v>218</v>
      </c>
      <c r="H489" s="234">
        <v>30</v>
      </c>
      <c r="I489" s="235"/>
      <c r="J489" s="236">
        <f>ROUND(I489*H489,2)</f>
        <v>0</v>
      </c>
      <c r="K489" s="232" t="s">
        <v>173</v>
      </c>
      <c r="L489" s="42"/>
      <c r="M489" s="237" t="s">
        <v>1</v>
      </c>
      <c r="N489" s="238" t="s">
        <v>43</v>
      </c>
      <c r="O489" s="85"/>
      <c r="P489" s="239">
        <f>O489*H489</f>
        <v>0</v>
      </c>
      <c r="Q489" s="239">
        <v>0</v>
      </c>
      <c r="R489" s="239">
        <f>Q489*H489</f>
        <v>0</v>
      </c>
      <c r="S489" s="239">
        <v>0.028000000000000001</v>
      </c>
      <c r="T489" s="240">
        <f>S489*H489</f>
        <v>0.83999999999999997</v>
      </c>
      <c r="AR489" s="241" t="s">
        <v>219</v>
      </c>
      <c r="AT489" s="241" t="s">
        <v>169</v>
      </c>
      <c r="AU489" s="241" t="s">
        <v>87</v>
      </c>
      <c r="AY489" s="16" t="s">
        <v>166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6" t="s">
        <v>85</v>
      </c>
      <c r="BK489" s="242">
        <f>ROUND(I489*H489,2)</f>
        <v>0</v>
      </c>
      <c r="BL489" s="16" t="s">
        <v>219</v>
      </c>
      <c r="BM489" s="241" t="s">
        <v>965</v>
      </c>
    </row>
    <row r="490" s="12" customFormat="1">
      <c r="B490" s="243"/>
      <c r="C490" s="244"/>
      <c r="D490" s="245" t="s">
        <v>176</v>
      </c>
      <c r="E490" s="246" t="s">
        <v>1</v>
      </c>
      <c r="F490" s="247" t="s">
        <v>966</v>
      </c>
      <c r="G490" s="244"/>
      <c r="H490" s="246" t="s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176</v>
      </c>
      <c r="AU490" s="253" t="s">
        <v>87</v>
      </c>
      <c r="AV490" s="12" t="s">
        <v>85</v>
      </c>
      <c r="AW490" s="12" t="s">
        <v>32</v>
      </c>
      <c r="AX490" s="12" t="s">
        <v>78</v>
      </c>
      <c r="AY490" s="253" t="s">
        <v>166</v>
      </c>
    </row>
    <row r="491" s="13" customFormat="1">
      <c r="B491" s="254"/>
      <c r="C491" s="255"/>
      <c r="D491" s="245" t="s">
        <v>176</v>
      </c>
      <c r="E491" s="256" t="s">
        <v>1</v>
      </c>
      <c r="F491" s="257" t="s">
        <v>221</v>
      </c>
      <c r="G491" s="255"/>
      <c r="H491" s="258">
        <v>30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AT491" s="264" t="s">
        <v>176</v>
      </c>
      <c r="AU491" s="264" t="s">
        <v>87</v>
      </c>
      <c r="AV491" s="13" t="s">
        <v>87</v>
      </c>
      <c r="AW491" s="13" t="s">
        <v>32</v>
      </c>
      <c r="AX491" s="13" t="s">
        <v>78</v>
      </c>
      <c r="AY491" s="264" t="s">
        <v>166</v>
      </c>
    </row>
    <row r="492" s="14" customFormat="1">
      <c r="B492" s="265"/>
      <c r="C492" s="266"/>
      <c r="D492" s="245" t="s">
        <v>176</v>
      </c>
      <c r="E492" s="267" t="s">
        <v>1</v>
      </c>
      <c r="F492" s="268" t="s">
        <v>181</v>
      </c>
      <c r="G492" s="266"/>
      <c r="H492" s="269">
        <v>30</v>
      </c>
      <c r="I492" s="270"/>
      <c r="J492" s="266"/>
      <c r="K492" s="266"/>
      <c r="L492" s="271"/>
      <c r="M492" s="272"/>
      <c r="N492" s="273"/>
      <c r="O492" s="273"/>
      <c r="P492" s="273"/>
      <c r="Q492" s="273"/>
      <c r="R492" s="273"/>
      <c r="S492" s="273"/>
      <c r="T492" s="274"/>
      <c r="AT492" s="275" t="s">
        <v>176</v>
      </c>
      <c r="AU492" s="275" t="s">
        <v>87</v>
      </c>
      <c r="AV492" s="14" t="s">
        <v>174</v>
      </c>
      <c r="AW492" s="14" t="s">
        <v>32</v>
      </c>
      <c r="AX492" s="14" t="s">
        <v>85</v>
      </c>
      <c r="AY492" s="275" t="s">
        <v>166</v>
      </c>
    </row>
    <row r="493" s="1" customFormat="1" ht="24" customHeight="1">
      <c r="B493" s="37"/>
      <c r="C493" s="230" t="s">
        <v>967</v>
      </c>
      <c r="D493" s="230" t="s">
        <v>169</v>
      </c>
      <c r="E493" s="231" t="s">
        <v>968</v>
      </c>
      <c r="F493" s="232" t="s">
        <v>969</v>
      </c>
      <c r="G493" s="233" t="s">
        <v>218</v>
      </c>
      <c r="H493" s="234">
        <v>90</v>
      </c>
      <c r="I493" s="235"/>
      <c r="J493" s="236">
        <f>ROUND(I493*H493,2)</f>
        <v>0</v>
      </c>
      <c r="K493" s="232" t="s">
        <v>173</v>
      </c>
      <c r="L493" s="42"/>
      <c r="M493" s="237" t="s">
        <v>1</v>
      </c>
      <c r="N493" s="238" t="s">
        <v>43</v>
      </c>
      <c r="O493" s="85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AR493" s="241" t="s">
        <v>219</v>
      </c>
      <c r="AT493" s="241" t="s">
        <v>169</v>
      </c>
      <c r="AU493" s="241" t="s">
        <v>87</v>
      </c>
      <c r="AY493" s="16" t="s">
        <v>166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6" t="s">
        <v>85</v>
      </c>
      <c r="BK493" s="242">
        <f>ROUND(I493*H493,2)</f>
        <v>0</v>
      </c>
      <c r="BL493" s="16" t="s">
        <v>219</v>
      </c>
      <c r="BM493" s="241" t="s">
        <v>970</v>
      </c>
    </row>
    <row r="494" s="13" customFormat="1">
      <c r="B494" s="254"/>
      <c r="C494" s="255"/>
      <c r="D494" s="245" t="s">
        <v>176</v>
      </c>
      <c r="E494" s="256" t="s">
        <v>1</v>
      </c>
      <c r="F494" s="257" t="s">
        <v>971</v>
      </c>
      <c r="G494" s="255"/>
      <c r="H494" s="258">
        <v>90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AT494" s="264" t="s">
        <v>176</v>
      </c>
      <c r="AU494" s="264" t="s">
        <v>87</v>
      </c>
      <c r="AV494" s="13" t="s">
        <v>87</v>
      </c>
      <c r="AW494" s="13" t="s">
        <v>32</v>
      </c>
      <c r="AX494" s="13" t="s">
        <v>78</v>
      </c>
      <c r="AY494" s="264" t="s">
        <v>166</v>
      </c>
    </row>
    <row r="495" s="14" customFormat="1">
      <c r="B495" s="265"/>
      <c r="C495" s="266"/>
      <c r="D495" s="245" t="s">
        <v>176</v>
      </c>
      <c r="E495" s="267" t="s">
        <v>1</v>
      </c>
      <c r="F495" s="268" t="s">
        <v>181</v>
      </c>
      <c r="G495" s="266"/>
      <c r="H495" s="269">
        <v>90</v>
      </c>
      <c r="I495" s="270"/>
      <c r="J495" s="266"/>
      <c r="K495" s="266"/>
      <c r="L495" s="271"/>
      <c r="M495" s="272"/>
      <c r="N495" s="273"/>
      <c r="O495" s="273"/>
      <c r="P495" s="273"/>
      <c r="Q495" s="273"/>
      <c r="R495" s="273"/>
      <c r="S495" s="273"/>
      <c r="T495" s="274"/>
      <c r="AT495" s="275" t="s">
        <v>176</v>
      </c>
      <c r="AU495" s="275" t="s">
        <v>87</v>
      </c>
      <c r="AV495" s="14" t="s">
        <v>174</v>
      </c>
      <c r="AW495" s="14" t="s">
        <v>32</v>
      </c>
      <c r="AX495" s="14" t="s">
        <v>85</v>
      </c>
      <c r="AY495" s="275" t="s">
        <v>166</v>
      </c>
    </row>
    <row r="496" s="1" customFormat="1" ht="24" customHeight="1">
      <c r="B496" s="37"/>
      <c r="C496" s="276" t="s">
        <v>972</v>
      </c>
      <c r="D496" s="276" t="s">
        <v>300</v>
      </c>
      <c r="E496" s="277" t="s">
        <v>973</v>
      </c>
      <c r="F496" s="278" t="s">
        <v>974</v>
      </c>
      <c r="G496" s="279" t="s">
        <v>218</v>
      </c>
      <c r="H496" s="280">
        <v>90</v>
      </c>
      <c r="I496" s="281"/>
      <c r="J496" s="282">
        <f>ROUND(I496*H496,2)</f>
        <v>0</v>
      </c>
      <c r="K496" s="278" t="s">
        <v>173</v>
      </c>
      <c r="L496" s="283"/>
      <c r="M496" s="284" t="s">
        <v>1</v>
      </c>
      <c r="N496" s="285" t="s">
        <v>43</v>
      </c>
      <c r="O496" s="85"/>
      <c r="P496" s="239">
        <f>O496*H496</f>
        <v>0</v>
      </c>
      <c r="Q496" s="239">
        <v>0.00123</v>
      </c>
      <c r="R496" s="239">
        <f>Q496*H496</f>
        <v>0.11069999999999999</v>
      </c>
      <c r="S496" s="239">
        <v>0</v>
      </c>
      <c r="T496" s="240">
        <f>S496*H496</f>
        <v>0</v>
      </c>
      <c r="AR496" s="241" t="s">
        <v>303</v>
      </c>
      <c r="AT496" s="241" t="s">
        <v>300</v>
      </c>
      <c r="AU496" s="241" t="s">
        <v>87</v>
      </c>
      <c r="AY496" s="16" t="s">
        <v>166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6" t="s">
        <v>85</v>
      </c>
      <c r="BK496" s="242">
        <f>ROUND(I496*H496,2)</f>
        <v>0</v>
      </c>
      <c r="BL496" s="16" t="s">
        <v>219</v>
      </c>
      <c r="BM496" s="241" t="s">
        <v>975</v>
      </c>
    </row>
    <row r="497" s="1" customFormat="1" ht="24" customHeight="1">
      <c r="B497" s="37"/>
      <c r="C497" s="230" t="s">
        <v>976</v>
      </c>
      <c r="D497" s="230" t="s">
        <v>169</v>
      </c>
      <c r="E497" s="231" t="s">
        <v>977</v>
      </c>
      <c r="F497" s="232" t="s">
        <v>978</v>
      </c>
      <c r="G497" s="233" t="s">
        <v>218</v>
      </c>
      <c r="H497" s="234">
        <v>30</v>
      </c>
      <c r="I497" s="235"/>
      <c r="J497" s="236">
        <f>ROUND(I497*H497,2)</f>
        <v>0</v>
      </c>
      <c r="K497" s="232" t="s">
        <v>173</v>
      </c>
      <c r="L497" s="42"/>
      <c r="M497" s="237" t="s">
        <v>1</v>
      </c>
      <c r="N497" s="238" t="s">
        <v>43</v>
      </c>
      <c r="O497" s="85"/>
      <c r="P497" s="239">
        <f>O497*H497</f>
        <v>0</v>
      </c>
      <c r="Q497" s="239">
        <v>0</v>
      </c>
      <c r="R497" s="239">
        <f>Q497*H497</f>
        <v>0</v>
      </c>
      <c r="S497" s="239">
        <v>0.088099999999999998</v>
      </c>
      <c r="T497" s="240">
        <f>S497*H497</f>
        <v>2.6429999999999998</v>
      </c>
      <c r="AR497" s="241" t="s">
        <v>219</v>
      </c>
      <c r="AT497" s="241" t="s">
        <v>169</v>
      </c>
      <c r="AU497" s="241" t="s">
        <v>87</v>
      </c>
      <c r="AY497" s="16" t="s">
        <v>166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6" t="s">
        <v>85</v>
      </c>
      <c r="BK497" s="242">
        <f>ROUND(I497*H497,2)</f>
        <v>0</v>
      </c>
      <c r="BL497" s="16" t="s">
        <v>219</v>
      </c>
      <c r="BM497" s="241" t="s">
        <v>979</v>
      </c>
    </row>
    <row r="498" s="12" customFormat="1">
      <c r="B498" s="243"/>
      <c r="C498" s="244"/>
      <c r="D498" s="245" t="s">
        <v>176</v>
      </c>
      <c r="E498" s="246" t="s">
        <v>1</v>
      </c>
      <c r="F498" s="247" t="s">
        <v>980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176</v>
      </c>
      <c r="AU498" s="253" t="s">
        <v>87</v>
      </c>
      <c r="AV498" s="12" t="s">
        <v>85</v>
      </c>
      <c r="AW498" s="12" t="s">
        <v>32</v>
      </c>
      <c r="AX498" s="12" t="s">
        <v>78</v>
      </c>
      <c r="AY498" s="253" t="s">
        <v>166</v>
      </c>
    </row>
    <row r="499" s="13" customFormat="1">
      <c r="B499" s="254"/>
      <c r="C499" s="255"/>
      <c r="D499" s="245" t="s">
        <v>176</v>
      </c>
      <c r="E499" s="256" t="s">
        <v>1</v>
      </c>
      <c r="F499" s="257" t="s">
        <v>221</v>
      </c>
      <c r="G499" s="255"/>
      <c r="H499" s="258">
        <v>30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AT499" s="264" t="s">
        <v>176</v>
      </c>
      <c r="AU499" s="264" t="s">
        <v>87</v>
      </c>
      <c r="AV499" s="13" t="s">
        <v>87</v>
      </c>
      <c r="AW499" s="13" t="s">
        <v>32</v>
      </c>
      <c r="AX499" s="13" t="s">
        <v>78</v>
      </c>
      <c r="AY499" s="264" t="s">
        <v>166</v>
      </c>
    </row>
    <row r="500" s="14" customFormat="1">
      <c r="B500" s="265"/>
      <c r="C500" s="266"/>
      <c r="D500" s="245" t="s">
        <v>176</v>
      </c>
      <c r="E500" s="267" t="s">
        <v>1</v>
      </c>
      <c r="F500" s="268" t="s">
        <v>181</v>
      </c>
      <c r="G500" s="266"/>
      <c r="H500" s="269">
        <v>30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AT500" s="275" t="s">
        <v>176</v>
      </c>
      <c r="AU500" s="275" t="s">
        <v>87</v>
      </c>
      <c r="AV500" s="14" t="s">
        <v>174</v>
      </c>
      <c r="AW500" s="14" t="s">
        <v>32</v>
      </c>
      <c r="AX500" s="14" t="s">
        <v>85</v>
      </c>
      <c r="AY500" s="275" t="s">
        <v>166</v>
      </c>
    </row>
    <row r="501" s="1" customFormat="1" ht="24" customHeight="1">
      <c r="B501" s="37"/>
      <c r="C501" s="230" t="s">
        <v>981</v>
      </c>
      <c r="D501" s="230" t="s">
        <v>169</v>
      </c>
      <c r="E501" s="231" t="s">
        <v>320</v>
      </c>
      <c r="F501" s="232" t="s">
        <v>321</v>
      </c>
      <c r="G501" s="233" t="s">
        <v>192</v>
      </c>
      <c r="H501" s="234">
        <v>1.7669999999999999</v>
      </c>
      <c r="I501" s="235"/>
      <c r="J501" s="236">
        <f>ROUND(I501*H501,2)</f>
        <v>0</v>
      </c>
      <c r="K501" s="232" t="s">
        <v>173</v>
      </c>
      <c r="L501" s="42"/>
      <c r="M501" s="237" t="s">
        <v>1</v>
      </c>
      <c r="N501" s="238" t="s">
        <v>43</v>
      </c>
      <c r="O501" s="85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AR501" s="241" t="s">
        <v>219</v>
      </c>
      <c r="AT501" s="241" t="s">
        <v>169</v>
      </c>
      <c r="AU501" s="241" t="s">
        <v>87</v>
      </c>
      <c r="AY501" s="16" t="s">
        <v>166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6" t="s">
        <v>85</v>
      </c>
      <c r="BK501" s="242">
        <f>ROUND(I501*H501,2)</f>
        <v>0</v>
      </c>
      <c r="BL501" s="16" t="s">
        <v>219</v>
      </c>
      <c r="BM501" s="241" t="s">
        <v>982</v>
      </c>
    </row>
    <row r="502" s="11" customFormat="1" ht="22.8" customHeight="1">
      <c r="B502" s="214"/>
      <c r="C502" s="215"/>
      <c r="D502" s="216" t="s">
        <v>77</v>
      </c>
      <c r="E502" s="228" t="s">
        <v>983</v>
      </c>
      <c r="F502" s="228" t="s">
        <v>984</v>
      </c>
      <c r="G502" s="215"/>
      <c r="H502" s="215"/>
      <c r="I502" s="218"/>
      <c r="J502" s="229">
        <f>BK502</f>
        <v>0</v>
      </c>
      <c r="K502" s="215"/>
      <c r="L502" s="220"/>
      <c r="M502" s="221"/>
      <c r="N502" s="222"/>
      <c r="O502" s="222"/>
      <c r="P502" s="223">
        <f>SUM(P503:P515)</f>
        <v>0</v>
      </c>
      <c r="Q502" s="222"/>
      <c r="R502" s="223">
        <f>SUM(R503:R515)</f>
        <v>2.4273000000000002</v>
      </c>
      <c r="S502" s="222"/>
      <c r="T502" s="224">
        <f>SUM(T503:T515)</f>
        <v>0</v>
      </c>
      <c r="AR502" s="225" t="s">
        <v>87</v>
      </c>
      <c r="AT502" s="226" t="s">
        <v>77</v>
      </c>
      <c r="AU502" s="226" t="s">
        <v>85</v>
      </c>
      <c r="AY502" s="225" t="s">
        <v>166</v>
      </c>
      <c r="BK502" s="227">
        <f>SUM(BK503:BK515)</f>
        <v>0</v>
      </c>
    </row>
    <row r="503" s="1" customFormat="1" ht="16.5" customHeight="1">
      <c r="B503" s="37"/>
      <c r="C503" s="230" t="s">
        <v>985</v>
      </c>
      <c r="D503" s="230" t="s">
        <v>169</v>
      </c>
      <c r="E503" s="231" t="s">
        <v>986</v>
      </c>
      <c r="F503" s="232" t="s">
        <v>987</v>
      </c>
      <c r="G503" s="233" t="s">
        <v>172</v>
      </c>
      <c r="H503" s="234">
        <v>87</v>
      </c>
      <c r="I503" s="235"/>
      <c r="J503" s="236">
        <f>ROUND(I503*H503,2)</f>
        <v>0</v>
      </c>
      <c r="K503" s="232" t="s">
        <v>173</v>
      </c>
      <c r="L503" s="42"/>
      <c r="M503" s="237" t="s">
        <v>1</v>
      </c>
      <c r="N503" s="238" t="s">
        <v>43</v>
      </c>
      <c r="O503" s="85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AR503" s="241" t="s">
        <v>219</v>
      </c>
      <c r="AT503" s="241" t="s">
        <v>169</v>
      </c>
      <c r="AU503" s="241" t="s">
        <v>87</v>
      </c>
      <c r="AY503" s="16" t="s">
        <v>166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6" t="s">
        <v>85</v>
      </c>
      <c r="BK503" s="242">
        <f>ROUND(I503*H503,2)</f>
        <v>0</v>
      </c>
      <c r="BL503" s="16" t="s">
        <v>219</v>
      </c>
      <c r="BM503" s="241" t="s">
        <v>988</v>
      </c>
    </row>
    <row r="504" s="1" customFormat="1" ht="16.5" customHeight="1">
      <c r="B504" s="37"/>
      <c r="C504" s="230" t="s">
        <v>989</v>
      </c>
      <c r="D504" s="230" t="s">
        <v>169</v>
      </c>
      <c r="E504" s="231" t="s">
        <v>990</v>
      </c>
      <c r="F504" s="232" t="s">
        <v>991</v>
      </c>
      <c r="G504" s="233" t="s">
        <v>172</v>
      </c>
      <c r="H504" s="234">
        <v>87</v>
      </c>
      <c r="I504" s="235"/>
      <c r="J504" s="236">
        <f>ROUND(I504*H504,2)</f>
        <v>0</v>
      </c>
      <c r="K504" s="232" t="s">
        <v>173</v>
      </c>
      <c r="L504" s="42"/>
      <c r="M504" s="237" t="s">
        <v>1</v>
      </c>
      <c r="N504" s="238" t="s">
        <v>43</v>
      </c>
      <c r="O504" s="85"/>
      <c r="P504" s="239">
        <f>O504*H504</f>
        <v>0</v>
      </c>
      <c r="Q504" s="239">
        <v>0.00029999999999999997</v>
      </c>
      <c r="R504" s="239">
        <f>Q504*H504</f>
        <v>0.026099999999999998</v>
      </c>
      <c r="S504" s="239">
        <v>0</v>
      </c>
      <c r="T504" s="240">
        <f>S504*H504</f>
        <v>0</v>
      </c>
      <c r="AR504" s="241" t="s">
        <v>219</v>
      </c>
      <c r="AT504" s="241" t="s">
        <v>169</v>
      </c>
      <c r="AU504" s="241" t="s">
        <v>87</v>
      </c>
      <c r="AY504" s="16" t="s">
        <v>166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6" t="s">
        <v>85</v>
      </c>
      <c r="BK504" s="242">
        <f>ROUND(I504*H504,2)</f>
        <v>0</v>
      </c>
      <c r="BL504" s="16" t="s">
        <v>219</v>
      </c>
      <c r="BM504" s="241" t="s">
        <v>992</v>
      </c>
    </row>
    <row r="505" s="13" customFormat="1">
      <c r="B505" s="254"/>
      <c r="C505" s="255"/>
      <c r="D505" s="245" t="s">
        <v>176</v>
      </c>
      <c r="E505" s="256" t="s">
        <v>1</v>
      </c>
      <c r="F505" s="257" t="s">
        <v>993</v>
      </c>
      <c r="G505" s="255"/>
      <c r="H505" s="258">
        <v>87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AT505" s="264" t="s">
        <v>176</v>
      </c>
      <c r="AU505" s="264" t="s">
        <v>87</v>
      </c>
      <c r="AV505" s="13" t="s">
        <v>87</v>
      </c>
      <c r="AW505" s="13" t="s">
        <v>32</v>
      </c>
      <c r="AX505" s="13" t="s">
        <v>78</v>
      </c>
      <c r="AY505" s="264" t="s">
        <v>166</v>
      </c>
    </row>
    <row r="506" s="14" customFormat="1">
      <c r="B506" s="265"/>
      <c r="C506" s="266"/>
      <c r="D506" s="245" t="s">
        <v>176</v>
      </c>
      <c r="E506" s="267" t="s">
        <v>1</v>
      </c>
      <c r="F506" s="268" t="s">
        <v>181</v>
      </c>
      <c r="G506" s="266"/>
      <c r="H506" s="269">
        <v>87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AT506" s="275" t="s">
        <v>176</v>
      </c>
      <c r="AU506" s="275" t="s">
        <v>87</v>
      </c>
      <c r="AV506" s="14" t="s">
        <v>174</v>
      </c>
      <c r="AW506" s="14" t="s">
        <v>32</v>
      </c>
      <c r="AX506" s="14" t="s">
        <v>85</v>
      </c>
      <c r="AY506" s="275" t="s">
        <v>166</v>
      </c>
    </row>
    <row r="507" s="1" customFormat="1" ht="24" customHeight="1">
      <c r="B507" s="37"/>
      <c r="C507" s="230" t="s">
        <v>994</v>
      </c>
      <c r="D507" s="230" t="s">
        <v>169</v>
      </c>
      <c r="E507" s="231" t="s">
        <v>995</v>
      </c>
      <c r="F507" s="232" t="s">
        <v>996</v>
      </c>
      <c r="G507" s="233" t="s">
        <v>172</v>
      </c>
      <c r="H507" s="234">
        <v>87</v>
      </c>
      <c r="I507" s="235"/>
      <c r="J507" s="236">
        <f>ROUND(I507*H507,2)</f>
        <v>0</v>
      </c>
      <c r="K507" s="232" t="s">
        <v>173</v>
      </c>
      <c r="L507" s="42"/>
      <c r="M507" s="237" t="s">
        <v>1</v>
      </c>
      <c r="N507" s="238" t="s">
        <v>43</v>
      </c>
      <c r="O507" s="85"/>
      <c r="P507" s="239">
        <f>O507*H507</f>
        <v>0</v>
      </c>
      <c r="Q507" s="239">
        <v>0.0063</v>
      </c>
      <c r="R507" s="239">
        <f>Q507*H507</f>
        <v>0.54810000000000003</v>
      </c>
      <c r="S507" s="239">
        <v>0</v>
      </c>
      <c r="T507" s="240">
        <f>S507*H507</f>
        <v>0</v>
      </c>
      <c r="AR507" s="241" t="s">
        <v>219</v>
      </c>
      <c r="AT507" s="241" t="s">
        <v>169</v>
      </c>
      <c r="AU507" s="241" t="s">
        <v>87</v>
      </c>
      <c r="AY507" s="16" t="s">
        <v>166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6" t="s">
        <v>85</v>
      </c>
      <c r="BK507" s="242">
        <f>ROUND(I507*H507,2)</f>
        <v>0</v>
      </c>
      <c r="BL507" s="16" t="s">
        <v>219</v>
      </c>
      <c r="BM507" s="241" t="s">
        <v>997</v>
      </c>
    </row>
    <row r="508" s="13" customFormat="1">
      <c r="B508" s="254"/>
      <c r="C508" s="255"/>
      <c r="D508" s="245" t="s">
        <v>176</v>
      </c>
      <c r="E508" s="256" t="s">
        <v>1</v>
      </c>
      <c r="F508" s="257" t="s">
        <v>993</v>
      </c>
      <c r="G508" s="255"/>
      <c r="H508" s="258">
        <v>87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AT508" s="264" t="s">
        <v>176</v>
      </c>
      <c r="AU508" s="264" t="s">
        <v>87</v>
      </c>
      <c r="AV508" s="13" t="s">
        <v>87</v>
      </c>
      <c r="AW508" s="13" t="s">
        <v>32</v>
      </c>
      <c r="AX508" s="13" t="s">
        <v>78</v>
      </c>
      <c r="AY508" s="264" t="s">
        <v>166</v>
      </c>
    </row>
    <row r="509" s="14" customFormat="1">
      <c r="B509" s="265"/>
      <c r="C509" s="266"/>
      <c r="D509" s="245" t="s">
        <v>176</v>
      </c>
      <c r="E509" s="267" t="s">
        <v>1</v>
      </c>
      <c r="F509" s="268" t="s">
        <v>181</v>
      </c>
      <c r="G509" s="266"/>
      <c r="H509" s="269">
        <v>87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AT509" s="275" t="s">
        <v>176</v>
      </c>
      <c r="AU509" s="275" t="s">
        <v>87</v>
      </c>
      <c r="AV509" s="14" t="s">
        <v>174</v>
      </c>
      <c r="AW509" s="14" t="s">
        <v>32</v>
      </c>
      <c r="AX509" s="14" t="s">
        <v>85</v>
      </c>
      <c r="AY509" s="275" t="s">
        <v>166</v>
      </c>
    </row>
    <row r="510" s="1" customFormat="1" ht="24" customHeight="1">
      <c r="B510" s="37"/>
      <c r="C510" s="276" t="s">
        <v>998</v>
      </c>
      <c r="D510" s="276" t="s">
        <v>300</v>
      </c>
      <c r="E510" s="277" t="s">
        <v>999</v>
      </c>
      <c r="F510" s="278" t="s">
        <v>1000</v>
      </c>
      <c r="G510" s="279" t="s">
        <v>172</v>
      </c>
      <c r="H510" s="280">
        <v>95.700000000000003</v>
      </c>
      <c r="I510" s="281"/>
      <c r="J510" s="282">
        <f>ROUND(I510*H510,2)</f>
        <v>0</v>
      </c>
      <c r="K510" s="278" t="s">
        <v>173</v>
      </c>
      <c r="L510" s="283"/>
      <c r="M510" s="284" t="s">
        <v>1</v>
      </c>
      <c r="N510" s="285" t="s">
        <v>43</v>
      </c>
      <c r="O510" s="85"/>
      <c r="P510" s="239">
        <f>O510*H510</f>
        <v>0</v>
      </c>
      <c r="Q510" s="239">
        <v>0.017999999999999999</v>
      </c>
      <c r="R510" s="239">
        <f>Q510*H510</f>
        <v>1.7225999999999999</v>
      </c>
      <c r="S510" s="239">
        <v>0</v>
      </c>
      <c r="T510" s="240">
        <f>S510*H510</f>
        <v>0</v>
      </c>
      <c r="AR510" s="241" t="s">
        <v>303</v>
      </c>
      <c r="AT510" s="241" t="s">
        <v>300</v>
      </c>
      <c r="AU510" s="241" t="s">
        <v>87</v>
      </c>
      <c r="AY510" s="16" t="s">
        <v>166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6" t="s">
        <v>85</v>
      </c>
      <c r="BK510" s="242">
        <f>ROUND(I510*H510,2)</f>
        <v>0</v>
      </c>
      <c r="BL510" s="16" t="s">
        <v>219</v>
      </c>
      <c r="BM510" s="241" t="s">
        <v>1001</v>
      </c>
    </row>
    <row r="511" s="13" customFormat="1">
      <c r="B511" s="254"/>
      <c r="C511" s="255"/>
      <c r="D511" s="245" t="s">
        <v>176</v>
      </c>
      <c r="E511" s="255"/>
      <c r="F511" s="257" t="s">
        <v>1002</v>
      </c>
      <c r="G511" s="255"/>
      <c r="H511" s="258">
        <v>95.700000000000003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AT511" s="264" t="s">
        <v>176</v>
      </c>
      <c r="AU511" s="264" t="s">
        <v>87</v>
      </c>
      <c r="AV511" s="13" t="s">
        <v>87</v>
      </c>
      <c r="AW511" s="13" t="s">
        <v>4</v>
      </c>
      <c r="AX511" s="13" t="s">
        <v>85</v>
      </c>
      <c r="AY511" s="264" t="s">
        <v>166</v>
      </c>
    </row>
    <row r="512" s="1" customFormat="1" ht="24" customHeight="1">
      <c r="B512" s="37"/>
      <c r="C512" s="230" t="s">
        <v>1003</v>
      </c>
      <c r="D512" s="230" t="s">
        <v>169</v>
      </c>
      <c r="E512" s="231" t="s">
        <v>1004</v>
      </c>
      <c r="F512" s="232" t="s">
        <v>1005</v>
      </c>
      <c r="G512" s="233" t="s">
        <v>172</v>
      </c>
      <c r="H512" s="234">
        <v>87</v>
      </c>
      <c r="I512" s="235"/>
      <c r="J512" s="236">
        <f>ROUND(I512*H512,2)</f>
        <v>0</v>
      </c>
      <c r="K512" s="232" t="s">
        <v>173</v>
      </c>
      <c r="L512" s="42"/>
      <c r="M512" s="237" t="s">
        <v>1</v>
      </c>
      <c r="N512" s="238" t="s">
        <v>43</v>
      </c>
      <c r="O512" s="85"/>
      <c r="P512" s="239">
        <f>O512*H512</f>
        <v>0</v>
      </c>
      <c r="Q512" s="239">
        <v>0.0015</v>
      </c>
      <c r="R512" s="239">
        <f>Q512*H512</f>
        <v>0.13050000000000001</v>
      </c>
      <c r="S512" s="239">
        <v>0</v>
      </c>
      <c r="T512" s="240">
        <f>S512*H512</f>
        <v>0</v>
      </c>
      <c r="AR512" s="241" t="s">
        <v>219</v>
      </c>
      <c r="AT512" s="241" t="s">
        <v>169</v>
      </c>
      <c r="AU512" s="241" t="s">
        <v>87</v>
      </c>
      <c r="AY512" s="16" t="s">
        <v>166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6" t="s">
        <v>85</v>
      </c>
      <c r="BK512" s="242">
        <f>ROUND(I512*H512,2)</f>
        <v>0</v>
      </c>
      <c r="BL512" s="16" t="s">
        <v>219</v>
      </c>
      <c r="BM512" s="241" t="s">
        <v>1006</v>
      </c>
    </row>
    <row r="513" s="13" customFormat="1">
      <c r="B513" s="254"/>
      <c r="C513" s="255"/>
      <c r="D513" s="245" t="s">
        <v>176</v>
      </c>
      <c r="E513" s="256" t="s">
        <v>1</v>
      </c>
      <c r="F513" s="257" t="s">
        <v>993</v>
      </c>
      <c r="G513" s="255"/>
      <c r="H513" s="258">
        <v>87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AT513" s="264" t="s">
        <v>176</v>
      </c>
      <c r="AU513" s="264" t="s">
        <v>87</v>
      </c>
      <c r="AV513" s="13" t="s">
        <v>87</v>
      </c>
      <c r="AW513" s="13" t="s">
        <v>32</v>
      </c>
      <c r="AX513" s="13" t="s">
        <v>78</v>
      </c>
      <c r="AY513" s="264" t="s">
        <v>166</v>
      </c>
    </row>
    <row r="514" s="14" customFormat="1">
      <c r="B514" s="265"/>
      <c r="C514" s="266"/>
      <c r="D514" s="245" t="s">
        <v>176</v>
      </c>
      <c r="E514" s="267" t="s">
        <v>1</v>
      </c>
      <c r="F514" s="268" t="s">
        <v>181</v>
      </c>
      <c r="G514" s="266"/>
      <c r="H514" s="269">
        <v>87</v>
      </c>
      <c r="I514" s="270"/>
      <c r="J514" s="266"/>
      <c r="K514" s="266"/>
      <c r="L514" s="271"/>
      <c r="M514" s="272"/>
      <c r="N514" s="273"/>
      <c r="O514" s="273"/>
      <c r="P514" s="273"/>
      <c r="Q514" s="273"/>
      <c r="R514" s="273"/>
      <c r="S514" s="273"/>
      <c r="T514" s="274"/>
      <c r="AT514" s="275" t="s">
        <v>176</v>
      </c>
      <c r="AU514" s="275" t="s">
        <v>87</v>
      </c>
      <c r="AV514" s="14" t="s">
        <v>174</v>
      </c>
      <c r="AW514" s="14" t="s">
        <v>32</v>
      </c>
      <c r="AX514" s="14" t="s">
        <v>85</v>
      </c>
      <c r="AY514" s="275" t="s">
        <v>166</v>
      </c>
    </row>
    <row r="515" s="1" customFormat="1" ht="24" customHeight="1">
      <c r="B515" s="37"/>
      <c r="C515" s="230" t="s">
        <v>1007</v>
      </c>
      <c r="D515" s="230" t="s">
        <v>169</v>
      </c>
      <c r="E515" s="231" t="s">
        <v>1008</v>
      </c>
      <c r="F515" s="232" t="s">
        <v>1009</v>
      </c>
      <c r="G515" s="233" t="s">
        <v>192</v>
      </c>
      <c r="H515" s="234">
        <v>2.427</v>
      </c>
      <c r="I515" s="235"/>
      <c r="J515" s="236">
        <f>ROUND(I515*H515,2)</f>
        <v>0</v>
      </c>
      <c r="K515" s="232" t="s">
        <v>173</v>
      </c>
      <c r="L515" s="42"/>
      <c r="M515" s="237" t="s">
        <v>1</v>
      </c>
      <c r="N515" s="238" t="s">
        <v>43</v>
      </c>
      <c r="O515" s="85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AR515" s="241" t="s">
        <v>219</v>
      </c>
      <c r="AT515" s="241" t="s">
        <v>169</v>
      </c>
      <c r="AU515" s="241" t="s">
        <v>87</v>
      </c>
      <c r="AY515" s="16" t="s">
        <v>166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6" t="s">
        <v>85</v>
      </c>
      <c r="BK515" s="242">
        <f>ROUND(I515*H515,2)</f>
        <v>0</v>
      </c>
      <c r="BL515" s="16" t="s">
        <v>219</v>
      </c>
      <c r="BM515" s="241" t="s">
        <v>1010</v>
      </c>
    </row>
    <row r="516" s="11" customFormat="1" ht="22.8" customHeight="1">
      <c r="B516" s="214"/>
      <c r="C516" s="215"/>
      <c r="D516" s="216" t="s">
        <v>77</v>
      </c>
      <c r="E516" s="228" t="s">
        <v>1011</v>
      </c>
      <c r="F516" s="228" t="s">
        <v>1012</v>
      </c>
      <c r="G516" s="215"/>
      <c r="H516" s="215"/>
      <c r="I516" s="218"/>
      <c r="J516" s="229">
        <f>BK516</f>
        <v>0</v>
      </c>
      <c r="K516" s="215"/>
      <c r="L516" s="220"/>
      <c r="M516" s="221"/>
      <c r="N516" s="222"/>
      <c r="O516" s="222"/>
      <c r="P516" s="223">
        <f>SUM(P517:P545)</f>
        <v>0</v>
      </c>
      <c r="Q516" s="222"/>
      <c r="R516" s="223">
        <f>SUM(R517:R545)</f>
        <v>0.42981030000000003</v>
      </c>
      <c r="S516" s="222"/>
      <c r="T516" s="224">
        <f>SUM(T517:T545)</f>
        <v>0.24374999999999999</v>
      </c>
      <c r="AR516" s="225" t="s">
        <v>87</v>
      </c>
      <c r="AT516" s="226" t="s">
        <v>77</v>
      </c>
      <c r="AU516" s="226" t="s">
        <v>85</v>
      </c>
      <c r="AY516" s="225" t="s">
        <v>166</v>
      </c>
      <c r="BK516" s="227">
        <f>SUM(BK517:BK545)</f>
        <v>0</v>
      </c>
    </row>
    <row r="517" s="1" customFormat="1" ht="24" customHeight="1">
      <c r="B517" s="37"/>
      <c r="C517" s="230" t="s">
        <v>1013</v>
      </c>
      <c r="D517" s="230" t="s">
        <v>169</v>
      </c>
      <c r="E517" s="231" t="s">
        <v>1014</v>
      </c>
      <c r="F517" s="232" t="s">
        <v>1015</v>
      </c>
      <c r="G517" s="233" t="s">
        <v>172</v>
      </c>
      <c r="H517" s="234">
        <v>105</v>
      </c>
      <c r="I517" s="235"/>
      <c r="J517" s="236">
        <f>ROUND(I517*H517,2)</f>
        <v>0</v>
      </c>
      <c r="K517" s="232" t="s">
        <v>173</v>
      </c>
      <c r="L517" s="42"/>
      <c r="M517" s="237" t="s">
        <v>1</v>
      </c>
      <c r="N517" s="238" t="s">
        <v>43</v>
      </c>
      <c r="O517" s="85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AR517" s="241" t="s">
        <v>219</v>
      </c>
      <c r="AT517" s="241" t="s">
        <v>169</v>
      </c>
      <c r="AU517" s="241" t="s">
        <v>87</v>
      </c>
      <c r="AY517" s="16" t="s">
        <v>166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6" t="s">
        <v>85</v>
      </c>
      <c r="BK517" s="242">
        <f>ROUND(I517*H517,2)</f>
        <v>0</v>
      </c>
      <c r="BL517" s="16" t="s">
        <v>219</v>
      </c>
      <c r="BM517" s="241" t="s">
        <v>1016</v>
      </c>
    </row>
    <row r="518" s="13" customFormat="1">
      <c r="B518" s="254"/>
      <c r="C518" s="255"/>
      <c r="D518" s="245" t="s">
        <v>176</v>
      </c>
      <c r="E518" s="256" t="s">
        <v>1</v>
      </c>
      <c r="F518" s="257" t="s">
        <v>1017</v>
      </c>
      <c r="G518" s="255"/>
      <c r="H518" s="258">
        <v>105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AT518" s="264" t="s">
        <v>176</v>
      </c>
      <c r="AU518" s="264" t="s">
        <v>87</v>
      </c>
      <c r="AV518" s="13" t="s">
        <v>87</v>
      </c>
      <c r="AW518" s="13" t="s">
        <v>32</v>
      </c>
      <c r="AX518" s="13" t="s">
        <v>78</v>
      </c>
      <c r="AY518" s="264" t="s">
        <v>166</v>
      </c>
    </row>
    <row r="519" s="14" customFormat="1">
      <c r="B519" s="265"/>
      <c r="C519" s="266"/>
      <c r="D519" s="245" t="s">
        <v>176</v>
      </c>
      <c r="E519" s="267" t="s">
        <v>1</v>
      </c>
      <c r="F519" s="268" t="s">
        <v>181</v>
      </c>
      <c r="G519" s="266"/>
      <c r="H519" s="269">
        <v>105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AT519" s="275" t="s">
        <v>176</v>
      </c>
      <c r="AU519" s="275" t="s">
        <v>87</v>
      </c>
      <c r="AV519" s="14" t="s">
        <v>174</v>
      </c>
      <c r="AW519" s="14" t="s">
        <v>32</v>
      </c>
      <c r="AX519" s="14" t="s">
        <v>85</v>
      </c>
      <c r="AY519" s="275" t="s">
        <v>166</v>
      </c>
    </row>
    <row r="520" s="1" customFormat="1" ht="16.5" customHeight="1">
      <c r="B520" s="37"/>
      <c r="C520" s="230" t="s">
        <v>1018</v>
      </c>
      <c r="D520" s="230" t="s">
        <v>169</v>
      </c>
      <c r="E520" s="231" t="s">
        <v>1019</v>
      </c>
      <c r="F520" s="232" t="s">
        <v>1020</v>
      </c>
      <c r="G520" s="233" t="s">
        <v>172</v>
      </c>
      <c r="H520" s="234">
        <v>105</v>
      </c>
      <c r="I520" s="235"/>
      <c r="J520" s="236">
        <f>ROUND(I520*H520,2)</f>
        <v>0</v>
      </c>
      <c r="K520" s="232" t="s">
        <v>173</v>
      </c>
      <c r="L520" s="42"/>
      <c r="M520" s="237" t="s">
        <v>1</v>
      </c>
      <c r="N520" s="238" t="s">
        <v>43</v>
      </c>
      <c r="O520" s="85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AR520" s="241" t="s">
        <v>219</v>
      </c>
      <c r="AT520" s="241" t="s">
        <v>169</v>
      </c>
      <c r="AU520" s="241" t="s">
        <v>87</v>
      </c>
      <c r="AY520" s="16" t="s">
        <v>166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6" t="s">
        <v>85</v>
      </c>
      <c r="BK520" s="242">
        <f>ROUND(I520*H520,2)</f>
        <v>0</v>
      </c>
      <c r="BL520" s="16" t="s">
        <v>219</v>
      </c>
      <c r="BM520" s="241" t="s">
        <v>1021</v>
      </c>
    </row>
    <row r="521" s="13" customFormat="1">
      <c r="B521" s="254"/>
      <c r="C521" s="255"/>
      <c r="D521" s="245" t="s">
        <v>176</v>
      </c>
      <c r="E521" s="256" t="s">
        <v>1</v>
      </c>
      <c r="F521" s="257" t="s">
        <v>1017</v>
      </c>
      <c r="G521" s="255"/>
      <c r="H521" s="258">
        <v>105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AT521" s="264" t="s">
        <v>176</v>
      </c>
      <c r="AU521" s="264" t="s">
        <v>87</v>
      </c>
      <c r="AV521" s="13" t="s">
        <v>87</v>
      </c>
      <c r="AW521" s="13" t="s">
        <v>32</v>
      </c>
      <c r="AX521" s="13" t="s">
        <v>78</v>
      </c>
      <c r="AY521" s="264" t="s">
        <v>166</v>
      </c>
    </row>
    <row r="522" s="14" customFormat="1">
      <c r="B522" s="265"/>
      <c r="C522" s="266"/>
      <c r="D522" s="245" t="s">
        <v>176</v>
      </c>
      <c r="E522" s="267" t="s">
        <v>1</v>
      </c>
      <c r="F522" s="268" t="s">
        <v>181</v>
      </c>
      <c r="G522" s="266"/>
      <c r="H522" s="269">
        <v>105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AT522" s="275" t="s">
        <v>176</v>
      </c>
      <c r="AU522" s="275" t="s">
        <v>87</v>
      </c>
      <c r="AV522" s="14" t="s">
        <v>174</v>
      </c>
      <c r="AW522" s="14" t="s">
        <v>32</v>
      </c>
      <c r="AX522" s="14" t="s">
        <v>85</v>
      </c>
      <c r="AY522" s="275" t="s">
        <v>166</v>
      </c>
    </row>
    <row r="523" s="1" customFormat="1" ht="24" customHeight="1">
      <c r="B523" s="37"/>
      <c r="C523" s="230" t="s">
        <v>1022</v>
      </c>
      <c r="D523" s="230" t="s">
        <v>169</v>
      </c>
      <c r="E523" s="231" t="s">
        <v>1023</v>
      </c>
      <c r="F523" s="232" t="s">
        <v>1024</v>
      </c>
      <c r="G523" s="233" t="s">
        <v>172</v>
      </c>
      <c r="H523" s="234">
        <v>105</v>
      </c>
      <c r="I523" s="235"/>
      <c r="J523" s="236">
        <f>ROUND(I523*H523,2)</f>
        <v>0</v>
      </c>
      <c r="K523" s="232" t="s">
        <v>173</v>
      </c>
      <c r="L523" s="42"/>
      <c r="M523" s="237" t="s">
        <v>1</v>
      </c>
      <c r="N523" s="238" t="s">
        <v>43</v>
      </c>
      <c r="O523" s="85"/>
      <c r="P523" s="239">
        <f>O523*H523</f>
        <v>0</v>
      </c>
      <c r="Q523" s="239">
        <v>3.0000000000000001E-05</v>
      </c>
      <c r="R523" s="239">
        <f>Q523*H523</f>
        <v>0.00315</v>
      </c>
      <c r="S523" s="239">
        <v>0</v>
      </c>
      <c r="T523" s="240">
        <f>S523*H523</f>
        <v>0</v>
      </c>
      <c r="AR523" s="241" t="s">
        <v>219</v>
      </c>
      <c r="AT523" s="241" t="s">
        <v>169</v>
      </c>
      <c r="AU523" s="241" t="s">
        <v>87</v>
      </c>
      <c r="AY523" s="16" t="s">
        <v>166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6" t="s">
        <v>85</v>
      </c>
      <c r="BK523" s="242">
        <f>ROUND(I523*H523,2)</f>
        <v>0</v>
      </c>
      <c r="BL523" s="16" t="s">
        <v>219</v>
      </c>
      <c r="BM523" s="241" t="s">
        <v>1025</v>
      </c>
    </row>
    <row r="524" s="13" customFormat="1">
      <c r="B524" s="254"/>
      <c r="C524" s="255"/>
      <c r="D524" s="245" t="s">
        <v>176</v>
      </c>
      <c r="E524" s="256" t="s">
        <v>1</v>
      </c>
      <c r="F524" s="257" t="s">
        <v>1017</v>
      </c>
      <c r="G524" s="255"/>
      <c r="H524" s="258">
        <v>105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AT524" s="264" t="s">
        <v>176</v>
      </c>
      <c r="AU524" s="264" t="s">
        <v>87</v>
      </c>
      <c r="AV524" s="13" t="s">
        <v>87</v>
      </c>
      <c r="AW524" s="13" t="s">
        <v>32</v>
      </c>
      <c r="AX524" s="13" t="s">
        <v>78</v>
      </c>
      <c r="AY524" s="264" t="s">
        <v>166</v>
      </c>
    </row>
    <row r="525" s="14" customFormat="1">
      <c r="B525" s="265"/>
      <c r="C525" s="266"/>
      <c r="D525" s="245" t="s">
        <v>176</v>
      </c>
      <c r="E525" s="267" t="s">
        <v>1</v>
      </c>
      <c r="F525" s="268" t="s">
        <v>181</v>
      </c>
      <c r="G525" s="266"/>
      <c r="H525" s="269">
        <v>105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AT525" s="275" t="s">
        <v>176</v>
      </c>
      <c r="AU525" s="275" t="s">
        <v>87</v>
      </c>
      <c r="AV525" s="14" t="s">
        <v>174</v>
      </c>
      <c r="AW525" s="14" t="s">
        <v>32</v>
      </c>
      <c r="AX525" s="14" t="s">
        <v>85</v>
      </c>
      <c r="AY525" s="275" t="s">
        <v>166</v>
      </c>
    </row>
    <row r="526" s="1" customFormat="1" ht="24" customHeight="1">
      <c r="B526" s="37"/>
      <c r="C526" s="230" t="s">
        <v>1026</v>
      </c>
      <c r="D526" s="230" t="s">
        <v>169</v>
      </c>
      <c r="E526" s="231" t="s">
        <v>1027</v>
      </c>
      <c r="F526" s="232" t="s">
        <v>1028</v>
      </c>
      <c r="G526" s="233" t="s">
        <v>172</v>
      </c>
      <c r="H526" s="234">
        <v>97.5</v>
      </c>
      <c r="I526" s="235"/>
      <c r="J526" s="236">
        <f>ROUND(I526*H526,2)</f>
        <v>0</v>
      </c>
      <c r="K526" s="232" t="s">
        <v>173</v>
      </c>
      <c r="L526" s="42"/>
      <c r="M526" s="237" t="s">
        <v>1</v>
      </c>
      <c r="N526" s="238" t="s">
        <v>43</v>
      </c>
      <c r="O526" s="85"/>
      <c r="P526" s="239">
        <f>O526*H526</f>
        <v>0</v>
      </c>
      <c r="Q526" s="239">
        <v>0</v>
      </c>
      <c r="R526" s="239">
        <f>Q526*H526</f>
        <v>0</v>
      </c>
      <c r="S526" s="239">
        <v>0.0025000000000000001</v>
      </c>
      <c r="T526" s="240">
        <f>S526*H526</f>
        <v>0.24374999999999999</v>
      </c>
      <c r="AR526" s="241" t="s">
        <v>219</v>
      </c>
      <c r="AT526" s="241" t="s">
        <v>169</v>
      </c>
      <c r="AU526" s="241" t="s">
        <v>87</v>
      </c>
      <c r="AY526" s="16" t="s">
        <v>166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6" t="s">
        <v>85</v>
      </c>
      <c r="BK526" s="242">
        <f>ROUND(I526*H526,2)</f>
        <v>0</v>
      </c>
      <c r="BL526" s="16" t="s">
        <v>219</v>
      </c>
      <c r="BM526" s="241" t="s">
        <v>1029</v>
      </c>
    </row>
    <row r="527" s="13" customFormat="1">
      <c r="B527" s="254"/>
      <c r="C527" s="255"/>
      <c r="D527" s="245" t="s">
        <v>176</v>
      </c>
      <c r="E527" s="256" t="s">
        <v>1</v>
      </c>
      <c r="F527" s="257" t="s">
        <v>619</v>
      </c>
      <c r="G527" s="255"/>
      <c r="H527" s="258">
        <v>97.5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AT527" s="264" t="s">
        <v>176</v>
      </c>
      <c r="AU527" s="264" t="s">
        <v>87</v>
      </c>
      <c r="AV527" s="13" t="s">
        <v>87</v>
      </c>
      <c r="AW527" s="13" t="s">
        <v>32</v>
      </c>
      <c r="AX527" s="13" t="s">
        <v>78</v>
      </c>
      <c r="AY527" s="264" t="s">
        <v>166</v>
      </c>
    </row>
    <row r="528" s="14" customFormat="1">
      <c r="B528" s="265"/>
      <c r="C528" s="266"/>
      <c r="D528" s="245" t="s">
        <v>176</v>
      </c>
      <c r="E528" s="267" t="s">
        <v>1</v>
      </c>
      <c r="F528" s="268" t="s">
        <v>181</v>
      </c>
      <c r="G528" s="266"/>
      <c r="H528" s="269">
        <v>97.5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AT528" s="275" t="s">
        <v>176</v>
      </c>
      <c r="AU528" s="275" t="s">
        <v>87</v>
      </c>
      <c r="AV528" s="14" t="s">
        <v>174</v>
      </c>
      <c r="AW528" s="14" t="s">
        <v>32</v>
      </c>
      <c r="AX528" s="14" t="s">
        <v>85</v>
      </c>
      <c r="AY528" s="275" t="s">
        <v>166</v>
      </c>
    </row>
    <row r="529" s="1" customFormat="1" ht="16.5" customHeight="1">
      <c r="B529" s="37"/>
      <c r="C529" s="230" t="s">
        <v>1030</v>
      </c>
      <c r="D529" s="230" t="s">
        <v>169</v>
      </c>
      <c r="E529" s="231" t="s">
        <v>1031</v>
      </c>
      <c r="F529" s="232" t="s">
        <v>1032</v>
      </c>
      <c r="G529" s="233" t="s">
        <v>172</v>
      </c>
      <c r="H529" s="234">
        <v>105</v>
      </c>
      <c r="I529" s="235"/>
      <c r="J529" s="236">
        <f>ROUND(I529*H529,2)</f>
        <v>0</v>
      </c>
      <c r="K529" s="232" t="s">
        <v>173</v>
      </c>
      <c r="L529" s="42"/>
      <c r="M529" s="237" t="s">
        <v>1</v>
      </c>
      <c r="N529" s="238" t="s">
        <v>43</v>
      </c>
      <c r="O529" s="85"/>
      <c r="P529" s="239">
        <f>O529*H529</f>
        <v>0</v>
      </c>
      <c r="Q529" s="239">
        <v>0.00029999999999999997</v>
      </c>
      <c r="R529" s="239">
        <f>Q529*H529</f>
        <v>0.0315</v>
      </c>
      <c r="S529" s="239">
        <v>0</v>
      </c>
      <c r="T529" s="240">
        <f>S529*H529</f>
        <v>0</v>
      </c>
      <c r="AR529" s="241" t="s">
        <v>219</v>
      </c>
      <c r="AT529" s="241" t="s">
        <v>169</v>
      </c>
      <c r="AU529" s="241" t="s">
        <v>87</v>
      </c>
      <c r="AY529" s="16" t="s">
        <v>166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6" t="s">
        <v>85</v>
      </c>
      <c r="BK529" s="242">
        <f>ROUND(I529*H529,2)</f>
        <v>0</v>
      </c>
      <c r="BL529" s="16" t="s">
        <v>219</v>
      </c>
      <c r="BM529" s="241" t="s">
        <v>1033</v>
      </c>
    </row>
    <row r="530" s="13" customFormat="1">
      <c r="B530" s="254"/>
      <c r="C530" s="255"/>
      <c r="D530" s="245" t="s">
        <v>176</v>
      </c>
      <c r="E530" s="256" t="s">
        <v>1</v>
      </c>
      <c r="F530" s="257" t="s">
        <v>1017</v>
      </c>
      <c r="G530" s="255"/>
      <c r="H530" s="258">
        <v>105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176</v>
      </c>
      <c r="AU530" s="264" t="s">
        <v>87</v>
      </c>
      <c r="AV530" s="13" t="s">
        <v>87</v>
      </c>
      <c r="AW530" s="13" t="s">
        <v>32</v>
      </c>
      <c r="AX530" s="13" t="s">
        <v>78</v>
      </c>
      <c r="AY530" s="264" t="s">
        <v>166</v>
      </c>
    </row>
    <row r="531" s="14" customFormat="1">
      <c r="B531" s="265"/>
      <c r="C531" s="266"/>
      <c r="D531" s="245" t="s">
        <v>176</v>
      </c>
      <c r="E531" s="267" t="s">
        <v>1</v>
      </c>
      <c r="F531" s="268" t="s">
        <v>181</v>
      </c>
      <c r="G531" s="266"/>
      <c r="H531" s="269">
        <v>105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AT531" s="275" t="s">
        <v>176</v>
      </c>
      <c r="AU531" s="275" t="s">
        <v>87</v>
      </c>
      <c r="AV531" s="14" t="s">
        <v>174</v>
      </c>
      <c r="AW531" s="14" t="s">
        <v>32</v>
      </c>
      <c r="AX531" s="14" t="s">
        <v>85</v>
      </c>
      <c r="AY531" s="275" t="s">
        <v>166</v>
      </c>
    </row>
    <row r="532" s="1" customFormat="1" ht="36" customHeight="1">
      <c r="B532" s="37"/>
      <c r="C532" s="276" t="s">
        <v>1034</v>
      </c>
      <c r="D532" s="276" t="s">
        <v>300</v>
      </c>
      <c r="E532" s="277" t="s">
        <v>1035</v>
      </c>
      <c r="F532" s="278" t="s">
        <v>1036</v>
      </c>
      <c r="G532" s="279" t="s">
        <v>172</v>
      </c>
      <c r="H532" s="280">
        <v>110.25</v>
      </c>
      <c r="I532" s="281"/>
      <c r="J532" s="282">
        <f>ROUND(I532*H532,2)</f>
        <v>0</v>
      </c>
      <c r="K532" s="278" t="s">
        <v>173</v>
      </c>
      <c r="L532" s="283"/>
      <c r="M532" s="284" t="s">
        <v>1</v>
      </c>
      <c r="N532" s="285" t="s">
        <v>43</v>
      </c>
      <c r="O532" s="85"/>
      <c r="P532" s="239">
        <f>O532*H532</f>
        <v>0</v>
      </c>
      <c r="Q532" s="239">
        <v>0.0028700000000000002</v>
      </c>
      <c r="R532" s="239">
        <f>Q532*H532</f>
        <v>0.31641750000000002</v>
      </c>
      <c r="S532" s="239">
        <v>0</v>
      </c>
      <c r="T532" s="240">
        <f>S532*H532</f>
        <v>0</v>
      </c>
      <c r="AR532" s="241" t="s">
        <v>303</v>
      </c>
      <c r="AT532" s="241" t="s">
        <v>300</v>
      </c>
      <c r="AU532" s="241" t="s">
        <v>87</v>
      </c>
      <c r="AY532" s="16" t="s">
        <v>166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6" t="s">
        <v>85</v>
      </c>
      <c r="BK532" s="242">
        <f>ROUND(I532*H532,2)</f>
        <v>0</v>
      </c>
      <c r="BL532" s="16" t="s">
        <v>219</v>
      </c>
      <c r="BM532" s="241" t="s">
        <v>1037</v>
      </c>
    </row>
    <row r="533" s="13" customFormat="1">
      <c r="B533" s="254"/>
      <c r="C533" s="255"/>
      <c r="D533" s="245" t="s">
        <v>176</v>
      </c>
      <c r="E533" s="255"/>
      <c r="F533" s="257" t="s">
        <v>1038</v>
      </c>
      <c r="G533" s="255"/>
      <c r="H533" s="258">
        <v>110.25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176</v>
      </c>
      <c r="AU533" s="264" t="s">
        <v>87</v>
      </c>
      <c r="AV533" s="13" t="s">
        <v>87</v>
      </c>
      <c r="AW533" s="13" t="s">
        <v>4</v>
      </c>
      <c r="AX533" s="13" t="s">
        <v>85</v>
      </c>
      <c r="AY533" s="264" t="s">
        <v>166</v>
      </c>
    </row>
    <row r="534" s="1" customFormat="1" ht="16.5" customHeight="1">
      <c r="B534" s="37"/>
      <c r="C534" s="230" t="s">
        <v>1039</v>
      </c>
      <c r="D534" s="230" t="s">
        <v>169</v>
      </c>
      <c r="E534" s="231" t="s">
        <v>1040</v>
      </c>
      <c r="F534" s="232" t="s">
        <v>1041</v>
      </c>
      <c r="G534" s="233" t="s">
        <v>234</v>
      </c>
      <c r="H534" s="234">
        <v>180</v>
      </c>
      <c r="I534" s="235"/>
      <c r="J534" s="236">
        <f>ROUND(I534*H534,2)</f>
        <v>0</v>
      </c>
      <c r="K534" s="232" t="s">
        <v>173</v>
      </c>
      <c r="L534" s="42"/>
      <c r="M534" s="237" t="s">
        <v>1</v>
      </c>
      <c r="N534" s="238" t="s">
        <v>43</v>
      </c>
      <c r="O534" s="85"/>
      <c r="P534" s="239">
        <f>O534*H534</f>
        <v>0</v>
      </c>
      <c r="Q534" s="239">
        <v>1.0000000000000001E-05</v>
      </c>
      <c r="R534" s="239">
        <f>Q534*H534</f>
        <v>0.0018000000000000002</v>
      </c>
      <c r="S534" s="239">
        <v>0</v>
      </c>
      <c r="T534" s="240">
        <f>S534*H534</f>
        <v>0</v>
      </c>
      <c r="AR534" s="241" t="s">
        <v>219</v>
      </c>
      <c r="AT534" s="241" t="s">
        <v>169</v>
      </c>
      <c r="AU534" s="241" t="s">
        <v>87</v>
      </c>
      <c r="AY534" s="16" t="s">
        <v>166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6" t="s">
        <v>85</v>
      </c>
      <c r="BK534" s="242">
        <f>ROUND(I534*H534,2)</f>
        <v>0</v>
      </c>
      <c r="BL534" s="16" t="s">
        <v>219</v>
      </c>
      <c r="BM534" s="241" t="s">
        <v>1042</v>
      </c>
    </row>
    <row r="535" s="13" customFormat="1">
      <c r="B535" s="254"/>
      <c r="C535" s="255"/>
      <c r="D535" s="245" t="s">
        <v>176</v>
      </c>
      <c r="E535" s="256" t="s">
        <v>1</v>
      </c>
      <c r="F535" s="257" t="s">
        <v>790</v>
      </c>
      <c r="G535" s="255"/>
      <c r="H535" s="258">
        <v>180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176</v>
      </c>
      <c r="AU535" s="264" t="s">
        <v>87</v>
      </c>
      <c r="AV535" s="13" t="s">
        <v>87</v>
      </c>
      <c r="AW535" s="13" t="s">
        <v>32</v>
      </c>
      <c r="AX535" s="13" t="s">
        <v>78</v>
      </c>
      <c r="AY535" s="264" t="s">
        <v>166</v>
      </c>
    </row>
    <row r="536" s="14" customFormat="1">
      <c r="B536" s="265"/>
      <c r="C536" s="266"/>
      <c r="D536" s="245" t="s">
        <v>176</v>
      </c>
      <c r="E536" s="267" t="s">
        <v>1</v>
      </c>
      <c r="F536" s="268" t="s">
        <v>181</v>
      </c>
      <c r="G536" s="266"/>
      <c r="H536" s="269">
        <v>180</v>
      </c>
      <c r="I536" s="270"/>
      <c r="J536" s="266"/>
      <c r="K536" s="266"/>
      <c r="L536" s="271"/>
      <c r="M536" s="272"/>
      <c r="N536" s="273"/>
      <c r="O536" s="273"/>
      <c r="P536" s="273"/>
      <c r="Q536" s="273"/>
      <c r="R536" s="273"/>
      <c r="S536" s="273"/>
      <c r="T536" s="274"/>
      <c r="AT536" s="275" t="s">
        <v>176</v>
      </c>
      <c r="AU536" s="275" t="s">
        <v>87</v>
      </c>
      <c r="AV536" s="14" t="s">
        <v>174</v>
      </c>
      <c r="AW536" s="14" t="s">
        <v>32</v>
      </c>
      <c r="AX536" s="14" t="s">
        <v>85</v>
      </c>
      <c r="AY536" s="275" t="s">
        <v>166</v>
      </c>
    </row>
    <row r="537" s="1" customFormat="1" ht="16.5" customHeight="1">
      <c r="B537" s="37"/>
      <c r="C537" s="276" t="s">
        <v>1043</v>
      </c>
      <c r="D537" s="276" t="s">
        <v>300</v>
      </c>
      <c r="E537" s="277" t="s">
        <v>1044</v>
      </c>
      <c r="F537" s="278" t="s">
        <v>1045</v>
      </c>
      <c r="G537" s="279" t="s">
        <v>234</v>
      </c>
      <c r="H537" s="280">
        <v>183.59999999999999</v>
      </c>
      <c r="I537" s="281"/>
      <c r="J537" s="282">
        <f>ROUND(I537*H537,2)</f>
        <v>0</v>
      </c>
      <c r="K537" s="278" t="s">
        <v>173</v>
      </c>
      <c r="L537" s="283"/>
      <c r="M537" s="284" t="s">
        <v>1</v>
      </c>
      <c r="N537" s="285" t="s">
        <v>43</v>
      </c>
      <c r="O537" s="85"/>
      <c r="P537" s="239">
        <f>O537*H537</f>
        <v>0</v>
      </c>
      <c r="Q537" s="239">
        <v>0.00035</v>
      </c>
      <c r="R537" s="239">
        <f>Q537*H537</f>
        <v>0.064259999999999998</v>
      </c>
      <c r="S537" s="239">
        <v>0</v>
      </c>
      <c r="T537" s="240">
        <f>S537*H537</f>
        <v>0</v>
      </c>
      <c r="AR537" s="241" t="s">
        <v>303</v>
      </c>
      <c r="AT537" s="241" t="s">
        <v>300</v>
      </c>
      <c r="AU537" s="241" t="s">
        <v>87</v>
      </c>
      <c r="AY537" s="16" t="s">
        <v>166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6" t="s">
        <v>85</v>
      </c>
      <c r="BK537" s="242">
        <f>ROUND(I537*H537,2)</f>
        <v>0</v>
      </c>
      <c r="BL537" s="16" t="s">
        <v>219</v>
      </c>
      <c r="BM537" s="241" t="s">
        <v>1046</v>
      </c>
    </row>
    <row r="538" s="13" customFormat="1">
      <c r="B538" s="254"/>
      <c r="C538" s="255"/>
      <c r="D538" s="245" t="s">
        <v>176</v>
      </c>
      <c r="E538" s="255"/>
      <c r="F538" s="257" t="s">
        <v>1047</v>
      </c>
      <c r="G538" s="255"/>
      <c r="H538" s="258">
        <v>183.59999999999999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AT538" s="264" t="s">
        <v>176</v>
      </c>
      <c r="AU538" s="264" t="s">
        <v>87</v>
      </c>
      <c r="AV538" s="13" t="s">
        <v>87</v>
      </c>
      <c r="AW538" s="13" t="s">
        <v>4</v>
      </c>
      <c r="AX538" s="13" t="s">
        <v>85</v>
      </c>
      <c r="AY538" s="264" t="s">
        <v>166</v>
      </c>
    </row>
    <row r="539" s="1" customFormat="1" ht="16.5" customHeight="1">
      <c r="B539" s="37"/>
      <c r="C539" s="230" t="s">
        <v>1048</v>
      </c>
      <c r="D539" s="230" t="s">
        <v>169</v>
      </c>
      <c r="E539" s="231" t="s">
        <v>1049</v>
      </c>
      <c r="F539" s="232" t="s">
        <v>1050</v>
      </c>
      <c r="G539" s="233" t="s">
        <v>234</v>
      </c>
      <c r="H539" s="234">
        <v>42</v>
      </c>
      <c r="I539" s="235"/>
      <c r="J539" s="236">
        <f>ROUND(I539*H539,2)</f>
        <v>0</v>
      </c>
      <c r="K539" s="232" t="s">
        <v>173</v>
      </c>
      <c r="L539" s="42"/>
      <c r="M539" s="237" t="s">
        <v>1</v>
      </c>
      <c r="N539" s="238" t="s">
        <v>43</v>
      </c>
      <c r="O539" s="85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AR539" s="241" t="s">
        <v>219</v>
      </c>
      <c r="AT539" s="241" t="s">
        <v>169</v>
      </c>
      <c r="AU539" s="241" t="s">
        <v>87</v>
      </c>
      <c r="AY539" s="16" t="s">
        <v>166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6" t="s">
        <v>85</v>
      </c>
      <c r="BK539" s="242">
        <f>ROUND(I539*H539,2)</f>
        <v>0</v>
      </c>
      <c r="BL539" s="16" t="s">
        <v>219</v>
      </c>
      <c r="BM539" s="241" t="s">
        <v>1051</v>
      </c>
    </row>
    <row r="540" s="13" customFormat="1">
      <c r="B540" s="254"/>
      <c r="C540" s="255"/>
      <c r="D540" s="245" t="s">
        <v>176</v>
      </c>
      <c r="E540" s="256" t="s">
        <v>1</v>
      </c>
      <c r="F540" s="257" t="s">
        <v>1052</v>
      </c>
      <c r="G540" s="255"/>
      <c r="H540" s="258">
        <v>42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AT540" s="264" t="s">
        <v>176</v>
      </c>
      <c r="AU540" s="264" t="s">
        <v>87</v>
      </c>
      <c r="AV540" s="13" t="s">
        <v>87</v>
      </c>
      <c r="AW540" s="13" t="s">
        <v>32</v>
      </c>
      <c r="AX540" s="13" t="s">
        <v>78</v>
      </c>
      <c r="AY540" s="264" t="s">
        <v>166</v>
      </c>
    </row>
    <row r="541" s="14" customFormat="1">
      <c r="B541" s="265"/>
      <c r="C541" s="266"/>
      <c r="D541" s="245" t="s">
        <v>176</v>
      </c>
      <c r="E541" s="267" t="s">
        <v>1</v>
      </c>
      <c r="F541" s="268" t="s">
        <v>181</v>
      </c>
      <c r="G541" s="266"/>
      <c r="H541" s="269">
        <v>42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AT541" s="275" t="s">
        <v>176</v>
      </c>
      <c r="AU541" s="275" t="s">
        <v>87</v>
      </c>
      <c r="AV541" s="14" t="s">
        <v>174</v>
      </c>
      <c r="AW541" s="14" t="s">
        <v>32</v>
      </c>
      <c r="AX541" s="14" t="s">
        <v>85</v>
      </c>
      <c r="AY541" s="275" t="s">
        <v>166</v>
      </c>
    </row>
    <row r="542" s="1" customFormat="1" ht="16.5" customHeight="1">
      <c r="B542" s="37"/>
      <c r="C542" s="276" t="s">
        <v>1053</v>
      </c>
      <c r="D542" s="276" t="s">
        <v>300</v>
      </c>
      <c r="E542" s="277" t="s">
        <v>1054</v>
      </c>
      <c r="F542" s="278" t="s">
        <v>1055</v>
      </c>
      <c r="G542" s="279" t="s">
        <v>234</v>
      </c>
      <c r="H542" s="280">
        <v>42.840000000000003</v>
      </c>
      <c r="I542" s="281"/>
      <c r="J542" s="282">
        <f>ROUND(I542*H542,2)</f>
        <v>0</v>
      </c>
      <c r="K542" s="278" t="s">
        <v>173</v>
      </c>
      <c r="L542" s="283"/>
      <c r="M542" s="284" t="s">
        <v>1</v>
      </c>
      <c r="N542" s="285" t="s">
        <v>43</v>
      </c>
      <c r="O542" s="85"/>
      <c r="P542" s="239">
        <f>O542*H542</f>
        <v>0</v>
      </c>
      <c r="Q542" s="239">
        <v>0.00017000000000000001</v>
      </c>
      <c r="R542" s="239">
        <f>Q542*H542</f>
        <v>0.0072828000000000007</v>
      </c>
      <c r="S542" s="239">
        <v>0</v>
      </c>
      <c r="T542" s="240">
        <f>S542*H542</f>
        <v>0</v>
      </c>
      <c r="AR542" s="241" t="s">
        <v>303</v>
      </c>
      <c r="AT542" s="241" t="s">
        <v>300</v>
      </c>
      <c r="AU542" s="241" t="s">
        <v>87</v>
      </c>
      <c r="AY542" s="16" t="s">
        <v>166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85</v>
      </c>
      <c r="BK542" s="242">
        <f>ROUND(I542*H542,2)</f>
        <v>0</v>
      </c>
      <c r="BL542" s="16" t="s">
        <v>219</v>
      </c>
      <c r="BM542" s="241" t="s">
        <v>1056</v>
      </c>
    </row>
    <row r="543" s="13" customFormat="1">
      <c r="B543" s="254"/>
      <c r="C543" s="255"/>
      <c r="D543" s="245" t="s">
        <v>176</v>
      </c>
      <c r="E543" s="255"/>
      <c r="F543" s="257" t="s">
        <v>1057</v>
      </c>
      <c r="G543" s="255"/>
      <c r="H543" s="258">
        <v>42.840000000000003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AT543" s="264" t="s">
        <v>176</v>
      </c>
      <c r="AU543" s="264" t="s">
        <v>87</v>
      </c>
      <c r="AV543" s="13" t="s">
        <v>87</v>
      </c>
      <c r="AW543" s="13" t="s">
        <v>4</v>
      </c>
      <c r="AX543" s="13" t="s">
        <v>85</v>
      </c>
      <c r="AY543" s="264" t="s">
        <v>166</v>
      </c>
    </row>
    <row r="544" s="1" customFormat="1" ht="16.5" customHeight="1">
      <c r="B544" s="37"/>
      <c r="C544" s="230" t="s">
        <v>1058</v>
      </c>
      <c r="D544" s="230" t="s">
        <v>169</v>
      </c>
      <c r="E544" s="231" t="s">
        <v>1059</v>
      </c>
      <c r="F544" s="232" t="s">
        <v>1060</v>
      </c>
      <c r="G544" s="233" t="s">
        <v>234</v>
      </c>
      <c r="H544" s="234">
        <v>180</v>
      </c>
      <c r="I544" s="235"/>
      <c r="J544" s="236">
        <f>ROUND(I544*H544,2)</f>
        <v>0</v>
      </c>
      <c r="K544" s="232" t="s">
        <v>173</v>
      </c>
      <c r="L544" s="42"/>
      <c r="M544" s="237" t="s">
        <v>1</v>
      </c>
      <c r="N544" s="238" t="s">
        <v>43</v>
      </c>
      <c r="O544" s="85"/>
      <c r="P544" s="239">
        <f>O544*H544</f>
        <v>0</v>
      </c>
      <c r="Q544" s="239">
        <v>3.0000000000000001E-05</v>
      </c>
      <c r="R544" s="239">
        <f>Q544*H544</f>
        <v>0.0054000000000000003</v>
      </c>
      <c r="S544" s="239">
        <v>0</v>
      </c>
      <c r="T544" s="240">
        <f>S544*H544</f>
        <v>0</v>
      </c>
      <c r="AR544" s="241" t="s">
        <v>219</v>
      </c>
      <c r="AT544" s="241" t="s">
        <v>169</v>
      </c>
      <c r="AU544" s="241" t="s">
        <v>87</v>
      </c>
      <c r="AY544" s="16" t="s">
        <v>166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6" t="s">
        <v>85</v>
      </c>
      <c r="BK544" s="242">
        <f>ROUND(I544*H544,2)</f>
        <v>0</v>
      </c>
      <c r="BL544" s="16" t="s">
        <v>219</v>
      </c>
      <c r="BM544" s="241" t="s">
        <v>1061</v>
      </c>
    </row>
    <row r="545" s="1" customFormat="1" ht="24" customHeight="1">
      <c r="B545" s="37"/>
      <c r="C545" s="230" t="s">
        <v>1062</v>
      </c>
      <c r="D545" s="230" t="s">
        <v>169</v>
      </c>
      <c r="E545" s="231" t="s">
        <v>1063</v>
      </c>
      <c r="F545" s="232" t="s">
        <v>1064</v>
      </c>
      <c r="G545" s="233" t="s">
        <v>192</v>
      </c>
      <c r="H545" s="234">
        <v>0.42999999999999999</v>
      </c>
      <c r="I545" s="235"/>
      <c r="J545" s="236">
        <f>ROUND(I545*H545,2)</f>
        <v>0</v>
      </c>
      <c r="K545" s="232" t="s">
        <v>173</v>
      </c>
      <c r="L545" s="42"/>
      <c r="M545" s="237" t="s">
        <v>1</v>
      </c>
      <c r="N545" s="238" t="s">
        <v>43</v>
      </c>
      <c r="O545" s="85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AR545" s="241" t="s">
        <v>219</v>
      </c>
      <c r="AT545" s="241" t="s">
        <v>169</v>
      </c>
      <c r="AU545" s="241" t="s">
        <v>87</v>
      </c>
      <c r="AY545" s="16" t="s">
        <v>166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6" t="s">
        <v>85</v>
      </c>
      <c r="BK545" s="242">
        <f>ROUND(I545*H545,2)</f>
        <v>0</v>
      </c>
      <c r="BL545" s="16" t="s">
        <v>219</v>
      </c>
      <c r="BM545" s="241" t="s">
        <v>1065</v>
      </c>
    </row>
    <row r="546" s="11" customFormat="1" ht="22.8" customHeight="1">
      <c r="B546" s="214"/>
      <c r="C546" s="215"/>
      <c r="D546" s="216" t="s">
        <v>77</v>
      </c>
      <c r="E546" s="228" t="s">
        <v>1066</v>
      </c>
      <c r="F546" s="228" t="s">
        <v>1067</v>
      </c>
      <c r="G546" s="215"/>
      <c r="H546" s="215"/>
      <c r="I546" s="218"/>
      <c r="J546" s="229">
        <f>BK546</f>
        <v>0</v>
      </c>
      <c r="K546" s="215"/>
      <c r="L546" s="220"/>
      <c r="M546" s="221"/>
      <c r="N546" s="222"/>
      <c r="O546" s="222"/>
      <c r="P546" s="223">
        <f>SUM(P547:P565)</f>
        <v>0</v>
      </c>
      <c r="Q546" s="222"/>
      <c r="R546" s="223">
        <f>SUM(R547:R565)</f>
        <v>13.005796500000001</v>
      </c>
      <c r="S546" s="222"/>
      <c r="T546" s="224">
        <f>SUM(T547:T565)</f>
        <v>8.4863999999999997</v>
      </c>
      <c r="AR546" s="225" t="s">
        <v>87</v>
      </c>
      <c r="AT546" s="226" t="s">
        <v>77</v>
      </c>
      <c r="AU546" s="226" t="s">
        <v>85</v>
      </c>
      <c r="AY546" s="225" t="s">
        <v>166</v>
      </c>
      <c r="BK546" s="227">
        <f>SUM(BK547:BK565)</f>
        <v>0</v>
      </c>
    </row>
    <row r="547" s="1" customFormat="1" ht="16.5" customHeight="1">
      <c r="B547" s="37"/>
      <c r="C547" s="230" t="s">
        <v>1068</v>
      </c>
      <c r="D547" s="230" t="s">
        <v>169</v>
      </c>
      <c r="E547" s="231" t="s">
        <v>1069</v>
      </c>
      <c r="F547" s="232" t="s">
        <v>1070</v>
      </c>
      <c r="G547" s="233" t="s">
        <v>172</v>
      </c>
      <c r="H547" s="234">
        <v>685.5</v>
      </c>
      <c r="I547" s="235"/>
      <c r="J547" s="236">
        <f>ROUND(I547*H547,2)</f>
        <v>0</v>
      </c>
      <c r="K547" s="232" t="s">
        <v>173</v>
      </c>
      <c r="L547" s="42"/>
      <c r="M547" s="237" t="s">
        <v>1</v>
      </c>
      <c r="N547" s="238" t="s">
        <v>43</v>
      </c>
      <c r="O547" s="85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AR547" s="241" t="s">
        <v>219</v>
      </c>
      <c r="AT547" s="241" t="s">
        <v>169</v>
      </c>
      <c r="AU547" s="241" t="s">
        <v>87</v>
      </c>
      <c r="AY547" s="16" t="s">
        <v>166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6" t="s">
        <v>85</v>
      </c>
      <c r="BK547" s="242">
        <f>ROUND(I547*H547,2)</f>
        <v>0</v>
      </c>
      <c r="BL547" s="16" t="s">
        <v>219</v>
      </c>
      <c r="BM547" s="241" t="s">
        <v>1071</v>
      </c>
    </row>
    <row r="548" s="1" customFormat="1" ht="16.5" customHeight="1">
      <c r="B548" s="37"/>
      <c r="C548" s="230" t="s">
        <v>1072</v>
      </c>
      <c r="D548" s="230" t="s">
        <v>169</v>
      </c>
      <c r="E548" s="231" t="s">
        <v>1073</v>
      </c>
      <c r="F548" s="232" t="s">
        <v>1074</v>
      </c>
      <c r="G548" s="233" t="s">
        <v>172</v>
      </c>
      <c r="H548" s="234">
        <v>640.5</v>
      </c>
      <c r="I548" s="235"/>
      <c r="J548" s="236">
        <f>ROUND(I548*H548,2)</f>
        <v>0</v>
      </c>
      <c r="K548" s="232" t="s">
        <v>173</v>
      </c>
      <c r="L548" s="42"/>
      <c r="M548" s="237" t="s">
        <v>1</v>
      </c>
      <c r="N548" s="238" t="s">
        <v>43</v>
      </c>
      <c r="O548" s="85"/>
      <c r="P548" s="239">
        <f>O548*H548</f>
        <v>0</v>
      </c>
      <c r="Q548" s="239">
        <v>0.00029999999999999997</v>
      </c>
      <c r="R548" s="239">
        <f>Q548*H548</f>
        <v>0.19214999999999999</v>
      </c>
      <c r="S548" s="239">
        <v>0</v>
      </c>
      <c r="T548" s="240">
        <f>S548*H548</f>
        <v>0</v>
      </c>
      <c r="AR548" s="241" t="s">
        <v>219</v>
      </c>
      <c r="AT548" s="241" t="s">
        <v>169</v>
      </c>
      <c r="AU548" s="241" t="s">
        <v>87</v>
      </c>
      <c r="AY548" s="16" t="s">
        <v>166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6" t="s">
        <v>85</v>
      </c>
      <c r="BK548" s="242">
        <f>ROUND(I548*H548,2)</f>
        <v>0</v>
      </c>
      <c r="BL548" s="16" t="s">
        <v>219</v>
      </c>
      <c r="BM548" s="241" t="s">
        <v>1075</v>
      </c>
    </row>
    <row r="549" s="13" customFormat="1">
      <c r="B549" s="254"/>
      <c r="C549" s="255"/>
      <c r="D549" s="245" t="s">
        <v>176</v>
      </c>
      <c r="E549" s="256" t="s">
        <v>1</v>
      </c>
      <c r="F549" s="257" t="s">
        <v>1076</v>
      </c>
      <c r="G549" s="255"/>
      <c r="H549" s="258">
        <v>640.5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AT549" s="264" t="s">
        <v>176</v>
      </c>
      <c r="AU549" s="264" t="s">
        <v>87</v>
      </c>
      <c r="AV549" s="13" t="s">
        <v>87</v>
      </c>
      <c r="AW549" s="13" t="s">
        <v>32</v>
      </c>
      <c r="AX549" s="13" t="s">
        <v>78</v>
      </c>
      <c r="AY549" s="264" t="s">
        <v>166</v>
      </c>
    </row>
    <row r="550" s="14" customFormat="1">
      <c r="B550" s="265"/>
      <c r="C550" s="266"/>
      <c r="D550" s="245" t="s">
        <v>176</v>
      </c>
      <c r="E550" s="267" t="s">
        <v>1</v>
      </c>
      <c r="F550" s="268" t="s">
        <v>181</v>
      </c>
      <c r="G550" s="266"/>
      <c r="H550" s="269">
        <v>640.5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AT550" s="275" t="s">
        <v>176</v>
      </c>
      <c r="AU550" s="275" t="s">
        <v>87</v>
      </c>
      <c r="AV550" s="14" t="s">
        <v>174</v>
      </c>
      <c r="AW550" s="14" t="s">
        <v>32</v>
      </c>
      <c r="AX550" s="14" t="s">
        <v>85</v>
      </c>
      <c r="AY550" s="275" t="s">
        <v>166</v>
      </c>
    </row>
    <row r="551" s="1" customFormat="1" ht="24" customHeight="1">
      <c r="B551" s="37"/>
      <c r="C551" s="230" t="s">
        <v>1077</v>
      </c>
      <c r="D551" s="230" t="s">
        <v>169</v>
      </c>
      <c r="E551" s="231" t="s">
        <v>1078</v>
      </c>
      <c r="F551" s="232" t="s">
        <v>1079</v>
      </c>
      <c r="G551" s="233" t="s">
        <v>172</v>
      </c>
      <c r="H551" s="234">
        <v>312</v>
      </c>
      <c r="I551" s="235"/>
      <c r="J551" s="236">
        <f>ROUND(I551*H551,2)</f>
        <v>0</v>
      </c>
      <c r="K551" s="232" t="s">
        <v>173</v>
      </c>
      <c r="L551" s="42"/>
      <c r="M551" s="237" t="s">
        <v>1</v>
      </c>
      <c r="N551" s="238" t="s">
        <v>43</v>
      </c>
      <c r="O551" s="85"/>
      <c r="P551" s="239">
        <f>O551*H551</f>
        <v>0</v>
      </c>
      <c r="Q551" s="239">
        <v>0</v>
      </c>
      <c r="R551" s="239">
        <f>Q551*H551</f>
        <v>0</v>
      </c>
      <c r="S551" s="239">
        <v>0.027199999999999998</v>
      </c>
      <c r="T551" s="240">
        <f>S551*H551</f>
        <v>8.4863999999999997</v>
      </c>
      <c r="AR551" s="241" t="s">
        <v>219</v>
      </c>
      <c r="AT551" s="241" t="s">
        <v>169</v>
      </c>
      <c r="AU551" s="241" t="s">
        <v>87</v>
      </c>
      <c r="AY551" s="16" t="s">
        <v>166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6" t="s">
        <v>85</v>
      </c>
      <c r="BK551" s="242">
        <f>ROUND(I551*H551,2)</f>
        <v>0</v>
      </c>
      <c r="BL551" s="16" t="s">
        <v>219</v>
      </c>
      <c r="BM551" s="241" t="s">
        <v>1080</v>
      </c>
    </row>
    <row r="552" s="13" customFormat="1">
      <c r="B552" s="254"/>
      <c r="C552" s="255"/>
      <c r="D552" s="245" t="s">
        <v>176</v>
      </c>
      <c r="E552" s="256" t="s">
        <v>1</v>
      </c>
      <c r="F552" s="257" t="s">
        <v>1081</v>
      </c>
      <c r="G552" s="255"/>
      <c r="H552" s="258">
        <v>312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AT552" s="264" t="s">
        <v>176</v>
      </c>
      <c r="AU552" s="264" t="s">
        <v>87</v>
      </c>
      <c r="AV552" s="13" t="s">
        <v>87</v>
      </c>
      <c r="AW552" s="13" t="s">
        <v>32</v>
      </c>
      <c r="AX552" s="13" t="s">
        <v>78</v>
      </c>
      <c r="AY552" s="264" t="s">
        <v>166</v>
      </c>
    </row>
    <row r="553" s="14" customFormat="1">
      <c r="B553" s="265"/>
      <c r="C553" s="266"/>
      <c r="D553" s="245" t="s">
        <v>176</v>
      </c>
      <c r="E553" s="267" t="s">
        <v>1</v>
      </c>
      <c r="F553" s="268" t="s">
        <v>181</v>
      </c>
      <c r="G553" s="266"/>
      <c r="H553" s="269">
        <v>312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AT553" s="275" t="s">
        <v>176</v>
      </c>
      <c r="AU553" s="275" t="s">
        <v>87</v>
      </c>
      <c r="AV553" s="14" t="s">
        <v>174</v>
      </c>
      <c r="AW553" s="14" t="s">
        <v>32</v>
      </c>
      <c r="AX553" s="14" t="s">
        <v>85</v>
      </c>
      <c r="AY553" s="275" t="s">
        <v>166</v>
      </c>
    </row>
    <row r="554" s="1" customFormat="1" ht="24" customHeight="1">
      <c r="B554" s="37"/>
      <c r="C554" s="230" t="s">
        <v>1082</v>
      </c>
      <c r="D554" s="230" t="s">
        <v>169</v>
      </c>
      <c r="E554" s="231" t="s">
        <v>1083</v>
      </c>
      <c r="F554" s="232" t="s">
        <v>1084</v>
      </c>
      <c r="G554" s="233" t="s">
        <v>172</v>
      </c>
      <c r="H554" s="234">
        <v>640.5</v>
      </c>
      <c r="I554" s="235"/>
      <c r="J554" s="236">
        <f>ROUND(I554*H554,2)</f>
        <v>0</v>
      </c>
      <c r="K554" s="232" t="s">
        <v>173</v>
      </c>
      <c r="L554" s="42"/>
      <c r="M554" s="237" t="s">
        <v>1</v>
      </c>
      <c r="N554" s="238" t="s">
        <v>43</v>
      </c>
      <c r="O554" s="85"/>
      <c r="P554" s="239">
        <f>O554*H554</f>
        <v>0</v>
      </c>
      <c r="Q554" s="239">
        <v>0.0060499999999999998</v>
      </c>
      <c r="R554" s="239">
        <f>Q554*H554</f>
        <v>3.8750249999999999</v>
      </c>
      <c r="S554" s="239">
        <v>0</v>
      </c>
      <c r="T554" s="240">
        <f>S554*H554</f>
        <v>0</v>
      </c>
      <c r="AR554" s="241" t="s">
        <v>219</v>
      </c>
      <c r="AT554" s="241" t="s">
        <v>169</v>
      </c>
      <c r="AU554" s="241" t="s">
        <v>87</v>
      </c>
      <c r="AY554" s="16" t="s">
        <v>166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6" t="s">
        <v>85</v>
      </c>
      <c r="BK554" s="242">
        <f>ROUND(I554*H554,2)</f>
        <v>0</v>
      </c>
      <c r="BL554" s="16" t="s">
        <v>219</v>
      </c>
      <c r="BM554" s="241" t="s">
        <v>1085</v>
      </c>
    </row>
    <row r="555" s="13" customFormat="1">
      <c r="B555" s="254"/>
      <c r="C555" s="255"/>
      <c r="D555" s="245" t="s">
        <v>176</v>
      </c>
      <c r="E555" s="256" t="s">
        <v>1</v>
      </c>
      <c r="F555" s="257" t="s">
        <v>1076</v>
      </c>
      <c r="G555" s="255"/>
      <c r="H555" s="258">
        <v>640.5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AT555" s="264" t="s">
        <v>176</v>
      </c>
      <c r="AU555" s="264" t="s">
        <v>87</v>
      </c>
      <c r="AV555" s="13" t="s">
        <v>87</v>
      </c>
      <c r="AW555" s="13" t="s">
        <v>32</v>
      </c>
      <c r="AX555" s="13" t="s">
        <v>78</v>
      </c>
      <c r="AY555" s="264" t="s">
        <v>166</v>
      </c>
    </row>
    <row r="556" s="14" customFormat="1">
      <c r="B556" s="265"/>
      <c r="C556" s="266"/>
      <c r="D556" s="245" t="s">
        <v>176</v>
      </c>
      <c r="E556" s="267" t="s">
        <v>1</v>
      </c>
      <c r="F556" s="268" t="s">
        <v>181</v>
      </c>
      <c r="G556" s="266"/>
      <c r="H556" s="269">
        <v>640.5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AT556" s="275" t="s">
        <v>176</v>
      </c>
      <c r="AU556" s="275" t="s">
        <v>87</v>
      </c>
      <c r="AV556" s="14" t="s">
        <v>174</v>
      </c>
      <c r="AW556" s="14" t="s">
        <v>32</v>
      </c>
      <c r="AX556" s="14" t="s">
        <v>85</v>
      </c>
      <c r="AY556" s="275" t="s">
        <v>166</v>
      </c>
    </row>
    <row r="557" s="1" customFormat="1" ht="16.5" customHeight="1">
      <c r="B557" s="37"/>
      <c r="C557" s="276" t="s">
        <v>1086</v>
      </c>
      <c r="D557" s="276" t="s">
        <v>300</v>
      </c>
      <c r="E557" s="277" t="s">
        <v>1087</v>
      </c>
      <c r="F557" s="278" t="s">
        <v>1088</v>
      </c>
      <c r="G557" s="279" t="s">
        <v>172</v>
      </c>
      <c r="H557" s="280">
        <v>685.33500000000004</v>
      </c>
      <c r="I557" s="281"/>
      <c r="J557" s="282">
        <f>ROUND(I557*H557,2)</f>
        <v>0</v>
      </c>
      <c r="K557" s="278" t="s">
        <v>173</v>
      </c>
      <c r="L557" s="283"/>
      <c r="M557" s="284" t="s">
        <v>1</v>
      </c>
      <c r="N557" s="285" t="s">
        <v>43</v>
      </c>
      <c r="O557" s="85"/>
      <c r="P557" s="239">
        <f>O557*H557</f>
        <v>0</v>
      </c>
      <c r="Q557" s="239">
        <v>0.0129</v>
      </c>
      <c r="R557" s="239">
        <f>Q557*H557</f>
        <v>8.8408215000000006</v>
      </c>
      <c r="S557" s="239">
        <v>0</v>
      </c>
      <c r="T557" s="240">
        <f>S557*H557</f>
        <v>0</v>
      </c>
      <c r="AR557" s="241" t="s">
        <v>303</v>
      </c>
      <c r="AT557" s="241" t="s">
        <v>300</v>
      </c>
      <c r="AU557" s="241" t="s">
        <v>87</v>
      </c>
      <c r="AY557" s="16" t="s">
        <v>166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6" t="s">
        <v>85</v>
      </c>
      <c r="BK557" s="242">
        <f>ROUND(I557*H557,2)</f>
        <v>0</v>
      </c>
      <c r="BL557" s="16" t="s">
        <v>219</v>
      </c>
      <c r="BM557" s="241" t="s">
        <v>1089</v>
      </c>
    </row>
    <row r="558" s="13" customFormat="1">
      <c r="B558" s="254"/>
      <c r="C558" s="255"/>
      <c r="D558" s="245" t="s">
        <v>176</v>
      </c>
      <c r="E558" s="255"/>
      <c r="F558" s="257" t="s">
        <v>1090</v>
      </c>
      <c r="G558" s="255"/>
      <c r="H558" s="258">
        <v>685.33500000000004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AT558" s="264" t="s">
        <v>176</v>
      </c>
      <c r="AU558" s="264" t="s">
        <v>87</v>
      </c>
      <c r="AV558" s="13" t="s">
        <v>87</v>
      </c>
      <c r="AW558" s="13" t="s">
        <v>4</v>
      </c>
      <c r="AX558" s="13" t="s">
        <v>85</v>
      </c>
      <c r="AY558" s="264" t="s">
        <v>166</v>
      </c>
    </row>
    <row r="559" s="1" customFormat="1" ht="16.5" customHeight="1">
      <c r="B559" s="37"/>
      <c r="C559" s="230" t="s">
        <v>1091</v>
      </c>
      <c r="D559" s="230" t="s">
        <v>169</v>
      </c>
      <c r="E559" s="231" t="s">
        <v>1092</v>
      </c>
      <c r="F559" s="232" t="s">
        <v>1093</v>
      </c>
      <c r="G559" s="233" t="s">
        <v>234</v>
      </c>
      <c r="H559" s="234">
        <v>345</v>
      </c>
      <c r="I559" s="235"/>
      <c r="J559" s="236">
        <f>ROUND(I559*H559,2)</f>
        <v>0</v>
      </c>
      <c r="K559" s="232" t="s">
        <v>173</v>
      </c>
      <c r="L559" s="42"/>
      <c r="M559" s="237" t="s">
        <v>1</v>
      </c>
      <c r="N559" s="238" t="s">
        <v>43</v>
      </c>
      <c r="O559" s="85"/>
      <c r="P559" s="239">
        <f>O559*H559</f>
        <v>0</v>
      </c>
      <c r="Q559" s="239">
        <v>0.00025999999999999998</v>
      </c>
      <c r="R559" s="239">
        <f>Q559*H559</f>
        <v>0.089699999999999988</v>
      </c>
      <c r="S559" s="239">
        <v>0</v>
      </c>
      <c r="T559" s="240">
        <f>S559*H559</f>
        <v>0</v>
      </c>
      <c r="AR559" s="241" t="s">
        <v>219</v>
      </c>
      <c r="AT559" s="241" t="s">
        <v>169</v>
      </c>
      <c r="AU559" s="241" t="s">
        <v>87</v>
      </c>
      <c r="AY559" s="16" t="s">
        <v>166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6" t="s">
        <v>85</v>
      </c>
      <c r="BK559" s="242">
        <f>ROUND(I559*H559,2)</f>
        <v>0</v>
      </c>
      <c r="BL559" s="16" t="s">
        <v>219</v>
      </c>
      <c r="BM559" s="241" t="s">
        <v>1094</v>
      </c>
    </row>
    <row r="560" s="13" customFormat="1">
      <c r="B560" s="254"/>
      <c r="C560" s="255"/>
      <c r="D560" s="245" t="s">
        <v>176</v>
      </c>
      <c r="E560" s="256" t="s">
        <v>1</v>
      </c>
      <c r="F560" s="257" t="s">
        <v>1095</v>
      </c>
      <c r="G560" s="255"/>
      <c r="H560" s="258">
        <v>345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AT560" s="264" t="s">
        <v>176</v>
      </c>
      <c r="AU560" s="264" t="s">
        <v>87</v>
      </c>
      <c r="AV560" s="13" t="s">
        <v>87</v>
      </c>
      <c r="AW560" s="13" t="s">
        <v>32</v>
      </c>
      <c r="AX560" s="13" t="s">
        <v>78</v>
      </c>
      <c r="AY560" s="264" t="s">
        <v>166</v>
      </c>
    </row>
    <row r="561" s="14" customFormat="1">
      <c r="B561" s="265"/>
      <c r="C561" s="266"/>
      <c r="D561" s="245" t="s">
        <v>176</v>
      </c>
      <c r="E561" s="267" t="s">
        <v>1</v>
      </c>
      <c r="F561" s="268" t="s">
        <v>181</v>
      </c>
      <c r="G561" s="266"/>
      <c r="H561" s="269">
        <v>345</v>
      </c>
      <c r="I561" s="270"/>
      <c r="J561" s="266"/>
      <c r="K561" s="266"/>
      <c r="L561" s="271"/>
      <c r="M561" s="272"/>
      <c r="N561" s="273"/>
      <c r="O561" s="273"/>
      <c r="P561" s="273"/>
      <c r="Q561" s="273"/>
      <c r="R561" s="273"/>
      <c r="S561" s="273"/>
      <c r="T561" s="274"/>
      <c r="AT561" s="275" t="s">
        <v>176</v>
      </c>
      <c r="AU561" s="275" t="s">
        <v>87</v>
      </c>
      <c r="AV561" s="14" t="s">
        <v>174</v>
      </c>
      <c r="AW561" s="14" t="s">
        <v>32</v>
      </c>
      <c r="AX561" s="14" t="s">
        <v>85</v>
      </c>
      <c r="AY561" s="275" t="s">
        <v>166</v>
      </c>
    </row>
    <row r="562" s="1" customFormat="1" ht="16.5" customHeight="1">
      <c r="B562" s="37"/>
      <c r="C562" s="230" t="s">
        <v>1096</v>
      </c>
      <c r="D562" s="230" t="s">
        <v>169</v>
      </c>
      <c r="E562" s="231" t="s">
        <v>1097</v>
      </c>
      <c r="F562" s="232" t="s">
        <v>1098</v>
      </c>
      <c r="G562" s="233" t="s">
        <v>234</v>
      </c>
      <c r="H562" s="234">
        <v>270</v>
      </c>
      <c r="I562" s="235"/>
      <c r="J562" s="236">
        <f>ROUND(I562*H562,2)</f>
        <v>0</v>
      </c>
      <c r="K562" s="232" t="s">
        <v>173</v>
      </c>
      <c r="L562" s="42"/>
      <c r="M562" s="237" t="s">
        <v>1</v>
      </c>
      <c r="N562" s="238" t="s">
        <v>43</v>
      </c>
      <c r="O562" s="85"/>
      <c r="P562" s="239">
        <f>O562*H562</f>
        <v>0</v>
      </c>
      <c r="Q562" s="239">
        <v>3.0000000000000001E-05</v>
      </c>
      <c r="R562" s="239">
        <f>Q562*H562</f>
        <v>0.0080999999999999996</v>
      </c>
      <c r="S562" s="239">
        <v>0</v>
      </c>
      <c r="T562" s="240">
        <f>S562*H562</f>
        <v>0</v>
      </c>
      <c r="AR562" s="241" t="s">
        <v>219</v>
      </c>
      <c r="AT562" s="241" t="s">
        <v>169</v>
      </c>
      <c r="AU562" s="241" t="s">
        <v>87</v>
      </c>
      <c r="AY562" s="16" t="s">
        <v>166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6" t="s">
        <v>85</v>
      </c>
      <c r="BK562" s="242">
        <f>ROUND(I562*H562,2)</f>
        <v>0</v>
      </c>
      <c r="BL562" s="16" t="s">
        <v>219</v>
      </c>
      <c r="BM562" s="241" t="s">
        <v>1099</v>
      </c>
    </row>
    <row r="563" s="13" customFormat="1">
      <c r="B563" s="254"/>
      <c r="C563" s="255"/>
      <c r="D563" s="245" t="s">
        <v>176</v>
      </c>
      <c r="E563" s="256" t="s">
        <v>1</v>
      </c>
      <c r="F563" s="257" t="s">
        <v>1100</v>
      </c>
      <c r="G563" s="255"/>
      <c r="H563" s="258">
        <v>270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AT563" s="264" t="s">
        <v>176</v>
      </c>
      <c r="AU563" s="264" t="s">
        <v>87</v>
      </c>
      <c r="AV563" s="13" t="s">
        <v>87</v>
      </c>
      <c r="AW563" s="13" t="s">
        <v>32</v>
      </c>
      <c r="AX563" s="13" t="s">
        <v>78</v>
      </c>
      <c r="AY563" s="264" t="s">
        <v>166</v>
      </c>
    </row>
    <row r="564" s="14" customFormat="1">
      <c r="B564" s="265"/>
      <c r="C564" s="266"/>
      <c r="D564" s="245" t="s">
        <v>176</v>
      </c>
      <c r="E564" s="267" t="s">
        <v>1</v>
      </c>
      <c r="F564" s="268" t="s">
        <v>181</v>
      </c>
      <c r="G564" s="266"/>
      <c r="H564" s="269">
        <v>270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AT564" s="275" t="s">
        <v>176</v>
      </c>
      <c r="AU564" s="275" t="s">
        <v>87</v>
      </c>
      <c r="AV564" s="14" t="s">
        <v>174</v>
      </c>
      <c r="AW564" s="14" t="s">
        <v>32</v>
      </c>
      <c r="AX564" s="14" t="s">
        <v>85</v>
      </c>
      <c r="AY564" s="275" t="s">
        <v>166</v>
      </c>
    </row>
    <row r="565" s="1" customFormat="1" ht="24" customHeight="1">
      <c r="B565" s="37"/>
      <c r="C565" s="230" t="s">
        <v>1101</v>
      </c>
      <c r="D565" s="230" t="s">
        <v>169</v>
      </c>
      <c r="E565" s="231" t="s">
        <v>1102</v>
      </c>
      <c r="F565" s="232" t="s">
        <v>1103</v>
      </c>
      <c r="G565" s="233" t="s">
        <v>192</v>
      </c>
      <c r="H565" s="234">
        <v>13.006</v>
      </c>
      <c r="I565" s="235"/>
      <c r="J565" s="236">
        <f>ROUND(I565*H565,2)</f>
        <v>0</v>
      </c>
      <c r="K565" s="232" t="s">
        <v>173</v>
      </c>
      <c r="L565" s="42"/>
      <c r="M565" s="237" t="s">
        <v>1</v>
      </c>
      <c r="N565" s="238" t="s">
        <v>43</v>
      </c>
      <c r="O565" s="85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AR565" s="241" t="s">
        <v>219</v>
      </c>
      <c r="AT565" s="241" t="s">
        <v>169</v>
      </c>
      <c r="AU565" s="241" t="s">
        <v>87</v>
      </c>
      <c r="AY565" s="16" t="s">
        <v>166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6" t="s">
        <v>85</v>
      </c>
      <c r="BK565" s="242">
        <f>ROUND(I565*H565,2)</f>
        <v>0</v>
      </c>
      <c r="BL565" s="16" t="s">
        <v>219</v>
      </c>
      <c r="BM565" s="241" t="s">
        <v>1104</v>
      </c>
    </row>
    <row r="566" s="11" customFormat="1" ht="22.8" customHeight="1">
      <c r="B566" s="214"/>
      <c r="C566" s="215"/>
      <c r="D566" s="216" t="s">
        <v>77</v>
      </c>
      <c r="E566" s="228" t="s">
        <v>1105</v>
      </c>
      <c r="F566" s="228" t="s">
        <v>1106</v>
      </c>
      <c r="G566" s="215"/>
      <c r="H566" s="215"/>
      <c r="I566" s="218"/>
      <c r="J566" s="229">
        <f>BK566</f>
        <v>0</v>
      </c>
      <c r="K566" s="215"/>
      <c r="L566" s="220"/>
      <c r="M566" s="221"/>
      <c r="N566" s="222"/>
      <c r="O566" s="222"/>
      <c r="P566" s="223">
        <f>SUM(P567:P574)</f>
        <v>0</v>
      </c>
      <c r="Q566" s="222"/>
      <c r="R566" s="223">
        <f>SUM(R567:R574)</f>
        <v>0.091013999999999998</v>
      </c>
      <c r="S566" s="222"/>
      <c r="T566" s="224">
        <f>SUM(T567:T574)</f>
        <v>0</v>
      </c>
      <c r="AR566" s="225" t="s">
        <v>87</v>
      </c>
      <c r="AT566" s="226" t="s">
        <v>77</v>
      </c>
      <c r="AU566" s="226" t="s">
        <v>85</v>
      </c>
      <c r="AY566" s="225" t="s">
        <v>166</v>
      </c>
      <c r="BK566" s="227">
        <f>SUM(BK567:BK574)</f>
        <v>0</v>
      </c>
    </row>
    <row r="567" s="1" customFormat="1" ht="24" customHeight="1">
      <c r="B567" s="37"/>
      <c r="C567" s="230" t="s">
        <v>1107</v>
      </c>
      <c r="D567" s="230" t="s">
        <v>169</v>
      </c>
      <c r="E567" s="231" t="s">
        <v>1108</v>
      </c>
      <c r="F567" s="232" t="s">
        <v>1109</v>
      </c>
      <c r="G567" s="233" t="s">
        <v>172</v>
      </c>
      <c r="H567" s="234">
        <v>206.84999999999999</v>
      </c>
      <c r="I567" s="235"/>
      <c r="J567" s="236">
        <f>ROUND(I567*H567,2)</f>
        <v>0</v>
      </c>
      <c r="K567" s="232" t="s">
        <v>173</v>
      </c>
      <c r="L567" s="42"/>
      <c r="M567" s="237" t="s">
        <v>1</v>
      </c>
      <c r="N567" s="238" t="s">
        <v>43</v>
      </c>
      <c r="O567" s="85"/>
      <c r="P567" s="239">
        <f>O567*H567</f>
        <v>0</v>
      </c>
      <c r="Q567" s="239">
        <v>6.0000000000000002E-05</v>
      </c>
      <c r="R567" s="239">
        <f>Q567*H567</f>
        <v>0.012411</v>
      </c>
      <c r="S567" s="239">
        <v>0</v>
      </c>
      <c r="T567" s="240">
        <f>S567*H567</f>
        <v>0</v>
      </c>
      <c r="AR567" s="241" t="s">
        <v>219</v>
      </c>
      <c r="AT567" s="241" t="s">
        <v>169</v>
      </c>
      <c r="AU567" s="241" t="s">
        <v>87</v>
      </c>
      <c r="AY567" s="16" t="s">
        <v>166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6" t="s">
        <v>85</v>
      </c>
      <c r="BK567" s="242">
        <f>ROUND(I567*H567,2)</f>
        <v>0</v>
      </c>
      <c r="BL567" s="16" t="s">
        <v>219</v>
      </c>
      <c r="BM567" s="241" t="s">
        <v>1110</v>
      </c>
    </row>
    <row r="568" s="1" customFormat="1" ht="24" customHeight="1">
      <c r="B568" s="37"/>
      <c r="C568" s="230" t="s">
        <v>1111</v>
      </c>
      <c r="D568" s="230" t="s">
        <v>169</v>
      </c>
      <c r="E568" s="231" t="s">
        <v>1112</v>
      </c>
      <c r="F568" s="232" t="s">
        <v>1113</v>
      </c>
      <c r="G568" s="233" t="s">
        <v>172</v>
      </c>
      <c r="H568" s="234">
        <v>206.84999999999999</v>
      </c>
      <c r="I568" s="235"/>
      <c r="J568" s="236">
        <f>ROUND(I568*H568,2)</f>
        <v>0</v>
      </c>
      <c r="K568" s="232" t="s">
        <v>173</v>
      </c>
      <c r="L568" s="42"/>
      <c r="M568" s="237" t="s">
        <v>1</v>
      </c>
      <c r="N568" s="238" t="s">
        <v>43</v>
      </c>
      <c r="O568" s="85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AR568" s="241" t="s">
        <v>219</v>
      </c>
      <c r="AT568" s="241" t="s">
        <v>169</v>
      </c>
      <c r="AU568" s="241" t="s">
        <v>87</v>
      </c>
      <c r="AY568" s="16" t="s">
        <v>166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6" t="s">
        <v>85</v>
      </c>
      <c r="BK568" s="242">
        <f>ROUND(I568*H568,2)</f>
        <v>0</v>
      </c>
      <c r="BL568" s="16" t="s">
        <v>219</v>
      </c>
      <c r="BM568" s="241" t="s">
        <v>1114</v>
      </c>
    </row>
    <row r="569" s="1" customFormat="1" ht="24" customHeight="1">
      <c r="B569" s="37"/>
      <c r="C569" s="230" t="s">
        <v>1115</v>
      </c>
      <c r="D569" s="230" t="s">
        <v>169</v>
      </c>
      <c r="E569" s="231" t="s">
        <v>1116</v>
      </c>
      <c r="F569" s="232" t="s">
        <v>1117</v>
      </c>
      <c r="G569" s="233" t="s">
        <v>172</v>
      </c>
      <c r="H569" s="234">
        <v>206.84999999999999</v>
      </c>
      <c r="I569" s="235"/>
      <c r="J569" s="236">
        <f>ROUND(I569*H569,2)</f>
        <v>0</v>
      </c>
      <c r="K569" s="232" t="s">
        <v>173</v>
      </c>
      <c r="L569" s="42"/>
      <c r="M569" s="237" t="s">
        <v>1</v>
      </c>
      <c r="N569" s="238" t="s">
        <v>43</v>
      </c>
      <c r="O569" s="85"/>
      <c r="P569" s="239">
        <f>O569*H569</f>
        <v>0</v>
      </c>
      <c r="Q569" s="239">
        <v>0.00013999999999999999</v>
      </c>
      <c r="R569" s="239">
        <f>Q569*H569</f>
        <v>0.028958999999999995</v>
      </c>
      <c r="S569" s="239">
        <v>0</v>
      </c>
      <c r="T569" s="240">
        <f>S569*H569</f>
        <v>0</v>
      </c>
      <c r="AR569" s="241" t="s">
        <v>219</v>
      </c>
      <c r="AT569" s="241" t="s">
        <v>169</v>
      </c>
      <c r="AU569" s="241" t="s">
        <v>87</v>
      </c>
      <c r="AY569" s="16" t="s">
        <v>166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6" t="s">
        <v>85</v>
      </c>
      <c r="BK569" s="242">
        <f>ROUND(I569*H569,2)</f>
        <v>0</v>
      </c>
      <c r="BL569" s="16" t="s">
        <v>219</v>
      </c>
      <c r="BM569" s="241" t="s">
        <v>1118</v>
      </c>
    </row>
    <row r="570" s="12" customFormat="1">
      <c r="B570" s="243"/>
      <c r="C570" s="244"/>
      <c r="D570" s="245" t="s">
        <v>176</v>
      </c>
      <c r="E570" s="246" t="s">
        <v>1</v>
      </c>
      <c r="F570" s="247" t="s">
        <v>1119</v>
      </c>
      <c r="G570" s="244"/>
      <c r="H570" s="246" t="s">
        <v>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176</v>
      </c>
      <c r="AU570" s="253" t="s">
        <v>87</v>
      </c>
      <c r="AV570" s="12" t="s">
        <v>85</v>
      </c>
      <c r="AW570" s="12" t="s">
        <v>32</v>
      </c>
      <c r="AX570" s="12" t="s">
        <v>78</v>
      </c>
      <c r="AY570" s="253" t="s">
        <v>166</v>
      </c>
    </row>
    <row r="571" s="13" customFormat="1">
      <c r="B571" s="254"/>
      <c r="C571" s="255"/>
      <c r="D571" s="245" t="s">
        <v>176</v>
      </c>
      <c r="E571" s="256" t="s">
        <v>1</v>
      </c>
      <c r="F571" s="257" t="s">
        <v>1120</v>
      </c>
      <c r="G571" s="255"/>
      <c r="H571" s="258">
        <v>206.84999999999999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176</v>
      </c>
      <c r="AU571" s="264" t="s">
        <v>87</v>
      </c>
      <c r="AV571" s="13" t="s">
        <v>87</v>
      </c>
      <c r="AW571" s="13" t="s">
        <v>32</v>
      </c>
      <c r="AX571" s="13" t="s">
        <v>78</v>
      </c>
      <c r="AY571" s="264" t="s">
        <v>166</v>
      </c>
    </row>
    <row r="572" s="14" customFormat="1">
      <c r="B572" s="265"/>
      <c r="C572" s="266"/>
      <c r="D572" s="245" t="s">
        <v>176</v>
      </c>
      <c r="E572" s="267" t="s">
        <v>1</v>
      </c>
      <c r="F572" s="268" t="s">
        <v>181</v>
      </c>
      <c r="G572" s="266"/>
      <c r="H572" s="269">
        <v>206.84999999999999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176</v>
      </c>
      <c r="AU572" s="275" t="s">
        <v>87</v>
      </c>
      <c r="AV572" s="14" t="s">
        <v>174</v>
      </c>
      <c r="AW572" s="14" t="s">
        <v>32</v>
      </c>
      <c r="AX572" s="14" t="s">
        <v>85</v>
      </c>
      <c r="AY572" s="275" t="s">
        <v>166</v>
      </c>
    </row>
    <row r="573" s="1" customFormat="1" ht="24" customHeight="1">
      <c r="B573" s="37"/>
      <c r="C573" s="230" t="s">
        <v>1121</v>
      </c>
      <c r="D573" s="230" t="s">
        <v>169</v>
      </c>
      <c r="E573" s="231" t="s">
        <v>1122</v>
      </c>
      <c r="F573" s="232" t="s">
        <v>1123</v>
      </c>
      <c r="G573" s="233" t="s">
        <v>172</v>
      </c>
      <c r="H573" s="234">
        <v>206.84999999999999</v>
      </c>
      <c r="I573" s="235"/>
      <c r="J573" s="236">
        <f>ROUND(I573*H573,2)</f>
        <v>0</v>
      </c>
      <c r="K573" s="232" t="s">
        <v>173</v>
      </c>
      <c r="L573" s="42"/>
      <c r="M573" s="237" t="s">
        <v>1</v>
      </c>
      <c r="N573" s="238" t="s">
        <v>43</v>
      </c>
      <c r="O573" s="85"/>
      <c r="P573" s="239">
        <f>O573*H573</f>
        <v>0</v>
      </c>
      <c r="Q573" s="239">
        <v>0.00012</v>
      </c>
      <c r="R573" s="239">
        <f>Q573*H573</f>
        <v>0.024822</v>
      </c>
      <c r="S573" s="239">
        <v>0</v>
      </c>
      <c r="T573" s="240">
        <f>S573*H573</f>
        <v>0</v>
      </c>
      <c r="AR573" s="241" t="s">
        <v>219</v>
      </c>
      <c r="AT573" s="241" t="s">
        <v>169</v>
      </c>
      <c r="AU573" s="241" t="s">
        <v>87</v>
      </c>
      <c r="AY573" s="16" t="s">
        <v>166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6" t="s">
        <v>85</v>
      </c>
      <c r="BK573" s="242">
        <f>ROUND(I573*H573,2)</f>
        <v>0</v>
      </c>
      <c r="BL573" s="16" t="s">
        <v>219</v>
      </c>
      <c r="BM573" s="241" t="s">
        <v>1124</v>
      </c>
    </row>
    <row r="574" s="1" customFormat="1" ht="24" customHeight="1">
      <c r="B574" s="37"/>
      <c r="C574" s="230" t="s">
        <v>1125</v>
      </c>
      <c r="D574" s="230" t="s">
        <v>169</v>
      </c>
      <c r="E574" s="231" t="s">
        <v>1126</v>
      </c>
      <c r="F574" s="232" t="s">
        <v>1127</v>
      </c>
      <c r="G574" s="233" t="s">
        <v>172</v>
      </c>
      <c r="H574" s="234">
        <v>206.84999999999999</v>
      </c>
      <c r="I574" s="235"/>
      <c r="J574" s="236">
        <f>ROUND(I574*H574,2)</f>
        <v>0</v>
      </c>
      <c r="K574" s="232" t="s">
        <v>173</v>
      </c>
      <c r="L574" s="42"/>
      <c r="M574" s="237" t="s">
        <v>1</v>
      </c>
      <c r="N574" s="238" t="s">
        <v>43</v>
      </c>
      <c r="O574" s="85"/>
      <c r="P574" s="239">
        <f>O574*H574</f>
        <v>0</v>
      </c>
      <c r="Q574" s="239">
        <v>0.00012</v>
      </c>
      <c r="R574" s="239">
        <f>Q574*H574</f>
        <v>0.024822</v>
      </c>
      <c r="S574" s="239">
        <v>0</v>
      </c>
      <c r="T574" s="240">
        <f>S574*H574</f>
        <v>0</v>
      </c>
      <c r="AR574" s="241" t="s">
        <v>219</v>
      </c>
      <c r="AT574" s="241" t="s">
        <v>169</v>
      </c>
      <c r="AU574" s="241" t="s">
        <v>87</v>
      </c>
      <c r="AY574" s="16" t="s">
        <v>166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6" t="s">
        <v>85</v>
      </c>
      <c r="BK574" s="242">
        <f>ROUND(I574*H574,2)</f>
        <v>0</v>
      </c>
      <c r="BL574" s="16" t="s">
        <v>219</v>
      </c>
      <c r="BM574" s="241" t="s">
        <v>1128</v>
      </c>
    </row>
    <row r="575" s="11" customFormat="1" ht="22.8" customHeight="1">
      <c r="B575" s="214"/>
      <c r="C575" s="215"/>
      <c r="D575" s="216" t="s">
        <v>77</v>
      </c>
      <c r="E575" s="228" t="s">
        <v>1129</v>
      </c>
      <c r="F575" s="228" t="s">
        <v>1130</v>
      </c>
      <c r="G575" s="215"/>
      <c r="H575" s="215"/>
      <c r="I575" s="218"/>
      <c r="J575" s="229">
        <f>BK575</f>
        <v>0</v>
      </c>
      <c r="K575" s="215"/>
      <c r="L575" s="220"/>
      <c r="M575" s="221"/>
      <c r="N575" s="222"/>
      <c r="O575" s="222"/>
      <c r="P575" s="223">
        <f>SUM(P576:P586)</f>
        <v>0</v>
      </c>
      <c r="Q575" s="222"/>
      <c r="R575" s="223">
        <f>SUM(R576:R586)</f>
        <v>0.93720000000000003</v>
      </c>
      <c r="S575" s="222"/>
      <c r="T575" s="224">
        <f>SUM(T576:T586)</f>
        <v>0.1023</v>
      </c>
      <c r="AR575" s="225" t="s">
        <v>87</v>
      </c>
      <c r="AT575" s="226" t="s">
        <v>77</v>
      </c>
      <c r="AU575" s="226" t="s">
        <v>85</v>
      </c>
      <c r="AY575" s="225" t="s">
        <v>166</v>
      </c>
      <c r="BK575" s="227">
        <f>SUM(BK576:BK586)</f>
        <v>0</v>
      </c>
    </row>
    <row r="576" s="1" customFormat="1" ht="16.5" customHeight="1">
      <c r="B576" s="37"/>
      <c r="C576" s="230" t="s">
        <v>1131</v>
      </c>
      <c r="D576" s="230" t="s">
        <v>169</v>
      </c>
      <c r="E576" s="231" t="s">
        <v>1132</v>
      </c>
      <c r="F576" s="232" t="s">
        <v>1133</v>
      </c>
      <c r="G576" s="233" t="s">
        <v>172</v>
      </c>
      <c r="H576" s="234">
        <v>330</v>
      </c>
      <c r="I576" s="235"/>
      <c r="J576" s="236">
        <f>ROUND(I576*H576,2)</f>
        <v>0</v>
      </c>
      <c r="K576" s="232" t="s">
        <v>173</v>
      </c>
      <c r="L576" s="42"/>
      <c r="M576" s="237" t="s">
        <v>1</v>
      </c>
      <c r="N576" s="238" t="s">
        <v>43</v>
      </c>
      <c r="O576" s="85"/>
      <c r="P576" s="239">
        <f>O576*H576</f>
        <v>0</v>
      </c>
      <c r="Q576" s="239">
        <v>0.001</v>
      </c>
      <c r="R576" s="239">
        <f>Q576*H576</f>
        <v>0.33000000000000002</v>
      </c>
      <c r="S576" s="239">
        <v>0.00031</v>
      </c>
      <c r="T576" s="240">
        <f>S576*H576</f>
        <v>0.1023</v>
      </c>
      <c r="AR576" s="241" t="s">
        <v>219</v>
      </c>
      <c r="AT576" s="241" t="s">
        <v>169</v>
      </c>
      <c r="AU576" s="241" t="s">
        <v>87</v>
      </c>
      <c r="AY576" s="16" t="s">
        <v>166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6" t="s">
        <v>85</v>
      </c>
      <c r="BK576" s="242">
        <f>ROUND(I576*H576,2)</f>
        <v>0</v>
      </c>
      <c r="BL576" s="16" t="s">
        <v>219</v>
      </c>
      <c r="BM576" s="241" t="s">
        <v>1134</v>
      </c>
    </row>
    <row r="577" s="13" customFormat="1">
      <c r="B577" s="254"/>
      <c r="C577" s="255"/>
      <c r="D577" s="245" t="s">
        <v>176</v>
      </c>
      <c r="E577" s="256" t="s">
        <v>1</v>
      </c>
      <c r="F577" s="257" t="s">
        <v>1135</v>
      </c>
      <c r="G577" s="255"/>
      <c r="H577" s="258">
        <v>330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AT577" s="264" t="s">
        <v>176</v>
      </c>
      <c r="AU577" s="264" t="s">
        <v>87</v>
      </c>
      <c r="AV577" s="13" t="s">
        <v>87</v>
      </c>
      <c r="AW577" s="13" t="s">
        <v>32</v>
      </c>
      <c r="AX577" s="13" t="s">
        <v>78</v>
      </c>
      <c r="AY577" s="264" t="s">
        <v>166</v>
      </c>
    </row>
    <row r="578" s="14" customFormat="1">
      <c r="B578" s="265"/>
      <c r="C578" s="266"/>
      <c r="D578" s="245" t="s">
        <v>176</v>
      </c>
      <c r="E578" s="267" t="s">
        <v>1</v>
      </c>
      <c r="F578" s="268" t="s">
        <v>181</v>
      </c>
      <c r="G578" s="266"/>
      <c r="H578" s="269">
        <v>330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AT578" s="275" t="s">
        <v>176</v>
      </c>
      <c r="AU578" s="275" t="s">
        <v>87</v>
      </c>
      <c r="AV578" s="14" t="s">
        <v>174</v>
      </c>
      <c r="AW578" s="14" t="s">
        <v>32</v>
      </c>
      <c r="AX578" s="14" t="s">
        <v>85</v>
      </c>
      <c r="AY578" s="275" t="s">
        <v>166</v>
      </c>
    </row>
    <row r="579" s="1" customFormat="1" ht="24" customHeight="1">
      <c r="B579" s="37"/>
      <c r="C579" s="230" t="s">
        <v>1136</v>
      </c>
      <c r="D579" s="230" t="s">
        <v>169</v>
      </c>
      <c r="E579" s="231" t="s">
        <v>1137</v>
      </c>
      <c r="F579" s="232" t="s">
        <v>1138</v>
      </c>
      <c r="G579" s="233" t="s">
        <v>172</v>
      </c>
      <c r="H579" s="234">
        <v>330</v>
      </c>
      <c r="I579" s="235"/>
      <c r="J579" s="236">
        <f>ROUND(I579*H579,2)</f>
        <v>0</v>
      </c>
      <c r="K579" s="232" t="s">
        <v>173</v>
      </c>
      <c r="L579" s="42"/>
      <c r="M579" s="237" t="s">
        <v>1</v>
      </c>
      <c r="N579" s="238" t="s">
        <v>43</v>
      </c>
      <c r="O579" s="85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AR579" s="241" t="s">
        <v>219</v>
      </c>
      <c r="AT579" s="241" t="s">
        <v>169</v>
      </c>
      <c r="AU579" s="241" t="s">
        <v>87</v>
      </c>
      <c r="AY579" s="16" t="s">
        <v>166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6" t="s">
        <v>85</v>
      </c>
      <c r="BK579" s="242">
        <f>ROUND(I579*H579,2)</f>
        <v>0</v>
      </c>
      <c r="BL579" s="16" t="s">
        <v>219</v>
      </c>
      <c r="BM579" s="241" t="s">
        <v>1139</v>
      </c>
    </row>
    <row r="580" s="1" customFormat="1" ht="24" customHeight="1">
      <c r="B580" s="37"/>
      <c r="C580" s="230" t="s">
        <v>1140</v>
      </c>
      <c r="D580" s="230" t="s">
        <v>169</v>
      </c>
      <c r="E580" s="231" t="s">
        <v>1141</v>
      </c>
      <c r="F580" s="232" t="s">
        <v>1142</v>
      </c>
      <c r="G580" s="233" t="s">
        <v>172</v>
      </c>
      <c r="H580" s="234">
        <v>660</v>
      </c>
      <c r="I580" s="235"/>
      <c r="J580" s="236">
        <f>ROUND(I580*H580,2)</f>
        <v>0</v>
      </c>
      <c r="K580" s="232" t="s">
        <v>173</v>
      </c>
      <c r="L580" s="42"/>
      <c r="M580" s="237" t="s">
        <v>1</v>
      </c>
      <c r="N580" s="238" t="s">
        <v>43</v>
      </c>
      <c r="O580" s="85"/>
      <c r="P580" s="239">
        <f>O580*H580</f>
        <v>0</v>
      </c>
      <c r="Q580" s="239">
        <v>0.00044000000000000002</v>
      </c>
      <c r="R580" s="239">
        <f>Q580*H580</f>
        <v>0.29039999999999999</v>
      </c>
      <c r="S580" s="239">
        <v>0</v>
      </c>
      <c r="T580" s="240">
        <f>S580*H580</f>
        <v>0</v>
      </c>
      <c r="AR580" s="241" t="s">
        <v>219</v>
      </c>
      <c r="AT580" s="241" t="s">
        <v>169</v>
      </c>
      <c r="AU580" s="241" t="s">
        <v>87</v>
      </c>
      <c r="AY580" s="16" t="s">
        <v>166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6" t="s">
        <v>85</v>
      </c>
      <c r="BK580" s="242">
        <f>ROUND(I580*H580,2)</f>
        <v>0</v>
      </c>
      <c r="BL580" s="16" t="s">
        <v>219</v>
      </c>
      <c r="BM580" s="241" t="s">
        <v>1143</v>
      </c>
    </row>
    <row r="581" s="13" customFormat="1">
      <c r="B581" s="254"/>
      <c r="C581" s="255"/>
      <c r="D581" s="245" t="s">
        <v>176</v>
      </c>
      <c r="E581" s="256" t="s">
        <v>1</v>
      </c>
      <c r="F581" s="257" t="s">
        <v>1144</v>
      </c>
      <c r="G581" s="255"/>
      <c r="H581" s="258">
        <v>660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AT581" s="264" t="s">
        <v>176</v>
      </c>
      <c r="AU581" s="264" t="s">
        <v>87</v>
      </c>
      <c r="AV581" s="13" t="s">
        <v>87</v>
      </c>
      <c r="AW581" s="13" t="s">
        <v>32</v>
      </c>
      <c r="AX581" s="13" t="s">
        <v>78</v>
      </c>
      <c r="AY581" s="264" t="s">
        <v>166</v>
      </c>
    </row>
    <row r="582" s="14" customFormat="1">
      <c r="B582" s="265"/>
      <c r="C582" s="266"/>
      <c r="D582" s="245" t="s">
        <v>176</v>
      </c>
      <c r="E582" s="267" t="s">
        <v>1</v>
      </c>
      <c r="F582" s="268" t="s">
        <v>181</v>
      </c>
      <c r="G582" s="266"/>
      <c r="H582" s="269">
        <v>660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AT582" s="275" t="s">
        <v>176</v>
      </c>
      <c r="AU582" s="275" t="s">
        <v>87</v>
      </c>
      <c r="AV582" s="14" t="s">
        <v>174</v>
      </c>
      <c r="AW582" s="14" t="s">
        <v>32</v>
      </c>
      <c r="AX582" s="14" t="s">
        <v>85</v>
      </c>
      <c r="AY582" s="275" t="s">
        <v>166</v>
      </c>
    </row>
    <row r="583" s="1" customFormat="1" ht="24" customHeight="1">
      <c r="B583" s="37"/>
      <c r="C583" s="230" t="s">
        <v>1145</v>
      </c>
      <c r="D583" s="230" t="s">
        <v>169</v>
      </c>
      <c r="E583" s="231" t="s">
        <v>1146</v>
      </c>
      <c r="F583" s="232" t="s">
        <v>1147</v>
      </c>
      <c r="G583" s="233" t="s">
        <v>172</v>
      </c>
      <c r="H583" s="234">
        <v>660</v>
      </c>
      <c r="I583" s="235"/>
      <c r="J583" s="236">
        <f>ROUND(I583*H583,2)</f>
        <v>0</v>
      </c>
      <c r="K583" s="232" t="s">
        <v>173</v>
      </c>
      <c r="L583" s="42"/>
      <c r="M583" s="237" t="s">
        <v>1</v>
      </c>
      <c r="N583" s="238" t="s">
        <v>43</v>
      </c>
      <c r="O583" s="85"/>
      <c r="P583" s="239">
        <f>O583*H583</f>
        <v>0</v>
      </c>
      <c r="Q583" s="239">
        <v>0.00020000000000000001</v>
      </c>
      <c r="R583" s="239">
        <f>Q583*H583</f>
        <v>0.13200000000000001</v>
      </c>
      <c r="S583" s="239">
        <v>0</v>
      </c>
      <c r="T583" s="240">
        <f>S583*H583</f>
        <v>0</v>
      </c>
      <c r="AR583" s="241" t="s">
        <v>219</v>
      </c>
      <c r="AT583" s="241" t="s">
        <v>169</v>
      </c>
      <c r="AU583" s="241" t="s">
        <v>87</v>
      </c>
      <c r="AY583" s="16" t="s">
        <v>166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6" t="s">
        <v>85</v>
      </c>
      <c r="BK583" s="242">
        <f>ROUND(I583*H583,2)</f>
        <v>0</v>
      </c>
      <c r="BL583" s="16" t="s">
        <v>219</v>
      </c>
      <c r="BM583" s="241" t="s">
        <v>1148</v>
      </c>
    </row>
    <row r="584" s="13" customFormat="1">
      <c r="B584" s="254"/>
      <c r="C584" s="255"/>
      <c r="D584" s="245" t="s">
        <v>176</v>
      </c>
      <c r="E584" s="256" t="s">
        <v>1</v>
      </c>
      <c r="F584" s="257" t="s">
        <v>1144</v>
      </c>
      <c r="G584" s="255"/>
      <c r="H584" s="258">
        <v>660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AT584" s="264" t="s">
        <v>176</v>
      </c>
      <c r="AU584" s="264" t="s">
        <v>87</v>
      </c>
      <c r="AV584" s="13" t="s">
        <v>87</v>
      </c>
      <c r="AW584" s="13" t="s">
        <v>32</v>
      </c>
      <c r="AX584" s="13" t="s">
        <v>78</v>
      </c>
      <c r="AY584" s="264" t="s">
        <v>166</v>
      </c>
    </row>
    <row r="585" s="14" customFormat="1">
      <c r="B585" s="265"/>
      <c r="C585" s="266"/>
      <c r="D585" s="245" t="s">
        <v>176</v>
      </c>
      <c r="E585" s="267" t="s">
        <v>1</v>
      </c>
      <c r="F585" s="268" t="s">
        <v>181</v>
      </c>
      <c r="G585" s="266"/>
      <c r="H585" s="269">
        <v>660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AT585" s="275" t="s">
        <v>176</v>
      </c>
      <c r="AU585" s="275" t="s">
        <v>87</v>
      </c>
      <c r="AV585" s="14" t="s">
        <v>174</v>
      </c>
      <c r="AW585" s="14" t="s">
        <v>32</v>
      </c>
      <c r="AX585" s="14" t="s">
        <v>85</v>
      </c>
      <c r="AY585" s="275" t="s">
        <v>166</v>
      </c>
    </row>
    <row r="586" s="1" customFormat="1" ht="24" customHeight="1">
      <c r="B586" s="37"/>
      <c r="C586" s="230" t="s">
        <v>1149</v>
      </c>
      <c r="D586" s="230" t="s">
        <v>169</v>
      </c>
      <c r="E586" s="231" t="s">
        <v>1150</v>
      </c>
      <c r="F586" s="232" t="s">
        <v>1151</v>
      </c>
      <c r="G586" s="233" t="s">
        <v>172</v>
      </c>
      <c r="H586" s="234">
        <v>660</v>
      </c>
      <c r="I586" s="235"/>
      <c r="J586" s="236">
        <f>ROUND(I586*H586,2)</f>
        <v>0</v>
      </c>
      <c r="K586" s="232" t="s">
        <v>173</v>
      </c>
      <c r="L586" s="42"/>
      <c r="M586" s="237" t="s">
        <v>1</v>
      </c>
      <c r="N586" s="238" t="s">
        <v>43</v>
      </c>
      <c r="O586" s="85"/>
      <c r="P586" s="239">
        <f>O586*H586</f>
        <v>0</v>
      </c>
      <c r="Q586" s="239">
        <v>0.00027999999999999998</v>
      </c>
      <c r="R586" s="239">
        <f>Q586*H586</f>
        <v>0.18479999999999999</v>
      </c>
      <c r="S586" s="239">
        <v>0</v>
      </c>
      <c r="T586" s="240">
        <f>S586*H586</f>
        <v>0</v>
      </c>
      <c r="AR586" s="241" t="s">
        <v>219</v>
      </c>
      <c r="AT586" s="241" t="s">
        <v>169</v>
      </c>
      <c r="AU586" s="241" t="s">
        <v>87</v>
      </c>
      <c r="AY586" s="16" t="s">
        <v>166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6" t="s">
        <v>85</v>
      </c>
      <c r="BK586" s="242">
        <f>ROUND(I586*H586,2)</f>
        <v>0</v>
      </c>
      <c r="BL586" s="16" t="s">
        <v>219</v>
      </c>
      <c r="BM586" s="241" t="s">
        <v>1152</v>
      </c>
    </row>
    <row r="587" s="11" customFormat="1" ht="25.92" customHeight="1">
      <c r="B587" s="214"/>
      <c r="C587" s="215"/>
      <c r="D587" s="216" t="s">
        <v>77</v>
      </c>
      <c r="E587" s="217" t="s">
        <v>1153</v>
      </c>
      <c r="F587" s="217" t="s">
        <v>1154</v>
      </c>
      <c r="G587" s="215"/>
      <c r="H587" s="215"/>
      <c r="I587" s="218"/>
      <c r="J587" s="219">
        <f>BK587</f>
        <v>0</v>
      </c>
      <c r="K587" s="215"/>
      <c r="L587" s="220"/>
      <c r="M587" s="221"/>
      <c r="N587" s="222"/>
      <c r="O587" s="222"/>
      <c r="P587" s="223">
        <f>SUM(P588:P603)</f>
        <v>0</v>
      </c>
      <c r="Q587" s="222"/>
      <c r="R587" s="223">
        <f>SUM(R588:R603)</f>
        <v>0</v>
      </c>
      <c r="S587" s="222"/>
      <c r="T587" s="224">
        <f>SUM(T588:T603)</f>
        <v>0</v>
      </c>
      <c r="AR587" s="225" t="s">
        <v>174</v>
      </c>
      <c r="AT587" s="226" t="s">
        <v>77</v>
      </c>
      <c r="AU587" s="226" t="s">
        <v>78</v>
      </c>
      <c r="AY587" s="225" t="s">
        <v>166</v>
      </c>
      <c r="BK587" s="227">
        <f>SUM(BK588:BK603)</f>
        <v>0</v>
      </c>
    </row>
    <row r="588" s="1" customFormat="1" ht="16.5" customHeight="1">
      <c r="B588" s="37"/>
      <c r="C588" s="230" t="s">
        <v>1155</v>
      </c>
      <c r="D588" s="230" t="s">
        <v>169</v>
      </c>
      <c r="E588" s="231" t="s">
        <v>1156</v>
      </c>
      <c r="F588" s="232" t="s">
        <v>1157</v>
      </c>
      <c r="G588" s="233" t="s">
        <v>1158</v>
      </c>
      <c r="H588" s="234">
        <v>465</v>
      </c>
      <c r="I588" s="235"/>
      <c r="J588" s="236">
        <f>ROUND(I588*H588,2)</f>
        <v>0</v>
      </c>
      <c r="K588" s="232" t="s">
        <v>173</v>
      </c>
      <c r="L588" s="42"/>
      <c r="M588" s="237" t="s">
        <v>1</v>
      </c>
      <c r="N588" s="238" t="s">
        <v>43</v>
      </c>
      <c r="O588" s="85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AR588" s="241" t="s">
        <v>1159</v>
      </c>
      <c r="AT588" s="241" t="s">
        <v>169</v>
      </c>
      <c r="AU588" s="241" t="s">
        <v>85</v>
      </c>
      <c r="AY588" s="16" t="s">
        <v>166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6" t="s">
        <v>85</v>
      </c>
      <c r="BK588" s="242">
        <f>ROUND(I588*H588,2)</f>
        <v>0</v>
      </c>
      <c r="BL588" s="16" t="s">
        <v>1159</v>
      </c>
      <c r="BM588" s="241" t="s">
        <v>1160</v>
      </c>
    </row>
    <row r="589" s="12" customFormat="1">
      <c r="B589" s="243"/>
      <c r="C589" s="244"/>
      <c r="D589" s="245" t="s">
        <v>176</v>
      </c>
      <c r="E589" s="246" t="s">
        <v>1</v>
      </c>
      <c r="F589" s="247" t="s">
        <v>1161</v>
      </c>
      <c r="G589" s="244"/>
      <c r="H589" s="246" t="s">
        <v>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AT589" s="253" t="s">
        <v>176</v>
      </c>
      <c r="AU589" s="253" t="s">
        <v>85</v>
      </c>
      <c r="AV589" s="12" t="s">
        <v>85</v>
      </c>
      <c r="AW589" s="12" t="s">
        <v>32</v>
      </c>
      <c r="AX589" s="12" t="s">
        <v>78</v>
      </c>
      <c r="AY589" s="253" t="s">
        <v>166</v>
      </c>
    </row>
    <row r="590" s="13" customFormat="1">
      <c r="B590" s="254"/>
      <c r="C590" s="255"/>
      <c r="D590" s="245" t="s">
        <v>176</v>
      </c>
      <c r="E590" s="256" t="s">
        <v>1</v>
      </c>
      <c r="F590" s="257" t="s">
        <v>374</v>
      </c>
      <c r="G590" s="255"/>
      <c r="H590" s="258">
        <v>120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176</v>
      </c>
      <c r="AU590" s="264" t="s">
        <v>85</v>
      </c>
      <c r="AV590" s="13" t="s">
        <v>87</v>
      </c>
      <c r="AW590" s="13" t="s">
        <v>32</v>
      </c>
      <c r="AX590" s="13" t="s">
        <v>78</v>
      </c>
      <c r="AY590" s="264" t="s">
        <v>166</v>
      </c>
    </row>
    <row r="591" s="12" customFormat="1">
      <c r="B591" s="243"/>
      <c r="C591" s="244"/>
      <c r="D591" s="245" t="s">
        <v>176</v>
      </c>
      <c r="E591" s="246" t="s">
        <v>1</v>
      </c>
      <c r="F591" s="247" t="s">
        <v>1162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176</v>
      </c>
      <c r="AU591" s="253" t="s">
        <v>85</v>
      </c>
      <c r="AV591" s="12" t="s">
        <v>85</v>
      </c>
      <c r="AW591" s="12" t="s">
        <v>32</v>
      </c>
      <c r="AX591" s="12" t="s">
        <v>78</v>
      </c>
      <c r="AY591" s="253" t="s">
        <v>166</v>
      </c>
    </row>
    <row r="592" s="13" customFormat="1">
      <c r="B592" s="254"/>
      <c r="C592" s="255"/>
      <c r="D592" s="245" t="s">
        <v>176</v>
      </c>
      <c r="E592" s="256" t="s">
        <v>1</v>
      </c>
      <c r="F592" s="257" t="s">
        <v>971</v>
      </c>
      <c r="G592" s="255"/>
      <c r="H592" s="258">
        <v>90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AT592" s="264" t="s">
        <v>176</v>
      </c>
      <c r="AU592" s="264" t="s">
        <v>85</v>
      </c>
      <c r="AV592" s="13" t="s">
        <v>87</v>
      </c>
      <c r="AW592" s="13" t="s">
        <v>32</v>
      </c>
      <c r="AX592" s="13" t="s">
        <v>78</v>
      </c>
      <c r="AY592" s="264" t="s">
        <v>166</v>
      </c>
    </row>
    <row r="593" s="12" customFormat="1">
      <c r="B593" s="243"/>
      <c r="C593" s="244"/>
      <c r="D593" s="245" t="s">
        <v>176</v>
      </c>
      <c r="E593" s="246" t="s">
        <v>1</v>
      </c>
      <c r="F593" s="247" t="s">
        <v>1163</v>
      </c>
      <c r="G593" s="244"/>
      <c r="H593" s="246" t="s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AT593" s="253" t="s">
        <v>176</v>
      </c>
      <c r="AU593" s="253" t="s">
        <v>85</v>
      </c>
      <c r="AV593" s="12" t="s">
        <v>85</v>
      </c>
      <c r="AW593" s="12" t="s">
        <v>32</v>
      </c>
      <c r="AX593" s="12" t="s">
        <v>78</v>
      </c>
      <c r="AY593" s="253" t="s">
        <v>166</v>
      </c>
    </row>
    <row r="594" s="13" customFormat="1">
      <c r="B594" s="254"/>
      <c r="C594" s="255"/>
      <c r="D594" s="245" t="s">
        <v>176</v>
      </c>
      <c r="E594" s="256" t="s">
        <v>1</v>
      </c>
      <c r="F594" s="257" t="s">
        <v>790</v>
      </c>
      <c r="G594" s="255"/>
      <c r="H594" s="258">
        <v>180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AT594" s="264" t="s">
        <v>176</v>
      </c>
      <c r="AU594" s="264" t="s">
        <v>85</v>
      </c>
      <c r="AV594" s="13" t="s">
        <v>87</v>
      </c>
      <c r="AW594" s="13" t="s">
        <v>32</v>
      </c>
      <c r="AX594" s="13" t="s">
        <v>78</v>
      </c>
      <c r="AY594" s="264" t="s">
        <v>166</v>
      </c>
    </row>
    <row r="595" s="12" customFormat="1">
      <c r="B595" s="243"/>
      <c r="C595" s="244"/>
      <c r="D595" s="245" t="s">
        <v>176</v>
      </c>
      <c r="E595" s="246" t="s">
        <v>1</v>
      </c>
      <c r="F595" s="247" t="s">
        <v>1164</v>
      </c>
      <c r="G595" s="244"/>
      <c r="H595" s="246" t="s">
        <v>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176</v>
      </c>
      <c r="AU595" s="253" t="s">
        <v>85</v>
      </c>
      <c r="AV595" s="12" t="s">
        <v>85</v>
      </c>
      <c r="AW595" s="12" t="s">
        <v>32</v>
      </c>
      <c r="AX595" s="12" t="s">
        <v>78</v>
      </c>
      <c r="AY595" s="253" t="s">
        <v>166</v>
      </c>
    </row>
    <row r="596" s="13" customFormat="1">
      <c r="B596" s="254"/>
      <c r="C596" s="255"/>
      <c r="D596" s="245" t="s">
        <v>176</v>
      </c>
      <c r="E596" s="256" t="s">
        <v>1</v>
      </c>
      <c r="F596" s="257" t="s">
        <v>221</v>
      </c>
      <c r="G596" s="255"/>
      <c r="H596" s="258">
        <v>30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AT596" s="264" t="s">
        <v>176</v>
      </c>
      <c r="AU596" s="264" t="s">
        <v>85</v>
      </c>
      <c r="AV596" s="13" t="s">
        <v>87</v>
      </c>
      <c r="AW596" s="13" t="s">
        <v>32</v>
      </c>
      <c r="AX596" s="13" t="s">
        <v>78</v>
      </c>
      <c r="AY596" s="264" t="s">
        <v>166</v>
      </c>
    </row>
    <row r="597" s="12" customFormat="1">
      <c r="B597" s="243"/>
      <c r="C597" s="244"/>
      <c r="D597" s="245" t="s">
        <v>176</v>
      </c>
      <c r="E597" s="246" t="s">
        <v>1</v>
      </c>
      <c r="F597" s="247" t="s">
        <v>1165</v>
      </c>
      <c r="G597" s="244"/>
      <c r="H597" s="246" t="s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176</v>
      </c>
      <c r="AU597" s="253" t="s">
        <v>85</v>
      </c>
      <c r="AV597" s="12" t="s">
        <v>85</v>
      </c>
      <c r="AW597" s="12" t="s">
        <v>32</v>
      </c>
      <c r="AX597" s="12" t="s">
        <v>78</v>
      </c>
      <c r="AY597" s="253" t="s">
        <v>166</v>
      </c>
    </row>
    <row r="598" s="13" customFormat="1">
      <c r="B598" s="254"/>
      <c r="C598" s="255"/>
      <c r="D598" s="245" t="s">
        <v>176</v>
      </c>
      <c r="E598" s="256" t="s">
        <v>1</v>
      </c>
      <c r="F598" s="257" t="s">
        <v>1166</v>
      </c>
      <c r="G598" s="255"/>
      <c r="H598" s="258">
        <v>45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AT598" s="264" t="s">
        <v>176</v>
      </c>
      <c r="AU598" s="264" t="s">
        <v>85</v>
      </c>
      <c r="AV598" s="13" t="s">
        <v>87</v>
      </c>
      <c r="AW598" s="13" t="s">
        <v>32</v>
      </c>
      <c r="AX598" s="13" t="s">
        <v>78</v>
      </c>
      <c r="AY598" s="264" t="s">
        <v>166</v>
      </c>
    </row>
    <row r="599" s="14" customFormat="1">
      <c r="B599" s="265"/>
      <c r="C599" s="266"/>
      <c r="D599" s="245" t="s">
        <v>176</v>
      </c>
      <c r="E599" s="267" t="s">
        <v>1</v>
      </c>
      <c r="F599" s="268" t="s">
        <v>181</v>
      </c>
      <c r="G599" s="266"/>
      <c r="H599" s="269">
        <v>465</v>
      </c>
      <c r="I599" s="270"/>
      <c r="J599" s="266"/>
      <c r="K599" s="266"/>
      <c r="L599" s="271"/>
      <c r="M599" s="272"/>
      <c r="N599" s="273"/>
      <c r="O599" s="273"/>
      <c r="P599" s="273"/>
      <c r="Q599" s="273"/>
      <c r="R599" s="273"/>
      <c r="S599" s="273"/>
      <c r="T599" s="274"/>
      <c r="AT599" s="275" t="s">
        <v>176</v>
      </c>
      <c r="AU599" s="275" t="s">
        <v>85</v>
      </c>
      <c r="AV599" s="14" t="s">
        <v>174</v>
      </c>
      <c r="AW599" s="14" t="s">
        <v>32</v>
      </c>
      <c r="AX599" s="14" t="s">
        <v>85</v>
      </c>
      <c r="AY599" s="275" t="s">
        <v>166</v>
      </c>
    </row>
    <row r="600" s="1" customFormat="1" ht="16.5" customHeight="1">
      <c r="B600" s="37"/>
      <c r="C600" s="230" t="s">
        <v>1167</v>
      </c>
      <c r="D600" s="230" t="s">
        <v>169</v>
      </c>
      <c r="E600" s="231" t="s">
        <v>1168</v>
      </c>
      <c r="F600" s="232" t="s">
        <v>1169</v>
      </c>
      <c r="G600" s="233" t="s">
        <v>1158</v>
      </c>
      <c r="H600" s="234">
        <v>60</v>
      </c>
      <c r="I600" s="235"/>
      <c r="J600" s="236">
        <f>ROUND(I600*H600,2)</f>
        <v>0</v>
      </c>
      <c r="K600" s="232" t="s">
        <v>173</v>
      </c>
      <c r="L600" s="42"/>
      <c r="M600" s="237" t="s">
        <v>1</v>
      </c>
      <c r="N600" s="238" t="s">
        <v>43</v>
      </c>
      <c r="O600" s="85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AR600" s="241" t="s">
        <v>1159</v>
      </c>
      <c r="AT600" s="241" t="s">
        <v>169</v>
      </c>
      <c r="AU600" s="241" t="s">
        <v>85</v>
      </c>
      <c r="AY600" s="16" t="s">
        <v>166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6" t="s">
        <v>85</v>
      </c>
      <c r="BK600" s="242">
        <f>ROUND(I600*H600,2)</f>
        <v>0</v>
      </c>
      <c r="BL600" s="16" t="s">
        <v>1159</v>
      </c>
      <c r="BM600" s="241" t="s">
        <v>1170</v>
      </c>
    </row>
    <row r="601" s="12" customFormat="1">
      <c r="B601" s="243"/>
      <c r="C601" s="244"/>
      <c r="D601" s="245" t="s">
        <v>176</v>
      </c>
      <c r="E601" s="246" t="s">
        <v>1</v>
      </c>
      <c r="F601" s="247" t="s">
        <v>1171</v>
      </c>
      <c r="G601" s="244"/>
      <c r="H601" s="246" t="s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176</v>
      </c>
      <c r="AU601" s="253" t="s">
        <v>85</v>
      </c>
      <c r="AV601" s="12" t="s">
        <v>85</v>
      </c>
      <c r="AW601" s="12" t="s">
        <v>32</v>
      </c>
      <c r="AX601" s="12" t="s">
        <v>78</v>
      </c>
      <c r="AY601" s="253" t="s">
        <v>166</v>
      </c>
    </row>
    <row r="602" s="13" customFormat="1">
      <c r="B602" s="254"/>
      <c r="C602" s="255"/>
      <c r="D602" s="245" t="s">
        <v>176</v>
      </c>
      <c r="E602" s="256" t="s">
        <v>1</v>
      </c>
      <c r="F602" s="257" t="s">
        <v>288</v>
      </c>
      <c r="G602" s="255"/>
      <c r="H602" s="258">
        <v>60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AT602" s="264" t="s">
        <v>176</v>
      </c>
      <c r="AU602" s="264" t="s">
        <v>85</v>
      </c>
      <c r="AV602" s="13" t="s">
        <v>87</v>
      </c>
      <c r="AW602" s="13" t="s">
        <v>32</v>
      </c>
      <c r="AX602" s="13" t="s">
        <v>78</v>
      </c>
      <c r="AY602" s="264" t="s">
        <v>166</v>
      </c>
    </row>
    <row r="603" s="14" customFormat="1">
      <c r="B603" s="265"/>
      <c r="C603" s="266"/>
      <c r="D603" s="245" t="s">
        <v>176</v>
      </c>
      <c r="E603" s="267" t="s">
        <v>1</v>
      </c>
      <c r="F603" s="268" t="s">
        <v>181</v>
      </c>
      <c r="G603" s="266"/>
      <c r="H603" s="269">
        <v>60</v>
      </c>
      <c r="I603" s="270"/>
      <c r="J603" s="266"/>
      <c r="K603" s="266"/>
      <c r="L603" s="271"/>
      <c r="M603" s="272"/>
      <c r="N603" s="273"/>
      <c r="O603" s="273"/>
      <c r="P603" s="273"/>
      <c r="Q603" s="273"/>
      <c r="R603" s="273"/>
      <c r="S603" s="273"/>
      <c r="T603" s="274"/>
      <c r="AT603" s="275" t="s">
        <v>176</v>
      </c>
      <c r="AU603" s="275" t="s">
        <v>85</v>
      </c>
      <c r="AV603" s="14" t="s">
        <v>174</v>
      </c>
      <c r="AW603" s="14" t="s">
        <v>32</v>
      </c>
      <c r="AX603" s="14" t="s">
        <v>85</v>
      </c>
      <c r="AY603" s="275" t="s">
        <v>166</v>
      </c>
    </row>
    <row r="604" s="11" customFormat="1" ht="25.92" customHeight="1">
      <c r="B604" s="214"/>
      <c r="C604" s="215"/>
      <c r="D604" s="216" t="s">
        <v>77</v>
      </c>
      <c r="E604" s="217" t="s">
        <v>323</v>
      </c>
      <c r="F604" s="217" t="s">
        <v>324</v>
      </c>
      <c r="G604" s="215"/>
      <c r="H604" s="215"/>
      <c r="I604" s="218"/>
      <c r="J604" s="219">
        <f>BK604</f>
        <v>0</v>
      </c>
      <c r="K604" s="215"/>
      <c r="L604" s="220"/>
      <c r="M604" s="221"/>
      <c r="N604" s="222"/>
      <c r="O604" s="222"/>
      <c r="P604" s="223">
        <f>P605</f>
        <v>0</v>
      </c>
      <c r="Q604" s="222"/>
      <c r="R604" s="223">
        <f>R605</f>
        <v>0</v>
      </c>
      <c r="S604" s="222"/>
      <c r="T604" s="224">
        <f>T605</f>
        <v>0</v>
      </c>
      <c r="AR604" s="225" t="s">
        <v>198</v>
      </c>
      <c r="AT604" s="226" t="s">
        <v>77</v>
      </c>
      <c r="AU604" s="226" t="s">
        <v>78</v>
      </c>
      <c r="AY604" s="225" t="s">
        <v>166</v>
      </c>
      <c r="BK604" s="227">
        <f>BK605</f>
        <v>0</v>
      </c>
    </row>
    <row r="605" s="11" customFormat="1" ht="22.8" customHeight="1">
      <c r="B605" s="214"/>
      <c r="C605" s="215"/>
      <c r="D605" s="216" t="s">
        <v>77</v>
      </c>
      <c r="E605" s="228" t="s">
        <v>325</v>
      </c>
      <c r="F605" s="228" t="s">
        <v>326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P606</f>
        <v>0</v>
      </c>
      <c r="Q605" s="222"/>
      <c r="R605" s="223">
        <f>R606</f>
        <v>0</v>
      </c>
      <c r="S605" s="222"/>
      <c r="T605" s="224">
        <f>T606</f>
        <v>0</v>
      </c>
      <c r="AR605" s="225" t="s">
        <v>198</v>
      </c>
      <c r="AT605" s="226" t="s">
        <v>77</v>
      </c>
      <c r="AU605" s="226" t="s">
        <v>85</v>
      </c>
      <c r="AY605" s="225" t="s">
        <v>166</v>
      </c>
      <c r="BK605" s="227">
        <f>BK606</f>
        <v>0</v>
      </c>
    </row>
    <row r="606" s="1" customFormat="1" ht="16.5" customHeight="1">
      <c r="B606" s="37"/>
      <c r="C606" s="230" t="s">
        <v>1172</v>
      </c>
      <c r="D606" s="230" t="s">
        <v>169</v>
      </c>
      <c r="E606" s="231" t="s">
        <v>327</v>
      </c>
      <c r="F606" s="232" t="s">
        <v>328</v>
      </c>
      <c r="G606" s="233" t="s">
        <v>329</v>
      </c>
      <c r="H606" s="234">
        <v>1</v>
      </c>
      <c r="I606" s="235"/>
      <c r="J606" s="236">
        <f>ROUND(I606*H606,2)</f>
        <v>0</v>
      </c>
      <c r="K606" s="232" t="s">
        <v>173</v>
      </c>
      <c r="L606" s="42"/>
      <c r="M606" s="286" t="s">
        <v>1</v>
      </c>
      <c r="N606" s="287" t="s">
        <v>43</v>
      </c>
      <c r="O606" s="288"/>
      <c r="P606" s="289">
        <f>O606*H606</f>
        <v>0</v>
      </c>
      <c r="Q606" s="289">
        <v>0</v>
      </c>
      <c r="R606" s="289">
        <f>Q606*H606</f>
        <v>0</v>
      </c>
      <c r="S606" s="289">
        <v>0</v>
      </c>
      <c r="T606" s="290">
        <f>S606*H606</f>
        <v>0</v>
      </c>
      <c r="AR606" s="241" t="s">
        <v>330</v>
      </c>
      <c r="AT606" s="241" t="s">
        <v>169</v>
      </c>
      <c r="AU606" s="241" t="s">
        <v>87</v>
      </c>
      <c r="AY606" s="16" t="s">
        <v>166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6" t="s">
        <v>85</v>
      </c>
      <c r="BK606" s="242">
        <f>ROUND(I606*H606,2)</f>
        <v>0</v>
      </c>
      <c r="BL606" s="16" t="s">
        <v>330</v>
      </c>
      <c r="BM606" s="241" t="s">
        <v>1173</v>
      </c>
    </row>
    <row r="607" s="1" customFormat="1" ht="6.96" customHeight="1">
      <c r="B607" s="60"/>
      <c r="C607" s="61"/>
      <c r="D607" s="61"/>
      <c r="E607" s="61"/>
      <c r="F607" s="61"/>
      <c r="G607" s="61"/>
      <c r="H607" s="61"/>
      <c r="I607" s="181"/>
      <c r="J607" s="61"/>
      <c r="K607" s="61"/>
      <c r="L607" s="42"/>
    </row>
  </sheetData>
  <sheetProtection sheet="1" autoFilter="0" formatColumns="0" formatRows="0" objects="1" scenarios="1" spinCount="100000" saltValue="wZhHb1KQ1izWwC7MmabOMlZGv3Eh/ypKQ3PR3qwULgwGrirGehbBgb+0ku3qE1lfd1rdpdz4r7ddOZbCwk669w==" hashValue="2RCWSzK5WXlsNt1npQkkxzkymwGprbLLtz8JCP875BlNE75ZAStSKGmV6RysV7bEEhK5oH8fy6LMqPgpH/FI9w==" algorithmName="SHA-512" password="CC35"/>
  <autoFilter ref="C147:K6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116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1176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ROUND(J148,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ROUND((SUM(BE148:BE606)),  2)</f>
        <v>0</v>
      </c>
      <c r="I35" s="162">
        <v>0.20999999999999999</v>
      </c>
      <c r="J35" s="161">
        <f>ROUND(((SUM(BE148:BE606))*I35),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ROUND((SUM(BF148:BF606)),  2)</f>
        <v>0</v>
      </c>
      <c r="I36" s="162">
        <v>0.14999999999999999</v>
      </c>
      <c r="J36" s="161">
        <f>ROUND(((SUM(BF148:BF606))*I36),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ROUND((SUM(BG148:BG606)),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ROUND((SUM(BH148:BH606)),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ROUND((SUM(BI148:BI606)),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02d - NEINV - Stoupačka 4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J148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J149</f>
        <v>0</v>
      </c>
      <c r="K99" s="192"/>
      <c r="L99" s="197"/>
    </row>
    <row r="100" s="9" customFormat="1" ht="19.92" customHeight="1">
      <c r="B100" s="198"/>
      <c r="C100" s="127"/>
      <c r="D100" s="199" t="s">
        <v>337</v>
      </c>
      <c r="E100" s="200"/>
      <c r="F100" s="200"/>
      <c r="G100" s="200"/>
      <c r="H100" s="200"/>
      <c r="I100" s="201"/>
      <c r="J100" s="202">
        <f>J150</f>
        <v>0</v>
      </c>
      <c r="K100" s="127"/>
      <c r="L100" s="203"/>
    </row>
    <row r="101" s="9" customFormat="1" ht="19.92" customHeight="1">
      <c r="B101" s="198"/>
      <c r="C101" s="127"/>
      <c r="D101" s="199" t="s">
        <v>338</v>
      </c>
      <c r="E101" s="200"/>
      <c r="F101" s="200"/>
      <c r="G101" s="200"/>
      <c r="H101" s="200"/>
      <c r="I101" s="201"/>
      <c r="J101" s="202">
        <f>J175</f>
        <v>0</v>
      </c>
      <c r="K101" s="127"/>
      <c r="L101" s="203"/>
    </row>
    <row r="102" s="9" customFormat="1" ht="19.92" customHeight="1">
      <c r="B102" s="198"/>
      <c r="C102" s="127"/>
      <c r="D102" s="199" t="s">
        <v>140</v>
      </c>
      <c r="E102" s="200"/>
      <c r="F102" s="200"/>
      <c r="G102" s="200"/>
      <c r="H102" s="200"/>
      <c r="I102" s="201"/>
      <c r="J102" s="202">
        <f>J187</f>
        <v>0</v>
      </c>
      <c r="K102" s="127"/>
      <c r="L102" s="203"/>
    </row>
    <row r="103" s="9" customFormat="1" ht="19.92" customHeight="1">
      <c r="B103" s="198"/>
      <c r="C103" s="127"/>
      <c r="D103" s="199" t="s">
        <v>339</v>
      </c>
      <c r="E103" s="200"/>
      <c r="F103" s="200"/>
      <c r="G103" s="200"/>
      <c r="H103" s="200"/>
      <c r="I103" s="201"/>
      <c r="J103" s="202">
        <f>J232</f>
        <v>0</v>
      </c>
      <c r="K103" s="127"/>
      <c r="L103" s="203"/>
    </row>
    <row r="104" s="9" customFormat="1" ht="19.92" customHeight="1">
      <c r="B104" s="198"/>
      <c r="C104" s="127"/>
      <c r="D104" s="199" t="s">
        <v>141</v>
      </c>
      <c r="E104" s="200"/>
      <c r="F104" s="200"/>
      <c r="G104" s="200"/>
      <c r="H104" s="200"/>
      <c r="I104" s="201"/>
      <c r="J104" s="202">
        <f>J235</f>
        <v>0</v>
      </c>
      <c r="K104" s="127"/>
      <c r="L104" s="203"/>
    </row>
    <row r="105" s="9" customFormat="1" ht="19.92" customHeight="1">
      <c r="B105" s="198"/>
      <c r="C105" s="127"/>
      <c r="D105" s="199" t="s">
        <v>142</v>
      </c>
      <c r="E105" s="200"/>
      <c r="F105" s="200"/>
      <c r="G105" s="200"/>
      <c r="H105" s="200"/>
      <c r="I105" s="201"/>
      <c r="J105" s="202">
        <f>J278</f>
        <v>0</v>
      </c>
      <c r="K105" s="127"/>
      <c r="L105" s="203"/>
    </row>
    <row r="106" s="9" customFormat="1" ht="19.92" customHeight="1">
      <c r="B106" s="198"/>
      <c r="C106" s="127"/>
      <c r="D106" s="199" t="s">
        <v>143</v>
      </c>
      <c r="E106" s="200"/>
      <c r="F106" s="200"/>
      <c r="G106" s="200"/>
      <c r="H106" s="200"/>
      <c r="I106" s="201"/>
      <c r="J106" s="202">
        <f>J284</f>
        <v>0</v>
      </c>
      <c r="K106" s="127"/>
      <c r="L106" s="203"/>
    </row>
    <row r="107" s="8" customFormat="1" ht="24.96" customHeight="1">
      <c r="B107" s="191"/>
      <c r="C107" s="192"/>
      <c r="D107" s="193" t="s">
        <v>144</v>
      </c>
      <c r="E107" s="194"/>
      <c r="F107" s="194"/>
      <c r="G107" s="194"/>
      <c r="H107" s="194"/>
      <c r="I107" s="195"/>
      <c r="J107" s="196">
        <f>J286</f>
        <v>0</v>
      </c>
      <c r="K107" s="192"/>
      <c r="L107" s="197"/>
    </row>
    <row r="108" s="9" customFormat="1" ht="19.92" customHeight="1">
      <c r="B108" s="198"/>
      <c r="C108" s="127"/>
      <c r="D108" s="199" t="s">
        <v>340</v>
      </c>
      <c r="E108" s="200"/>
      <c r="F108" s="200"/>
      <c r="G108" s="200"/>
      <c r="H108" s="200"/>
      <c r="I108" s="201"/>
      <c r="J108" s="202">
        <f>J287</f>
        <v>0</v>
      </c>
      <c r="K108" s="127"/>
      <c r="L108" s="203"/>
    </row>
    <row r="109" s="9" customFormat="1" ht="19.92" customHeight="1">
      <c r="B109" s="198"/>
      <c r="C109" s="127"/>
      <c r="D109" s="199" t="s">
        <v>341</v>
      </c>
      <c r="E109" s="200"/>
      <c r="F109" s="200"/>
      <c r="G109" s="200"/>
      <c r="H109" s="200"/>
      <c r="I109" s="201"/>
      <c r="J109" s="202">
        <f>J302</f>
        <v>0</v>
      </c>
      <c r="K109" s="127"/>
      <c r="L109" s="203"/>
    </row>
    <row r="110" s="9" customFormat="1" ht="19.92" customHeight="1">
      <c r="B110" s="198"/>
      <c r="C110" s="127"/>
      <c r="D110" s="199" t="s">
        <v>342</v>
      </c>
      <c r="E110" s="200"/>
      <c r="F110" s="200"/>
      <c r="G110" s="200"/>
      <c r="H110" s="200"/>
      <c r="I110" s="201"/>
      <c r="J110" s="202">
        <f>J328</f>
        <v>0</v>
      </c>
      <c r="K110" s="127"/>
      <c r="L110" s="203"/>
    </row>
    <row r="111" s="9" customFormat="1" ht="19.92" customHeight="1">
      <c r="B111" s="198"/>
      <c r="C111" s="127"/>
      <c r="D111" s="199" t="s">
        <v>343</v>
      </c>
      <c r="E111" s="200"/>
      <c r="F111" s="200"/>
      <c r="G111" s="200"/>
      <c r="H111" s="200"/>
      <c r="I111" s="201"/>
      <c r="J111" s="202">
        <f>J360</f>
        <v>0</v>
      </c>
      <c r="K111" s="127"/>
      <c r="L111" s="203"/>
    </row>
    <row r="112" s="9" customFormat="1" ht="19.92" customHeight="1">
      <c r="B112" s="198"/>
      <c r="C112" s="127"/>
      <c r="D112" s="199" t="s">
        <v>145</v>
      </c>
      <c r="E112" s="200"/>
      <c r="F112" s="200"/>
      <c r="G112" s="200"/>
      <c r="H112" s="200"/>
      <c r="I112" s="201"/>
      <c r="J112" s="202">
        <f>J413</f>
        <v>0</v>
      </c>
      <c r="K112" s="127"/>
      <c r="L112" s="203"/>
    </row>
    <row r="113" s="9" customFormat="1" ht="19.92" customHeight="1">
      <c r="B113" s="198"/>
      <c r="C113" s="127"/>
      <c r="D113" s="199" t="s">
        <v>344</v>
      </c>
      <c r="E113" s="200"/>
      <c r="F113" s="200"/>
      <c r="G113" s="200"/>
      <c r="H113" s="200"/>
      <c r="I113" s="201"/>
      <c r="J113" s="202">
        <f>J415</f>
        <v>0</v>
      </c>
      <c r="K113" s="127"/>
      <c r="L113" s="203"/>
    </row>
    <row r="114" s="9" customFormat="1" ht="19.92" customHeight="1">
      <c r="B114" s="198"/>
      <c r="C114" s="127"/>
      <c r="D114" s="199" t="s">
        <v>345</v>
      </c>
      <c r="E114" s="200"/>
      <c r="F114" s="200"/>
      <c r="G114" s="200"/>
      <c r="H114" s="200"/>
      <c r="I114" s="201"/>
      <c r="J114" s="202">
        <f>J427</f>
        <v>0</v>
      </c>
      <c r="K114" s="127"/>
      <c r="L114" s="203"/>
    </row>
    <row r="115" s="9" customFormat="1" ht="19.92" customHeight="1">
      <c r="B115" s="198"/>
      <c r="C115" s="127"/>
      <c r="D115" s="199" t="s">
        <v>346</v>
      </c>
      <c r="E115" s="200"/>
      <c r="F115" s="200"/>
      <c r="G115" s="200"/>
      <c r="H115" s="200"/>
      <c r="I115" s="201"/>
      <c r="J115" s="202">
        <f>J431</f>
        <v>0</v>
      </c>
      <c r="K115" s="127"/>
      <c r="L115" s="203"/>
    </row>
    <row r="116" s="9" customFormat="1" ht="19.92" customHeight="1">
      <c r="B116" s="198"/>
      <c r="C116" s="127"/>
      <c r="D116" s="199" t="s">
        <v>347</v>
      </c>
      <c r="E116" s="200"/>
      <c r="F116" s="200"/>
      <c r="G116" s="200"/>
      <c r="H116" s="200"/>
      <c r="I116" s="201"/>
      <c r="J116" s="202">
        <f>J436</f>
        <v>0</v>
      </c>
      <c r="K116" s="127"/>
      <c r="L116" s="203"/>
    </row>
    <row r="117" s="9" customFormat="1" ht="19.92" customHeight="1">
      <c r="B117" s="198"/>
      <c r="C117" s="127"/>
      <c r="D117" s="199" t="s">
        <v>147</v>
      </c>
      <c r="E117" s="200"/>
      <c r="F117" s="200"/>
      <c r="G117" s="200"/>
      <c r="H117" s="200"/>
      <c r="I117" s="201"/>
      <c r="J117" s="202">
        <f>J468</f>
        <v>0</v>
      </c>
      <c r="K117" s="127"/>
      <c r="L117" s="203"/>
    </row>
    <row r="118" s="9" customFormat="1" ht="19.92" customHeight="1">
      <c r="B118" s="198"/>
      <c r="C118" s="127"/>
      <c r="D118" s="199" t="s">
        <v>148</v>
      </c>
      <c r="E118" s="200"/>
      <c r="F118" s="200"/>
      <c r="G118" s="200"/>
      <c r="H118" s="200"/>
      <c r="I118" s="201"/>
      <c r="J118" s="202">
        <f>J477</f>
        <v>0</v>
      </c>
      <c r="K118" s="127"/>
      <c r="L118" s="203"/>
    </row>
    <row r="119" s="9" customFormat="1" ht="19.92" customHeight="1">
      <c r="B119" s="198"/>
      <c r="C119" s="127"/>
      <c r="D119" s="199" t="s">
        <v>348</v>
      </c>
      <c r="E119" s="200"/>
      <c r="F119" s="200"/>
      <c r="G119" s="200"/>
      <c r="H119" s="200"/>
      <c r="I119" s="201"/>
      <c r="J119" s="202">
        <f>J502</f>
        <v>0</v>
      </c>
      <c r="K119" s="127"/>
      <c r="L119" s="203"/>
    </row>
    <row r="120" s="9" customFormat="1" ht="19.92" customHeight="1">
      <c r="B120" s="198"/>
      <c r="C120" s="127"/>
      <c r="D120" s="199" t="s">
        <v>349</v>
      </c>
      <c r="E120" s="200"/>
      <c r="F120" s="200"/>
      <c r="G120" s="200"/>
      <c r="H120" s="200"/>
      <c r="I120" s="201"/>
      <c r="J120" s="202">
        <f>J516</f>
        <v>0</v>
      </c>
      <c r="K120" s="127"/>
      <c r="L120" s="203"/>
    </row>
    <row r="121" s="9" customFormat="1" ht="19.92" customHeight="1">
      <c r="B121" s="198"/>
      <c r="C121" s="127"/>
      <c r="D121" s="199" t="s">
        <v>350</v>
      </c>
      <c r="E121" s="200"/>
      <c r="F121" s="200"/>
      <c r="G121" s="200"/>
      <c r="H121" s="200"/>
      <c r="I121" s="201"/>
      <c r="J121" s="202">
        <f>J546</f>
        <v>0</v>
      </c>
      <c r="K121" s="127"/>
      <c r="L121" s="203"/>
    </row>
    <row r="122" s="9" customFormat="1" ht="19.92" customHeight="1">
      <c r="B122" s="198"/>
      <c r="C122" s="127"/>
      <c r="D122" s="199" t="s">
        <v>351</v>
      </c>
      <c r="E122" s="200"/>
      <c r="F122" s="200"/>
      <c r="G122" s="200"/>
      <c r="H122" s="200"/>
      <c r="I122" s="201"/>
      <c r="J122" s="202">
        <f>J566</f>
        <v>0</v>
      </c>
      <c r="K122" s="127"/>
      <c r="L122" s="203"/>
    </row>
    <row r="123" s="9" customFormat="1" ht="19.92" customHeight="1">
      <c r="B123" s="198"/>
      <c r="C123" s="127"/>
      <c r="D123" s="199" t="s">
        <v>352</v>
      </c>
      <c r="E123" s="200"/>
      <c r="F123" s="200"/>
      <c r="G123" s="200"/>
      <c r="H123" s="200"/>
      <c r="I123" s="201"/>
      <c r="J123" s="202">
        <f>J575</f>
        <v>0</v>
      </c>
      <c r="K123" s="127"/>
      <c r="L123" s="203"/>
    </row>
    <row r="124" s="8" customFormat="1" ht="24.96" customHeight="1">
      <c r="B124" s="191"/>
      <c r="C124" s="192"/>
      <c r="D124" s="193" t="s">
        <v>353</v>
      </c>
      <c r="E124" s="194"/>
      <c r="F124" s="194"/>
      <c r="G124" s="194"/>
      <c r="H124" s="194"/>
      <c r="I124" s="195"/>
      <c r="J124" s="196">
        <f>J587</f>
        <v>0</v>
      </c>
      <c r="K124" s="192"/>
      <c r="L124" s="197"/>
    </row>
    <row r="125" s="8" customFormat="1" ht="24.96" customHeight="1">
      <c r="B125" s="191"/>
      <c r="C125" s="192"/>
      <c r="D125" s="193" t="s">
        <v>149</v>
      </c>
      <c r="E125" s="194"/>
      <c r="F125" s="194"/>
      <c r="G125" s="194"/>
      <c r="H125" s="194"/>
      <c r="I125" s="195"/>
      <c r="J125" s="196">
        <f>J604</f>
        <v>0</v>
      </c>
      <c r="K125" s="192"/>
      <c r="L125" s="197"/>
    </row>
    <row r="126" s="9" customFormat="1" ht="19.92" customHeight="1">
      <c r="B126" s="198"/>
      <c r="C126" s="127"/>
      <c r="D126" s="199" t="s">
        <v>150</v>
      </c>
      <c r="E126" s="200"/>
      <c r="F126" s="200"/>
      <c r="G126" s="200"/>
      <c r="H126" s="200"/>
      <c r="I126" s="201"/>
      <c r="J126" s="202">
        <f>J605</f>
        <v>0</v>
      </c>
      <c r="K126" s="127"/>
      <c r="L126" s="203"/>
    </row>
    <row r="127" s="1" customFormat="1" ht="21.84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6.96" customHeight="1">
      <c r="B128" s="60"/>
      <c r="C128" s="61"/>
      <c r="D128" s="61"/>
      <c r="E128" s="61"/>
      <c r="F128" s="61"/>
      <c r="G128" s="61"/>
      <c r="H128" s="61"/>
      <c r="I128" s="181"/>
      <c r="J128" s="61"/>
      <c r="K128" s="61"/>
      <c r="L128" s="42"/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4"/>
      <c r="J132" s="63"/>
      <c r="K132" s="63"/>
      <c r="L132" s="42"/>
    </row>
    <row r="133" s="1" customFormat="1" ht="24.96" customHeight="1">
      <c r="B133" s="37"/>
      <c r="C133" s="22" t="s">
        <v>151</v>
      </c>
      <c r="D133" s="38"/>
      <c r="E133" s="38"/>
      <c r="F133" s="38"/>
      <c r="G133" s="38"/>
      <c r="H133" s="38"/>
      <c r="I133" s="148"/>
      <c r="J133" s="38"/>
      <c r="K133" s="38"/>
      <c r="L133" s="42"/>
    </row>
    <row r="134" s="1" customFormat="1" ht="6.96" customHeight="1">
      <c r="B134" s="37"/>
      <c r="C134" s="38"/>
      <c r="D134" s="38"/>
      <c r="E134" s="38"/>
      <c r="F134" s="38"/>
      <c r="G134" s="38"/>
      <c r="H134" s="38"/>
      <c r="I134" s="148"/>
      <c r="J134" s="38"/>
      <c r="K134" s="38"/>
      <c r="L134" s="42"/>
    </row>
    <row r="135" s="1" customFormat="1" ht="12" customHeight="1">
      <c r="B135" s="37"/>
      <c r="C135" s="31" t="s">
        <v>16</v>
      </c>
      <c r="D135" s="38"/>
      <c r="E135" s="38"/>
      <c r="F135" s="38"/>
      <c r="G135" s="38"/>
      <c r="H135" s="38"/>
      <c r="I135" s="148"/>
      <c r="J135" s="38"/>
      <c r="K135" s="38"/>
      <c r="L135" s="42"/>
    </row>
    <row r="136" s="1" customFormat="1" ht="16.5" customHeight="1">
      <c r="B136" s="37"/>
      <c r="C136" s="38"/>
      <c r="D136" s="38"/>
      <c r="E136" s="185" t="str">
        <f>E7</f>
        <v>UK KAM – Rekonstrukce a oprava bloku B, kolej Kajetánka I</v>
      </c>
      <c r="F136" s="31"/>
      <c r="G136" s="31"/>
      <c r="H136" s="31"/>
      <c r="I136" s="148"/>
      <c r="J136" s="38"/>
      <c r="K136" s="38"/>
      <c r="L136" s="42"/>
    </row>
    <row r="137" ht="12" customHeight="1">
      <c r="B137" s="20"/>
      <c r="C137" s="31" t="s">
        <v>130</v>
      </c>
      <c r="D137" s="21"/>
      <c r="E137" s="21"/>
      <c r="F137" s="21"/>
      <c r="G137" s="21"/>
      <c r="H137" s="21"/>
      <c r="I137" s="140"/>
      <c r="J137" s="21"/>
      <c r="K137" s="21"/>
      <c r="L137" s="19"/>
    </row>
    <row r="138" s="1" customFormat="1" ht="16.5" customHeight="1">
      <c r="B138" s="37"/>
      <c r="C138" s="38"/>
      <c r="D138" s="38"/>
      <c r="E138" s="185" t="s">
        <v>335</v>
      </c>
      <c r="F138" s="38"/>
      <c r="G138" s="38"/>
      <c r="H138" s="38"/>
      <c r="I138" s="148"/>
      <c r="J138" s="38"/>
      <c r="K138" s="38"/>
      <c r="L138" s="42"/>
    </row>
    <row r="139" s="1" customFormat="1" ht="12" customHeight="1">
      <c r="B139" s="37"/>
      <c r="C139" s="31" t="s">
        <v>132</v>
      </c>
      <c r="D139" s="38"/>
      <c r="E139" s="38"/>
      <c r="F139" s="38"/>
      <c r="G139" s="38"/>
      <c r="H139" s="38"/>
      <c r="I139" s="148"/>
      <c r="J139" s="38"/>
      <c r="K139" s="38"/>
      <c r="L139" s="42"/>
    </row>
    <row r="140" s="1" customFormat="1" ht="16.5" customHeight="1">
      <c r="B140" s="37"/>
      <c r="C140" s="38"/>
      <c r="D140" s="38"/>
      <c r="E140" s="70" t="str">
        <f>E11</f>
        <v>02d - NEINV - Stoupačka 4</v>
      </c>
      <c r="F140" s="38"/>
      <c r="G140" s="38"/>
      <c r="H140" s="38"/>
      <c r="I140" s="148"/>
      <c r="J140" s="38"/>
      <c r="K140" s="38"/>
      <c r="L140" s="42"/>
    </row>
    <row r="141" s="1" customFormat="1" ht="6.96" customHeight="1">
      <c r="B141" s="37"/>
      <c r="C141" s="38"/>
      <c r="D141" s="38"/>
      <c r="E141" s="38"/>
      <c r="F141" s="38"/>
      <c r="G141" s="38"/>
      <c r="H141" s="38"/>
      <c r="I141" s="148"/>
      <c r="J141" s="38"/>
      <c r="K141" s="38"/>
      <c r="L141" s="42"/>
    </row>
    <row r="142" s="1" customFormat="1" ht="12" customHeight="1">
      <c r="B142" s="37"/>
      <c r="C142" s="31" t="s">
        <v>20</v>
      </c>
      <c r="D142" s="38"/>
      <c r="E142" s="38"/>
      <c r="F142" s="26" t="str">
        <f>F14</f>
        <v>Radimova 35/12, blok B</v>
      </c>
      <c r="G142" s="38"/>
      <c r="H142" s="38"/>
      <c r="I142" s="150" t="s">
        <v>22</v>
      </c>
      <c r="J142" s="73" t="str">
        <f>IF(J14="","",J14)</f>
        <v>2. 12. 2019</v>
      </c>
      <c r="K142" s="38"/>
      <c r="L142" s="42"/>
    </row>
    <row r="143" s="1" customFormat="1" ht="6.96" customHeight="1">
      <c r="B143" s="37"/>
      <c r="C143" s="38"/>
      <c r="D143" s="38"/>
      <c r="E143" s="38"/>
      <c r="F143" s="38"/>
      <c r="G143" s="38"/>
      <c r="H143" s="38"/>
      <c r="I143" s="148"/>
      <c r="J143" s="38"/>
      <c r="K143" s="38"/>
      <c r="L143" s="42"/>
    </row>
    <row r="144" s="1" customFormat="1" ht="15.15" customHeight="1">
      <c r="B144" s="37"/>
      <c r="C144" s="31" t="s">
        <v>24</v>
      </c>
      <c r="D144" s="38"/>
      <c r="E144" s="38"/>
      <c r="F144" s="26" t="str">
        <f>E17</f>
        <v xml:space="preserve">Univerzita Karlova, Koleje a menzy - 168 02 Praha </v>
      </c>
      <c r="G144" s="38"/>
      <c r="H144" s="38"/>
      <c r="I144" s="150" t="s">
        <v>30</v>
      </c>
      <c r="J144" s="35" t="str">
        <f>E23</f>
        <v>Ateliér M</v>
      </c>
      <c r="K144" s="38"/>
      <c r="L144" s="42"/>
    </row>
    <row r="145" s="1" customFormat="1" ht="15.15" customHeight="1">
      <c r="B145" s="37"/>
      <c r="C145" s="31" t="s">
        <v>28</v>
      </c>
      <c r="D145" s="38"/>
      <c r="E145" s="38"/>
      <c r="F145" s="26" t="str">
        <f>IF(E20="","",E20)</f>
        <v>Vyplň údaj</v>
      </c>
      <c r="G145" s="38"/>
      <c r="H145" s="38"/>
      <c r="I145" s="150" t="s">
        <v>33</v>
      </c>
      <c r="J145" s="35" t="str">
        <f>E26</f>
        <v>Jan Petr</v>
      </c>
      <c r="K145" s="38"/>
      <c r="L145" s="42"/>
    </row>
    <row r="146" s="1" customFormat="1" ht="10.32" customHeight="1">
      <c r="B146" s="37"/>
      <c r="C146" s="38"/>
      <c r="D146" s="38"/>
      <c r="E146" s="38"/>
      <c r="F146" s="38"/>
      <c r="G146" s="38"/>
      <c r="H146" s="38"/>
      <c r="I146" s="148"/>
      <c r="J146" s="38"/>
      <c r="K146" s="38"/>
      <c r="L146" s="42"/>
    </row>
    <row r="147" s="10" customFormat="1" ht="29.28" customHeight="1">
      <c r="B147" s="204"/>
      <c r="C147" s="205" t="s">
        <v>152</v>
      </c>
      <c r="D147" s="206" t="s">
        <v>63</v>
      </c>
      <c r="E147" s="206" t="s">
        <v>59</v>
      </c>
      <c r="F147" s="206" t="s">
        <v>60</v>
      </c>
      <c r="G147" s="206" t="s">
        <v>153</v>
      </c>
      <c r="H147" s="206" t="s">
        <v>154</v>
      </c>
      <c r="I147" s="207" t="s">
        <v>155</v>
      </c>
      <c r="J147" s="206" t="s">
        <v>136</v>
      </c>
      <c r="K147" s="208" t="s">
        <v>156</v>
      </c>
      <c r="L147" s="209"/>
      <c r="M147" s="94" t="s">
        <v>1</v>
      </c>
      <c r="N147" s="95" t="s">
        <v>42</v>
      </c>
      <c r="O147" s="95" t="s">
        <v>157</v>
      </c>
      <c r="P147" s="95" t="s">
        <v>158</v>
      </c>
      <c r="Q147" s="95" t="s">
        <v>159</v>
      </c>
      <c r="R147" s="95" t="s">
        <v>160</v>
      </c>
      <c r="S147" s="95" t="s">
        <v>161</v>
      </c>
      <c r="T147" s="96" t="s">
        <v>162</v>
      </c>
    </row>
    <row r="148" s="1" customFormat="1" ht="22.8" customHeight="1">
      <c r="B148" s="37"/>
      <c r="C148" s="101" t="s">
        <v>163</v>
      </c>
      <c r="D148" s="38"/>
      <c r="E148" s="38"/>
      <c r="F148" s="38"/>
      <c r="G148" s="38"/>
      <c r="H148" s="38"/>
      <c r="I148" s="148"/>
      <c r="J148" s="210">
        <f>BK148</f>
        <v>0</v>
      </c>
      <c r="K148" s="38"/>
      <c r="L148" s="42"/>
      <c r="M148" s="97"/>
      <c r="N148" s="98"/>
      <c r="O148" s="98"/>
      <c r="P148" s="211">
        <f>P149+P286+P587+P604</f>
        <v>0</v>
      </c>
      <c r="Q148" s="98"/>
      <c r="R148" s="211">
        <f>R149+R286+R587+R604</f>
        <v>131.86199430000002</v>
      </c>
      <c r="S148" s="98"/>
      <c r="T148" s="212">
        <f>T149+T286+T587+T604</f>
        <v>92.186615000000018</v>
      </c>
      <c r="AT148" s="16" t="s">
        <v>77</v>
      </c>
      <c r="AU148" s="16" t="s">
        <v>138</v>
      </c>
      <c r="BK148" s="213">
        <f>BK149+BK286+BK587+BK604</f>
        <v>0</v>
      </c>
    </row>
    <row r="149" s="11" customFormat="1" ht="25.92" customHeight="1">
      <c r="B149" s="214"/>
      <c r="C149" s="215"/>
      <c r="D149" s="216" t="s">
        <v>77</v>
      </c>
      <c r="E149" s="217" t="s">
        <v>164</v>
      </c>
      <c r="F149" s="217" t="s">
        <v>165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P150+P175+P187+P232+P235+P278+P284</f>
        <v>0</v>
      </c>
      <c r="Q149" s="222"/>
      <c r="R149" s="223">
        <f>R150+R175+R187+R232+R235+R278+R284</f>
        <v>108.48854350000002</v>
      </c>
      <c r="S149" s="222"/>
      <c r="T149" s="224">
        <f>T150+T175+T187+T232+T235+T278+T284</f>
        <v>70.83420000000001</v>
      </c>
      <c r="AR149" s="225" t="s">
        <v>85</v>
      </c>
      <c r="AT149" s="226" t="s">
        <v>77</v>
      </c>
      <c r="AU149" s="226" t="s">
        <v>78</v>
      </c>
      <c r="AY149" s="225" t="s">
        <v>166</v>
      </c>
      <c r="BK149" s="227">
        <f>BK150+BK175+BK187+BK232+BK235+BK278+BK284</f>
        <v>0</v>
      </c>
    </row>
    <row r="150" s="11" customFormat="1" ht="22.8" customHeight="1">
      <c r="B150" s="214"/>
      <c r="C150" s="215"/>
      <c r="D150" s="216" t="s">
        <v>77</v>
      </c>
      <c r="E150" s="228" t="s">
        <v>189</v>
      </c>
      <c r="F150" s="228" t="s">
        <v>354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SUM(P151:P174)</f>
        <v>0</v>
      </c>
      <c r="Q150" s="222"/>
      <c r="R150" s="223">
        <f>SUM(R151:R174)</f>
        <v>55.891424999999998</v>
      </c>
      <c r="S150" s="222"/>
      <c r="T150" s="224">
        <f>SUM(T151:T174)</f>
        <v>0</v>
      </c>
      <c r="AR150" s="225" t="s">
        <v>85</v>
      </c>
      <c r="AT150" s="226" t="s">
        <v>77</v>
      </c>
      <c r="AU150" s="226" t="s">
        <v>85</v>
      </c>
      <c r="AY150" s="225" t="s">
        <v>166</v>
      </c>
      <c r="BK150" s="227">
        <f>SUM(BK151:BK174)</f>
        <v>0</v>
      </c>
    </row>
    <row r="151" s="1" customFormat="1" ht="24" customHeight="1">
      <c r="B151" s="37"/>
      <c r="C151" s="230" t="s">
        <v>85</v>
      </c>
      <c r="D151" s="230" t="s">
        <v>169</v>
      </c>
      <c r="E151" s="231" t="s">
        <v>355</v>
      </c>
      <c r="F151" s="232" t="s">
        <v>356</v>
      </c>
      <c r="G151" s="233" t="s">
        <v>218</v>
      </c>
      <c r="H151" s="234">
        <v>30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0.01551</v>
      </c>
      <c r="R151" s="239">
        <f>Q151*H151</f>
        <v>0.46529999999999999</v>
      </c>
      <c r="S151" s="239">
        <v>0</v>
      </c>
      <c r="T151" s="240">
        <f>S151*H151</f>
        <v>0</v>
      </c>
      <c r="AR151" s="241" t="s">
        <v>174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174</v>
      </c>
      <c r="BM151" s="241" t="s">
        <v>357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221</v>
      </c>
      <c r="G152" s="255"/>
      <c r="H152" s="258">
        <v>30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30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" customFormat="1" ht="24" customHeight="1">
      <c r="B154" s="37"/>
      <c r="C154" s="230" t="s">
        <v>87</v>
      </c>
      <c r="D154" s="230" t="s">
        <v>169</v>
      </c>
      <c r="E154" s="231" t="s">
        <v>358</v>
      </c>
      <c r="F154" s="232" t="s">
        <v>359</v>
      </c>
      <c r="G154" s="233" t="s">
        <v>218</v>
      </c>
      <c r="H154" s="234">
        <v>30</v>
      </c>
      <c r="I154" s="235"/>
      <c r="J154" s="236">
        <f>ROUND(I154*H154,2)</f>
        <v>0</v>
      </c>
      <c r="K154" s="232" t="s">
        <v>173</v>
      </c>
      <c r="L154" s="42"/>
      <c r="M154" s="237" t="s">
        <v>1</v>
      </c>
      <c r="N154" s="238" t="s">
        <v>43</v>
      </c>
      <c r="O154" s="85"/>
      <c r="P154" s="239">
        <f>O154*H154</f>
        <v>0</v>
      </c>
      <c r="Q154" s="239">
        <v>0.022280000000000001</v>
      </c>
      <c r="R154" s="239">
        <f>Q154*H154</f>
        <v>0.66839999999999999</v>
      </c>
      <c r="S154" s="239">
        <v>0</v>
      </c>
      <c r="T154" s="240">
        <f>S154*H154</f>
        <v>0</v>
      </c>
      <c r="AR154" s="241" t="s">
        <v>174</v>
      </c>
      <c r="AT154" s="241" t="s">
        <v>169</v>
      </c>
      <c r="AU154" s="241" t="s">
        <v>87</v>
      </c>
      <c r="AY154" s="16" t="s">
        <v>166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6" t="s">
        <v>85</v>
      </c>
      <c r="BK154" s="242">
        <f>ROUND(I154*H154,2)</f>
        <v>0</v>
      </c>
      <c r="BL154" s="16" t="s">
        <v>174</v>
      </c>
      <c r="BM154" s="241" t="s">
        <v>360</v>
      </c>
    </row>
    <row r="155" s="13" customFormat="1">
      <c r="B155" s="254"/>
      <c r="C155" s="255"/>
      <c r="D155" s="245" t="s">
        <v>176</v>
      </c>
      <c r="E155" s="256" t="s">
        <v>1</v>
      </c>
      <c r="F155" s="257" t="s">
        <v>221</v>
      </c>
      <c r="G155" s="255"/>
      <c r="H155" s="258">
        <v>30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176</v>
      </c>
      <c r="AU155" s="264" t="s">
        <v>87</v>
      </c>
      <c r="AV155" s="13" t="s">
        <v>87</v>
      </c>
      <c r="AW155" s="13" t="s">
        <v>32</v>
      </c>
      <c r="AX155" s="13" t="s">
        <v>78</v>
      </c>
      <c r="AY155" s="264" t="s">
        <v>166</v>
      </c>
    </row>
    <row r="156" s="14" customFormat="1">
      <c r="B156" s="265"/>
      <c r="C156" s="266"/>
      <c r="D156" s="245" t="s">
        <v>176</v>
      </c>
      <c r="E156" s="267" t="s">
        <v>1</v>
      </c>
      <c r="F156" s="268" t="s">
        <v>181</v>
      </c>
      <c r="G156" s="266"/>
      <c r="H156" s="269">
        <v>30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AT156" s="275" t="s">
        <v>176</v>
      </c>
      <c r="AU156" s="275" t="s">
        <v>87</v>
      </c>
      <c r="AV156" s="14" t="s">
        <v>174</v>
      </c>
      <c r="AW156" s="14" t="s">
        <v>32</v>
      </c>
      <c r="AX156" s="14" t="s">
        <v>85</v>
      </c>
      <c r="AY156" s="275" t="s">
        <v>166</v>
      </c>
    </row>
    <row r="157" s="1" customFormat="1" ht="24" customHeight="1">
      <c r="B157" s="37"/>
      <c r="C157" s="230" t="s">
        <v>189</v>
      </c>
      <c r="D157" s="230" t="s">
        <v>169</v>
      </c>
      <c r="E157" s="231" t="s">
        <v>361</v>
      </c>
      <c r="F157" s="232" t="s">
        <v>362</v>
      </c>
      <c r="G157" s="233" t="s">
        <v>172</v>
      </c>
      <c r="H157" s="234">
        <v>117</v>
      </c>
      <c r="I157" s="235"/>
      <c r="J157" s="236">
        <f>ROUND(I157*H157,2)</f>
        <v>0</v>
      </c>
      <c r="K157" s="232" t="s">
        <v>173</v>
      </c>
      <c r="L157" s="42"/>
      <c r="M157" s="237" t="s">
        <v>1</v>
      </c>
      <c r="N157" s="238" t="s">
        <v>43</v>
      </c>
      <c r="O157" s="85"/>
      <c r="P157" s="239">
        <f>O157*H157</f>
        <v>0</v>
      </c>
      <c r="Q157" s="239">
        <v>0.051679999999999997</v>
      </c>
      <c r="R157" s="239">
        <f>Q157*H157</f>
        <v>6.0465599999999995</v>
      </c>
      <c r="S157" s="239">
        <v>0</v>
      </c>
      <c r="T157" s="240">
        <f>S157*H157</f>
        <v>0</v>
      </c>
      <c r="AR157" s="241" t="s">
        <v>174</v>
      </c>
      <c r="AT157" s="241" t="s">
        <v>169</v>
      </c>
      <c r="AU157" s="241" t="s">
        <v>87</v>
      </c>
      <c r="AY157" s="16" t="s">
        <v>166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6" t="s">
        <v>85</v>
      </c>
      <c r="BK157" s="242">
        <f>ROUND(I157*H157,2)</f>
        <v>0</v>
      </c>
      <c r="BL157" s="16" t="s">
        <v>174</v>
      </c>
      <c r="BM157" s="241" t="s">
        <v>363</v>
      </c>
    </row>
    <row r="158" s="13" customFormat="1">
      <c r="B158" s="254"/>
      <c r="C158" s="255"/>
      <c r="D158" s="245" t="s">
        <v>176</v>
      </c>
      <c r="E158" s="256" t="s">
        <v>1</v>
      </c>
      <c r="F158" s="257" t="s">
        <v>364</v>
      </c>
      <c r="G158" s="255"/>
      <c r="H158" s="258">
        <v>63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176</v>
      </c>
      <c r="AU158" s="264" t="s">
        <v>87</v>
      </c>
      <c r="AV158" s="13" t="s">
        <v>87</v>
      </c>
      <c r="AW158" s="13" t="s">
        <v>32</v>
      </c>
      <c r="AX158" s="13" t="s">
        <v>78</v>
      </c>
      <c r="AY158" s="264" t="s">
        <v>166</v>
      </c>
    </row>
    <row r="159" s="13" customFormat="1">
      <c r="B159" s="254"/>
      <c r="C159" s="255"/>
      <c r="D159" s="245" t="s">
        <v>176</v>
      </c>
      <c r="E159" s="256" t="s">
        <v>1</v>
      </c>
      <c r="F159" s="257" t="s">
        <v>365</v>
      </c>
      <c r="G159" s="255"/>
      <c r="H159" s="258">
        <v>54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AT159" s="264" t="s">
        <v>176</v>
      </c>
      <c r="AU159" s="264" t="s">
        <v>87</v>
      </c>
      <c r="AV159" s="13" t="s">
        <v>87</v>
      </c>
      <c r="AW159" s="13" t="s">
        <v>32</v>
      </c>
      <c r="AX159" s="13" t="s">
        <v>78</v>
      </c>
      <c r="AY159" s="264" t="s">
        <v>166</v>
      </c>
    </row>
    <row r="160" s="14" customFormat="1">
      <c r="B160" s="265"/>
      <c r="C160" s="266"/>
      <c r="D160" s="245" t="s">
        <v>176</v>
      </c>
      <c r="E160" s="267" t="s">
        <v>1</v>
      </c>
      <c r="F160" s="268" t="s">
        <v>181</v>
      </c>
      <c r="G160" s="266"/>
      <c r="H160" s="269">
        <v>117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AT160" s="275" t="s">
        <v>176</v>
      </c>
      <c r="AU160" s="275" t="s">
        <v>87</v>
      </c>
      <c r="AV160" s="14" t="s">
        <v>174</v>
      </c>
      <c r="AW160" s="14" t="s">
        <v>32</v>
      </c>
      <c r="AX160" s="14" t="s">
        <v>85</v>
      </c>
      <c r="AY160" s="275" t="s">
        <v>166</v>
      </c>
    </row>
    <row r="161" s="1" customFormat="1" ht="24" customHeight="1">
      <c r="B161" s="37"/>
      <c r="C161" s="230" t="s">
        <v>174</v>
      </c>
      <c r="D161" s="230" t="s">
        <v>169</v>
      </c>
      <c r="E161" s="231" t="s">
        <v>366</v>
      </c>
      <c r="F161" s="232" t="s">
        <v>367</v>
      </c>
      <c r="G161" s="233" t="s">
        <v>172</v>
      </c>
      <c r="H161" s="234">
        <v>286.5</v>
      </c>
      <c r="I161" s="235"/>
      <c r="J161" s="236">
        <f>ROUND(I161*H161,2)</f>
        <v>0</v>
      </c>
      <c r="K161" s="232" t="s">
        <v>173</v>
      </c>
      <c r="L161" s="42"/>
      <c r="M161" s="237" t="s">
        <v>1</v>
      </c>
      <c r="N161" s="238" t="s">
        <v>43</v>
      </c>
      <c r="O161" s="85"/>
      <c r="P161" s="239">
        <f>O161*H161</f>
        <v>0</v>
      </c>
      <c r="Q161" s="239">
        <v>0.069169999999999995</v>
      </c>
      <c r="R161" s="239">
        <f>Q161*H161</f>
        <v>19.817204999999998</v>
      </c>
      <c r="S161" s="239">
        <v>0</v>
      </c>
      <c r="T161" s="240">
        <f>S161*H161</f>
        <v>0</v>
      </c>
      <c r="AR161" s="241" t="s">
        <v>174</v>
      </c>
      <c r="AT161" s="241" t="s">
        <v>169</v>
      </c>
      <c r="AU161" s="241" t="s">
        <v>87</v>
      </c>
      <c r="AY161" s="16" t="s">
        <v>166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6" t="s">
        <v>85</v>
      </c>
      <c r="BK161" s="242">
        <f>ROUND(I161*H161,2)</f>
        <v>0</v>
      </c>
      <c r="BL161" s="16" t="s">
        <v>174</v>
      </c>
      <c r="BM161" s="241" t="s">
        <v>368</v>
      </c>
    </row>
    <row r="162" s="13" customFormat="1">
      <c r="B162" s="254"/>
      <c r="C162" s="255"/>
      <c r="D162" s="245" t="s">
        <v>176</v>
      </c>
      <c r="E162" s="256" t="s">
        <v>1</v>
      </c>
      <c r="F162" s="257" t="s">
        <v>369</v>
      </c>
      <c r="G162" s="255"/>
      <c r="H162" s="258">
        <v>99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AT162" s="264" t="s">
        <v>176</v>
      </c>
      <c r="AU162" s="264" t="s">
        <v>87</v>
      </c>
      <c r="AV162" s="13" t="s">
        <v>87</v>
      </c>
      <c r="AW162" s="13" t="s">
        <v>32</v>
      </c>
      <c r="AX162" s="13" t="s">
        <v>78</v>
      </c>
      <c r="AY162" s="264" t="s">
        <v>166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370</v>
      </c>
      <c r="G163" s="255"/>
      <c r="H163" s="258">
        <v>187.5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286.5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24" customHeight="1">
      <c r="B165" s="37"/>
      <c r="C165" s="230" t="s">
        <v>198</v>
      </c>
      <c r="D165" s="230" t="s">
        <v>169</v>
      </c>
      <c r="E165" s="231" t="s">
        <v>371</v>
      </c>
      <c r="F165" s="232" t="s">
        <v>372</v>
      </c>
      <c r="G165" s="233" t="s">
        <v>234</v>
      </c>
      <c r="H165" s="234">
        <v>120</v>
      </c>
      <c r="I165" s="235"/>
      <c r="J165" s="236">
        <f>ROUND(I165*H165,2)</f>
        <v>0</v>
      </c>
      <c r="K165" s="232" t="s">
        <v>173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0.00012</v>
      </c>
      <c r="R165" s="239">
        <f>Q165*H165</f>
        <v>0.0144</v>
      </c>
      <c r="S165" s="239">
        <v>0</v>
      </c>
      <c r="T165" s="240">
        <f>S165*H165</f>
        <v>0</v>
      </c>
      <c r="AR165" s="241" t="s">
        <v>174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174</v>
      </c>
      <c r="BM165" s="241" t="s">
        <v>373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374</v>
      </c>
      <c r="G166" s="255"/>
      <c r="H166" s="258">
        <v>120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120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24" customHeight="1">
      <c r="B168" s="37"/>
      <c r="C168" s="230" t="s">
        <v>167</v>
      </c>
      <c r="D168" s="230" t="s">
        <v>169</v>
      </c>
      <c r="E168" s="231" t="s">
        <v>375</v>
      </c>
      <c r="F168" s="232" t="s">
        <v>376</v>
      </c>
      <c r="G168" s="233" t="s">
        <v>234</v>
      </c>
      <c r="H168" s="234">
        <v>120</v>
      </c>
      <c r="I168" s="235"/>
      <c r="J168" s="236">
        <f>ROUND(I168*H168,2)</f>
        <v>0</v>
      </c>
      <c r="K168" s="232" t="s">
        <v>173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0.00012</v>
      </c>
      <c r="R168" s="239">
        <f>Q168*H168</f>
        <v>0.0144</v>
      </c>
      <c r="S168" s="239">
        <v>0</v>
      </c>
      <c r="T168" s="240">
        <f>S168*H168</f>
        <v>0</v>
      </c>
      <c r="AR168" s="241" t="s">
        <v>174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174</v>
      </c>
      <c r="BM168" s="241" t="s">
        <v>377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374</v>
      </c>
      <c r="G169" s="255"/>
      <c r="H169" s="258">
        <v>120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120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207</v>
      </c>
      <c r="D171" s="230" t="s">
        <v>169</v>
      </c>
      <c r="E171" s="231" t="s">
        <v>378</v>
      </c>
      <c r="F171" s="232" t="s">
        <v>379</v>
      </c>
      <c r="G171" s="233" t="s">
        <v>172</v>
      </c>
      <c r="H171" s="234">
        <v>162</v>
      </c>
      <c r="I171" s="235"/>
      <c r="J171" s="236">
        <f>ROUND(I171*H171,2)</f>
        <v>0</v>
      </c>
      <c r="K171" s="232" t="s">
        <v>173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0.17818000000000001</v>
      </c>
      <c r="R171" s="239">
        <f>Q171*H171</f>
        <v>28.865159999999999</v>
      </c>
      <c r="S171" s="239">
        <v>0</v>
      </c>
      <c r="T171" s="240">
        <f>S171*H171</f>
        <v>0</v>
      </c>
      <c r="AR171" s="241" t="s">
        <v>174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174</v>
      </c>
      <c r="BM171" s="241" t="s">
        <v>380</v>
      </c>
    </row>
    <row r="172" s="12" customFormat="1">
      <c r="B172" s="243"/>
      <c r="C172" s="244"/>
      <c r="D172" s="245" t="s">
        <v>176</v>
      </c>
      <c r="E172" s="246" t="s">
        <v>1</v>
      </c>
      <c r="F172" s="247" t="s">
        <v>381</v>
      </c>
      <c r="G172" s="244"/>
      <c r="H172" s="246" t="s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176</v>
      </c>
      <c r="AU172" s="253" t="s">
        <v>87</v>
      </c>
      <c r="AV172" s="12" t="s">
        <v>85</v>
      </c>
      <c r="AW172" s="12" t="s">
        <v>32</v>
      </c>
      <c r="AX172" s="12" t="s">
        <v>78</v>
      </c>
      <c r="AY172" s="253" t="s">
        <v>166</v>
      </c>
    </row>
    <row r="173" s="13" customFormat="1">
      <c r="B173" s="254"/>
      <c r="C173" s="255"/>
      <c r="D173" s="245" t="s">
        <v>176</v>
      </c>
      <c r="E173" s="256" t="s">
        <v>1</v>
      </c>
      <c r="F173" s="257" t="s">
        <v>382</v>
      </c>
      <c r="G173" s="255"/>
      <c r="H173" s="258">
        <v>162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AT173" s="264" t="s">
        <v>176</v>
      </c>
      <c r="AU173" s="264" t="s">
        <v>87</v>
      </c>
      <c r="AV173" s="13" t="s">
        <v>87</v>
      </c>
      <c r="AW173" s="13" t="s">
        <v>32</v>
      </c>
      <c r="AX173" s="13" t="s">
        <v>78</v>
      </c>
      <c r="AY173" s="264" t="s">
        <v>166</v>
      </c>
    </row>
    <row r="174" s="14" customFormat="1">
      <c r="B174" s="265"/>
      <c r="C174" s="266"/>
      <c r="D174" s="245" t="s">
        <v>176</v>
      </c>
      <c r="E174" s="267" t="s">
        <v>1</v>
      </c>
      <c r="F174" s="268" t="s">
        <v>181</v>
      </c>
      <c r="G174" s="266"/>
      <c r="H174" s="269">
        <v>162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AT174" s="275" t="s">
        <v>176</v>
      </c>
      <c r="AU174" s="275" t="s">
        <v>87</v>
      </c>
      <c r="AV174" s="14" t="s">
        <v>174</v>
      </c>
      <c r="AW174" s="14" t="s">
        <v>32</v>
      </c>
      <c r="AX174" s="14" t="s">
        <v>85</v>
      </c>
      <c r="AY174" s="275" t="s">
        <v>166</v>
      </c>
    </row>
    <row r="175" s="11" customFormat="1" ht="22.8" customHeight="1">
      <c r="B175" s="214"/>
      <c r="C175" s="215"/>
      <c r="D175" s="216" t="s">
        <v>77</v>
      </c>
      <c r="E175" s="228" t="s">
        <v>174</v>
      </c>
      <c r="F175" s="228" t="s">
        <v>383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SUM(P176:P186)</f>
        <v>0</v>
      </c>
      <c r="Q175" s="222"/>
      <c r="R175" s="223">
        <f>SUM(R176:R186)</f>
        <v>6.1642395000000008</v>
      </c>
      <c r="S175" s="222"/>
      <c r="T175" s="224">
        <f>SUM(T176:T186)</f>
        <v>0</v>
      </c>
      <c r="AR175" s="225" t="s">
        <v>85</v>
      </c>
      <c r="AT175" s="226" t="s">
        <v>77</v>
      </c>
      <c r="AU175" s="226" t="s">
        <v>85</v>
      </c>
      <c r="AY175" s="225" t="s">
        <v>166</v>
      </c>
      <c r="BK175" s="227">
        <f>SUM(BK176:BK186)</f>
        <v>0</v>
      </c>
    </row>
    <row r="176" s="1" customFormat="1" ht="16.5" customHeight="1">
      <c r="B176" s="37"/>
      <c r="C176" s="230" t="s">
        <v>215</v>
      </c>
      <c r="D176" s="230" t="s">
        <v>169</v>
      </c>
      <c r="E176" s="231" t="s">
        <v>384</v>
      </c>
      <c r="F176" s="232" t="s">
        <v>385</v>
      </c>
      <c r="G176" s="233" t="s">
        <v>386</v>
      </c>
      <c r="H176" s="234">
        <v>2.25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2.45343</v>
      </c>
      <c r="R176" s="239">
        <f>Q176*H176</f>
        <v>5.5202175000000002</v>
      </c>
      <c r="S176" s="239">
        <v>0</v>
      </c>
      <c r="T176" s="240">
        <f>S176*H176</f>
        <v>0</v>
      </c>
      <c r="AR176" s="241" t="s">
        <v>174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174</v>
      </c>
      <c r="BM176" s="241" t="s">
        <v>387</v>
      </c>
    </row>
    <row r="177" s="12" customFormat="1">
      <c r="B177" s="243"/>
      <c r="C177" s="244"/>
      <c r="D177" s="245" t="s">
        <v>176</v>
      </c>
      <c r="E177" s="246" t="s">
        <v>1</v>
      </c>
      <c r="F177" s="247" t="s">
        <v>388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176</v>
      </c>
      <c r="AU177" s="253" t="s">
        <v>87</v>
      </c>
      <c r="AV177" s="12" t="s">
        <v>85</v>
      </c>
      <c r="AW177" s="12" t="s">
        <v>32</v>
      </c>
      <c r="AX177" s="12" t="s">
        <v>78</v>
      </c>
      <c r="AY177" s="253" t="s">
        <v>166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389</v>
      </c>
      <c r="G178" s="255"/>
      <c r="H178" s="258">
        <v>2.25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2.25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24" customHeight="1">
      <c r="B180" s="37"/>
      <c r="C180" s="230" t="s">
        <v>182</v>
      </c>
      <c r="D180" s="230" t="s">
        <v>169</v>
      </c>
      <c r="E180" s="231" t="s">
        <v>390</v>
      </c>
      <c r="F180" s="232" t="s">
        <v>391</v>
      </c>
      <c r="G180" s="233" t="s">
        <v>172</v>
      </c>
      <c r="H180" s="234">
        <v>15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0.01128</v>
      </c>
      <c r="R180" s="239">
        <f>Q180*H180</f>
        <v>0.16919999999999999</v>
      </c>
      <c r="S180" s="239">
        <v>0</v>
      </c>
      <c r="T180" s="240">
        <f>S180*H180</f>
        <v>0</v>
      </c>
      <c r="AR180" s="241" t="s">
        <v>174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174</v>
      </c>
      <c r="BM180" s="241" t="s">
        <v>392</v>
      </c>
    </row>
    <row r="181" s="12" customFormat="1">
      <c r="B181" s="243"/>
      <c r="C181" s="244"/>
      <c r="D181" s="245" t="s">
        <v>176</v>
      </c>
      <c r="E181" s="246" t="s">
        <v>1</v>
      </c>
      <c r="F181" s="247" t="s">
        <v>393</v>
      </c>
      <c r="G181" s="244"/>
      <c r="H181" s="246" t="s">
        <v>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AT181" s="253" t="s">
        <v>176</v>
      </c>
      <c r="AU181" s="253" t="s">
        <v>87</v>
      </c>
      <c r="AV181" s="12" t="s">
        <v>85</v>
      </c>
      <c r="AW181" s="12" t="s">
        <v>32</v>
      </c>
      <c r="AX181" s="12" t="s">
        <v>78</v>
      </c>
      <c r="AY181" s="253" t="s">
        <v>166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394</v>
      </c>
      <c r="G182" s="255"/>
      <c r="H182" s="258">
        <v>15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15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16.5" customHeight="1">
      <c r="B184" s="37"/>
      <c r="C184" s="230" t="s">
        <v>227</v>
      </c>
      <c r="D184" s="230" t="s">
        <v>169</v>
      </c>
      <c r="E184" s="231" t="s">
        <v>395</v>
      </c>
      <c r="F184" s="232" t="s">
        <v>396</v>
      </c>
      <c r="G184" s="233" t="s">
        <v>192</v>
      </c>
      <c r="H184" s="234">
        <v>0.45000000000000001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1.0551600000000001</v>
      </c>
      <c r="R184" s="239">
        <f>Q184*H184</f>
        <v>0.47482200000000008</v>
      </c>
      <c r="S184" s="239">
        <v>0</v>
      </c>
      <c r="T184" s="240">
        <f>S184*H184</f>
        <v>0</v>
      </c>
      <c r="AR184" s="241" t="s">
        <v>174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174</v>
      </c>
      <c r="BM184" s="241" t="s">
        <v>397</v>
      </c>
    </row>
    <row r="185" s="13" customFormat="1">
      <c r="B185" s="254"/>
      <c r="C185" s="255"/>
      <c r="D185" s="245" t="s">
        <v>176</v>
      </c>
      <c r="E185" s="256" t="s">
        <v>1</v>
      </c>
      <c r="F185" s="257" t="s">
        <v>398</v>
      </c>
      <c r="G185" s="255"/>
      <c r="H185" s="258">
        <v>0.45000000000000001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176</v>
      </c>
      <c r="AU185" s="264" t="s">
        <v>87</v>
      </c>
      <c r="AV185" s="13" t="s">
        <v>87</v>
      </c>
      <c r="AW185" s="13" t="s">
        <v>32</v>
      </c>
      <c r="AX185" s="13" t="s">
        <v>78</v>
      </c>
      <c r="AY185" s="264" t="s">
        <v>166</v>
      </c>
    </row>
    <row r="186" s="14" customFormat="1">
      <c r="B186" s="265"/>
      <c r="C186" s="266"/>
      <c r="D186" s="245" t="s">
        <v>176</v>
      </c>
      <c r="E186" s="267" t="s">
        <v>1</v>
      </c>
      <c r="F186" s="268" t="s">
        <v>181</v>
      </c>
      <c r="G186" s="266"/>
      <c r="H186" s="269">
        <v>0.45000000000000001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AT186" s="275" t="s">
        <v>176</v>
      </c>
      <c r="AU186" s="275" t="s">
        <v>87</v>
      </c>
      <c r="AV186" s="14" t="s">
        <v>174</v>
      </c>
      <c r="AW186" s="14" t="s">
        <v>32</v>
      </c>
      <c r="AX186" s="14" t="s">
        <v>85</v>
      </c>
      <c r="AY186" s="275" t="s">
        <v>166</v>
      </c>
    </row>
    <row r="187" s="11" customFormat="1" ht="22.8" customHeight="1">
      <c r="B187" s="214"/>
      <c r="C187" s="215"/>
      <c r="D187" s="216" t="s">
        <v>77</v>
      </c>
      <c r="E187" s="228" t="s">
        <v>167</v>
      </c>
      <c r="F187" s="228" t="s">
        <v>168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SUM(P188:P231)</f>
        <v>0</v>
      </c>
      <c r="Q187" s="222"/>
      <c r="R187" s="223">
        <f>SUM(R188:R231)</f>
        <v>46.387179000000003</v>
      </c>
      <c r="S187" s="222"/>
      <c r="T187" s="224">
        <f>SUM(T188:T231)</f>
        <v>0</v>
      </c>
      <c r="AR187" s="225" t="s">
        <v>85</v>
      </c>
      <c r="AT187" s="226" t="s">
        <v>77</v>
      </c>
      <c r="AU187" s="226" t="s">
        <v>85</v>
      </c>
      <c r="AY187" s="225" t="s">
        <v>166</v>
      </c>
      <c r="BK187" s="227">
        <f>SUM(BK188:BK231)</f>
        <v>0</v>
      </c>
    </row>
    <row r="188" s="1" customFormat="1" ht="24" customHeight="1">
      <c r="B188" s="37"/>
      <c r="C188" s="230" t="s">
        <v>231</v>
      </c>
      <c r="D188" s="230" t="s">
        <v>169</v>
      </c>
      <c r="E188" s="231" t="s">
        <v>399</v>
      </c>
      <c r="F188" s="232" t="s">
        <v>400</v>
      </c>
      <c r="G188" s="233" t="s">
        <v>172</v>
      </c>
      <c r="H188" s="234">
        <v>929.85000000000002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0.0043800000000000002</v>
      </c>
      <c r="R188" s="239">
        <f>Q188*H188</f>
        <v>4.072743</v>
      </c>
      <c r="S188" s="239">
        <v>0</v>
      </c>
      <c r="T188" s="240">
        <f>S188*H188</f>
        <v>0</v>
      </c>
      <c r="AR188" s="241" t="s">
        <v>174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174</v>
      </c>
      <c r="BM188" s="241" t="s">
        <v>401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402</v>
      </c>
      <c r="G189" s="255"/>
      <c r="H189" s="258">
        <v>237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3" customFormat="1">
      <c r="B190" s="254"/>
      <c r="C190" s="255"/>
      <c r="D190" s="245" t="s">
        <v>176</v>
      </c>
      <c r="E190" s="256" t="s">
        <v>1</v>
      </c>
      <c r="F190" s="257" t="s">
        <v>403</v>
      </c>
      <c r="G190" s="255"/>
      <c r="H190" s="258">
        <v>150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AT190" s="264" t="s">
        <v>176</v>
      </c>
      <c r="AU190" s="264" t="s">
        <v>87</v>
      </c>
      <c r="AV190" s="13" t="s">
        <v>87</v>
      </c>
      <c r="AW190" s="13" t="s">
        <v>32</v>
      </c>
      <c r="AX190" s="13" t="s">
        <v>78</v>
      </c>
      <c r="AY190" s="264" t="s">
        <v>166</v>
      </c>
    </row>
    <row r="191" s="13" customFormat="1">
      <c r="B191" s="254"/>
      <c r="C191" s="255"/>
      <c r="D191" s="245" t="s">
        <v>176</v>
      </c>
      <c r="E191" s="256" t="s">
        <v>1</v>
      </c>
      <c r="F191" s="257" t="s">
        <v>404</v>
      </c>
      <c r="G191" s="255"/>
      <c r="H191" s="258">
        <v>542.85000000000002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AT191" s="264" t="s">
        <v>176</v>
      </c>
      <c r="AU191" s="264" t="s">
        <v>87</v>
      </c>
      <c r="AV191" s="13" t="s">
        <v>87</v>
      </c>
      <c r="AW191" s="13" t="s">
        <v>32</v>
      </c>
      <c r="AX191" s="13" t="s">
        <v>78</v>
      </c>
      <c r="AY191" s="264" t="s">
        <v>166</v>
      </c>
    </row>
    <row r="192" s="14" customFormat="1">
      <c r="B192" s="265"/>
      <c r="C192" s="266"/>
      <c r="D192" s="245" t="s">
        <v>176</v>
      </c>
      <c r="E192" s="267" t="s">
        <v>1</v>
      </c>
      <c r="F192" s="268" t="s">
        <v>181</v>
      </c>
      <c r="G192" s="266"/>
      <c r="H192" s="269">
        <v>929.85000000000002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AT192" s="275" t="s">
        <v>176</v>
      </c>
      <c r="AU192" s="275" t="s">
        <v>87</v>
      </c>
      <c r="AV192" s="14" t="s">
        <v>174</v>
      </c>
      <c r="AW192" s="14" t="s">
        <v>32</v>
      </c>
      <c r="AX192" s="14" t="s">
        <v>85</v>
      </c>
      <c r="AY192" s="275" t="s">
        <v>166</v>
      </c>
    </row>
    <row r="193" s="1" customFormat="1" ht="24" customHeight="1">
      <c r="B193" s="37"/>
      <c r="C193" s="230" t="s">
        <v>236</v>
      </c>
      <c r="D193" s="230" t="s">
        <v>169</v>
      </c>
      <c r="E193" s="231" t="s">
        <v>405</v>
      </c>
      <c r="F193" s="232" t="s">
        <v>406</v>
      </c>
      <c r="G193" s="233" t="s">
        <v>172</v>
      </c>
      <c r="H193" s="234">
        <v>929.85000000000002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0.0030000000000000001</v>
      </c>
      <c r="R193" s="239">
        <f>Q193*H193</f>
        <v>2.7895500000000002</v>
      </c>
      <c r="S193" s="239">
        <v>0</v>
      </c>
      <c r="T193" s="240">
        <f>S193*H193</f>
        <v>0</v>
      </c>
      <c r="AR193" s="241" t="s">
        <v>174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174</v>
      </c>
      <c r="BM193" s="241" t="s">
        <v>407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402</v>
      </c>
      <c r="G194" s="255"/>
      <c r="H194" s="258">
        <v>237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3" customFormat="1">
      <c r="B195" s="254"/>
      <c r="C195" s="255"/>
      <c r="D195" s="245" t="s">
        <v>176</v>
      </c>
      <c r="E195" s="256" t="s">
        <v>1</v>
      </c>
      <c r="F195" s="257" t="s">
        <v>403</v>
      </c>
      <c r="G195" s="255"/>
      <c r="H195" s="258">
        <v>150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176</v>
      </c>
      <c r="AU195" s="264" t="s">
        <v>87</v>
      </c>
      <c r="AV195" s="13" t="s">
        <v>87</v>
      </c>
      <c r="AW195" s="13" t="s">
        <v>32</v>
      </c>
      <c r="AX195" s="13" t="s">
        <v>78</v>
      </c>
      <c r="AY195" s="264" t="s">
        <v>166</v>
      </c>
    </row>
    <row r="196" s="13" customFormat="1">
      <c r="B196" s="254"/>
      <c r="C196" s="255"/>
      <c r="D196" s="245" t="s">
        <v>176</v>
      </c>
      <c r="E196" s="256" t="s">
        <v>1</v>
      </c>
      <c r="F196" s="257" t="s">
        <v>404</v>
      </c>
      <c r="G196" s="255"/>
      <c r="H196" s="258">
        <v>542.85000000000002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AT196" s="264" t="s">
        <v>176</v>
      </c>
      <c r="AU196" s="264" t="s">
        <v>87</v>
      </c>
      <c r="AV196" s="13" t="s">
        <v>87</v>
      </c>
      <c r="AW196" s="13" t="s">
        <v>32</v>
      </c>
      <c r="AX196" s="13" t="s">
        <v>78</v>
      </c>
      <c r="AY196" s="264" t="s">
        <v>166</v>
      </c>
    </row>
    <row r="197" s="14" customFormat="1">
      <c r="B197" s="265"/>
      <c r="C197" s="266"/>
      <c r="D197" s="245" t="s">
        <v>176</v>
      </c>
      <c r="E197" s="267" t="s">
        <v>1</v>
      </c>
      <c r="F197" s="268" t="s">
        <v>181</v>
      </c>
      <c r="G197" s="266"/>
      <c r="H197" s="269">
        <v>929.85000000000002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AT197" s="275" t="s">
        <v>176</v>
      </c>
      <c r="AU197" s="275" t="s">
        <v>87</v>
      </c>
      <c r="AV197" s="14" t="s">
        <v>174</v>
      </c>
      <c r="AW197" s="14" t="s">
        <v>32</v>
      </c>
      <c r="AX197" s="14" t="s">
        <v>85</v>
      </c>
      <c r="AY197" s="275" t="s">
        <v>166</v>
      </c>
    </row>
    <row r="198" s="1" customFormat="1" ht="24" customHeight="1">
      <c r="B198" s="37"/>
      <c r="C198" s="230" t="s">
        <v>240</v>
      </c>
      <c r="D198" s="230" t="s">
        <v>169</v>
      </c>
      <c r="E198" s="231" t="s">
        <v>408</v>
      </c>
      <c r="F198" s="232" t="s">
        <v>409</v>
      </c>
      <c r="G198" s="233" t="s">
        <v>172</v>
      </c>
      <c r="H198" s="234">
        <v>375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0.017000000000000001</v>
      </c>
      <c r="R198" s="239">
        <f>Q198*H198</f>
        <v>6.3750000000000009</v>
      </c>
      <c r="S198" s="239">
        <v>0</v>
      </c>
      <c r="T198" s="240">
        <f>S198*H198</f>
        <v>0</v>
      </c>
      <c r="AR198" s="241" t="s">
        <v>174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174</v>
      </c>
      <c r="BM198" s="241" t="s">
        <v>410</v>
      </c>
    </row>
    <row r="199" s="13" customFormat="1">
      <c r="B199" s="254"/>
      <c r="C199" s="255"/>
      <c r="D199" s="245" t="s">
        <v>176</v>
      </c>
      <c r="E199" s="256" t="s">
        <v>1</v>
      </c>
      <c r="F199" s="257" t="s">
        <v>293</v>
      </c>
      <c r="G199" s="255"/>
      <c r="H199" s="258">
        <v>375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176</v>
      </c>
      <c r="AU199" s="264" t="s">
        <v>87</v>
      </c>
      <c r="AV199" s="13" t="s">
        <v>87</v>
      </c>
      <c r="AW199" s="13" t="s">
        <v>32</v>
      </c>
      <c r="AX199" s="13" t="s">
        <v>78</v>
      </c>
      <c r="AY199" s="264" t="s">
        <v>166</v>
      </c>
    </row>
    <row r="200" s="14" customFormat="1">
      <c r="B200" s="265"/>
      <c r="C200" s="266"/>
      <c r="D200" s="245" t="s">
        <v>176</v>
      </c>
      <c r="E200" s="267" t="s">
        <v>1</v>
      </c>
      <c r="F200" s="268" t="s">
        <v>181</v>
      </c>
      <c r="G200" s="266"/>
      <c r="H200" s="269">
        <v>375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AT200" s="275" t="s">
        <v>176</v>
      </c>
      <c r="AU200" s="275" t="s">
        <v>87</v>
      </c>
      <c r="AV200" s="14" t="s">
        <v>174</v>
      </c>
      <c r="AW200" s="14" t="s">
        <v>32</v>
      </c>
      <c r="AX200" s="14" t="s">
        <v>85</v>
      </c>
      <c r="AY200" s="275" t="s">
        <v>166</v>
      </c>
    </row>
    <row r="201" s="1" customFormat="1" ht="16.5" customHeight="1">
      <c r="B201" s="37"/>
      <c r="C201" s="230" t="s">
        <v>244</v>
      </c>
      <c r="D201" s="230" t="s">
        <v>169</v>
      </c>
      <c r="E201" s="231" t="s">
        <v>170</v>
      </c>
      <c r="F201" s="232" t="s">
        <v>171</v>
      </c>
      <c r="G201" s="233" t="s">
        <v>172</v>
      </c>
      <c r="H201" s="234">
        <v>906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AR201" s="241" t="s">
        <v>174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174</v>
      </c>
      <c r="BM201" s="241" t="s">
        <v>411</v>
      </c>
    </row>
    <row r="202" s="12" customFormat="1">
      <c r="B202" s="243"/>
      <c r="C202" s="244"/>
      <c r="D202" s="245" t="s">
        <v>176</v>
      </c>
      <c r="E202" s="246" t="s">
        <v>1</v>
      </c>
      <c r="F202" s="247" t="s">
        <v>177</v>
      </c>
      <c r="G202" s="244"/>
      <c r="H202" s="246" t="s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AT202" s="253" t="s">
        <v>176</v>
      </c>
      <c r="AU202" s="253" t="s">
        <v>87</v>
      </c>
      <c r="AV202" s="12" t="s">
        <v>85</v>
      </c>
      <c r="AW202" s="12" t="s">
        <v>32</v>
      </c>
      <c r="AX202" s="12" t="s">
        <v>78</v>
      </c>
      <c r="AY202" s="253" t="s">
        <v>166</v>
      </c>
    </row>
    <row r="203" s="13" customFormat="1">
      <c r="B203" s="254"/>
      <c r="C203" s="255"/>
      <c r="D203" s="245" t="s">
        <v>176</v>
      </c>
      <c r="E203" s="256" t="s">
        <v>1</v>
      </c>
      <c r="F203" s="257" t="s">
        <v>178</v>
      </c>
      <c r="G203" s="255"/>
      <c r="H203" s="258">
        <v>18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AT203" s="264" t="s">
        <v>176</v>
      </c>
      <c r="AU203" s="264" t="s">
        <v>87</v>
      </c>
      <c r="AV203" s="13" t="s">
        <v>87</v>
      </c>
      <c r="AW203" s="13" t="s">
        <v>32</v>
      </c>
      <c r="AX203" s="13" t="s">
        <v>78</v>
      </c>
      <c r="AY203" s="264" t="s">
        <v>166</v>
      </c>
    </row>
    <row r="204" s="12" customFormat="1">
      <c r="B204" s="243"/>
      <c r="C204" s="244"/>
      <c r="D204" s="245" t="s">
        <v>176</v>
      </c>
      <c r="E204" s="246" t="s">
        <v>1</v>
      </c>
      <c r="F204" s="247" t="s">
        <v>412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176</v>
      </c>
      <c r="AU204" s="253" t="s">
        <v>87</v>
      </c>
      <c r="AV204" s="12" t="s">
        <v>85</v>
      </c>
      <c r="AW204" s="12" t="s">
        <v>32</v>
      </c>
      <c r="AX204" s="12" t="s">
        <v>78</v>
      </c>
      <c r="AY204" s="253" t="s">
        <v>166</v>
      </c>
    </row>
    <row r="205" s="13" customFormat="1">
      <c r="B205" s="254"/>
      <c r="C205" s="255"/>
      <c r="D205" s="245" t="s">
        <v>176</v>
      </c>
      <c r="E205" s="256" t="s">
        <v>1</v>
      </c>
      <c r="F205" s="257" t="s">
        <v>180</v>
      </c>
      <c r="G205" s="255"/>
      <c r="H205" s="258">
        <v>888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176</v>
      </c>
      <c r="AU205" s="264" t="s">
        <v>87</v>
      </c>
      <c r="AV205" s="13" t="s">
        <v>87</v>
      </c>
      <c r="AW205" s="13" t="s">
        <v>32</v>
      </c>
      <c r="AX205" s="13" t="s">
        <v>78</v>
      </c>
      <c r="AY205" s="264" t="s">
        <v>166</v>
      </c>
    </row>
    <row r="206" s="14" customFormat="1">
      <c r="B206" s="265"/>
      <c r="C206" s="266"/>
      <c r="D206" s="245" t="s">
        <v>176</v>
      </c>
      <c r="E206" s="267" t="s">
        <v>1</v>
      </c>
      <c r="F206" s="268" t="s">
        <v>181</v>
      </c>
      <c r="G206" s="266"/>
      <c r="H206" s="269">
        <v>906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AT206" s="275" t="s">
        <v>176</v>
      </c>
      <c r="AU206" s="275" t="s">
        <v>87</v>
      </c>
      <c r="AV206" s="14" t="s">
        <v>174</v>
      </c>
      <c r="AW206" s="14" t="s">
        <v>32</v>
      </c>
      <c r="AX206" s="14" t="s">
        <v>85</v>
      </c>
      <c r="AY206" s="275" t="s">
        <v>166</v>
      </c>
    </row>
    <row r="207" s="1" customFormat="1" ht="24" customHeight="1">
      <c r="B207" s="37"/>
      <c r="C207" s="230" t="s">
        <v>8</v>
      </c>
      <c r="D207" s="230" t="s">
        <v>169</v>
      </c>
      <c r="E207" s="231" t="s">
        <v>413</v>
      </c>
      <c r="F207" s="232" t="s">
        <v>414</v>
      </c>
      <c r="G207" s="233" t="s">
        <v>172</v>
      </c>
      <c r="H207" s="234">
        <v>900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AR207" s="241" t="s">
        <v>174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174</v>
      </c>
      <c r="BM207" s="241" t="s">
        <v>415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416</v>
      </c>
      <c r="G208" s="255"/>
      <c r="H208" s="258">
        <v>900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900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219</v>
      </c>
      <c r="D210" s="230" t="s">
        <v>169</v>
      </c>
      <c r="E210" s="231" t="s">
        <v>417</v>
      </c>
      <c r="F210" s="232" t="s">
        <v>418</v>
      </c>
      <c r="G210" s="233" t="s">
        <v>172</v>
      </c>
      <c r="H210" s="234">
        <v>120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AR210" s="241" t="s">
        <v>174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174</v>
      </c>
      <c r="BM210" s="241" t="s">
        <v>419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374</v>
      </c>
      <c r="G211" s="255"/>
      <c r="H211" s="258">
        <v>120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120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254</v>
      </c>
      <c r="D213" s="230" t="s">
        <v>169</v>
      </c>
      <c r="E213" s="231" t="s">
        <v>420</v>
      </c>
      <c r="F213" s="232" t="s">
        <v>421</v>
      </c>
      <c r="G213" s="233" t="s">
        <v>386</v>
      </c>
      <c r="H213" s="234">
        <v>8.4000000000000004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2.45329</v>
      </c>
      <c r="R213" s="239">
        <f>Q213*H213</f>
        <v>20.607635999999999</v>
      </c>
      <c r="S213" s="239">
        <v>0</v>
      </c>
      <c r="T213" s="240">
        <f>S213*H213</f>
        <v>0</v>
      </c>
      <c r="AR213" s="241" t="s">
        <v>174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174</v>
      </c>
      <c r="BM213" s="241" t="s">
        <v>422</v>
      </c>
    </row>
    <row r="214" s="13" customFormat="1">
      <c r="B214" s="254"/>
      <c r="C214" s="255"/>
      <c r="D214" s="245" t="s">
        <v>176</v>
      </c>
      <c r="E214" s="256" t="s">
        <v>1</v>
      </c>
      <c r="F214" s="257" t="s">
        <v>423</v>
      </c>
      <c r="G214" s="255"/>
      <c r="H214" s="258">
        <v>7.9500000000000002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176</v>
      </c>
      <c r="AU214" s="264" t="s">
        <v>87</v>
      </c>
      <c r="AV214" s="13" t="s">
        <v>87</v>
      </c>
      <c r="AW214" s="13" t="s">
        <v>32</v>
      </c>
      <c r="AX214" s="13" t="s">
        <v>78</v>
      </c>
      <c r="AY214" s="264" t="s">
        <v>166</v>
      </c>
    </row>
    <row r="215" s="13" customFormat="1">
      <c r="B215" s="254"/>
      <c r="C215" s="255"/>
      <c r="D215" s="245" t="s">
        <v>176</v>
      </c>
      <c r="E215" s="256" t="s">
        <v>1</v>
      </c>
      <c r="F215" s="257" t="s">
        <v>424</v>
      </c>
      <c r="G215" s="255"/>
      <c r="H215" s="258">
        <v>0.45000000000000001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AT215" s="264" t="s">
        <v>176</v>
      </c>
      <c r="AU215" s="264" t="s">
        <v>87</v>
      </c>
      <c r="AV215" s="13" t="s">
        <v>87</v>
      </c>
      <c r="AW215" s="13" t="s">
        <v>32</v>
      </c>
      <c r="AX215" s="13" t="s">
        <v>78</v>
      </c>
      <c r="AY215" s="264" t="s">
        <v>166</v>
      </c>
    </row>
    <row r="216" s="14" customFormat="1">
      <c r="B216" s="265"/>
      <c r="C216" s="266"/>
      <c r="D216" s="245" t="s">
        <v>176</v>
      </c>
      <c r="E216" s="267" t="s">
        <v>1</v>
      </c>
      <c r="F216" s="268" t="s">
        <v>181</v>
      </c>
      <c r="G216" s="266"/>
      <c r="H216" s="269">
        <v>8.4000000000000004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AT216" s="275" t="s">
        <v>176</v>
      </c>
      <c r="AU216" s="275" t="s">
        <v>87</v>
      </c>
      <c r="AV216" s="14" t="s">
        <v>174</v>
      </c>
      <c r="AW216" s="14" t="s">
        <v>32</v>
      </c>
      <c r="AX216" s="14" t="s">
        <v>85</v>
      </c>
      <c r="AY216" s="275" t="s">
        <v>166</v>
      </c>
    </row>
    <row r="217" s="1" customFormat="1" ht="24" customHeight="1">
      <c r="B217" s="37"/>
      <c r="C217" s="230" t="s">
        <v>258</v>
      </c>
      <c r="D217" s="230" t="s">
        <v>169</v>
      </c>
      <c r="E217" s="231" t="s">
        <v>425</v>
      </c>
      <c r="F217" s="232" t="s">
        <v>426</v>
      </c>
      <c r="G217" s="233" t="s">
        <v>172</v>
      </c>
      <c r="H217" s="234">
        <v>38.850000000000001</v>
      </c>
      <c r="I217" s="235"/>
      <c r="J217" s="236">
        <f>ROUND(I217*H217,2)</f>
        <v>0</v>
      </c>
      <c r="K217" s="232" t="s">
        <v>173</v>
      </c>
      <c r="L217" s="42"/>
      <c r="M217" s="237" t="s">
        <v>1</v>
      </c>
      <c r="N217" s="238" t="s">
        <v>43</v>
      </c>
      <c r="O217" s="85"/>
      <c r="P217" s="239">
        <f>O217*H217</f>
        <v>0</v>
      </c>
      <c r="Q217" s="239">
        <v>0.063</v>
      </c>
      <c r="R217" s="239">
        <f>Q217*H217</f>
        <v>2.4475500000000001</v>
      </c>
      <c r="S217" s="239">
        <v>0</v>
      </c>
      <c r="T217" s="240">
        <f>S217*H217</f>
        <v>0</v>
      </c>
      <c r="AR217" s="241" t="s">
        <v>174</v>
      </c>
      <c r="AT217" s="241" t="s">
        <v>169</v>
      </c>
      <c r="AU217" s="241" t="s">
        <v>87</v>
      </c>
      <c r="AY217" s="16" t="s">
        <v>166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6" t="s">
        <v>85</v>
      </c>
      <c r="BK217" s="242">
        <f>ROUND(I217*H217,2)</f>
        <v>0</v>
      </c>
      <c r="BL217" s="16" t="s">
        <v>174</v>
      </c>
      <c r="BM217" s="241" t="s">
        <v>427</v>
      </c>
    </row>
    <row r="218" s="13" customFormat="1">
      <c r="B218" s="254"/>
      <c r="C218" s="255"/>
      <c r="D218" s="245" t="s">
        <v>176</v>
      </c>
      <c r="E218" s="256" t="s">
        <v>1</v>
      </c>
      <c r="F218" s="257" t="s">
        <v>394</v>
      </c>
      <c r="G218" s="255"/>
      <c r="H218" s="258">
        <v>15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AT218" s="264" t="s">
        <v>176</v>
      </c>
      <c r="AU218" s="264" t="s">
        <v>87</v>
      </c>
      <c r="AV218" s="13" t="s">
        <v>87</v>
      </c>
      <c r="AW218" s="13" t="s">
        <v>32</v>
      </c>
      <c r="AX218" s="13" t="s">
        <v>78</v>
      </c>
      <c r="AY218" s="264" t="s">
        <v>166</v>
      </c>
    </row>
    <row r="219" s="13" customFormat="1">
      <c r="B219" s="254"/>
      <c r="C219" s="255"/>
      <c r="D219" s="245" t="s">
        <v>176</v>
      </c>
      <c r="E219" s="256" t="s">
        <v>1</v>
      </c>
      <c r="F219" s="257" t="s">
        <v>428</v>
      </c>
      <c r="G219" s="255"/>
      <c r="H219" s="258">
        <v>23.850000000000001</v>
      </c>
      <c r="I219" s="259"/>
      <c r="J219" s="255"/>
      <c r="K219" s="255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176</v>
      </c>
      <c r="AU219" s="264" t="s">
        <v>87</v>
      </c>
      <c r="AV219" s="13" t="s">
        <v>87</v>
      </c>
      <c r="AW219" s="13" t="s">
        <v>32</v>
      </c>
      <c r="AX219" s="13" t="s">
        <v>78</v>
      </c>
      <c r="AY219" s="264" t="s">
        <v>166</v>
      </c>
    </row>
    <row r="220" s="14" customFormat="1">
      <c r="B220" s="265"/>
      <c r="C220" s="266"/>
      <c r="D220" s="245" t="s">
        <v>176</v>
      </c>
      <c r="E220" s="267" t="s">
        <v>1</v>
      </c>
      <c r="F220" s="268" t="s">
        <v>181</v>
      </c>
      <c r="G220" s="266"/>
      <c r="H220" s="269">
        <v>38.850000000000001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AT220" s="275" t="s">
        <v>176</v>
      </c>
      <c r="AU220" s="275" t="s">
        <v>87</v>
      </c>
      <c r="AV220" s="14" t="s">
        <v>174</v>
      </c>
      <c r="AW220" s="14" t="s">
        <v>32</v>
      </c>
      <c r="AX220" s="14" t="s">
        <v>85</v>
      </c>
      <c r="AY220" s="275" t="s">
        <v>166</v>
      </c>
    </row>
    <row r="221" s="1" customFormat="1" ht="24" customHeight="1">
      <c r="B221" s="37"/>
      <c r="C221" s="230" t="s">
        <v>262</v>
      </c>
      <c r="D221" s="230" t="s">
        <v>169</v>
      </c>
      <c r="E221" s="231" t="s">
        <v>429</v>
      </c>
      <c r="F221" s="232" t="s">
        <v>430</v>
      </c>
      <c r="G221" s="233" t="s">
        <v>172</v>
      </c>
      <c r="H221" s="234">
        <v>198</v>
      </c>
      <c r="I221" s="235"/>
      <c r="J221" s="236">
        <f>ROUND(I221*H221,2)</f>
        <v>0</v>
      </c>
      <c r="K221" s="232" t="s">
        <v>173</v>
      </c>
      <c r="L221" s="42"/>
      <c r="M221" s="237" t="s">
        <v>1</v>
      </c>
      <c r="N221" s="238" t="s">
        <v>43</v>
      </c>
      <c r="O221" s="85"/>
      <c r="P221" s="239">
        <f>O221*H221</f>
        <v>0</v>
      </c>
      <c r="Q221" s="239">
        <v>0.042000000000000003</v>
      </c>
      <c r="R221" s="239">
        <f>Q221*H221</f>
        <v>8.3160000000000007</v>
      </c>
      <c r="S221" s="239">
        <v>0</v>
      </c>
      <c r="T221" s="240">
        <f>S221*H221</f>
        <v>0</v>
      </c>
      <c r="AR221" s="241" t="s">
        <v>174</v>
      </c>
      <c r="AT221" s="241" t="s">
        <v>169</v>
      </c>
      <c r="AU221" s="241" t="s">
        <v>87</v>
      </c>
      <c r="AY221" s="16" t="s">
        <v>166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6" t="s">
        <v>85</v>
      </c>
      <c r="BK221" s="242">
        <f>ROUND(I221*H221,2)</f>
        <v>0</v>
      </c>
      <c r="BL221" s="16" t="s">
        <v>174</v>
      </c>
      <c r="BM221" s="241" t="s">
        <v>431</v>
      </c>
    </row>
    <row r="222" s="13" customFormat="1">
      <c r="B222" s="254"/>
      <c r="C222" s="255"/>
      <c r="D222" s="245" t="s">
        <v>176</v>
      </c>
      <c r="E222" s="256" t="s">
        <v>1</v>
      </c>
      <c r="F222" s="257" t="s">
        <v>432</v>
      </c>
      <c r="G222" s="255"/>
      <c r="H222" s="258">
        <v>198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176</v>
      </c>
      <c r="AU222" s="264" t="s">
        <v>87</v>
      </c>
      <c r="AV222" s="13" t="s">
        <v>87</v>
      </c>
      <c r="AW222" s="13" t="s">
        <v>32</v>
      </c>
      <c r="AX222" s="13" t="s">
        <v>78</v>
      </c>
      <c r="AY222" s="264" t="s">
        <v>166</v>
      </c>
    </row>
    <row r="223" s="14" customFormat="1">
      <c r="B223" s="265"/>
      <c r="C223" s="266"/>
      <c r="D223" s="245" t="s">
        <v>176</v>
      </c>
      <c r="E223" s="267" t="s">
        <v>1</v>
      </c>
      <c r="F223" s="268" t="s">
        <v>181</v>
      </c>
      <c r="G223" s="266"/>
      <c r="H223" s="269">
        <v>198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AT223" s="275" t="s">
        <v>176</v>
      </c>
      <c r="AU223" s="275" t="s">
        <v>87</v>
      </c>
      <c r="AV223" s="14" t="s">
        <v>174</v>
      </c>
      <c r="AW223" s="14" t="s">
        <v>32</v>
      </c>
      <c r="AX223" s="14" t="s">
        <v>85</v>
      </c>
      <c r="AY223" s="275" t="s">
        <v>166</v>
      </c>
    </row>
    <row r="224" s="1" customFormat="1" ht="16.5" customHeight="1">
      <c r="B224" s="37"/>
      <c r="C224" s="230" t="s">
        <v>266</v>
      </c>
      <c r="D224" s="230" t="s">
        <v>169</v>
      </c>
      <c r="E224" s="231" t="s">
        <v>433</v>
      </c>
      <c r="F224" s="232" t="s">
        <v>434</v>
      </c>
      <c r="G224" s="233" t="s">
        <v>172</v>
      </c>
      <c r="H224" s="234">
        <v>15</v>
      </c>
      <c r="I224" s="235"/>
      <c r="J224" s="236">
        <f>ROUND(I224*H224,2)</f>
        <v>0</v>
      </c>
      <c r="K224" s="232" t="s">
        <v>173</v>
      </c>
      <c r="L224" s="42"/>
      <c r="M224" s="237" t="s">
        <v>1</v>
      </c>
      <c r="N224" s="238" t="s">
        <v>43</v>
      </c>
      <c r="O224" s="85"/>
      <c r="P224" s="239">
        <f>O224*H224</f>
        <v>0</v>
      </c>
      <c r="Q224" s="239">
        <v>0.00069999999999999999</v>
      </c>
      <c r="R224" s="239">
        <f>Q224*H224</f>
        <v>0.010500000000000001</v>
      </c>
      <c r="S224" s="239">
        <v>0</v>
      </c>
      <c r="T224" s="240">
        <f>S224*H224</f>
        <v>0</v>
      </c>
      <c r="AR224" s="241" t="s">
        <v>174</v>
      </c>
      <c r="AT224" s="241" t="s">
        <v>169</v>
      </c>
      <c r="AU224" s="241" t="s">
        <v>87</v>
      </c>
      <c r="AY224" s="16" t="s">
        <v>166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6" t="s">
        <v>85</v>
      </c>
      <c r="BK224" s="242">
        <f>ROUND(I224*H224,2)</f>
        <v>0</v>
      </c>
      <c r="BL224" s="16" t="s">
        <v>174</v>
      </c>
      <c r="BM224" s="241" t="s">
        <v>435</v>
      </c>
    </row>
    <row r="225" s="12" customFormat="1">
      <c r="B225" s="243"/>
      <c r="C225" s="244"/>
      <c r="D225" s="245" t="s">
        <v>176</v>
      </c>
      <c r="E225" s="246" t="s">
        <v>1</v>
      </c>
      <c r="F225" s="247" t="s">
        <v>436</v>
      </c>
      <c r="G225" s="244"/>
      <c r="H225" s="246" t="s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AT225" s="253" t="s">
        <v>176</v>
      </c>
      <c r="AU225" s="253" t="s">
        <v>87</v>
      </c>
      <c r="AV225" s="12" t="s">
        <v>85</v>
      </c>
      <c r="AW225" s="12" t="s">
        <v>32</v>
      </c>
      <c r="AX225" s="12" t="s">
        <v>78</v>
      </c>
      <c r="AY225" s="253" t="s">
        <v>166</v>
      </c>
    </row>
    <row r="226" s="13" customFormat="1">
      <c r="B226" s="254"/>
      <c r="C226" s="255"/>
      <c r="D226" s="245" t="s">
        <v>176</v>
      </c>
      <c r="E226" s="256" t="s">
        <v>1</v>
      </c>
      <c r="F226" s="257" t="s">
        <v>394</v>
      </c>
      <c r="G226" s="255"/>
      <c r="H226" s="258">
        <v>15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AT226" s="264" t="s">
        <v>176</v>
      </c>
      <c r="AU226" s="264" t="s">
        <v>87</v>
      </c>
      <c r="AV226" s="13" t="s">
        <v>87</v>
      </c>
      <c r="AW226" s="13" t="s">
        <v>32</v>
      </c>
      <c r="AX226" s="13" t="s">
        <v>78</v>
      </c>
      <c r="AY226" s="264" t="s">
        <v>166</v>
      </c>
    </row>
    <row r="227" s="14" customFormat="1">
      <c r="B227" s="265"/>
      <c r="C227" s="266"/>
      <c r="D227" s="245" t="s">
        <v>176</v>
      </c>
      <c r="E227" s="267" t="s">
        <v>1</v>
      </c>
      <c r="F227" s="268" t="s">
        <v>181</v>
      </c>
      <c r="G227" s="266"/>
      <c r="H227" s="269">
        <v>15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AT227" s="275" t="s">
        <v>176</v>
      </c>
      <c r="AU227" s="275" t="s">
        <v>87</v>
      </c>
      <c r="AV227" s="14" t="s">
        <v>174</v>
      </c>
      <c r="AW227" s="14" t="s">
        <v>32</v>
      </c>
      <c r="AX227" s="14" t="s">
        <v>85</v>
      </c>
      <c r="AY227" s="275" t="s">
        <v>166</v>
      </c>
    </row>
    <row r="228" s="1" customFormat="1" ht="24" customHeight="1">
      <c r="B228" s="37"/>
      <c r="C228" s="230" t="s">
        <v>7</v>
      </c>
      <c r="D228" s="230" t="s">
        <v>169</v>
      </c>
      <c r="E228" s="231" t="s">
        <v>437</v>
      </c>
      <c r="F228" s="232" t="s">
        <v>438</v>
      </c>
      <c r="G228" s="233" t="s">
        <v>218</v>
      </c>
      <c r="H228" s="234">
        <v>60</v>
      </c>
      <c r="I228" s="235"/>
      <c r="J228" s="236">
        <f>ROUND(I228*H228,2)</f>
        <v>0</v>
      </c>
      <c r="K228" s="232" t="s">
        <v>173</v>
      </c>
      <c r="L228" s="42"/>
      <c r="M228" s="237" t="s">
        <v>1</v>
      </c>
      <c r="N228" s="238" t="s">
        <v>43</v>
      </c>
      <c r="O228" s="85"/>
      <c r="P228" s="239">
        <f>O228*H228</f>
        <v>0</v>
      </c>
      <c r="Q228" s="239">
        <v>0.016979999999999999</v>
      </c>
      <c r="R228" s="239">
        <f>Q228*H228</f>
        <v>1.0187999999999999</v>
      </c>
      <c r="S228" s="239">
        <v>0</v>
      </c>
      <c r="T228" s="240">
        <f>S228*H228</f>
        <v>0</v>
      </c>
      <c r="AR228" s="241" t="s">
        <v>174</v>
      </c>
      <c r="AT228" s="241" t="s">
        <v>169</v>
      </c>
      <c r="AU228" s="241" t="s">
        <v>87</v>
      </c>
      <c r="AY228" s="16" t="s">
        <v>166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6" t="s">
        <v>85</v>
      </c>
      <c r="BK228" s="242">
        <f>ROUND(I228*H228,2)</f>
        <v>0</v>
      </c>
      <c r="BL228" s="16" t="s">
        <v>174</v>
      </c>
      <c r="BM228" s="241" t="s">
        <v>439</v>
      </c>
    </row>
    <row r="229" s="13" customFormat="1">
      <c r="B229" s="254"/>
      <c r="C229" s="255"/>
      <c r="D229" s="245" t="s">
        <v>176</v>
      </c>
      <c r="E229" s="256" t="s">
        <v>1</v>
      </c>
      <c r="F229" s="257" t="s">
        <v>288</v>
      </c>
      <c r="G229" s="255"/>
      <c r="H229" s="258">
        <v>60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AT229" s="264" t="s">
        <v>176</v>
      </c>
      <c r="AU229" s="264" t="s">
        <v>87</v>
      </c>
      <c r="AV229" s="13" t="s">
        <v>87</v>
      </c>
      <c r="AW229" s="13" t="s">
        <v>32</v>
      </c>
      <c r="AX229" s="13" t="s">
        <v>78</v>
      </c>
      <c r="AY229" s="264" t="s">
        <v>166</v>
      </c>
    </row>
    <row r="230" s="14" customFormat="1">
      <c r="B230" s="265"/>
      <c r="C230" s="266"/>
      <c r="D230" s="245" t="s">
        <v>176</v>
      </c>
      <c r="E230" s="267" t="s">
        <v>1</v>
      </c>
      <c r="F230" s="268" t="s">
        <v>181</v>
      </c>
      <c r="G230" s="266"/>
      <c r="H230" s="269">
        <v>60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AT230" s="275" t="s">
        <v>176</v>
      </c>
      <c r="AU230" s="275" t="s">
        <v>87</v>
      </c>
      <c r="AV230" s="14" t="s">
        <v>174</v>
      </c>
      <c r="AW230" s="14" t="s">
        <v>32</v>
      </c>
      <c r="AX230" s="14" t="s">
        <v>85</v>
      </c>
      <c r="AY230" s="275" t="s">
        <v>166</v>
      </c>
    </row>
    <row r="231" s="1" customFormat="1" ht="16.5" customHeight="1">
      <c r="B231" s="37"/>
      <c r="C231" s="276" t="s">
        <v>273</v>
      </c>
      <c r="D231" s="276" t="s">
        <v>300</v>
      </c>
      <c r="E231" s="277" t="s">
        <v>440</v>
      </c>
      <c r="F231" s="278" t="s">
        <v>441</v>
      </c>
      <c r="G231" s="279" t="s">
        <v>218</v>
      </c>
      <c r="H231" s="280">
        <v>60</v>
      </c>
      <c r="I231" s="281"/>
      <c r="J231" s="282">
        <f>ROUND(I231*H231,2)</f>
        <v>0</v>
      </c>
      <c r="K231" s="278" t="s">
        <v>1</v>
      </c>
      <c r="L231" s="283"/>
      <c r="M231" s="284" t="s">
        <v>1</v>
      </c>
      <c r="N231" s="285" t="s">
        <v>43</v>
      </c>
      <c r="O231" s="85"/>
      <c r="P231" s="239">
        <f>O231*H231</f>
        <v>0</v>
      </c>
      <c r="Q231" s="239">
        <v>0.012489999999999999</v>
      </c>
      <c r="R231" s="239">
        <f>Q231*H231</f>
        <v>0.74939999999999996</v>
      </c>
      <c r="S231" s="239">
        <v>0</v>
      </c>
      <c r="T231" s="240">
        <f>S231*H231</f>
        <v>0</v>
      </c>
      <c r="AR231" s="241" t="s">
        <v>215</v>
      </c>
      <c r="AT231" s="241" t="s">
        <v>300</v>
      </c>
      <c r="AU231" s="241" t="s">
        <v>87</v>
      </c>
      <c r="AY231" s="16" t="s">
        <v>166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6" t="s">
        <v>85</v>
      </c>
      <c r="BK231" s="242">
        <f>ROUND(I231*H231,2)</f>
        <v>0</v>
      </c>
      <c r="BL231" s="16" t="s">
        <v>174</v>
      </c>
      <c r="BM231" s="241" t="s">
        <v>442</v>
      </c>
    </row>
    <row r="232" s="11" customFormat="1" ht="22.8" customHeight="1">
      <c r="B232" s="214"/>
      <c r="C232" s="215"/>
      <c r="D232" s="216" t="s">
        <v>77</v>
      </c>
      <c r="E232" s="228" t="s">
        <v>215</v>
      </c>
      <c r="F232" s="228" t="s">
        <v>443</v>
      </c>
      <c r="G232" s="215"/>
      <c r="H232" s="215"/>
      <c r="I232" s="218"/>
      <c r="J232" s="229">
        <f>BK232</f>
        <v>0</v>
      </c>
      <c r="K232" s="215"/>
      <c r="L232" s="220"/>
      <c r="M232" s="221"/>
      <c r="N232" s="222"/>
      <c r="O232" s="222"/>
      <c r="P232" s="223">
        <f>SUM(P233:P234)</f>
        <v>0</v>
      </c>
      <c r="Q232" s="222"/>
      <c r="R232" s="223">
        <f>SUM(R233:R234)</f>
        <v>0.01018</v>
      </c>
      <c r="S232" s="222"/>
      <c r="T232" s="224">
        <f>SUM(T233:T234)</f>
        <v>0</v>
      </c>
      <c r="AR232" s="225" t="s">
        <v>85</v>
      </c>
      <c r="AT232" s="226" t="s">
        <v>77</v>
      </c>
      <c r="AU232" s="226" t="s">
        <v>85</v>
      </c>
      <c r="AY232" s="225" t="s">
        <v>166</v>
      </c>
      <c r="BK232" s="227">
        <f>SUM(BK233:BK234)</f>
        <v>0</v>
      </c>
    </row>
    <row r="233" s="1" customFormat="1" ht="16.5" customHeight="1">
      <c r="B233" s="37"/>
      <c r="C233" s="230" t="s">
        <v>277</v>
      </c>
      <c r="D233" s="230" t="s">
        <v>169</v>
      </c>
      <c r="E233" s="231" t="s">
        <v>444</v>
      </c>
      <c r="F233" s="232" t="s">
        <v>445</v>
      </c>
      <c r="G233" s="233" t="s">
        <v>218</v>
      </c>
      <c r="H233" s="234">
        <v>1</v>
      </c>
      <c r="I233" s="235"/>
      <c r="J233" s="236">
        <f>ROUND(I233*H233,2)</f>
        <v>0</v>
      </c>
      <c r="K233" s="232" t="s">
        <v>173</v>
      </c>
      <c r="L233" s="42"/>
      <c r="M233" s="237" t="s">
        <v>1</v>
      </c>
      <c r="N233" s="238" t="s">
        <v>43</v>
      </c>
      <c r="O233" s="85"/>
      <c r="P233" s="239">
        <f>O233*H233</f>
        <v>0</v>
      </c>
      <c r="Q233" s="239">
        <v>0.00068000000000000005</v>
      </c>
      <c r="R233" s="239">
        <f>Q233*H233</f>
        <v>0.00068000000000000005</v>
      </c>
      <c r="S233" s="239">
        <v>0</v>
      </c>
      <c r="T233" s="240">
        <f>S233*H233</f>
        <v>0</v>
      </c>
      <c r="AR233" s="241" t="s">
        <v>174</v>
      </c>
      <c r="AT233" s="241" t="s">
        <v>169</v>
      </c>
      <c r="AU233" s="241" t="s">
        <v>87</v>
      </c>
      <c r="AY233" s="16" t="s">
        <v>166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6" t="s">
        <v>85</v>
      </c>
      <c r="BK233" s="242">
        <f>ROUND(I233*H233,2)</f>
        <v>0</v>
      </c>
      <c r="BL233" s="16" t="s">
        <v>174</v>
      </c>
      <c r="BM233" s="241" t="s">
        <v>446</v>
      </c>
    </row>
    <row r="234" s="1" customFormat="1" ht="16.5" customHeight="1">
      <c r="B234" s="37"/>
      <c r="C234" s="276" t="s">
        <v>284</v>
      </c>
      <c r="D234" s="276" t="s">
        <v>300</v>
      </c>
      <c r="E234" s="277" t="s">
        <v>447</v>
      </c>
      <c r="F234" s="278" t="s">
        <v>448</v>
      </c>
      <c r="G234" s="279" t="s">
        <v>218</v>
      </c>
      <c r="H234" s="280">
        <v>1</v>
      </c>
      <c r="I234" s="281"/>
      <c r="J234" s="282">
        <f>ROUND(I234*H234,2)</f>
        <v>0</v>
      </c>
      <c r="K234" s="278" t="s">
        <v>1</v>
      </c>
      <c r="L234" s="283"/>
      <c r="M234" s="284" t="s">
        <v>1</v>
      </c>
      <c r="N234" s="285" t="s">
        <v>43</v>
      </c>
      <c r="O234" s="85"/>
      <c r="P234" s="239">
        <f>O234*H234</f>
        <v>0</v>
      </c>
      <c r="Q234" s="239">
        <v>0.0094999999999999998</v>
      </c>
      <c r="R234" s="239">
        <f>Q234*H234</f>
        <v>0.0094999999999999998</v>
      </c>
      <c r="S234" s="239">
        <v>0</v>
      </c>
      <c r="T234" s="240">
        <f>S234*H234</f>
        <v>0</v>
      </c>
      <c r="AR234" s="241" t="s">
        <v>215</v>
      </c>
      <c r="AT234" s="241" t="s">
        <v>300</v>
      </c>
      <c r="AU234" s="241" t="s">
        <v>87</v>
      </c>
      <c r="AY234" s="16" t="s">
        <v>166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6" t="s">
        <v>85</v>
      </c>
      <c r="BK234" s="242">
        <f>ROUND(I234*H234,2)</f>
        <v>0</v>
      </c>
      <c r="BL234" s="16" t="s">
        <v>174</v>
      </c>
      <c r="BM234" s="241" t="s">
        <v>449</v>
      </c>
    </row>
    <row r="235" s="11" customFormat="1" ht="22.8" customHeight="1">
      <c r="B235" s="214"/>
      <c r="C235" s="215"/>
      <c r="D235" s="216" t="s">
        <v>77</v>
      </c>
      <c r="E235" s="228" t="s">
        <v>182</v>
      </c>
      <c r="F235" s="228" t="s">
        <v>183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SUM(P236:P277)</f>
        <v>0</v>
      </c>
      <c r="Q235" s="222"/>
      <c r="R235" s="223">
        <f>SUM(R236:R277)</f>
        <v>0.035520000000000003</v>
      </c>
      <c r="S235" s="222"/>
      <c r="T235" s="224">
        <f>SUM(T236:T277)</f>
        <v>70.83420000000001</v>
      </c>
      <c r="AR235" s="225" t="s">
        <v>85</v>
      </c>
      <c r="AT235" s="226" t="s">
        <v>77</v>
      </c>
      <c r="AU235" s="226" t="s">
        <v>85</v>
      </c>
      <c r="AY235" s="225" t="s">
        <v>166</v>
      </c>
      <c r="BK235" s="227">
        <f>SUM(BK236:BK277)</f>
        <v>0</v>
      </c>
    </row>
    <row r="236" s="1" customFormat="1" ht="16.5" customHeight="1">
      <c r="B236" s="37"/>
      <c r="C236" s="230" t="s">
        <v>289</v>
      </c>
      <c r="D236" s="230" t="s">
        <v>169</v>
      </c>
      <c r="E236" s="231" t="s">
        <v>450</v>
      </c>
      <c r="F236" s="232" t="s">
        <v>451</v>
      </c>
      <c r="G236" s="233" t="s">
        <v>172</v>
      </c>
      <c r="H236" s="234">
        <v>10.800000000000001</v>
      </c>
      <c r="I236" s="235"/>
      <c r="J236" s="236">
        <f>ROUND(I236*H236,2)</f>
        <v>0</v>
      </c>
      <c r="K236" s="232" t="s">
        <v>1</v>
      </c>
      <c r="L236" s="42"/>
      <c r="M236" s="237" t="s">
        <v>1</v>
      </c>
      <c r="N236" s="238" t="s">
        <v>43</v>
      </c>
      <c r="O236" s="85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AR236" s="241" t="s">
        <v>174</v>
      </c>
      <c r="AT236" s="241" t="s">
        <v>169</v>
      </c>
      <c r="AU236" s="241" t="s">
        <v>87</v>
      </c>
      <c r="AY236" s="16" t="s">
        <v>166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6" t="s">
        <v>85</v>
      </c>
      <c r="BK236" s="242">
        <f>ROUND(I236*H236,2)</f>
        <v>0</v>
      </c>
      <c r="BL236" s="16" t="s">
        <v>174</v>
      </c>
      <c r="BM236" s="241" t="s">
        <v>452</v>
      </c>
    </row>
    <row r="237" s="13" customFormat="1">
      <c r="B237" s="254"/>
      <c r="C237" s="255"/>
      <c r="D237" s="245" t="s">
        <v>176</v>
      </c>
      <c r="E237" s="256" t="s">
        <v>1</v>
      </c>
      <c r="F237" s="257" t="s">
        <v>453</v>
      </c>
      <c r="G237" s="255"/>
      <c r="H237" s="258">
        <v>10.800000000000001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AT237" s="264" t="s">
        <v>176</v>
      </c>
      <c r="AU237" s="264" t="s">
        <v>87</v>
      </c>
      <c r="AV237" s="13" t="s">
        <v>87</v>
      </c>
      <c r="AW237" s="13" t="s">
        <v>32</v>
      </c>
      <c r="AX237" s="13" t="s">
        <v>78</v>
      </c>
      <c r="AY237" s="264" t="s">
        <v>166</v>
      </c>
    </row>
    <row r="238" s="14" customFormat="1">
      <c r="B238" s="265"/>
      <c r="C238" s="266"/>
      <c r="D238" s="245" t="s">
        <v>176</v>
      </c>
      <c r="E238" s="267" t="s">
        <v>1</v>
      </c>
      <c r="F238" s="268" t="s">
        <v>181</v>
      </c>
      <c r="G238" s="266"/>
      <c r="H238" s="269">
        <v>10.800000000000001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AT238" s="275" t="s">
        <v>176</v>
      </c>
      <c r="AU238" s="275" t="s">
        <v>87</v>
      </c>
      <c r="AV238" s="14" t="s">
        <v>174</v>
      </c>
      <c r="AW238" s="14" t="s">
        <v>32</v>
      </c>
      <c r="AX238" s="14" t="s">
        <v>85</v>
      </c>
      <c r="AY238" s="275" t="s">
        <v>166</v>
      </c>
    </row>
    <row r="239" s="1" customFormat="1" ht="16.5" customHeight="1">
      <c r="B239" s="37"/>
      <c r="C239" s="230" t="s">
        <v>294</v>
      </c>
      <c r="D239" s="230" t="s">
        <v>169</v>
      </c>
      <c r="E239" s="231" t="s">
        <v>454</v>
      </c>
      <c r="F239" s="232" t="s">
        <v>455</v>
      </c>
      <c r="G239" s="233" t="s">
        <v>218</v>
      </c>
      <c r="H239" s="234">
        <v>30</v>
      </c>
      <c r="I239" s="235"/>
      <c r="J239" s="236">
        <f>ROUND(I239*H239,2)</f>
        <v>0</v>
      </c>
      <c r="K239" s="232" t="s">
        <v>1</v>
      </c>
      <c r="L239" s="42"/>
      <c r="M239" s="237" t="s">
        <v>1</v>
      </c>
      <c r="N239" s="238" t="s">
        <v>43</v>
      </c>
      <c r="O239" s="85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AR239" s="241" t="s">
        <v>174</v>
      </c>
      <c r="AT239" s="241" t="s">
        <v>169</v>
      </c>
      <c r="AU239" s="241" t="s">
        <v>87</v>
      </c>
      <c r="AY239" s="16" t="s">
        <v>166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6" t="s">
        <v>85</v>
      </c>
      <c r="BK239" s="242">
        <f>ROUND(I239*H239,2)</f>
        <v>0</v>
      </c>
      <c r="BL239" s="16" t="s">
        <v>174</v>
      </c>
      <c r="BM239" s="241" t="s">
        <v>456</v>
      </c>
    </row>
    <row r="240" s="13" customFormat="1">
      <c r="B240" s="254"/>
      <c r="C240" s="255"/>
      <c r="D240" s="245" t="s">
        <v>176</v>
      </c>
      <c r="E240" s="256" t="s">
        <v>1</v>
      </c>
      <c r="F240" s="257" t="s">
        <v>221</v>
      </c>
      <c r="G240" s="255"/>
      <c r="H240" s="258">
        <v>30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176</v>
      </c>
      <c r="AU240" s="264" t="s">
        <v>87</v>
      </c>
      <c r="AV240" s="13" t="s">
        <v>87</v>
      </c>
      <c r="AW240" s="13" t="s">
        <v>32</v>
      </c>
      <c r="AX240" s="13" t="s">
        <v>78</v>
      </c>
      <c r="AY240" s="264" t="s">
        <v>166</v>
      </c>
    </row>
    <row r="241" s="14" customFormat="1">
      <c r="B241" s="265"/>
      <c r="C241" s="266"/>
      <c r="D241" s="245" t="s">
        <v>176</v>
      </c>
      <c r="E241" s="267" t="s">
        <v>1</v>
      </c>
      <c r="F241" s="268" t="s">
        <v>181</v>
      </c>
      <c r="G241" s="266"/>
      <c r="H241" s="269">
        <v>30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AT241" s="275" t="s">
        <v>176</v>
      </c>
      <c r="AU241" s="275" t="s">
        <v>87</v>
      </c>
      <c r="AV241" s="14" t="s">
        <v>174</v>
      </c>
      <c r="AW241" s="14" t="s">
        <v>32</v>
      </c>
      <c r="AX241" s="14" t="s">
        <v>85</v>
      </c>
      <c r="AY241" s="275" t="s">
        <v>166</v>
      </c>
    </row>
    <row r="242" s="1" customFormat="1" ht="16.5" customHeight="1">
      <c r="B242" s="37"/>
      <c r="C242" s="230" t="s">
        <v>299</v>
      </c>
      <c r="D242" s="230" t="s">
        <v>169</v>
      </c>
      <c r="E242" s="231" t="s">
        <v>457</v>
      </c>
      <c r="F242" s="232" t="s">
        <v>458</v>
      </c>
      <c r="G242" s="233" t="s">
        <v>218</v>
      </c>
      <c r="H242" s="234">
        <v>150</v>
      </c>
      <c r="I242" s="235"/>
      <c r="J242" s="236">
        <f>ROUND(I242*H242,2)</f>
        <v>0</v>
      </c>
      <c r="K242" s="232" t="s">
        <v>1</v>
      </c>
      <c r="L242" s="42"/>
      <c r="M242" s="237" t="s">
        <v>1</v>
      </c>
      <c r="N242" s="238" t="s">
        <v>43</v>
      </c>
      <c r="O242" s="85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AR242" s="241" t="s">
        <v>174</v>
      </c>
      <c r="AT242" s="241" t="s">
        <v>169</v>
      </c>
      <c r="AU242" s="241" t="s">
        <v>87</v>
      </c>
      <c r="AY242" s="16" t="s">
        <v>166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6" t="s">
        <v>85</v>
      </c>
      <c r="BK242" s="242">
        <f>ROUND(I242*H242,2)</f>
        <v>0</v>
      </c>
      <c r="BL242" s="16" t="s">
        <v>174</v>
      </c>
      <c r="BM242" s="241" t="s">
        <v>459</v>
      </c>
    </row>
    <row r="243" s="13" customFormat="1">
      <c r="B243" s="254"/>
      <c r="C243" s="255"/>
      <c r="D243" s="245" t="s">
        <v>176</v>
      </c>
      <c r="E243" s="256" t="s">
        <v>1</v>
      </c>
      <c r="F243" s="257" t="s">
        <v>403</v>
      </c>
      <c r="G243" s="255"/>
      <c r="H243" s="258">
        <v>150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AT243" s="264" t="s">
        <v>176</v>
      </c>
      <c r="AU243" s="264" t="s">
        <v>87</v>
      </c>
      <c r="AV243" s="13" t="s">
        <v>87</v>
      </c>
      <c r="AW243" s="13" t="s">
        <v>32</v>
      </c>
      <c r="AX243" s="13" t="s">
        <v>78</v>
      </c>
      <c r="AY243" s="264" t="s">
        <v>166</v>
      </c>
    </row>
    <row r="244" s="14" customFormat="1">
      <c r="B244" s="265"/>
      <c r="C244" s="266"/>
      <c r="D244" s="245" t="s">
        <v>176</v>
      </c>
      <c r="E244" s="267" t="s">
        <v>1</v>
      </c>
      <c r="F244" s="268" t="s">
        <v>181</v>
      </c>
      <c r="G244" s="266"/>
      <c r="H244" s="269">
        <v>150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AT244" s="275" t="s">
        <v>176</v>
      </c>
      <c r="AU244" s="275" t="s">
        <v>87</v>
      </c>
      <c r="AV244" s="14" t="s">
        <v>174</v>
      </c>
      <c r="AW244" s="14" t="s">
        <v>32</v>
      </c>
      <c r="AX244" s="14" t="s">
        <v>85</v>
      </c>
      <c r="AY244" s="275" t="s">
        <v>166</v>
      </c>
    </row>
    <row r="245" s="1" customFormat="1" ht="16.5" customHeight="1">
      <c r="B245" s="37"/>
      <c r="C245" s="230" t="s">
        <v>305</v>
      </c>
      <c r="D245" s="230" t="s">
        <v>169</v>
      </c>
      <c r="E245" s="231" t="s">
        <v>460</v>
      </c>
      <c r="F245" s="232" t="s">
        <v>461</v>
      </c>
      <c r="G245" s="233" t="s">
        <v>218</v>
      </c>
      <c r="H245" s="234">
        <v>60</v>
      </c>
      <c r="I245" s="235"/>
      <c r="J245" s="236">
        <f>ROUND(I245*H245,2)</f>
        <v>0</v>
      </c>
      <c r="K245" s="232" t="s">
        <v>1</v>
      </c>
      <c r="L245" s="42"/>
      <c r="M245" s="237" t="s">
        <v>1</v>
      </c>
      <c r="N245" s="238" t="s">
        <v>43</v>
      </c>
      <c r="O245" s="85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AR245" s="241" t="s">
        <v>174</v>
      </c>
      <c r="AT245" s="241" t="s">
        <v>169</v>
      </c>
      <c r="AU245" s="241" t="s">
        <v>87</v>
      </c>
      <c r="AY245" s="16" t="s">
        <v>166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6" t="s">
        <v>85</v>
      </c>
      <c r="BK245" s="242">
        <f>ROUND(I245*H245,2)</f>
        <v>0</v>
      </c>
      <c r="BL245" s="16" t="s">
        <v>174</v>
      </c>
      <c r="BM245" s="241" t="s">
        <v>462</v>
      </c>
    </row>
    <row r="246" s="13" customFormat="1">
      <c r="B246" s="254"/>
      <c r="C246" s="255"/>
      <c r="D246" s="245" t="s">
        <v>176</v>
      </c>
      <c r="E246" s="256" t="s">
        <v>1</v>
      </c>
      <c r="F246" s="257" t="s">
        <v>288</v>
      </c>
      <c r="G246" s="255"/>
      <c r="H246" s="258">
        <v>60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176</v>
      </c>
      <c r="AU246" s="264" t="s">
        <v>87</v>
      </c>
      <c r="AV246" s="13" t="s">
        <v>87</v>
      </c>
      <c r="AW246" s="13" t="s">
        <v>32</v>
      </c>
      <c r="AX246" s="13" t="s">
        <v>78</v>
      </c>
      <c r="AY246" s="264" t="s">
        <v>166</v>
      </c>
    </row>
    <row r="247" s="14" customFormat="1">
      <c r="B247" s="265"/>
      <c r="C247" s="266"/>
      <c r="D247" s="245" t="s">
        <v>176</v>
      </c>
      <c r="E247" s="267" t="s">
        <v>1</v>
      </c>
      <c r="F247" s="268" t="s">
        <v>181</v>
      </c>
      <c r="G247" s="266"/>
      <c r="H247" s="269">
        <v>60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AT247" s="275" t="s">
        <v>176</v>
      </c>
      <c r="AU247" s="275" t="s">
        <v>87</v>
      </c>
      <c r="AV247" s="14" t="s">
        <v>174</v>
      </c>
      <c r="AW247" s="14" t="s">
        <v>32</v>
      </c>
      <c r="AX247" s="14" t="s">
        <v>85</v>
      </c>
      <c r="AY247" s="275" t="s">
        <v>166</v>
      </c>
    </row>
    <row r="248" s="1" customFormat="1" ht="24" customHeight="1">
      <c r="B248" s="37"/>
      <c r="C248" s="230" t="s">
        <v>311</v>
      </c>
      <c r="D248" s="230" t="s">
        <v>169</v>
      </c>
      <c r="E248" s="231" t="s">
        <v>184</v>
      </c>
      <c r="F248" s="232" t="s">
        <v>185</v>
      </c>
      <c r="G248" s="233" t="s">
        <v>172</v>
      </c>
      <c r="H248" s="234">
        <v>888</v>
      </c>
      <c r="I248" s="235"/>
      <c r="J248" s="236">
        <f>ROUND(I248*H248,2)</f>
        <v>0</v>
      </c>
      <c r="K248" s="232" t="s">
        <v>173</v>
      </c>
      <c r="L248" s="42"/>
      <c r="M248" s="237" t="s">
        <v>1</v>
      </c>
      <c r="N248" s="238" t="s">
        <v>43</v>
      </c>
      <c r="O248" s="85"/>
      <c r="P248" s="239">
        <f>O248*H248</f>
        <v>0</v>
      </c>
      <c r="Q248" s="239">
        <v>4.0000000000000003E-05</v>
      </c>
      <c r="R248" s="239">
        <f>Q248*H248</f>
        <v>0.035520000000000003</v>
      </c>
      <c r="S248" s="239">
        <v>0</v>
      </c>
      <c r="T248" s="240">
        <f>S248*H248</f>
        <v>0</v>
      </c>
      <c r="AR248" s="241" t="s">
        <v>174</v>
      </c>
      <c r="AT248" s="241" t="s">
        <v>169</v>
      </c>
      <c r="AU248" s="241" t="s">
        <v>87</v>
      </c>
      <c r="AY248" s="16" t="s">
        <v>166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6" t="s">
        <v>85</v>
      </c>
      <c r="BK248" s="242">
        <f>ROUND(I248*H248,2)</f>
        <v>0</v>
      </c>
      <c r="BL248" s="16" t="s">
        <v>174</v>
      </c>
      <c r="BM248" s="241" t="s">
        <v>463</v>
      </c>
    </row>
    <row r="249" s="13" customFormat="1">
      <c r="B249" s="254"/>
      <c r="C249" s="255"/>
      <c r="D249" s="245" t="s">
        <v>176</v>
      </c>
      <c r="E249" s="256" t="s">
        <v>1</v>
      </c>
      <c r="F249" s="257" t="s">
        <v>180</v>
      </c>
      <c r="G249" s="255"/>
      <c r="H249" s="258">
        <v>888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AT249" s="264" t="s">
        <v>176</v>
      </c>
      <c r="AU249" s="264" t="s">
        <v>87</v>
      </c>
      <c r="AV249" s="13" t="s">
        <v>87</v>
      </c>
      <c r="AW249" s="13" t="s">
        <v>32</v>
      </c>
      <c r="AX249" s="13" t="s">
        <v>78</v>
      </c>
      <c r="AY249" s="264" t="s">
        <v>166</v>
      </c>
    </row>
    <row r="250" s="14" customFormat="1">
      <c r="B250" s="265"/>
      <c r="C250" s="266"/>
      <c r="D250" s="245" t="s">
        <v>176</v>
      </c>
      <c r="E250" s="267" t="s">
        <v>1</v>
      </c>
      <c r="F250" s="268" t="s">
        <v>181</v>
      </c>
      <c r="G250" s="266"/>
      <c r="H250" s="269">
        <v>888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AT250" s="275" t="s">
        <v>176</v>
      </c>
      <c r="AU250" s="275" t="s">
        <v>87</v>
      </c>
      <c r="AV250" s="14" t="s">
        <v>174</v>
      </c>
      <c r="AW250" s="14" t="s">
        <v>32</v>
      </c>
      <c r="AX250" s="14" t="s">
        <v>85</v>
      </c>
      <c r="AY250" s="275" t="s">
        <v>166</v>
      </c>
    </row>
    <row r="251" s="1" customFormat="1" ht="16.5" customHeight="1">
      <c r="B251" s="37"/>
      <c r="C251" s="230" t="s">
        <v>315</v>
      </c>
      <c r="D251" s="230" t="s">
        <v>169</v>
      </c>
      <c r="E251" s="231" t="s">
        <v>464</v>
      </c>
      <c r="F251" s="232" t="s">
        <v>465</v>
      </c>
      <c r="G251" s="233" t="s">
        <v>172</v>
      </c>
      <c r="H251" s="234">
        <v>307.5</v>
      </c>
      <c r="I251" s="235"/>
      <c r="J251" s="236">
        <f>ROUND(I251*H251,2)</f>
        <v>0</v>
      </c>
      <c r="K251" s="232" t="s">
        <v>173</v>
      </c>
      <c r="L251" s="42"/>
      <c r="M251" s="237" t="s">
        <v>1</v>
      </c>
      <c r="N251" s="238" t="s">
        <v>43</v>
      </c>
      <c r="O251" s="85"/>
      <c r="P251" s="239">
        <f>O251*H251</f>
        <v>0</v>
      </c>
      <c r="Q251" s="239">
        <v>0</v>
      </c>
      <c r="R251" s="239">
        <f>Q251*H251</f>
        <v>0</v>
      </c>
      <c r="S251" s="239">
        <v>0.13100000000000001</v>
      </c>
      <c r="T251" s="240">
        <f>S251*H251</f>
        <v>40.282499999999999</v>
      </c>
      <c r="AR251" s="241" t="s">
        <v>174</v>
      </c>
      <c r="AT251" s="241" t="s">
        <v>169</v>
      </c>
      <c r="AU251" s="241" t="s">
        <v>87</v>
      </c>
      <c r="AY251" s="16" t="s">
        <v>166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6" t="s">
        <v>85</v>
      </c>
      <c r="BK251" s="242">
        <f>ROUND(I251*H251,2)</f>
        <v>0</v>
      </c>
      <c r="BL251" s="16" t="s">
        <v>174</v>
      </c>
      <c r="BM251" s="241" t="s">
        <v>466</v>
      </c>
    </row>
    <row r="252" s="13" customFormat="1">
      <c r="B252" s="254"/>
      <c r="C252" s="255"/>
      <c r="D252" s="245" t="s">
        <v>176</v>
      </c>
      <c r="E252" s="256" t="s">
        <v>1</v>
      </c>
      <c r="F252" s="257" t="s">
        <v>467</v>
      </c>
      <c r="G252" s="255"/>
      <c r="H252" s="258">
        <v>7.5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AT252" s="264" t="s">
        <v>176</v>
      </c>
      <c r="AU252" s="264" t="s">
        <v>87</v>
      </c>
      <c r="AV252" s="13" t="s">
        <v>87</v>
      </c>
      <c r="AW252" s="13" t="s">
        <v>32</v>
      </c>
      <c r="AX252" s="13" t="s">
        <v>78</v>
      </c>
      <c r="AY252" s="264" t="s">
        <v>166</v>
      </c>
    </row>
    <row r="253" s="13" customFormat="1">
      <c r="B253" s="254"/>
      <c r="C253" s="255"/>
      <c r="D253" s="245" t="s">
        <v>176</v>
      </c>
      <c r="E253" s="256" t="s">
        <v>1</v>
      </c>
      <c r="F253" s="257" t="s">
        <v>468</v>
      </c>
      <c r="G253" s="255"/>
      <c r="H253" s="258">
        <v>292.5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AT253" s="264" t="s">
        <v>176</v>
      </c>
      <c r="AU253" s="264" t="s">
        <v>87</v>
      </c>
      <c r="AV253" s="13" t="s">
        <v>87</v>
      </c>
      <c r="AW253" s="13" t="s">
        <v>32</v>
      </c>
      <c r="AX253" s="13" t="s">
        <v>78</v>
      </c>
      <c r="AY253" s="264" t="s">
        <v>166</v>
      </c>
    </row>
    <row r="254" s="13" customFormat="1">
      <c r="B254" s="254"/>
      <c r="C254" s="255"/>
      <c r="D254" s="245" t="s">
        <v>176</v>
      </c>
      <c r="E254" s="256" t="s">
        <v>1</v>
      </c>
      <c r="F254" s="257" t="s">
        <v>467</v>
      </c>
      <c r="G254" s="255"/>
      <c r="H254" s="258">
        <v>7.5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AT254" s="264" t="s">
        <v>176</v>
      </c>
      <c r="AU254" s="264" t="s">
        <v>87</v>
      </c>
      <c r="AV254" s="13" t="s">
        <v>87</v>
      </c>
      <c r="AW254" s="13" t="s">
        <v>32</v>
      </c>
      <c r="AX254" s="13" t="s">
        <v>78</v>
      </c>
      <c r="AY254" s="264" t="s">
        <v>166</v>
      </c>
    </row>
    <row r="255" s="14" customFormat="1">
      <c r="B255" s="265"/>
      <c r="C255" s="266"/>
      <c r="D255" s="245" t="s">
        <v>176</v>
      </c>
      <c r="E255" s="267" t="s">
        <v>1</v>
      </c>
      <c r="F255" s="268" t="s">
        <v>181</v>
      </c>
      <c r="G255" s="266"/>
      <c r="H255" s="269">
        <v>307.5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AT255" s="275" t="s">
        <v>176</v>
      </c>
      <c r="AU255" s="275" t="s">
        <v>87</v>
      </c>
      <c r="AV255" s="14" t="s">
        <v>174</v>
      </c>
      <c r="AW255" s="14" t="s">
        <v>32</v>
      </c>
      <c r="AX255" s="14" t="s">
        <v>85</v>
      </c>
      <c r="AY255" s="275" t="s">
        <v>166</v>
      </c>
    </row>
    <row r="256" s="1" customFormat="1" ht="24" customHeight="1">
      <c r="B256" s="37"/>
      <c r="C256" s="230" t="s">
        <v>319</v>
      </c>
      <c r="D256" s="230" t="s">
        <v>169</v>
      </c>
      <c r="E256" s="231" t="s">
        <v>469</v>
      </c>
      <c r="F256" s="232" t="s">
        <v>470</v>
      </c>
      <c r="G256" s="233" t="s">
        <v>386</v>
      </c>
      <c r="H256" s="234">
        <v>2.25</v>
      </c>
      <c r="I256" s="235"/>
      <c r="J256" s="236">
        <f>ROUND(I256*H256,2)</f>
        <v>0</v>
      </c>
      <c r="K256" s="232" t="s">
        <v>173</v>
      </c>
      <c r="L256" s="42"/>
      <c r="M256" s="237" t="s">
        <v>1</v>
      </c>
      <c r="N256" s="238" t="s">
        <v>43</v>
      </c>
      <c r="O256" s="85"/>
      <c r="P256" s="239">
        <f>O256*H256</f>
        <v>0</v>
      </c>
      <c r="Q256" s="239">
        <v>0</v>
      </c>
      <c r="R256" s="239">
        <f>Q256*H256</f>
        <v>0</v>
      </c>
      <c r="S256" s="239">
        <v>1.95</v>
      </c>
      <c r="T256" s="240">
        <f>S256*H256</f>
        <v>4.3875000000000002</v>
      </c>
      <c r="AR256" s="241" t="s">
        <v>174</v>
      </c>
      <c r="AT256" s="241" t="s">
        <v>169</v>
      </c>
      <c r="AU256" s="241" t="s">
        <v>87</v>
      </c>
      <c r="AY256" s="16" t="s">
        <v>166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6" t="s">
        <v>85</v>
      </c>
      <c r="BK256" s="242">
        <f>ROUND(I256*H256,2)</f>
        <v>0</v>
      </c>
      <c r="BL256" s="16" t="s">
        <v>174</v>
      </c>
      <c r="BM256" s="241" t="s">
        <v>471</v>
      </c>
    </row>
    <row r="257" s="12" customFormat="1">
      <c r="B257" s="243"/>
      <c r="C257" s="244"/>
      <c r="D257" s="245" t="s">
        <v>176</v>
      </c>
      <c r="E257" s="246" t="s">
        <v>1</v>
      </c>
      <c r="F257" s="247" t="s">
        <v>472</v>
      </c>
      <c r="G257" s="244"/>
      <c r="H257" s="246" t="s">
        <v>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AT257" s="253" t="s">
        <v>176</v>
      </c>
      <c r="AU257" s="253" t="s">
        <v>87</v>
      </c>
      <c r="AV257" s="12" t="s">
        <v>85</v>
      </c>
      <c r="AW257" s="12" t="s">
        <v>32</v>
      </c>
      <c r="AX257" s="12" t="s">
        <v>78</v>
      </c>
      <c r="AY257" s="253" t="s">
        <v>166</v>
      </c>
    </row>
    <row r="258" s="13" customFormat="1">
      <c r="B258" s="254"/>
      <c r="C258" s="255"/>
      <c r="D258" s="245" t="s">
        <v>176</v>
      </c>
      <c r="E258" s="256" t="s">
        <v>1</v>
      </c>
      <c r="F258" s="257" t="s">
        <v>473</v>
      </c>
      <c r="G258" s="255"/>
      <c r="H258" s="258">
        <v>2.25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AT258" s="264" t="s">
        <v>176</v>
      </c>
      <c r="AU258" s="264" t="s">
        <v>87</v>
      </c>
      <c r="AV258" s="13" t="s">
        <v>87</v>
      </c>
      <c r="AW258" s="13" t="s">
        <v>32</v>
      </c>
      <c r="AX258" s="13" t="s">
        <v>78</v>
      </c>
      <c r="AY258" s="264" t="s">
        <v>166</v>
      </c>
    </row>
    <row r="259" s="14" customFormat="1">
      <c r="B259" s="265"/>
      <c r="C259" s="266"/>
      <c r="D259" s="245" t="s">
        <v>176</v>
      </c>
      <c r="E259" s="267" t="s">
        <v>1</v>
      </c>
      <c r="F259" s="268" t="s">
        <v>181</v>
      </c>
      <c r="G259" s="266"/>
      <c r="H259" s="269">
        <v>2.25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AT259" s="275" t="s">
        <v>176</v>
      </c>
      <c r="AU259" s="275" t="s">
        <v>87</v>
      </c>
      <c r="AV259" s="14" t="s">
        <v>174</v>
      </c>
      <c r="AW259" s="14" t="s">
        <v>32</v>
      </c>
      <c r="AX259" s="14" t="s">
        <v>85</v>
      </c>
      <c r="AY259" s="275" t="s">
        <v>166</v>
      </c>
    </row>
    <row r="260" s="1" customFormat="1" ht="16.5" customHeight="1">
      <c r="B260" s="37"/>
      <c r="C260" s="230" t="s">
        <v>303</v>
      </c>
      <c r="D260" s="230" t="s">
        <v>169</v>
      </c>
      <c r="E260" s="231" t="s">
        <v>474</v>
      </c>
      <c r="F260" s="232" t="s">
        <v>475</v>
      </c>
      <c r="G260" s="233" t="s">
        <v>386</v>
      </c>
      <c r="H260" s="234">
        <v>0.14999999999999999</v>
      </c>
      <c r="I260" s="235"/>
      <c r="J260" s="236">
        <f>ROUND(I260*H260,2)</f>
        <v>0</v>
      </c>
      <c r="K260" s="232" t="s">
        <v>173</v>
      </c>
      <c r="L260" s="42"/>
      <c r="M260" s="237" t="s">
        <v>1</v>
      </c>
      <c r="N260" s="238" t="s">
        <v>43</v>
      </c>
      <c r="O260" s="85"/>
      <c r="P260" s="239">
        <f>O260*H260</f>
        <v>0</v>
      </c>
      <c r="Q260" s="239">
        <v>0</v>
      </c>
      <c r="R260" s="239">
        <f>Q260*H260</f>
        <v>0</v>
      </c>
      <c r="S260" s="239">
        <v>2.3999999999999999</v>
      </c>
      <c r="T260" s="240">
        <f>S260*H260</f>
        <v>0.35999999999999999</v>
      </c>
      <c r="AR260" s="241" t="s">
        <v>174</v>
      </c>
      <c r="AT260" s="241" t="s">
        <v>169</v>
      </c>
      <c r="AU260" s="241" t="s">
        <v>87</v>
      </c>
      <c r="AY260" s="16" t="s">
        <v>166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6" t="s">
        <v>85</v>
      </c>
      <c r="BK260" s="242">
        <f>ROUND(I260*H260,2)</f>
        <v>0</v>
      </c>
      <c r="BL260" s="16" t="s">
        <v>174</v>
      </c>
      <c r="BM260" s="241" t="s">
        <v>476</v>
      </c>
    </row>
    <row r="261" s="13" customFormat="1">
      <c r="B261" s="254"/>
      <c r="C261" s="255"/>
      <c r="D261" s="245" t="s">
        <v>176</v>
      </c>
      <c r="E261" s="256" t="s">
        <v>1</v>
      </c>
      <c r="F261" s="257" t="s">
        <v>477</v>
      </c>
      <c r="G261" s="255"/>
      <c r="H261" s="258">
        <v>0.14999999999999999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AT261" s="264" t="s">
        <v>176</v>
      </c>
      <c r="AU261" s="264" t="s">
        <v>87</v>
      </c>
      <c r="AV261" s="13" t="s">
        <v>87</v>
      </c>
      <c r="AW261" s="13" t="s">
        <v>32</v>
      </c>
      <c r="AX261" s="13" t="s">
        <v>78</v>
      </c>
      <c r="AY261" s="264" t="s">
        <v>166</v>
      </c>
    </row>
    <row r="262" s="14" customFormat="1">
      <c r="B262" s="265"/>
      <c r="C262" s="266"/>
      <c r="D262" s="245" t="s">
        <v>176</v>
      </c>
      <c r="E262" s="267" t="s">
        <v>1</v>
      </c>
      <c r="F262" s="268" t="s">
        <v>181</v>
      </c>
      <c r="G262" s="266"/>
      <c r="H262" s="269">
        <v>0.14999999999999999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AT262" s="275" t="s">
        <v>176</v>
      </c>
      <c r="AU262" s="275" t="s">
        <v>87</v>
      </c>
      <c r="AV262" s="14" t="s">
        <v>174</v>
      </c>
      <c r="AW262" s="14" t="s">
        <v>32</v>
      </c>
      <c r="AX262" s="14" t="s">
        <v>85</v>
      </c>
      <c r="AY262" s="275" t="s">
        <v>166</v>
      </c>
    </row>
    <row r="263" s="1" customFormat="1" ht="24" customHeight="1">
      <c r="B263" s="37"/>
      <c r="C263" s="230" t="s">
        <v>478</v>
      </c>
      <c r="D263" s="230" t="s">
        <v>169</v>
      </c>
      <c r="E263" s="231" t="s">
        <v>479</v>
      </c>
      <c r="F263" s="232" t="s">
        <v>480</v>
      </c>
      <c r="G263" s="233" t="s">
        <v>386</v>
      </c>
      <c r="H263" s="234">
        <v>5.5499999999999998</v>
      </c>
      <c r="I263" s="235"/>
      <c r="J263" s="236">
        <f>ROUND(I263*H263,2)</f>
        <v>0</v>
      </c>
      <c r="K263" s="232" t="s">
        <v>173</v>
      </c>
      <c r="L263" s="42"/>
      <c r="M263" s="237" t="s">
        <v>1</v>
      </c>
      <c r="N263" s="238" t="s">
        <v>43</v>
      </c>
      <c r="O263" s="85"/>
      <c r="P263" s="239">
        <f>O263*H263</f>
        <v>0</v>
      </c>
      <c r="Q263" s="239">
        <v>0</v>
      </c>
      <c r="R263" s="239">
        <f>Q263*H263</f>
        <v>0</v>
      </c>
      <c r="S263" s="239">
        <v>2.2000000000000002</v>
      </c>
      <c r="T263" s="240">
        <f>S263*H263</f>
        <v>12.210000000000001</v>
      </c>
      <c r="AR263" s="241" t="s">
        <v>174</v>
      </c>
      <c r="AT263" s="241" t="s">
        <v>169</v>
      </c>
      <c r="AU263" s="241" t="s">
        <v>87</v>
      </c>
      <c r="AY263" s="16" t="s">
        <v>166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6" t="s">
        <v>85</v>
      </c>
      <c r="BK263" s="242">
        <f>ROUND(I263*H263,2)</f>
        <v>0</v>
      </c>
      <c r="BL263" s="16" t="s">
        <v>174</v>
      </c>
      <c r="BM263" s="241" t="s">
        <v>481</v>
      </c>
    </row>
    <row r="264" s="13" customFormat="1">
      <c r="B264" s="254"/>
      <c r="C264" s="255"/>
      <c r="D264" s="245" t="s">
        <v>176</v>
      </c>
      <c r="E264" s="256" t="s">
        <v>1</v>
      </c>
      <c r="F264" s="257" t="s">
        <v>482</v>
      </c>
      <c r="G264" s="255"/>
      <c r="H264" s="258">
        <v>5.0999999999999996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AT264" s="264" t="s">
        <v>176</v>
      </c>
      <c r="AU264" s="264" t="s">
        <v>87</v>
      </c>
      <c r="AV264" s="13" t="s">
        <v>87</v>
      </c>
      <c r="AW264" s="13" t="s">
        <v>32</v>
      </c>
      <c r="AX264" s="13" t="s">
        <v>78</v>
      </c>
      <c r="AY264" s="264" t="s">
        <v>166</v>
      </c>
    </row>
    <row r="265" s="13" customFormat="1">
      <c r="B265" s="254"/>
      <c r="C265" s="255"/>
      <c r="D265" s="245" t="s">
        <v>176</v>
      </c>
      <c r="E265" s="256" t="s">
        <v>1</v>
      </c>
      <c r="F265" s="257" t="s">
        <v>424</v>
      </c>
      <c r="G265" s="255"/>
      <c r="H265" s="258">
        <v>0.45000000000000001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AT265" s="264" t="s">
        <v>176</v>
      </c>
      <c r="AU265" s="264" t="s">
        <v>87</v>
      </c>
      <c r="AV265" s="13" t="s">
        <v>87</v>
      </c>
      <c r="AW265" s="13" t="s">
        <v>32</v>
      </c>
      <c r="AX265" s="13" t="s">
        <v>78</v>
      </c>
      <c r="AY265" s="264" t="s">
        <v>166</v>
      </c>
    </row>
    <row r="266" s="14" customFormat="1">
      <c r="B266" s="265"/>
      <c r="C266" s="266"/>
      <c r="D266" s="245" t="s">
        <v>176</v>
      </c>
      <c r="E266" s="267" t="s">
        <v>1</v>
      </c>
      <c r="F266" s="268" t="s">
        <v>181</v>
      </c>
      <c r="G266" s="266"/>
      <c r="H266" s="269">
        <v>5.5499999999999998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AT266" s="275" t="s">
        <v>176</v>
      </c>
      <c r="AU266" s="275" t="s">
        <v>87</v>
      </c>
      <c r="AV266" s="14" t="s">
        <v>174</v>
      </c>
      <c r="AW266" s="14" t="s">
        <v>32</v>
      </c>
      <c r="AX266" s="14" t="s">
        <v>85</v>
      </c>
      <c r="AY266" s="275" t="s">
        <v>166</v>
      </c>
    </row>
    <row r="267" s="1" customFormat="1" ht="24" customHeight="1">
      <c r="B267" s="37"/>
      <c r="C267" s="230" t="s">
        <v>483</v>
      </c>
      <c r="D267" s="230" t="s">
        <v>169</v>
      </c>
      <c r="E267" s="231" t="s">
        <v>484</v>
      </c>
      <c r="F267" s="232" t="s">
        <v>485</v>
      </c>
      <c r="G267" s="233" t="s">
        <v>386</v>
      </c>
      <c r="H267" s="234">
        <v>5.5499999999999998</v>
      </c>
      <c r="I267" s="235"/>
      <c r="J267" s="236">
        <f>ROUND(I267*H267,2)</f>
        <v>0</v>
      </c>
      <c r="K267" s="232" t="s">
        <v>173</v>
      </c>
      <c r="L267" s="42"/>
      <c r="M267" s="237" t="s">
        <v>1</v>
      </c>
      <c r="N267" s="238" t="s">
        <v>43</v>
      </c>
      <c r="O267" s="85"/>
      <c r="P267" s="239">
        <f>O267*H267</f>
        <v>0</v>
      </c>
      <c r="Q267" s="239">
        <v>0</v>
      </c>
      <c r="R267" s="239">
        <f>Q267*H267</f>
        <v>0</v>
      </c>
      <c r="S267" s="239">
        <v>0.043999999999999997</v>
      </c>
      <c r="T267" s="240">
        <f>S267*H267</f>
        <v>0.24419999999999997</v>
      </c>
      <c r="AR267" s="241" t="s">
        <v>174</v>
      </c>
      <c r="AT267" s="241" t="s">
        <v>169</v>
      </c>
      <c r="AU267" s="241" t="s">
        <v>87</v>
      </c>
      <c r="AY267" s="16" t="s">
        <v>166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6" t="s">
        <v>85</v>
      </c>
      <c r="BK267" s="242">
        <f>ROUND(I267*H267,2)</f>
        <v>0</v>
      </c>
      <c r="BL267" s="16" t="s">
        <v>174</v>
      </c>
      <c r="BM267" s="241" t="s">
        <v>486</v>
      </c>
    </row>
    <row r="268" s="1" customFormat="1" ht="16.5" customHeight="1">
      <c r="B268" s="37"/>
      <c r="C268" s="230" t="s">
        <v>487</v>
      </c>
      <c r="D268" s="230" t="s">
        <v>169</v>
      </c>
      <c r="E268" s="231" t="s">
        <v>488</v>
      </c>
      <c r="F268" s="232" t="s">
        <v>489</v>
      </c>
      <c r="G268" s="233" t="s">
        <v>172</v>
      </c>
      <c r="H268" s="234">
        <v>120</v>
      </c>
      <c r="I268" s="235"/>
      <c r="J268" s="236">
        <f>ROUND(I268*H268,2)</f>
        <v>0</v>
      </c>
      <c r="K268" s="232" t="s">
        <v>173</v>
      </c>
      <c r="L268" s="42"/>
      <c r="M268" s="237" t="s">
        <v>1</v>
      </c>
      <c r="N268" s="238" t="s">
        <v>43</v>
      </c>
      <c r="O268" s="85"/>
      <c r="P268" s="239">
        <f>O268*H268</f>
        <v>0</v>
      </c>
      <c r="Q268" s="239">
        <v>0</v>
      </c>
      <c r="R268" s="239">
        <f>Q268*H268</f>
        <v>0</v>
      </c>
      <c r="S268" s="239">
        <v>0.075999999999999998</v>
      </c>
      <c r="T268" s="240">
        <f>S268*H268</f>
        <v>9.1199999999999992</v>
      </c>
      <c r="AR268" s="241" t="s">
        <v>174</v>
      </c>
      <c r="AT268" s="241" t="s">
        <v>169</v>
      </c>
      <c r="AU268" s="241" t="s">
        <v>87</v>
      </c>
      <c r="AY268" s="16" t="s">
        <v>166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6" t="s">
        <v>85</v>
      </c>
      <c r="BK268" s="242">
        <f>ROUND(I268*H268,2)</f>
        <v>0</v>
      </c>
      <c r="BL268" s="16" t="s">
        <v>174</v>
      </c>
      <c r="BM268" s="241" t="s">
        <v>490</v>
      </c>
    </row>
    <row r="269" s="13" customFormat="1">
      <c r="B269" s="254"/>
      <c r="C269" s="255"/>
      <c r="D269" s="245" t="s">
        <v>176</v>
      </c>
      <c r="E269" s="256" t="s">
        <v>1</v>
      </c>
      <c r="F269" s="257" t="s">
        <v>374</v>
      </c>
      <c r="G269" s="255"/>
      <c r="H269" s="258">
        <v>120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AT269" s="264" t="s">
        <v>176</v>
      </c>
      <c r="AU269" s="264" t="s">
        <v>87</v>
      </c>
      <c r="AV269" s="13" t="s">
        <v>87</v>
      </c>
      <c r="AW269" s="13" t="s">
        <v>32</v>
      </c>
      <c r="AX269" s="13" t="s">
        <v>78</v>
      </c>
      <c r="AY269" s="264" t="s">
        <v>166</v>
      </c>
    </row>
    <row r="270" s="14" customFormat="1">
      <c r="B270" s="265"/>
      <c r="C270" s="266"/>
      <c r="D270" s="245" t="s">
        <v>176</v>
      </c>
      <c r="E270" s="267" t="s">
        <v>1</v>
      </c>
      <c r="F270" s="268" t="s">
        <v>181</v>
      </c>
      <c r="G270" s="266"/>
      <c r="H270" s="269">
        <v>120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AT270" s="275" t="s">
        <v>176</v>
      </c>
      <c r="AU270" s="275" t="s">
        <v>87</v>
      </c>
      <c r="AV270" s="14" t="s">
        <v>174</v>
      </c>
      <c r="AW270" s="14" t="s">
        <v>32</v>
      </c>
      <c r="AX270" s="14" t="s">
        <v>85</v>
      </c>
      <c r="AY270" s="275" t="s">
        <v>166</v>
      </c>
    </row>
    <row r="271" s="1" customFormat="1" ht="24" customHeight="1">
      <c r="B271" s="37"/>
      <c r="C271" s="230" t="s">
        <v>491</v>
      </c>
      <c r="D271" s="230" t="s">
        <v>169</v>
      </c>
      <c r="E271" s="231" t="s">
        <v>492</v>
      </c>
      <c r="F271" s="232" t="s">
        <v>493</v>
      </c>
      <c r="G271" s="233" t="s">
        <v>234</v>
      </c>
      <c r="H271" s="234">
        <v>240</v>
      </c>
      <c r="I271" s="235"/>
      <c r="J271" s="236">
        <f>ROUND(I271*H271,2)</f>
        <v>0</v>
      </c>
      <c r="K271" s="232" t="s">
        <v>173</v>
      </c>
      <c r="L271" s="42"/>
      <c r="M271" s="237" t="s">
        <v>1</v>
      </c>
      <c r="N271" s="238" t="s">
        <v>43</v>
      </c>
      <c r="O271" s="85"/>
      <c r="P271" s="239">
        <f>O271*H271</f>
        <v>0</v>
      </c>
      <c r="Q271" s="239">
        <v>0</v>
      </c>
      <c r="R271" s="239">
        <f>Q271*H271</f>
        <v>0</v>
      </c>
      <c r="S271" s="239">
        <v>0.002</v>
      </c>
      <c r="T271" s="240">
        <f>S271*H271</f>
        <v>0.47999999999999998</v>
      </c>
      <c r="AR271" s="241" t="s">
        <v>174</v>
      </c>
      <c r="AT271" s="241" t="s">
        <v>169</v>
      </c>
      <c r="AU271" s="241" t="s">
        <v>87</v>
      </c>
      <c r="AY271" s="16" t="s">
        <v>166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6" t="s">
        <v>85</v>
      </c>
      <c r="BK271" s="242">
        <f>ROUND(I271*H271,2)</f>
        <v>0</v>
      </c>
      <c r="BL271" s="16" t="s">
        <v>174</v>
      </c>
      <c r="BM271" s="241" t="s">
        <v>494</v>
      </c>
    </row>
    <row r="272" s="13" customFormat="1">
      <c r="B272" s="254"/>
      <c r="C272" s="255"/>
      <c r="D272" s="245" t="s">
        <v>176</v>
      </c>
      <c r="E272" s="256" t="s">
        <v>1</v>
      </c>
      <c r="F272" s="257" t="s">
        <v>495</v>
      </c>
      <c r="G272" s="255"/>
      <c r="H272" s="258">
        <v>240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176</v>
      </c>
      <c r="AU272" s="264" t="s">
        <v>87</v>
      </c>
      <c r="AV272" s="13" t="s">
        <v>87</v>
      </c>
      <c r="AW272" s="13" t="s">
        <v>32</v>
      </c>
      <c r="AX272" s="13" t="s">
        <v>78</v>
      </c>
      <c r="AY272" s="264" t="s">
        <v>166</v>
      </c>
    </row>
    <row r="273" s="14" customFormat="1">
      <c r="B273" s="265"/>
      <c r="C273" s="266"/>
      <c r="D273" s="245" t="s">
        <v>176</v>
      </c>
      <c r="E273" s="267" t="s">
        <v>1</v>
      </c>
      <c r="F273" s="268" t="s">
        <v>181</v>
      </c>
      <c r="G273" s="266"/>
      <c r="H273" s="269">
        <v>240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AT273" s="275" t="s">
        <v>176</v>
      </c>
      <c r="AU273" s="275" t="s">
        <v>87</v>
      </c>
      <c r="AV273" s="14" t="s">
        <v>174</v>
      </c>
      <c r="AW273" s="14" t="s">
        <v>32</v>
      </c>
      <c r="AX273" s="14" t="s">
        <v>85</v>
      </c>
      <c r="AY273" s="275" t="s">
        <v>166</v>
      </c>
    </row>
    <row r="274" s="1" customFormat="1" ht="24" customHeight="1">
      <c r="B274" s="37"/>
      <c r="C274" s="230" t="s">
        <v>496</v>
      </c>
      <c r="D274" s="230" t="s">
        <v>169</v>
      </c>
      <c r="E274" s="231" t="s">
        <v>497</v>
      </c>
      <c r="F274" s="232" t="s">
        <v>498</v>
      </c>
      <c r="G274" s="233" t="s">
        <v>172</v>
      </c>
      <c r="H274" s="234">
        <v>375</v>
      </c>
      <c r="I274" s="235"/>
      <c r="J274" s="236">
        <f>ROUND(I274*H274,2)</f>
        <v>0</v>
      </c>
      <c r="K274" s="232" t="s">
        <v>173</v>
      </c>
      <c r="L274" s="42"/>
      <c r="M274" s="237" t="s">
        <v>1</v>
      </c>
      <c r="N274" s="238" t="s">
        <v>43</v>
      </c>
      <c r="O274" s="85"/>
      <c r="P274" s="239">
        <f>O274*H274</f>
        <v>0</v>
      </c>
      <c r="Q274" s="239">
        <v>0</v>
      </c>
      <c r="R274" s="239">
        <f>Q274*H274</f>
        <v>0</v>
      </c>
      <c r="S274" s="239">
        <v>0.01</v>
      </c>
      <c r="T274" s="240">
        <f>S274*H274</f>
        <v>3.75</v>
      </c>
      <c r="AR274" s="241" t="s">
        <v>174</v>
      </c>
      <c r="AT274" s="241" t="s">
        <v>169</v>
      </c>
      <c r="AU274" s="241" t="s">
        <v>87</v>
      </c>
      <c r="AY274" s="16" t="s">
        <v>166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6" t="s">
        <v>85</v>
      </c>
      <c r="BK274" s="242">
        <f>ROUND(I274*H274,2)</f>
        <v>0</v>
      </c>
      <c r="BL274" s="16" t="s">
        <v>174</v>
      </c>
      <c r="BM274" s="241" t="s">
        <v>499</v>
      </c>
    </row>
    <row r="275" s="12" customFormat="1">
      <c r="B275" s="243"/>
      <c r="C275" s="244"/>
      <c r="D275" s="245" t="s">
        <v>176</v>
      </c>
      <c r="E275" s="246" t="s">
        <v>1</v>
      </c>
      <c r="F275" s="247" t="s">
        <v>500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176</v>
      </c>
      <c r="AU275" s="253" t="s">
        <v>87</v>
      </c>
      <c r="AV275" s="12" t="s">
        <v>85</v>
      </c>
      <c r="AW275" s="12" t="s">
        <v>32</v>
      </c>
      <c r="AX275" s="12" t="s">
        <v>78</v>
      </c>
      <c r="AY275" s="253" t="s">
        <v>166</v>
      </c>
    </row>
    <row r="276" s="13" customFormat="1">
      <c r="B276" s="254"/>
      <c r="C276" s="255"/>
      <c r="D276" s="245" t="s">
        <v>176</v>
      </c>
      <c r="E276" s="256" t="s">
        <v>1</v>
      </c>
      <c r="F276" s="257" t="s">
        <v>293</v>
      </c>
      <c r="G276" s="255"/>
      <c r="H276" s="258">
        <v>375</v>
      </c>
      <c r="I276" s="259"/>
      <c r="J276" s="255"/>
      <c r="K276" s="255"/>
      <c r="L276" s="260"/>
      <c r="M276" s="261"/>
      <c r="N276" s="262"/>
      <c r="O276" s="262"/>
      <c r="P276" s="262"/>
      <c r="Q276" s="262"/>
      <c r="R276" s="262"/>
      <c r="S276" s="262"/>
      <c r="T276" s="263"/>
      <c r="AT276" s="264" t="s">
        <v>176</v>
      </c>
      <c r="AU276" s="264" t="s">
        <v>87</v>
      </c>
      <c r="AV276" s="13" t="s">
        <v>87</v>
      </c>
      <c r="AW276" s="13" t="s">
        <v>32</v>
      </c>
      <c r="AX276" s="13" t="s">
        <v>78</v>
      </c>
      <c r="AY276" s="264" t="s">
        <v>166</v>
      </c>
    </row>
    <row r="277" s="14" customFormat="1">
      <c r="B277" s="265"/>
      <c r="C277" s="266"/>
      <c r="D277" s="245" t="s">
        <v>176</v>
      </c>
      <c r="E277" s="267" t="s">
        <v>1</v>
      </c>
      <c r="F277" s="268" t="s">
        <v>181</v>
      </c>
      <c r="G277" s="266"/>
      <c r="H277" s="269">
        <v>375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AT277" s="275" t="s">
        <v>176</v>
      </c>
      <c r="AU277" s="275" t="s">
        <v>87</v>
      </c>
      <c r="AV277" s="14" t="s">
        <v>174</v>
      </c>
      <c r="AW277" s="14" t="s">
        <v>32</v>
      </c>
      <c r="AX277" s="14" t="s">
        <v>85</v>
      </c>
      <c r="AY277" s="275" t="s">
        <v>166</v>
      </c>
    </row>
    <row r="278" s="11" customFormat="1" ht="22.8" customHeight="1">
      <c r="B278" s="214"/>
      <c r="C278" s="215"/>
      <c r="D278" s="216" t="s">
        <v>77</v>
      </c>
      <c r="E278" s="228" t="s">
        <v>187</v>
      </c>
      <c r="F278" s="228" t="s">
        <v>188</v>
      </c>
      <c r="G278" s="215"/>
      <c r="H278" s="215"/>
      <c r="I278" s="218"/>
      <c r="J278" s="229">
        <f>BK278</f>
        <v>0</v>
      </c>
      <c r="K278" s="215"/>
      <c r="L278" s="220"/>
      <c r="M278" s="221"/>
      <c r="N278" s="222"/>
      <c r="O278" s="222"/>
      <c r="P278" s="223">
        <f>SUM(P279:P283)</f>
        <v>0</v>
      </c>
      <c r="Q278" s="222"/>
      <c r="R278" s="223">
        <f>SUM(R279:R283)</f>
        <v>0</v>
      </c>
      <c r="S278" s="222"/>
      <c r="T278" s="224">
        <f>SUM(T279:T283)</f>
        <v>0</v>
      </c>
      <c r="AR278" s="225" t="s">
        <v>85</v>
      </c>
      <c r="AT278" s="226" t="s">
        <v>77</v>
      </c>
      <c r="AU278" s="226" t="s">
        <v>85</v>
      </c>
      <c r="AY278" s="225" t="s">
        <v>166</v>
      </c>
      <c r="BK278" s="227">
        <f>SUM(BK279:BK283)</f>
        <v>0</v>
      </c>
    </row>
    <row r="279" s="1" customFormat="1" ht="24" customHeight="1">
      <c r="B279" s="37"/>
      <c r="C279" s="230" t="s">
        <v>501</v>
      </c>
      <c r="D279" s="230" t="s">
        <v>169</v>
      </c>
      <c r="E279" s="231" t="s">
        <v>190</v>
      </c>
      <c r="F279" s="232" t="s">
        <v>191</v>
      </c>
      <c r="G279" s="233" t="s">
        <v>192</v>
      </c>
      <c r="H279" s="234">
        <v>92.186999999999998</v>
      </c>
      <c r="I279" s="235"/>
      <c r="J279" s="236">
        <f>ROUND(I279*H279,2)</f>
        <v>0</v>
      </c>
      <c r="K279" s="232" t="s">
        <v>173</v>
      </c>
      <c r="L279" s="42"/>
      <c r="M279" s="237" t="s">
        <v>1</v>
      </c>
      <c r="N279" s="238" t="s">
        <v>43</v>
      </c>
      <c r="O279" s="85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AR279" s="241" t="s">
        <v>174</v>
      </c>
      <c r="AT279" s="241" t="s">
        <v>169</v>
      </c>
      <c r="AU279" s="241" t="s">
        <v>87</v>
      </c>
      <c r="AY279" s="16" t="s">
        <v>166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6" t="s">
        <v>85</v>
      </c>
      <c r="BK279" s="242">
        <f>ROUND(I279*H279,2)</f>
        <v>0</v>
      </c>
      <c r="BL279" s="16" t="s">
        <v>174</v>
      </c>
      <c r="BM279" s="241" t="s">
        <v>502</v>
      </c>
    </row>
    <row r="280" s="1" customFormat="1" ht="24" customHeight="1">
      <c r="B280" s="37"/>
      <c r="C280" s="230" t="s">
        <v>503</v>
      </c>
      <c r="D280" s="230" t="s">
        <v>169</v>
      </c>
      <c r="E280" s="231" t="s">
        <v>194</v>
      </c>
      <c r="F280" s="232" t="s">
        <v>195</v>
      </c>
      <c r="G280" s="233" t="s">
        <v>192</v>
      </c>
      <c r="H280" s="234">
        <v>2765.6100000000001</v>
      </c>
      <c r="I280" s="235"/>
      <c r="J280" s="236">
        <f>ROUND(I280*H280,2)</f>
        <v>0</v>
      </c>
      <c r="K280" s="232" t="s">
        <v>173</v>
      </c>
      <c r="L280" s="42"/>
      <c r="M280" s="237" t="s">
        <v>1</v>
      </c>
      <c r="N280" s="238" t="s">
        <v>43</v>
      </c>
      <c r="O280" s="85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AR280" s="241" t="s">
        <v>174</v>
      </c>
      <c r="AT280" s="241" t="s">
        <v>169</v>
      </c>
      <c r="AU280" s="241" t="s">
        <v>87</v>
      </c>
      <c r="AY280" s="16" t="s">
        <v>166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6" t="s">
        <v>85</v>
      </c>
      <c r="BK280" s="242">
        <f>ROUND(I280*H280,2)</f>
        <v>0</v>
      </c>
      <c r="BL280" s="16" t="s">
        <v>174</v>
      </c>
      <c r="BM280" s="241" t="s">
        <v>504</v>
      </c>
    </row>
    <row r="281" s="13" customFormat="1">
      <c r="B281" s="254"/>
      <c r="C281" s="255"/>
      <c r="D281" s="245" t="s">
        <v>176</v>
      </c>
      <c r="E281" s="255"/>
      <c r="F281" s="257" t="s">
        <v>505</v>
      </c>
      <c r="G281" s="255"/>
      <c r="H281" s="258">
        <v>2765.6100000000001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AT281" s="264" t="s">
        <v>176</v>
      </c>
      <c r="AU281" s="264" t="s">
        <v>87</v>
      </c>
      <c r="AV281" s="13" t="s">
        <v>87</v>
      </c>
      <c r="AW281" s="13" t="s">
        <v>4</v>
      </c>
      <c r="AX281" s="13" t="s">
        <v>85</v>
      </c>
      <c r="AY281" s="264" t="s">
        <v>166</v>
      </c>
    </row>
    <row r="282" s="1" customFormat="1" ht="24" customHeight="1">
      <c r="B282" s="37"/>
      <c r="C282" s="230" t="s">
        <v>506</v>
      </c>
      <c r="D282" s="230" t="s">
        <v>169</v>
      </c>
      <c r="E282" s="231" t="s">
        <v>199</v>
      </c>
      <c r="F282" s="232" t="s">
        <v>200</v>
      </c>
      <c r="G282" s="233" t="s">
        <v>192</v>
      </c>
      <c r="H282" s="234">
        <v>92.186999999999998</v>
      </c>
      <c r="I282" s="235"/>
      <c r="J282" s="236">
        <f>ROUND(I282*H282,2)</f>
        <v>0</v>
      </c>
      <c r="K282" s="232" t="s">
        <v>173</v>
      </c>
      <c r="L282" s="42"/>
      <c r="M282" s="237" t="s">
        <v>1</v>
      </c>
      <c r="N282" s="238" t="s">
        <v>43</v>
      </c>
      <c r="O282" s="85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AR282" s="241" t="s">
        <v>174</v>
      </c>
      <c r="AT282" s="241" t="s">
        <v>169</v>
      </c>
      <c r="AU282" s="241" t="s">
        <v>87</v>
      </c>
      <c r="AY282" s="16" t="s">
        <v>166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6" t="s">
        <v>85</v>
      </c>
      <c r="BK282" s="242">
        <f>ROUND(I282*H282,2)</f>
        <v>0</v>
      </c>
      <c r="BL282" s="16" t="s">
        <v>174</v>
      </c>
      <c r="BM282" s="241" t="s">
        <v>507</v>
      </c>
    </row>
    <row r="283" s="1" customFormat="1" ht="24" customHeight="1">
      <c r="B283" s="37"/>
      <c r="C283" s="230" t="s">
        <v>508</v>
      </c>
      <c r="D283" s="230" t="s">
        <v>169</v>
      </c>
      <c r="E283" s="231" t="s">
        <v>202</v>
      </c>
      <c r="F283" s="232" t="s">
        <v>203</v>
      </c>
      <c r="G283" s="233" t="s">
        <v>192</v>
      </c>
      <c r="H283" s="234">
        <v>92.186999999999998</v>
      </c>
      <c r="I283" s="235"/>
      <c r="J283" s="236">
        <f>ROUND(I283*H283,2)</f>
        <v>0</v>
      </c>
      <c r="K283" s="232" t="s">
        <v>173</v>
      </c>
      <c r="L283" s="42"/>
      <c r="M283" s="237" t="s">
        <v>1</v>
      </c>
      <c r="N283" s="238" t="s">
        <v>43</v>
      </c>
      <c r="O283" s="85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AR283" s="241" t="s">
        <v>174</v>
      </c>
      <c r="AT283" s="241" t="s">
        <v>169</v>
      </c>
      <c r="AU283" s="241" t="s">
        <v>87</v>
      </c>
      <c r="AY283" s="16" t="s">
        <v>166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6" t="s">
        <v>85</v>
      </c>
      <c r="BK283" s="242">
        <f>ROUND(I283*H283,2)</f>
        <v>0</v>
      </c>
      <c r="BL283" s="16" t="s">
        <v>174</v>
      </c>
      <c r="BM283" s="241" t="s">
        <v>509</v>
      </c>
    </row>
    <row r="284" s="11" customFormat="1" ht="22.8" customHeight="1">
      <c r="B284" s="214"/>
      <c r="C284" s="215"/>
      <c r="D284" s="216" t="s">
        <v>77</v>
      </c>
      <c r="E284" s="228" t="s">
        <v>205</v>
      </c>
      <c r="F284" s="228" t="s">
        <v>206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P285</f>
        <v>0</v>
      </c>
      <c r="Q284" s="222"/>
      <c r="R284" s="223">
        <f>R285</f>
        <v>0</v>
      </c>
      <c r="S284" s="222"/>
      <c r="T284" s="224">
        <f>T285</f>
        <v>0</v>
      </c>
      <c r="AR284" s="225" t="s">
        <v>85</v>
      </c>
      <c r="AT284" s="226" t="s">
        <v>77</v>
      </c>
      <c r="AU284" s="226" t="s">
        <v>85</v>
      </c>
      <c r="AY284" s="225" t="s">
        <v>166</v>
      </c>
      <c r="BK284" s="227">
        <f>BK285</f>
        <v>0</v>
      </c>
    </row>
    <row r="285" s="1" customFormat="1" ht="24" customHeight="1">
      <c r="B285" s="37"/>
      <c r="C285" s="230" t="s">
        <v>510</v>
      </c>
      <c r="D285" s="230" t="s">
        <v>169</v>
      </c>
      <c r="E285" s="231" t="s">
        <v>511</v>
      </c>
      <c r="F285" s="232" t="s">
        <v>512</v>
      </c>
      <c r="G285" s="233" t="s">
        <v>192</v>
      </c>
      <c r="H285" s="234">
        <v>108.489</v>
      </c>
      <c r="I285" s="235"/>
      <c r="J285" s="236">
        <f>ROUND(I285*H285,2)</f>
        <v>0</v>
      </c>
      <c r="K285" s="232" t="s">
        <v>173</v>
      </c>
      <c r="L285" s="42"/>
      <c r="M285" s="237" t="s">
        <v>1</v>
      </c>
      <c r="N285" s="238" t="s">
        <v>43</v>
      </c>
      <c r="O285" s="85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AR285" s="241" t="s">
        <v>174</v>
      </c>
      <c r="AT285" s="241" t="s">
        <v>169</v>
      </c>
      <c r="AU285" s="241" t="s">
        <v>87</v>
      </c>
      <c r="AY285" s="16" t="s">
        <v>166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6" t="s">
        <v>85</v>
      </c>
      <c r="BK285" s="242">
        <f>ROUND(I285*H285,2)</f>
        <v>0</v>
      </c>
      <c r="BL285" s="16" t="s">
        <v>174</v>
      </c>
      <c r="BM285" s="241" t="s">
        <v>513</v>
      </c>
    </row>
    <row r="286" s="11" customFormat="1" ht="25.92" customHeight="1">
      <c r="B286" s="214"/>
      <c r="C286" s="215"/>
      <c r="D286" s="216" t="s">
        <v>77</v>
      </c>
      <c r="E286" s="217" t="s">
        <v>211</v>
      </c>
      <c r="F286" s="217" t="s">
        <v>212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P287+P302+P328+P360+P413+P415+P427+P431+P436+P468+P477+P502+P516+P546+P566+P575</f>
        <v>0</v>
      </c>
      <c r="Q286" s="222"/>
      <c r="R286" s="223">
        <f>R287+R302+R328+R360+R413+R415+R427+R431+R436+R468+R477+R502+R516+R546+R566+R575</f>
        <v>23.373450800000004</v>
      </c>
      <c r="S286" s="222"/>
      <c r="T286" s="224">
        <f>T287+T302+T328+T360+T413+T415+T427+T431+T436+T468+T477+T502+T516+T546+T566+T575</f>
        <v>21.352415000000001</v>
      </c>
      <c r="AR286" s="225" t="s">
        <v>87</v>
      </c>
      <c r="AT286" s="226" t="s">
        <v>77</v>
      </c>
      <c r="AU286" s="226" t="s">
        <v>78</v>
      </c>
      <c r="AY286" s="225" t="s">
        <v>166</v>
      </c>
      <c r="BK286" s="227">
        <f>BK287+BK302+BK328+BK360+BK413+BK415+BK427+BK431+BK436+BK468+BK477+BK502+BK516+BK546+BK566+BK575</f>
        <v>0</v>
      </c>
    </row>
    <row r="287" s="11" customFormat="1" ht="22.8" customHeight="1">
      <c r="B287" s="214"/>
      <c r="C287" s="215"/>
      <c r="D287" s="216" t="s">
        <v>77</v>
      </c>
      <c r="E287" s="228" t="s">
        <v>514</v>
      </c>
      <c r="F287" s="228" t="s">
        <v>515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SUM(P288:P301)</f>
        <v>0</v>
      </c>
      <c r="Q287" s="222"/>
      <c r="R287" s="223">
        <f>SUM(R288:R301)</f>
        <v>1.314886</v>
      </c>
      <c r="S287" s="222"/>
      <c r="T287" s="224">
        <f>SUM(T288:T301)</f>
        <v>0</v>
      </c>
      <c r="AR287" s="225" t="s">
        <v>87</v>
      </c>
      <c r="AT287" s="226" t="s">
        <v>77</v>
      </c>
      <c r="AU287" s="226" t="s">
        <v>85</v>
      </c>
      <c r="AY287" s="225" t="s">
        <v>166</v>
      </c>
      <c r="BK287" s="227">
        <f>SUM(BK288:BK301)</f>
        <v>0</v>
      </c>
    </row>
    <row r="288" s="1" customFormat="1" ht="24" customHeight="1">
      <c r="B288" s="37"/>
      <c r="C288" s="230" t="s">
        <v>516</v>
      </c>
      <c r="D288" s="230" t="s">
        <v>169</v>
      </c>
      <c r="E288" s="231" t="s">
        <v>517</v>
      </c>
      <c r="F288" s="232" t="s">
        <v>518</v>
      </c>
      <c r="G288" s="233" t="s">
        <v>172</v>
      </c>
      <c r="H288" s="234">
        <v>153</v>
      </c>
      <c r="I288" s="235"/>
      <c r="J288" s="236">
        <f>ROUND(I288*H288,2)</f>
        <v>0</v>
      </c>
      <c r="K288" s="232" t="s">
        <v>173</v>
      </c>
      <c r="L288" s="42"/>
      <c r="M288" s="237" t="s">
        <v>1</v>
      </c>
      <c r="N288" s="238" t="s">
        <v>43</v>
      </c>
      <c r="O288" s="85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AR288" s="241" t="s">
        <v>219</v>
      </c>
      <c r="AT288" s="241" t="s">
        <v>169</v>
      </c>
      <c r="AU288" s="241" t="s">
        <v>87</v>
      </c>
      <c r="AY288" s="16" t="s">
        <v>166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6" t="s">
        <v>85</v>
      </c>
      <c r="BK288" s="242">
        <f>ROUND(I288*H288,2)</f>
        <v>0</v>
      </c>
      <c r="BL288" s="16" t="s">
        <v>219</v>
      </c>
      <c r="BM288" s="241" t="s">
        <v>519</v>
      </c>
    </row>
    <row r="289" s="13" customFormat="1">
      <c r="B289" s="254"/>
      <c r="C289" s="255"/>
      <c r="D289" s="245" t="s">
        <v>176</v>
      </c>
      <c r="E289" s="256" t="s">
        <v>1</v>
      </c>
      <c r="F289" s="257" t="s">
        <v>520</v>
      </c>
      <c r="G289" s="255"/>
      <c r="H289" s="258">
        <v>153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AT289" s="264" t="s">
        <v>176</v>
      </c>
      <c r="AU289" s="264" t="s">
        <v>87</v>
      </c>
      <c r="AV289" s="13" t="s">
        <v>87</v>
      </c>
      <c r="AW289" s="13" t="s">
        <v>32</v>
      </c>
      <c r="AX289" s="13" t="s">
        <v>78</v>
      </c>
      <c r="AY289" s="264" t="s">
        <v>166</v>
      </c>
    </row>
    <row r="290" s="14" customFormat="1">
      <c r="B290" s="265"/>
      <c r="C290" s="266"/>
      <c r="D290" s="245" t="s">
        <v>176</v>
      </c>
      <c r="E290" s="267" t="s">
        <v>1</v>
      </c>
      <c r="F290" s="268" t="s">
        <v>181</v>
      </c>
      <c r="G290" s="266"/>
      <c r="H290" s="269">
        <v>153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AT290" s="275" t="s">
        <v>176</v>
      </c>
      <c r="AU290" s="275" t="s">
        <v>87</v>
      </c>
      <c r="AV290" s="14" t="s">
        <v>174</v>
      </c>
      <c r="AW290" s="14" t="s">
        <v>32</v>
      </c>
      <c r="AX290" s="14" t="s">
        <v>85</v>
      </c>
      <c r="AY290" s="275" t="s">
        <v>166</v>
      </c>
    </row>
    <row r="291" s="1" customFormat="1" ht="16.5" customHeight="1">
      <c r="B291" s="37"/>
      <c r="C291" s="276" t="s">
        <v>521</v>
      </c>
      <c r="D291" s="276" t="s">
        <v>300</v>
      </c>
      <c r="E291" s="277" t="s">
        <v>522</v>
      </c>
      <c r="F291" s="278" t="s">
        <v>523</v>
      </c>
      <c r="G291" s="279" t="s">
        <v>192</v>
      </c>
      <c r="H291" s="280">
        <v>0.045999999999999999</v>
      </c>
      <c r="I291" s="281"/>
      <c r="J291" s="282">
        <f>ROUND(I291*H291,2)</f>
        <v>0</v>
      </c>
      <c r="K291" s="278" t="s">
        <v>173</v>
      </c>
      <c r="L291" s="283"/>
      <c r="M291" s="284" t="s">
        <v>1</v>
      </c>
      <c r="N291" s="285" t="s">
        <v>43</v>
      </c>
      <c r="O291" s="85"/>
      <c r="P291" s="239">
        <f>O291*H291</f>
        <v>0</v>
      </c>
      <c r="Q291" s="239">
        <v>1</v>
      </c>
      <c r="R291" s="239">
        <f>Q291*H291</f>
        <v>0.045999999999999999</v>
      </c>
      <c r="S291" s="239">
        <v>0</v>
      </c>
      <c r="T291" s="240">
        <f>S291*H291</f>
        <v>0</v>
      </c>
      <c r="AR291" s="241" t="s">
        <v>303</v>
      </c>
      <c r="AT291" s="241" t="s">
        <v>300</v>
      </c>
      <c r="AU291" s="241" t="s">
        <v>87</v>
      </c>
      <c r="AY291" s="16" t="s">
        <v>166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6" t="s">
        <v>85</v>
      </c>
      <c r="BK291" s="242">
        <f>ROUND(I291*H291,2)</f>
        <v>0</v>
      </c>
      <c r="BL291" s="16" t="s">
        <v>219</v>
      </c>
      <c r="BM291" s="241" t="s">
        <v>524</v>
      </c>
    </row>
    <row r="292" s="13" customFormat="1">
      <c r="B292" s="254"/>
      <c r="C292" s="255"/>
      <c r="D292" s="245" t="s">
        <v>176</v>
      </c>
      <c r="E292" s="255"/>
      <c r="F292" s="257" t="s">
        <v>525</v>
      </c>
      <c r="G292" s="255"/>
      <c r="H292" s="258">
        <v>0.045999999999999999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AT292" s="264" t="s">
        <v>176</v>
      </c>
      <c r="AU292" s="264" t="s">
        <v>87</v>
      </c>
      <c r="AV292" s="13" t="s">
        <v>87</v>
      </c>
      <c r="AW292" s="13" t="s">
        <v>4</v>
      </c>
      <c r="AX292" s="13" t="s">
        <v>85</v>
      </c>
      <c r="AY292" s="264" t="s">
        <v>166</v>
      </c>
    </row>
    <row r="293" s="1" customFormat="1" ht="24" customHeight="1">
      <c r="B293" s="37"/>
      <c r="C293" s="230" t="s">
        <v>526</v>
      </c>
      <c r="D293" s="230" t="s">
        <v>169</v>
      </c>
      <c r="E293" s="231" t="s">
        <v>527</v>
      </c>
      <c r="F293" s="232" t="s">
        <v>528</v>
      </c>
      <c r="G293" s="233" t="s">
        <v>172</v>
      </c>
      <c r="H293" s="234">
        <v>153</v>
      </c>
      <c r="I293" s="235"/>
      <c r="J293" s="236">
        <f>ROUND(I293*H293,2)</f>
        <v>0</v>
      </c>
      <c r="K293" s="232" t="s">
        <v>173</v>
      </c>
      <c r="L293" s="42"/>
      <c r="M293" s="237" t="s">
        <v>1</v>
      </c>
      <c r="N293" s="238" t="s">
        <v>43</v>
      </c>
      <c r="O293" s="85"/>
      <c r="P293" s="239">
        <f>O293*H293</f>
        <v>0</v>
      </c>
      <c r="Q293" s="239">
        <v>0.00040000000000000002</v>
      </c>
      <c r="R293" s="239">
        <f>Q293*H293</f>
        <v>0.061200000000000004</v>
      </c>
      <c r="S293" s="239">
        <v>0</v>
      </c>
      <c r="T293" s="240">
        <f>S293*H293</f>
        <v>0</v>
      </c>
      <c r="AR293" s="241" t="s">
        <v>219</v>
      </c>
      <c r="AT293" s="241" t="s">
        <v>169</v>
      </c>
      <c r="AU293" s="241" t="s">
        <v>87</v>
      </c>
      <c r="AY293" s="16" t="s">
        <v>166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6" t="s">
        <v>85</v>
      </c>
      <c r="BK293" s="242">
        <f>ROUND(I293*H293,2)</f>
        <v>0</v>
      </c>
      <c r="BL293" s="16" t="s">
        <v>219</v>
      </c>
      <c r="BM293" s="241" t="s">
        <v>529</v>
      </c>
    </row>
    <row r="294" s="1" customFormat="1" ht="36" customHeight="1">
      <c r="B294" s="37"/>
      <c r="C294" s="276" t="s">
        <v>530</v>
      </c>
      <c r="D294" s="276" t="s">
        <v>300</v>
      </c>
      <c r="E294" s="277" t="s">
        <v>531</v>
      </c>
      <c r="F294" s="278" t="s">
        <v>532</v>
      </c>
      <c r="G294" s="279" t="s">
        <v>172</v>
      </c>
      <c r="H294" s="280">
        <v>175.94999999999999</v>
      </c>
      <c r="I294" s="281"/>
      <c r="J294" s="282">
        <f>ROUND(I294*H294,2)</f>
        <v>0</v>
      </c>
      <c r="K294" s="278" t="s">
        <v>173</v>
      </c>
      <c r="L294" s="283"/>
      <c r="M294" s="284" t="s">
        <v>1</v>
      </c>
      <c r="N294" s="285" t="s">
        <v>43</v>
      </c>
      <c r="O294" s="85"/>
      <c r="P294" s="239">
        <f>O294*H294</f>
        <v>0</v>
      </c>
      <c r="Q294" s="239">
        <v>0.0038800000000000002</v>
      </c>
      <c r="R294" s="239">
        <f>Q294*H294</f>
        <v>0.68268600000000002</v>
      </c>
      <c r="S294" s="239">
        <v>0</v>
      </c>
      <c r="T294" s="240">
        <f>S294*H294</f>
        <v>0</v>
      </c>
      <c r="AR294" s="241" t="s">
        <v>303</v>
      </c>
      <c r="AT294" s="241" t="s">
        <v>300</v>
      </c>
      <c r="AU294" s="241" t="s">
        <v>87</v>
      </c>
      <c r="AY294" s="16" t="s">
        <v>166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6" t="s">
        <v>85</v>
      </c>
      <c r="BK294" s="242">
        <f>ROUND(I294*H294,2)</f>
        <v>0</v>
      </c>
      <c r="BL294" s="16" t="s">
        <v>219</v>
      </c>
      <c r="BM294" s="241" t="s">
        <v>533</v>
      </c>
    </row>
    <row r="295" s="13" customFormat="1">
      <c r="B295" s="254"/>
      <c r="C295" s="255"/>
      <c r="D295" s="245" t="s">
        <v>176</v>
      </c>
      <c r="E295" s="255"/>
      <c r="F295" s="257" t="s">
        <v>534</v>
      </c>
      <c r="G295" s="255"/>
      <c r="H295" s="258">
        <v>175.94999999999999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176</v>
      </c>
      <c r="AU295" s="264" t="s">
        <v>87</v>
      </c>
      <c r="AV295" s="13" t="s">
        <v>87</v>
      </c>
      <c r="AW295" s="13" t="s">
        <v>4</v>
      </c>
      <c r="AX295" s="13" t="s">
        <v>85</v>
      </c>
      <c r="AY295" s="264" t="s">
        <v>166</v>
      </c>
    </row>
    <row r="296" s="1" customFormat="1" ht="24" customHeight="1">
      <c r="B296" s="37"/>
      <c r="C296" s="230" t="s">
        <v>535</v>
      </c>
      <c r="D296" s="230" t="s">
        <v>169</v>
      </c>
      <c r="E296" s="231" t="s">
        <v>536</v>
      </c>
      <c r="F296" s="232" t="s">
        <v>537</v>
      </c>
      <c r="G296" s="233" t="s">
        <v>172</v>
      </c>
      <c r="H296" s="234">
        <v>210</v>
      </c>
      <c r="I296" s="235"/>
      <c r="J296" s="236">
        <f>ROUND(I296*H296,2)</f>
        <v>0</v>
      </c>
      <c r="K296" s="232" t="s">
        <v>173</v>
      </c>
      <c r="L296" s="42"/>
      <c r="M296" s="237" t="s">
        <v>1</v>
      </c>
      <c r="N296" s="238" t="s">
        <v>43</v>
      </c>
      <c r="O296" s="85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AR296" s="241" t="s">
        <v>219</v>
      </c>
      <c r="AT296" s="241" t="s">
        <v>169</v>
      </c>
      <c r="AU296" s="241" t="s">
        <v>87</v>
      </c>
      <c r="AY296" s="16" t="s">
        <v>166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6" t="s">
        <v>85</v>
      </c>
      <c r="BK296" s="242">
        <f>ROUND(I296*H296,2)</f>
        <v>0</v>
      </c>
      <c r="BL296" s="16" t="s">
        <v>219</v>
      </c>
      <c r="BM296" s="241" t="s">
        <v>538</v>
      </c>
    </row>
    <row r="297" s="13" customFormat="1">
      <c r="B297" s="254"/>
      <c r="C297" s="255"/>
      <c r="D297" s="245" t="s">
        <v>176</v>
      </c>
      <c r="E297" s="256" t="s">
        <v>1</v>
      </c>
      <c r="F297" s="257" t="s">
        <v>539</v>
      </c>
      <c r="G297" s="255"/>
      <c r="H297" s="258">
        <v>210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AT297" s="264" t="s">
        <v>176</v>
      </c>
      <c r="AU297" s="264" t="s">
        <v>87</v>
      </c>
      <c r="AV297" s="13" t="s">
        <v>87</v>
      </c>
      <c r="AW297" s="13" t="s">
        <v>32</v>
      </c>
      <c r="AX297" s="13" t="s">
        <v>78</v>
      </c>
      <c r="AY297" s="264" t="s">
        <v>166</v>
      </c>
    </row>
    <row r="298" s="14" customFormat="1">
      <c r="B298" s="265"/>
      <c r="C298" s="266"/>
      <c r="D298" s="245" t="s">
        <v>176</v>
      </c>
      <c r="E298" s="267" t="s">
        <v>1</v>
      </c>
      <c r="F298" s="268" t="s">
        <v>181</v>
      </c>
      <c r="G298" s="266"/>
      <c r="H298" s="269">
        <v>210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AT298" s="275" t="s">
        <v>176</v>
      </c>
      <c r="AU298" s="275" t="s">
        <v>87</v>
      </c>
      <c r="AV298" s="14" t="s">
        <v>174</v>
      </c>
      <c r="AW298" s="14" t="s">
        <v>32</v>
      </c>
      <c r="AX298" s="14" t="s">
        <v>85</v>
      </c>
      <c r="AY298" s="275" t="s">
        <v>166</v>
      </c>
    </row>
    <row r="299" s="1" customFormat="1" ht="24" customHeight="1">
      <c r="B299" s="37"/>
      <c r="C299" s="276" t="s">
        <v>540</v>
      </c>
      <c r="D299" s="276" t="s">
        <v>300</v>
      </c>
      <c r="E299" s="277" t="s">
        <v>541</v>
      </c>
      <c r="F299" s="278" t="s">
        <v>542</v>
      </c>
      <c r="G299" s="279" t="s">
        <v>543</v>
      </c>
      <c r="H299" s="280">
        <v>525</v>
      </c>
      <c r="I299" s="281"/>
      <c r="J299" s="282">
        <f>ROUND(I299*H299,2)</f>
        <v>0</v>
      </c>
      <c r="K299" s="278" t="s">
        <v>173</v>
      </c>
      <c r="L299" s="283"/>
      <c r="M299" s="284" t="s">
        <v>1</v>
      </c>
      <c r="N299" s="285" t="s">
        <v>43</v>
      </c>
      <c r="O299" s="85"/>
      <c r="P299" s="239">
        <f>O299*H299</f>
        <v>0</v>
      </c>
      <c r="Q299" s="239">
        <v>0.001</v>
      </c>
      <c r="R299" s="239">
        <f>Q299*H299</f>
        <v>0.52500000000000002</v>
      </c>
      <c r="S299" s="239">
        <v>0</v>
      </c>
      <c r="T299" s="240">
        <f>S299*H299</f>
        <v>0</v>
      </c>
      <c r="AR299" s="241" t="s">
        <v>303</v>
      </c>
      <c r="AT299" s="241" t="s">
        <v>300</v>
      </c>
      <c r="AU299" s="241" t="s">
        <v>87</v>
      </c>
      <c r="AY299" s="16" t="s">
        <v>166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6" t="s">
        <v>85</v>
      </c>
      <c r="BK299" s="242">
        <f>ROUND(I299*H299,2)</f>
        <v>0</v>
      </c>
      <c r="BL299" s="16" t="s">
        <v>219</v>
      </c>
      <c r="BM299" s="241" t="s">
        <v>544</v>
      </c>
    </row>
    <row r="300" s="13" customFormat="1">
      <c r="B300" s="254"/>
      <c r="C300" s="255"/>
      <c r="D300" s="245" t="s">
        <v>176</v>
      </c>
      <c r="E300" s="255"/>
      <c r="F300" s="257" t="s">
        <v>545</v>
      </c>
      <c r="G300" s="255"/>
      <c r="H300" s="258">
        <v>525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AT300" s="264" t="s">
        <v>176</v>
      </c>
      <c r="AU300" s="264" t="s">
        <v>87</v>
      </c>
      <c r="AV300" s="13" t="s">
        <v>87</v>
      </c>
      <c r="AW300" s="13" t="s">
        <v>4</v>
      </c>
      <c r="AX300" s="13" t="s">
        <v>85</v>
      </c>
      <c r="AY300" s="264" t="s">
        <v>166</v>
      </c>
    </row>
    <row r="301" s="1" customFormat="1" ht="24" customHeight="1">
      <c r="B301" s="37"/>
      <c r="C301" s="230" t="s">
        <v>546</v>
      </c>
      <c r="D301" s="230" t="s">
        <v>169</v>
      </c>
      <c r="E301" s="231" t="s">
        <v>547</v>
      </c>
      <c r="F301" s="232" t="s">
        <v>548</v>
      </c>
      <c r="G301" s="233" t="s">
        <v>192</v>
      </c>
      <c r="H301" s="234">
        <v>1.315</v>
      </c>
      <c r="I301" s="235"/>
      <c r="J301" s="236">
        <f>ROUND(I301*H301,2)</f>
        <v>0</v>
      </c>
      <c r="K301" s="232" t="s">
        <v>173</v>
      </c>
      <c r="L301" s="42"/>
      <c r="M301" s="237" t="s">
        <v>1</v>
      </c>
      <c r="N301" s="238" t="s">
        <v>43</v>
      </c>
      <c r="O301" s="85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AR301" s="241" t="s">
        <v>219</v>
      </c>
      <c r="AT301" s="241" t="s">
        <v>169</v>
      </c>
      <c r="AU301" s="241" t="s">
        <v>87</v>
      </c>
      <c r="AY301" s="16" t="s">
        <v>166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6" t="s">
        <v>85</v>
      </c>
      <c r="BK301" s="242">
        <f>ROUND(I301*H301,2)</f>
        <v>0</v>
      </c>
      <c r="BL301" s="16" t="s">
        <v>219</v>
      </c>
      <c r="BM301" s="241" t="s">
        <v>549</v>
      </c>
    </row>
    <row r="302" s="11" customFormat="1" ht="22.8" customHeight="1">
      <c r="B302" s="214"/>
      <c r="C302" s="215"/>
      <c r="D302" s="216" t="s">
        <v>77</v>
      </c>
      <c r="E302" s="228" t="s">
        <v>550</v>
      </c>
      <c r="F302" s="228" t="s">
        <v>551</v>
      </c>
      <c r="G302" s="215"/>
      <c r="H302" s="215"/>
      <c r="I302" s="218"/>
      <c r="J302" s="229">
        <f>BK302</f>
        <v>0</v>
      </c>
      <c r="K302" s="215"/>
      <c r="L302" s="220"/>
      <c r="M302" s="221"/>
      <c r="N302" s="222"/>
      <c r="O302" s="222"/>
      <c r="P302" s="223">
        <f>SUM(P303:P327)</f>
        <v>0</v>
      </c>
      <c r="Q302" s="222"/>
      <c r="R302" s="223">
        <f>SUM(R303:R327)</f>
        <v>0.248025</v>
      </c>
      <c r="S302" s="222"/>
      <c r="T302" s="224">
        <f>SUM(T303:T327)</f>
        <v>1.7768250000000001</v>
      </c>
      <c r="AR302" s="225" t="s">
        <v>87</v>
      </c>
      <c r="AT302" s="226" t="s">
        <v>77</v>
      </c>
      <c r="AU302" s="226" t="s">
        <v>85</v>
      </c>
      <c r="AY302" s="225" t="s">
        <v>166</v>
      </c>
      <c r="BK302" s="227">
        <f>SUM(BK303:BK327)</f>
        <v>0</v>
      </c>
    </row>
    <row r="303" s="1" customFormat="1" ht="16.5" customHeight="1">
      <c r="B303" s="37"/>
      <c r="C303" s="230" t="s">
        <v>552</v>
      </c>
      <c r="D303" s="230" t="s">
        <v>169</v>
      </c>
      <c r="E303" s="231" t="s">
        <v>553</v>
      </c>
      <c r="F303" s="232" t="s">
        <v>554</v>
      </c>
      <c r="G303" s="233" t="s">
        <v>234</v>
      </c>
      <c r="H303" s="234">
        <v>45</v>
      </c>
      <c r="I303" s="235"/>
      <c r="J303" s="236">
        <f>ROUND(I303*H303,2)</f>
        <v>0</v>
      </c>
      <c r="K303" s="232" t="s">
        <v>173</v>
      </c>
      <c r="L303" s="42"/>
      <c r="M303" s="237" t="s">
        <v>1</v>
      </c>
      <c r="N303" s="238" t="s">
        <v>43</v>
      </c>
      <c r="O303" s="85"/>
      <c r="P303" s="239">
        <f>O303*H303</f>
        <v>0</v>
      </c>
      <c r="Q303" s="239">
        <v>0</v>
      </c>
      <c r="R303" s="239">
        <f>Q303*H303</f>
        <v>0</v>
      </c>
      <c r="S303" s="239">
        <v>0.014919999999999999</v>
      </c>
      <c r="T303" s="240">
        <f>S303*H303</f>
        <v>0.6714</v>
      </c>
      <c r="AR303" s="241" t="s">
        <v>219</v>
      </c>
      <c r="AT303" s="241" t="s">
        <v>169</v>
      </c>
      <c r="AU303" s="241" t="s">
        <v>87</v>
      </c>
      <c r="AY303" s="16" t="s">
        <v>166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6" t="s">
        <v>85</v>
      </c>
      <c r="BK303" s="242">
        <f>ROUND(I303*H303,2)</f>
        <v>0</v>
      </c>
      <c r="BL303" s="16" t="s">
        <v>219</v>
      </c>
      <c r="BM303" s="241" t="s">
        <v>555</v>
      </c>
    </row>
    <row r="304" s="1" customFormat="1" ht="16.5" customHeight="1">
      <c r="B304" s="37"/>
      <c r="C304" s="230" t="s">
        <v>556</v>
      </c>
      <c r="D304" s="230" t="s">
        <v>169</v>
      </c>
      <c r="E304" s="231" t="s">
        <v>557</v>
      </c>
      <c r="F304" s="232" t="s">
        <v>558</v>
      </c>
      <c r="G304" s="233" t="s">
        <v>234</v>
      </c>
      <c r="H304" s="234">
        <v>22.5</v>
      </c>
      <c r="I304" s="235"/>
      <c r="J304" s="236">
        <f>ROUND(I304*H304,2)</f>
        <v>0</v>
      </c>
      <c r="K304" s="232" t="s">
        <v>173</v>
      </c>
      <c r="L304" s="42"/>
      <c r="M304" s="237" t="s">
        <v>1</v>
      </c>
      <c r="N304" s="238" t="s">
        <v>43</v>
      </c>
      <c r="O304" s="85"/>
      <c r="P304" s="239">
        <f>O304*H304</f>
        <v>0</v>
      </c>
      <c r="Q304" s="239">
        <v>0</v>
      </c>
      <c r="R304" s="239">
        <f>Q304*H304</f>
        <v>0</v>
      </c>
      <c r="S304" s="239">
        <v>0.03065</v>
      </c>
      <c r="T304" s="240">
        <f>S304*H304</f>
        <v>0.68962500000000004</v>
      </c>
      <c r="AR304" s="241" t="s">
        <v>219</v>
      </c>
      <c r="AT304" s="241" t="s">
        <v>169</v>
      </c>
      <c r="AU304" s="241" t="s">
        <v>87</v>
      </c>
      <c r="AY304" s="16" t="s">
        <v>166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6" t="s">
        <v>85</v>
      </c>
      <c r="BK304" s="242">
        <f>ROUND(I304*H304,2)</f>
        <v>0</v>
      </c>
      <c r="BL304" s="16" t="s">
        <v>219</v>
      </c>
      <c r="BM304" s="241" t="s">
        <v>559</v>
      </c>
    </row>
    <row r="305" s="13" customFormat="1">
      <c r="B305" s="254"/>
      <c r="C305" s="255"/>
      <c r="D305" s="245" t="s">
        <v>176</v>
      </c>
      <c r="E305" s="256" t="s">
        <v>1</v>
      </c>
      <c r="F305" s="257" t="s">
        <v>560</v>
      </c>
      <c r="G305" s="255"/>
      <c r="H305" s="258">
        <v>22.5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AT305" s="264" t="s">
        <v>176</v>
      </c>
      <c r="AU305" s="264" t="s">
        <v>87</v>
      </c>
      <c r="AV305" s="13" t="s">
        <v>87</v>
      </c>
      <c r="AW305" s="13" t="s">
        <v>32</v>
      </c>
      <c r="AX305" s="13" t="s">
        <v>78</v>
      </c>
      <c r="AY305" s="264" t="s">
        <v>166</v>
      </c>
    </row>
    <row r="306" s="14" customFormat="1">
      <c r="B306" s="265"/>
      <c r="C306" s="266"/>
      <c r="D306" s="245" t="s">
        <v>176</v>
      </c>
      <c r="E306" s="267" t="s">
        <v>1</v>
      </c>
      <c r="F306" s="268" t="s">
        <v>181</v>
      </c>
      <c r="G306" s="266"/>
      <c r="H306" s="269">
        <v>22.5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AT306" s="275" t="s">
        <v>176</v>
      </c>
      <c r="AU306" s="275" t="s">
        <v>87</v>
      </c>
      <c r="AV306" s="14" t="s">
        <v>174</v>
      </c>
      <c r="AW306" s="14" t="s">
        <v>32</v>
      </c>
      <c r="AX306" s="14" t="s">
        <v>85</v>
      </c>
      <c r="AY306" s="275" t="s">
        <v>166</v>
      </c>
    </row>
    <row r="307" s="1" customFormat="1" ht="16.5" customHeight="1">
      <c r="B307" s="37"/>
      <c r="C307" s="230" t="s">
        <v>561</v>
      </c>
      <c r="D307" s="230" t="s">
        <v>169</v>
      </c>
      <c r="E307" s="231" t="s">
        <v>562</v>
      </c>
      <c r="F307" s="232" t="s">
        <v>563</v>
      </c>
      <c r="G307" s="233" t="s">
        <v>218</v>
      </c>
      <c r="H307" s="234">
        <v>2</v>
      </c>
      <c r="I307" s="235"/>
      <c r="J307" s="236">
        <f>ROUND(I307*H307,2)</f>
        <v>0</v>
      </c>
      <c r="K307" s="232" t="s">
        <v>173</v>
      </c>
      <c r="L307" s="42"/>
      <c r="M307" s="237" t="s">
        <v>1</v>
      </c>
      <c r="N307" s="238" t="s">
        <v>43</v>
      </c>
      <c r="O307" s="85"/>
      <c r="P307" s="239">
        <f>O307*H307</f>
        <v>0</v>
      </c>
      <c r="Q307" s="239">
        <v>0.022200000000000001</v>
      </c>
      <c r="R307" s="239">
        <f>Q307*H307</f>
        <v>0.044400000000000002</v>
      </c>
      <c r="S307" s="239">
        <v>0</v>
      </c>
      <c r="T307" s="240">
        <f>S307*H307</f>
        <v>0</v>
      </c>
      <c r="AR307" s="241" t="s">
        <v>219</v>
      </c>
      <c r="AT307" s="241" t="s">
        <v>169</v>
      </c>
      <c r="AU307" s="241" t="s">
        <v>87</v>
      </c>
      <c r="AY307" s="16" t="s">
        <v>166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6" t="s">
        <v>85</v>
      </c>
      <c r="BK307" s="242">
        <f>ROUND(I307*H307,2)</f>
        <v>0</v>
      </c>
      <c r="BL307" s="16" t="s">
        <v>219</v>
      </c>
      <c r="BM307" s="241" t="s">
        <v>564</v>
      </c>
    </row>
    <row r="308" s="1" customFormat="1" ht="16.5" customHeight="1">
      <c r="B308" s="37"/>
      <c r="C308" s="230" t="s">
        <v>565</v>
      </c>
      <c r="D308" s="230" t="s">
        <v>169</v>
      </c>
      <c r="E308" s="231" t="s">
        <v>566</v>
      </c>
      <c r="F308" s="232" t="s">
        <v>567</v>
      </c>
      <c r="G308" s="233" t="s">
        <v>234</v>
      </c>
      <c r="H308" s="234">
        <v>210</v>
      </c>
      <c r="I308" s="235"/>
      <c r="J308" s="236">
        <f>ROUND(I308*H308,2)</f>
        <v>0</v>
      </c>
      <c r="K308" s="232" t="s">
        <v>173</v>
      </c>
      <c r="L308" s="42"/>
      <c r="M308" s="237" t="s">
        <v>1</v>
      </c>
      <c r="N308" s="238" t="s">
        <v>43</v>
      </c>
      <c r="O308" s="85"/>
      <c r="P308" s="239">
        <f>O308*H308</f>
        <v>0</v>
      </c>
      <c r="Q308" s="239">
        <v>0</v>
      </c>
      <c r="R308" s="239">
        <f>Q308*H308</f>
        <v>0</v>
      </c>
      <c r="S308" s="239">
        <v>0.00198</v>
      </c>
      <c r="T308" s="240">
        <f>S308*H308</f>
        <v>0.4158</v>
      </c>
      <c r="AR308" s="241" t="s">
        <v>219</v>
      </c>
      <c r="AT308" s="241" t="s">
        <v>169</v>
      </c>
      <c r="AU308" s="241" t="s">
        <v>87</v>
      </c>
      <c r="AY308" s="16" t="s">
        <v>166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6" t="s">
        <v>85</v>
      </c>
      <c r="BK308" s="242">
        <f>ROUND(I308*H308,2)</f>
        <v>0</v>
      </c>
      <c r="BL308" s="16" t="s">
        <v>219</v>
      </c>
      <c r="BM308" s="241" t="s">
        <v>568</v>
      </c>
    </row>
    <row r="309" s="13" customFormat="1">
      <c r="B309" s="254"/>
      <c r="C309" s="255"/>
      <c r="D309" s="245" t="s">
        <v>176</v>
      </c>
      <c r="E309" s="256" t="s">
        <v>1</v>
      </c>
      <c r="F309" s="257" t="s">
        <v>374</v>
      </c>
      <c r="G309" s="255"/>
      <c r="H309" s="258">
        <v>120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AT309" s="264" t="s">
        <v>176</v>
      </c>
      <c r="AU309" s="264" t="s">
        <v>87</v>
      </c>
      <c r="AV309" s="13" t="s">
        <v>87</v>
      </c>
      <c r="AW309" s="13" t="s">
        <v>32</v>
      </c>
      <c r="AX309" s="13" t="s">
        <v>78</v>
      </c>
      <c r="AY309" s="264" t="s">
        <v>166</v>
      </c>
    </row>
    <row r="310" s="13" customFormat="1">
      <c r="B310" s="254"/>
      <c r="C310" s="255"/>
      <c r="D310" s="245" t="s">
        <v>176</v>
      </c>
      <c r="E310" s="256" t="s">
        <v>1</v>
      </c>
      <c r="F310" s="257" t="s">
        <v>569</v>
      </c>
      <c r="G310" s="255"/>
      <c r="H310" s="258">
        <v>90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AT310" s="264" t="s">
        <v>176</v>
      </c>
      <c r="AU310" s="264" t="s">
        <v>87</v>
      </c>
      <c r="AV310" s="13" t="s">
        <v>87</v>
      </c>
      <c r="AW310" s="13" t="s">
        <v>32</v>
      </c>
      <c r="AX310" s="13" t="s">
        <v>78</v>
      </c>
      <c r="AY310" s="264" t="s">
        <v>166</v>
      </c>
    </row>
    <row r="311" s="14" customFormat="1">
      <c r="B311" s="265"/>
      <c r="C311" s="266"/>
      <c r="D311" s="245" t="s">
        <v>176</v>
      </c>
      <c r="E311" s="267" t="s">
        <v>1</v>
      </c>
      <c r="F311" s="268" t="s">
        <v>181</v>
      </c>
      <c r="G311" s="266"/>
      <c r="H311" s="269">
        <v>210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AT311" s="275" t="s">
        <v>176</v>
      </c>
      <c r="AU311" s="275" t="s">
        <v>87</v>
      </c>
      <c r="AV311" s="14" t="s">
        <v>174</v>
      </c>
      <c r="AW311" s="14" t="s">
        <v>32</v>
      </c>
      <c r="AX311" s="14" t="s">
        <v>85</v>
      </c>
      <c r="AY311" s="275" t="s">
        <v>166</v>
      </c>
    </row>
    <row r="312" s="1" customFormat="1" ht="16.5" customHeight="1">
      <c r="B312" s="37"/>
      <c r="C312" s="230" t="s">
        <v>570</v>
      </c>
      <c r="D312" s="230" t="s">
        <v>169</v>
      </c>
      <c r="E312" s="231" t="s">
        <v>571</v>
      </c>
      <c r="F312" s="232" t="s">
        <v>572</v>
      </c>
      <c r="G312" s="233" t="s">
        <v>218</v>
      </c>
      <c r="H312" s="234">
        <v>15</v>
      </c>
      <c r="I312" s="235"/>
      <c r="J312" s="236">
        <f>ROUND(I312*H312,2)</f>
        <v>0</v>
      </c>
      <c r="K312" s="232" t="s">
        <v>173</v>
      </c>
      <c r="L312" s="42"/>
      <c r="M312" s="237" t="s">
        <v>1</v>
      </c>
      <c r="N312" s="238" t="s">
        <v>43</v>
      </c>
      <c r="O312" s="85"/>
      <c r="P312" s="239">
        <f>O312*H312</f>
        <v>0</v>
      </c>
      <c r="Q312" s="239">
        <v>0.0018</v>
      </c>
      <c r="R312" s="239">
        <f>Q312*H312</f>
        <v>0.027</v>
      </c>
      <c r="S312" s="239">
        <v>0</v>
      </c>
      <c r="T312" s="240">
        <f>S312*H312</f>
        <v>0</v>
      </c>
      <c r="AR312" s="241" t="s">
        <v>219</v>
      </c>
      <c r="AT312" s="241" t="s">
        <v>169</v>
      </c>
      <c r="AU312" s="241" t="s">
        <v>87</v>
      </c>
      <c r="AY312" s="16" t="s">
        <v>166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6" t="s">
        <v>85</v>
      </c>
      <c r="BK312" s="242">
        <f>ROUND(I312*H312,2)</f>
        <v>0</v>
      </c>
      <c r="BL312" s="16" t="s">
        <v>219</v>
      </c>
      <c r="BM312" s="241" t="s">
        <v>573</v>
      </c>
    </row>
    <row r="313" s="1" customFormat="1" ht="16.5" customHeight="1">
      <c r="B313" s="37"/>
      <c r="C313" s="230" t="s">
        <v>574</v>
      </c>
      <c r="D313" s="230" t="s">
        <v>169</v>
      </c>
      <c r="E313" s="231" t="s">
        <v>575</v>
      </c>
      <c r="F313" s="232" t="s">
        <v>576</v>
      </c>
      <c r="G313" s="233" t="s">
        <v>218</v>
      </c>
      <c r="H313" s="234">
        <v>15</v>
      </c>
      <c r="I313" s="235"/>
      <c r="J313" s="236">
        <f>ROUND(I313*H313,2)</f>
        <v>0</v>
      </c>
      <c r="K313" s="232" t="s">
        <v>173</v>
      </c>
      <c r="L313" s="42"/>
      <c r="M313" s="237" t="s">
        <v>1</v>
      </c>
      <c r="N313" s="238" t="s">
        <v>43</v>
      </c>
      <c r="O313" s="85"/>
      <c r="P313" s="239">
        <f>O313*H313</f>
        <v>0</v>
      </c>
      <c r="Q313" s="239">
        <v>0.0013400000000000001</v>
      </c>
      <c r="R313" s="239">
        <f>Q313*H313</f>
        <v>0.0201</v>
      </c>
      <c r="S313" s="239">
        <v>0</v>
      </c>
      <c r="T313" s="240">
        <f>S313*H313</f>
        <v>0</v>
      </c>
      <c r="AR313" s="241" t="s">
        <v>219</v>
      </c>
      <c r="AT313" s="241" t="s">
        <v>169</v>
      </c>
      <c r="AU313" s="241" t="s">
        <v>87</v>
      </c>
      <c r="AY313" s="16" t="s">
        <v>166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6" t="s">
        <v>85</v>
      </c>
      <c r="BK313" s="242">
        <f>ROUND(I313*H313,2)</f>
        <v>0</v>
      </c>
      <c r="BL313" s="16" t="s">
        <v>219</v>
      </c>
      <c r="BM313" s="241" t="s">
        <v>577</v>
      </c>
    </row>
    <row r="314" s="1" customFormat="1" ht="16.5" customHeight="1">
      <c r="B314" s="37"/>
      <c r="C314" s="230" t="s">
        <v>578</v>
      </c>
      <c r="D314" s="230" t="s">
        <v>169</v>
      </c>
      <c r="E314" s="231" t="s">
        <v>579</v>
      </c>
      <c r="F314" s="232" t="s">
        <v>580</v>
      </c>
      <c r="G314" s="233" t="s">
        <v>234</v>
      </c>
      <c r="H314" s="234">
        <v>90</v>
      </c>
      <c r="I314" s="235"/>
      <c r="J314" s="236">
        <f>ROUND(I314*H314,2)</f>
        <v>0</v>
      </c>
      <c r="K314" s="232" t="s">
        <v>173</v>
      </c>
      <c r="L314" s="42"/>
      <c r="M314" s="237" t="s">
        <v>1</v>
      </c>
      <c r="N314" s="238" t="s">
        <v>43</v>
      </c>
      <c r="O314" s="85"/>
      <c r="P314" s="239">
        <f>O314*H314</f>
        <v>0</v>
      </c>
      <c r="Q314" s="239">
        <v>0.0012099999999999999</v>
      </c>
      <c r="R314" s="239">
        <f>Q314*H314</f>
        <v>0.1089</v>
      </c>
      <c r="S314" s="239">
        <v>0</v>
      </c>
      <c r="T314" s="240">
        <f>S314*H314</f>
        <v>0</v>
      </c>
      <c r="AR314" s="241" t="s">
        <v>219</v>
      </c>
      <c r="AT314" s="241" t="s">
        <v>169</v>
      </c>
      <c r="AU314" s="241" t="s">
        <v>87</v>
      </c>
      <c r="AY314" s="16" t="s">
        <v>166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6" t="s">
        <v>85</v>
      </c>
      <c r="BK314" s="242">
        <f>ROUND(I314*H314,2)</f>
        <v>0</v>
      </c>
      <c r="BL314" s="16" t="s">
        <v>219</v>
      </c>
      <c r="BM314" s="241" t="s">
        <v>581</v>
      </c>
    </row>
    <row r="315" s="13" customFormat="1">
      <c r="B315" s="254"/>
      <c r="C315" s="255"/>
      <c r="D315" s="245" t="s">
        <v>176</v>
      </c>
      <c r="E315" s="256" t="s">
        <v>1</v>
      </c>
      <c r="F315" s="257" t="s">
        <v>569</v>
      </c>
      <c r="G315" s="255"/>
      <c r="H315" s="258">
        <v>90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176</v>
      </c>
      <c r="AU315" s="264" t="s">
        <v>87</v>
      </c>
      <c r="AV315" s="13" t="s">
        <v>87</v>
      </c>
      <c r="AW315" s="13" t="s">
        <v>32</v>
      </c>
      <c r="AX315" s="13" t="s">
        <v>78</v>
      </c>
      <c r="AY315" s="264" t="s">
        <v>166</v>
      </c>
    </row>
    <row r="316" s="14" customFormat="1">
      <c r="B316" s="265"/>
      <c r="C316" s="266"/>
      <c r="D316" s="245" t="s">
        <v>176</v>
      </c>
      <c r="E316" s="267" t="s">
        <v>1</v>
      </c>
      <c r="F316" s="268" t="s">
        <v>181</v>
      </c>
      <c r="G316" s="266"/>
      <c r="H316" s="269">
        <v>90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AT316" s="275" t="s">
        <v>176</v>
      </c>
      <c r="AU316" s="275" t="s">
        <v>87</v>
      </c>
      <c r="AV316" s="14" t="s">
        <v>174</v>
      </c>
      <c r="AW316" s="14" t="s">
        <v>32</v>
      </c>
      <c r="AX316" s="14" t="s">
        <v>85</v>
      </c>
      <c r="AY316" s="275" t="s">
        <v>166</v>
      </c>
    </row>
    <row r="317" s="1" customFormat="1" ht="16.5" customHeight="1">
      <c r="B317" s="37"/>
      <c r="C317" s="230" t="s">
        <v>582</v>
      </c>
      <c r="D317" s="230" t="s">
        <v>169</v>
      </c>
      <c r="E317" s="231" t="s">
        <v>583</v>
      </c>
      <c r="F317" s="232" t="s">
        <v>584</v>
      </c>
      <c r="G317" s="233" t="s">
        <v>234</v>
      </c>
      <c r="H317" s="234">
        <v>60</v>
      </c>
      <c r="I317" s="235"/>
      <c r="J317" s="236">
        <f>ROUND(I317*H317,2)</f>
        <v>0</v>
      </c>
      <c r="K317" s="232" t="s">
        <v>173</v>
      </c>
      <c r="L317" s="42"/>
      <c r="M317" s="237" t="s">
        <v>1</v>
      </c>
      <c r="N317" s="238" t="s">
        <v>43</v>
      </c>
      <c r="O317" s="85"/>
      <c r="P317" s="239">
        <f>O317*H317</f>
        <v>0</v>
      </c>
      <c r="Q317" s="239">
        <v>0.00029</v>
      </c>
      <c r="R317" s="239">
        <f>Q317*H317</f>
        <v>0.017399999999999999</v>
      </c>
      <c r="S317" s="239">
        <v>0</v>
      </c>
      <c r="T317" s="240">
        <f>S317*H317</f>
        <v>0</v>
      </c>
      <c r="AR317" s="241" t="s">
        <v>219</v>
      </c>
      <c r="AT317" s="241" t="s">
        <v>169</v>
      </c>
      <c r="AU317" s="241" t="s">
        <v>87</v>
      </c>
      <c r="AY317" s="16" t="s">
        <v>166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6" t="s">
        <v>85</v>
      </c>
      <c r="BK317" s="242">
        <f>ROUND(I317*H317,2)</f>
        <v>0</v>
      </c>
      <c r="BL317" s="16" t="s">
        <v>219</v>
      </c>
      <c r="BM317" s="241" t="s">
        <v>585</v>
      </c>
    </row>
    <row r="318" s="13" customFormat="1">
      <c r="B318" s="254"/>
      <c r="C318" s="255"/>
      <c r="D318" s="245" t="s">
        <v>176</v>
      </c>
      <c r="E318" s="256" t="s">
        <v>1</v>
      </c>
      <c r="F318" s="257" t="s">
        <v>288</v>
      </c>
      <c r="G318" s="255"/>
      <c r="H318" s="258">
        <v>60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AT318" s="264" t="s">
        <v>176</v>
      </c>
      <c r="AU318" s="264" t="s">
        <v>87</v>
      </c>
      <c r="AV318" s="13" t="s">
        <v>87</v>
      </c>
      <c r="AW318" s="13" t="s">
        <v>32</v>
      </c>
      <c r="AX318" s="13" t="s">
        <v>78</v>
      </c>
      <c r="AY318" s="264" t="s">
        <v>166</v>
      </c>
    </row>
    <row r="319" s="14" customFormat="1">
      <c r="B319" s="265"/>
      <c r="C319" s="266"/>
      <c r="D319" s="245" t="s">
        <v>176</v>
      </c>
      <c r="E319" s="267" t="s">
        <v>1</v>
      </c>
      <c r="F319" s="268" t="s">
        <v>181</v>
      </c>
      <c r="G319" s="266"/>
      <c r="H319" s="269">
        <v>60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AT319" s="275" t="s">
        <v>176</v>
      </c>
      <c r="AU319" s="275" t="s">
        <v>87</v>
      </c>
      <c r="AV319" s="14" t="s">
        <v>174</v>
      </c>
      <c r="AW319" s="14" t="s">
        <v>32</v>
      </c>
      <c r="AX319" s="14" t="s">
        <v>85</v>
      </c>
      <c r="AY319" s="275" t="s">
        <v>166</v>
      </c>
    </row>
    <row r="320" s="1" customFormat="1" ht="16.5" customHeight="1">
      <c r="B320" s="37"/>
      <c r="C320" s="230" t="s">
        <v>586</v>
      </c>
      <c r="D320" s="230" t="s">
        <v>169</v>
      </c>
      <c r="E320" s="231" t="s">
        <v>587</v>
      </c>
      <c r="F320" s="232" t="s">
        <v>588</v>
      </c>
      <c r="G320" s="233" t="s">
        <v>234</v>
      </c>
      <c r="H320" s="234">
        <v>37.5</v>
      </c>
      <c r="I320" s="235"/>
      <c r="J320" s="236">
        <f>ROUND(I320*H320,2)</f>
        <v>0</v>
      </c>
      <c r="K320" s="232" t="s">
        <v>173</v>
      </c>
      <c r="L320" s="42"/>
      <c r="M320" s="237" t="s">
        <v>1</v>
      </c>
      <c r="N320" s="238" t="s">
        <v>43</v>
      </c>
      <c r="O320" s="85"/>
      <c r="P320" s="239">
        <f>O320*H320</f>
        <v>0</v>
      </c>
      <c r="Q320" s="239">
        <v>0.00035</v>
      </c>
      <c r="R320" s="239">
        <f>Q320*H320</f>
        <v>0.013125</v>
      </c>
      <c r="S320" s="239">
        <v>0</v>
      </c>
      <c r="T320" s="240">
        <f>S320*H320</f>
        <v>0</v>
      </c>
      <c r="AR320" s="241" t="s">
        <v>219</v>
      </c>
      <c r="AT320" s="241" t="s">
        <v>169</v>
      </c>
      <c r="AU320" s="241" t="s">
        <v>87</v>
      </c>
      <c r="AY320" s="16" t="s">
        <v>166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6" t="s">
        <v>85</v>
      </c>
      <c r="BK320" s="242">
        <f>ROUND(I320*H320,2)</f>
        <v>0</v>
      </c>
      <c r="BL320" s="16" t="s">
        <v>219</v>
      </c>
      <c r="BM320" s="241" t="s">
        <v>589</v>
      </c>
    </row>
    <row r="321" s="13" customFormat="1">
      <c r="B321" s="254"/>
      <c r="C321" s="255"/>
      <c r="D321" s="245" t="s">
        <v>176</v>
      </c>
      <c r="E321" s="256" t="s">
        <v>1</v>
      </c>
      <c r="F321" s="257" t="s">
        <v>590</v>
      </c>
      <c r="G321" s="255"/>
      <c r="H321" s="258">
        <v>37.5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AT321" s="264" t="s">
        <v>176</v>
      </c>
      <c r="AU321" s="264" t="s">
        <v>87</v>
      </c>
      <c r="AV321" s="13" t="s">
        <v>87</v>
      </c>
      <c r="AW321" s="13" t="s">
        <v>32</v>
      </c>
      <c r="AX321" s="13" t="s">
        <v>78</v>
      </c>
      <c r="AY321" s="264" t="s">
        <v>166</v>
      </c>
    </row>
    <row r="322" s="14" customFormat="1">
      <c r="B322" s="265"/>
      <c r="C322" s="266"/>
      <c r="D322" s="245" t="s">
        <v>176</v>
      </c>
      <c r="E322" s="267" t="s">
        <v>1</v>
      </c>
      <c r="F322" s="268" t="s">
        <v>181</v>
      </c>
      <c r="G322" s="266"/>
      <c r="H322" s="269">
        <v>37.5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AT322" s="275" t="s">
        <v>176</v>
      </c>
      <c r="AU322" s="275" t="s">
        <v>87</v>
      </c>
      <c r="AV322" s="14" t="s">
        <v>174</v>
      </c>
      <c r="AW322" s="14" t="s">
        <v>32</v>
      </c>
      <c r="AX322" s="14" t="s">
        <v>85</v>
      </c>
      <c r="AY322" s="275" t="s">
        <v>166</v>
      </c>
    </row>
    <row r="323" s="1" customFormat="1" ht="16.5" customHeight="1">
      <c r="B323" s="37"/>
      <c r="C323" s="230" t="s">
        <v>591</v>
      </c>
      <c r="D323" s="230" t="s">
        <v>169</v>
      </c>
      <c r="E323" s="231" t="s">
        <v>592</v>
      </c>
      <c r="F323" s="232" t="s">
        <v>593</v>
      </c>
      <c r="G323" s="233" t="s">
        <v>234</v>
      </c>
      <c r="H323" s="234">
        <v>15</v>
      </c>
      <c r="I323" s="235"/>
      <c r="J323" s="236">
        <f>ROUND(I323*H323,2)</f>
        <v>0</v>
      </c>
      <c r="K323" s="232" t="s">
        <v>173</v>
      </c>
      <c r="L323" s="42"/>
      <c r="M323" s="237" t="s">
        <v>1</v>
      </c>
      <c r="N323" s="238" t="s">
        <v>43</v>
      </c>
      <c r="O323" s="85"/>
      <c r="P323" s="239">
        <f>O323*H323</f>
        <v>0</v>
      </c>
      <c r="Q323" s="239">
        <v>0.00114</v>
      </c>
      <c r="R323" s="239">
        <f>Q323*H323</f>
        <v>0.017100000000000001</v>
      </c>
      <c r="S323" s="239">
        <v>0</v>
      </c>
      <c r="T323" s="240">
        <f>S323*H323</f>
        <v>0</v>
      </c>
      <c r="AR323" s="241" t="s">
        <v>219</v>
      </c>
      <c r="AT323" s="241" t="s">
        <v>169</v>
      </c>
      <c r="AU323" s="241" t="s">
        <v>87</v>
      </c>
      <c r="AY323" s="16" t="s">
        <v>166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6" t="s">
        <v>85</v>
      </c>
      <c r="BK323" s="242">
        <f>ROUND(I323*H323,2)</f>
        <v>0</v>
      </c>
      <c r="BL323" s="16" t="s">
        <v>219</v>
      </c>
      <c r="BM323" s="241" t="s">
        <v>594</v>
      </c>
    </row>
    <row r="324" s="13" customFormat="1">
      <c r="B324" s="254"/>
      <c r="C324" s="255"/>
      <c r="D324" s="245" t="s">
        <v>176</v>
      </c>
      <c r="E324" s="256" t="s">
        <v>1</v>
      </c>
      <c r="F324" s="257" t="s">
        <v>394</v>
      </c>
      <c r="G324" s="255"/>
      <c r="H324" s="258">
        <v>15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AT324" s="264" t="s">
        <v>176</v>
      </c>
      <c r="AU324" s="264" t="s">
        <v>87</v>
      </c>
      <c r="AV324" s="13" t="s">
        <v>87</v>
      </c>
      <c r="AW324" s="13" t="s">
        <v>32</v>
      </c>
      <c r="AX324" s="13" t="s">
        <v>78</v>
      </c>
      <c r="AY324" s="264" t="s">
        <v>166</v>
      </c>
    </row>
    <row r="325" s="14" customFormat="1">
      <c r="B325" s="265"/>
      <c r="C325" s="266"/>
      <c r="D325" s="245" t="s">
        <v>176</v>
      </c>
      <c r="E325" s="267" t="s">
        <v>1</v>
      </c>
      <c r="F325" s="268" t="s">
        <v>181</v>
      </c>
      <c r="G325" s="266"/>
      <c r="H325" s="269">
        <v>15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AT325" s="275" t="s">
        <v>176</v>
      </c>
      <c r="AU325" s="275" t="s">
        <v>87</v>
      </c>
      <c r="AV325" s="14" t="s">
        <v>174</v>
      </c>
      <c r="AW325" s="14" t="s">
        <v>32</v>
      </c>
      <c r="AX325" s="14" t="s">
        <v>85</v>
      </c>
      <c r="AY325" s="275" t="s">
        <v>166</v>
      </c>
    </row>
    <row r="326" s="1" customFormat="1" ht="16.5" customHeight="1">
      <c r="B326" s="37"/>
      <c r="C326" s="230" t="s">
        <v>595</v>
      </c>
      <c r="D326" s="230" t="s">
        <v>169</v>
      </c>
      <c r="E326" s="231" t="s">
        <v>596</v>
      </c>
      <c r="F326" s="232" t="s">
        <v>597</v>
      </c>
      <c r="G326" s="233" t="s">
        <v>234</v>
      </c>
      <c r="H326" s="234">
        <v>90</v>
      </c>
      <c r="I326" s="235"/>
      <c r="J326" s="236">
        <f>ROUND(I326*H326,2)</f>
        <v>0</v>
      </c>
      <c r="K326" s="232" t="s">
        <v>173</v>
      </c>
      <c r="L326" s="42"/>
      <c r="M326" s="237" t="s">
        <v>1</v>
      </c>
      <c r="N326" s="238" t="s">
        <v>43</v>
      </c>
      <c r="O326" s="85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AR326" s="241" t="s">
        <v>219</v>
      </c>
      <c r="AT326" s="241" t="s">
        <v>169</v>
      </c>
      <c r="AU326" s="241" t="s">
        <v>87</v>
      </c>
      <c r="AY326" s="16" t="s">
        <v>166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6" t="s">
        <v>85</v>
      </c>
      <c r="BK326" s="242">
        <f>ROUND(I326*H326,2)</f>
        <v>0</v>
      </c>
      <c r="BL326" s="16" t="s">
        <v>219</v>
      </c>
      <c r="BM326" s="241" t="s">
        <v>598</v>
      </c>
    </row>
    <row r="327" s="1" customFormat="1" ht="24" customHeight="1">
      <c r="B327" s="37"/>
      <c r="C327" s="230" t="s">
        <v>599</v>
      </c>
      <c r="D327" s="230" t="s">
        <v>169</v>
      </c>
      <c r="E327" s="231" t="s">
        <v>600</v>
      </c>
      <c r="F327" s="232" t="s">
        <v>601</v>
      </c>
      <c r="G327" s="233" t="s">
        <v>192</v>
      </c>
      <c r="H327" s="234">
        <v>0.248</v>
      </c>
      <c r="I327" s="235"/>
      <c r="J327" s="236">
        <f>ROUND(I327*H327,2)</f>
        <v>0</v>
      </c>
      <c r="K327" s="232" t="s">
        <v>173</v>
      </c>
      <c r="L327" s="42"/>
      <c r="M327" s="237" t="s">
        <v>1</v>
      </c>
      <c r="N327" s="238" t="s">
        <v>43</v>
      </c>
      <c r="O327" s="85"/>
      <c r="P327" s="239">
        <f>O327*H327</f>
        <v>0</v>
      </c>
      <c r="Q327" s="239">
        <v>0</v>
      </c>
      <c r="R327" s="239">
        <f>Q327*H327</f>
        <v>0</v>
      </c>
      <c r="S327" s="239">
        <v>0</v>
      </c>
      <c r="T327" s="240">
        <f>S327*H327</f>
        <v>0</v>
      </c>
      <c r="AR327" s="241" t="s">
        <v>219</v>
      </c>
      <c r="AT327" s="241" t="s">
        <v>169</v>
      </c>
      <c r="AU327" s="241" t="s">
        <v>87</v>
      </c>
      <c r="AY327" s="16" t="s">
        <v>166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6" t="s">
        <v>85</v>
      </c>
      <c r="BK327" s="242">
        <f>ROUND(I327*H327,2)</f>
        <v>0</v>
      </c>
      <c r="BL327" s="16" t="s">
        <v>219</v>
      </c>
      <c r="BM327" s="241" t="s">
        <v>602</v>
      </c>
    </row>
    <row r="328" s="11" customFormat="1" ht="22.8" customHeight="1">
      <c r="B328" s="214"/>
      <c r="C328" s="215"/>
      <c r="D328" s="216" t="s">
        <v>77</v>
      </c>
      <c r="E328" s="228" t="s">
        <v>603</v>
      </c>
      <c r="F328" s="228" t="s">
        <v>604</v>
      </c>
      <c r="G328" s="215"/>
      <c r="H328" s="215"/>
      <c r="I328" s="218"/>
      <c r="J328" s="229">
        <f>BK328</f>
        <v>0</v>
      </c>
      <c r="K328" s="215"/>
      <c r="L328" s="220"/>
      <c r="M328" s="221"/>
      <c r="N328" s="222"/>
      <c r="O328" s="222"/>
      <c r="P328" s="223">
        <f>SUM(P329:P359)</f>
        <v>0</v>
      </c>
      <c r="Q328" s="222"/>
      <c r="R328" s="223">
        <f>SUM(R329:R359)</f>
        <v>0.51078500000000004</v>
      </c>
      <c r="S328" s="222"/>
      <c r="T328" s="224">
        <f>SUM(T329:T359)</f>
        <v>0.51119999999999999</v>
      </c>
      <c r="AR328" s="225" t="s">
        <v>87</v>
      </c>
      <c r="AT328" s="226" t="s">
        <v>77</v>
      </c>
      <c r="AU328" s="226" t="s">
        <v>85</v>
      </c>
      <c r="AY328" s="225" t="s">
        <v>166</v>
      </c>
      <c r="BK328" s="227">
        <f>SUM(BK329:BK359)</f>
        <v>0</v>
      </c>
    </row>
    <row r="329" s="1" customFormat="1" ht="24" customHeight="1">
      <c r="B329" s="37"/>
      <c r="C329" s="230" t="s">
        <v>605</v>
      </c>
      <c r="D329" s="230" t="s">
        <v>169</v>
      </c>
      <c r="E329" s="231" t="s">
        <v>606</v>
      </c>
      <c r="F329" s="232" t="s">
        <v>607</v>
      </c>
      <c r="G329" s="233" t="s">
        <v>234</v>
      </c>
      <c r="H329" s="234">
        <v>240</v>
      </c>
      <c r="I329" s="235"/>
      <c r="J329" s="236">
        <f>ROUND(I329*H329,2)</f>
        <v>0</v>
      </c>
      <c r="K329" s="232" t="s">
        <v>173</v>
      </c>
      <c r="L329" s="42"/>
      <c r="M329" s="237" t="s">
        <v>1</v>
      </c>
      <c r="N329" s="238" t="s">
        <v>43</v>
      </c>
      <c r="O329" s="85"/>
      <c r="P329" s="239">
        <f>O329*H329</f>
        <v>0</v>
      </c>
      <c r="Q329" s="239">
        <v>0</v>
      </c>
      <c r="R329" s="239">
        <f>Q329*H329</f>
        <v>0</v>
      </c>
      <c r="S329" s="239">
        <v>0.0021299999999999999</v>
      </c>
      <c r="T329" s="240">
        <f>S329*H329</f>
        <v>0.51119999999999999</v>
      </c>
      <c r="AR329" s="241" t="s">
        <v>219</v>
      </c>
      <c r="AT329" s="241" t="s">
        <v>169</v>
      </c>
      <c r="AU329" s="241" t="s">
        <v>87</v>
      </c>
      <c r="AY329" s="16" t="s">
        <v>166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6" t="s">
        <v>85</v>
      </c>
      <c r="BK329" s="242">
        <f>ROUND(I329*H329,2)</f>
        <v>0</v>
      </c>
      <c r="BL329" s="16" t="s">
        <v>219</v>
      </c>
      <c r="BM329" s="241" t="s">
        <v>608</v>
      </c>
    </row>
    <row r="330" s="13" customFormat="1">
      <c r="B330" s="254"/>
      <c r="C330" s="255"/>
      <c r="D330" s="245" t="s">
        <v>176</v>
      </c>
      <c r="E330" s="256" t="s">
        <v>1</v>
      </c>
      <c r="F330" s="257" t="s">
        <v>609</v>
      </c>
      <c r="G330" s="255"/>
      <c r="H330" s="258">
        <v>240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AT330" s="264" t="s">
        <v>176</v>
      </c>
      <c r="AU330" s="264" t="s">
        <v>87</v>
      </c>
      <c r="AV330" s="13" t="s">
        <v>87</v>
      </c>
      <c r="AW330" s="13" t="s">
        <v>32</v>
      </c>
      <c r="AX330" s="13" t="s">
        <v>78</v>
      </c>
      <c r="AY330" s="264" t="s">
        <v>166</v>
      </c>
    </row>
    <row r="331" s="14" customFormat="1">
      <c r="B331" s="265"/>
      <c r="C331" s="266"/>
      <c r="D331" s="245" t="s">
        <v>176</v>
      </c>
      <c r="E331" s="267" t="s">
        <v>1</v>
      </c>
      <c r="F331" s="268" t="s">
        <v>181</v>
      </c>
      <c r="G331" s="266"/>
      <c r="H331" s="269">
        <v>240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AT331" s="275" t="s">
        <v>176</v>
      </c>
      <c r="AU331" s="275" t="s">
        <v>87</v>
      </c>
      <c r="AV331" s="14" t="s">
        <v>174</v>
      </c>
      <c r="AW331" s="14" t="s">
        <v>32</v>
      </c>
      <c r="AX331" s="14" t="s">
        <v>85</v>
      </c>
      <c r="AY331" s="275" t="s">
        <v>166</v>
      </c>
    </row>
    <row r="332" s="1" customFormat="1" ht="24" customHeight="1">
      <c r="B332" s="37"/>
      <c r="C332" s="230" t="s">
        <v>610</v>
      </c>
      <c r="D332" s="230" t="s">
        <v>169</v>
      </c>
      <c r="E332" s="231" t="s">
        <v>611</v>
      </c>
      <c r="F332" s="232" t="s">
        <v>612</v>
      </c>
      <c r="G332" s="233" t="s">
        <v>234</v>
      </c>
      <c r="H332" s="234">
        <v>112.5</v>
      </c>
      <c r="I332" s="235"/>
      <c r="J332" s="236">
        <f>ROUND(I332*H332,2)</f>
        <v>0</v>
      </c>
      <c r="K332" s="232" t="s">
        <v>173</v>
      </c>
      <c r="L332" s="42"/>
      <c r="M332" s="237" t="s">
        <v>1</v>
      </c>
      <c r="N332" s="238" t="s">
        <v>43</v>
      </c>
      <c r="O332" s="85"/>
      <c r="P332" s="239">
        <f>O332*H332</f>
        <v>0</v>
      </c>
      <c r="Q332" s="239">
        <v>0.00066</v>
      </c>
      <c r="R332" s="239">
        <f>Q332*H332</f>
        <v>0.074249999999999997</v>
      </c>
      <c r="S332" s="239">
        <v>0</v>
      </c>
      <c r="T332" s="240">
        <f>S332*H332</f>
        <v>0</v>
      </c>
      <c r="AR332" s="241" t="s">
        <v>219</v>
      </c>
      <c r="AT332" s="241" t="s">
        <v>169</v>
      </c>
      <c r="AU332" s="241" t="s">
        <v>87</v>
      </c>
      <c r="AY332" s="16" t="s">
        <v>166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6" t="s">
        <v>85</v>
      </c>
      <c r="BK332" s="242">
        <f>ROUND(I332*H332,2)</f>
        <v>0</v>
      </c>
      <c r="BL332" s="16" t="s">
        <v>219</v>
      </c>
      <c r="BM332" s="241" t="s">
        <v>613</v>
      </c>
    </row>
    <row r="333" s="13" customFormat="1">
      <c r="B333" s="254"/>
      <c r="C333" s="255"/>
      <c r="D333" s="245" t="s">
        <v>176</v>
      </c>
      <c r="E333" s="256" t="s">
        <v>1</v>
      </c>
      <c r="F333" s="257" t="s">
        <v>614</v>
      </c>
      <c r="G333" s="255"/>
      <c r="H333" s="258">
        <v>112.5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AT333" s="264" t="s">
        <v>176</v>
      </c>
      <c r="AU333" s="264" t="s">
        <v>87</v>
      </c>
      <c r="AV333" s="13" t="s">
        <v>87</v>
      </c>
      <c r="AW333" s="13" t="s">
        <v>32</v>
      </c>
      <c r="AX333" s="13" t="s">
        <v>78</v>
      </c>
      <c r="AY333" s="264" t="s">
        <v>166</v>
      </c>
    </row>
    <row r="334" s="14" customFormat="1">
      <c r="B334" s="265"/>
      <c r="C334" s="266"/>
      <c r="D334" s="245" t="s">
        <v>176</v>
      </c>
      <c r="E334" s="267" t="s">
        <v>1</v>
      </c>
      <c r="F334" s="268" t="s">
        <v>181</v>
      </c>
      <c r="G334" s="266"/>
      <c r="H334" s="269">
        <v>112.5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AT334" s="275" t="s">
        <v>176</v>
      </c>
      <c r="AU334" s="275" t="s">
        <v>87</v>
      </c>
      <c r="AV334" s="14" t="s">
        <v>174</v>
      </c>
      <c r="AW334" s="14" t="s">
        <v>32</v>
      </c>
      <c r="AX334" s="14" t="s">
        <v>85</v>
      </c>
      <c r="AY334" s="275" t="s">
        <v>166</v>
      </c>
    </row>
    <row r="335" s="1" customFormat="1" ht="24" customHeight="1">
      <c r="B335" s="37"/>
      <c r="C335" s="230" t="s">
        <v>615</v>
      </c>
      <c r="D335" s="230" t="s">
        <v>169</v>
      </c>
      <c r="E335" s="231" t="s">
        <v>616</v>
      </c>
      <c r="F335" s="232" t="s">
        <v>617</v>
      </c>
      <c r="G335" s="233" t="s">
        <v>234</v>
      </c>
      <c r="H335" s="234">
        <v>97.5</v>
      </c>
      <c r="I335" s="235"/>
      <c r="J335" s="236">
        <f>ROUND(I335*H335,2)</f>
        <v>0</v>
      </c>
      <c r="K335" s="232" t="s">
        <v>173</v>
      </c>
      <c r="L335" s="42"/>
      <c r="M335" s="237" t="s">
        <v>1</v>
      </c>
      <c r="N335" s="238" t="s">
        <v>43</v>
      </c>
      <c r="O335" s="85"/>
      <c r="P335" s="239">
        <f>O335*H335</f>
        <v>0</v>
      </c>
      <c r="Q335" s="239">
        <v>0.00091</v>
      </c>
      <c r="R335" s="239">
        <f>Q335*H335</f>
        <v>0.088724999999999998</v>
      </c>
      <c r="S335" s="239">
        <v>0</v>
      </c>
      <c r="T335" s="240">
        <f>S335*H335</f>
        <v>0</v>
      </c>
      <c r="AR335" s="241" t="s">
        <v>219</v>
      </c>
      <c r="AT335" s="241" t="s">
        <v>169</v>
      </c>
      <c r="AU335" s="241" t="s">
        <v>87</v>
      </c>
      <c r="AY335" s="16" t="s">
        <v>166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6" t="s">
        <v>85</v>
      </c>
      <c r="BK335" s="242">
        <f>ROUND(I335*H335,2)</f>
        <v>0</v>
      </c>
      <c r="BL335" s="16" t="s">
        <v>219</v>
      </c>
      <c r="BM335" s="241" t="s">
        <v>618</v>
      </c>
    </row>
    <row r="336" s="13" customFormat="1">
      <c r="B336" s="254"/>
      <c r="C336" s="255"/>
      <c r="D336" s="245" t="s">
        <v>176</v>
      </c>
      <c r="E336" s="256" t="s">
        <v>1</v>
      </c>
      <c r="F336" s="257" t="s">
        <v>619</v>
      </c>
      <c r="G336" s="255"/>
      <c r="H336" s="258">
        <v>97.5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AT336" s="264" t="s">
        <v>176</v>
      </c>
      <c r="AU336" s="264" t="s">
        <v>87</v>
      </c>
      <c r="AV336" s="13" t="s">
        <v>87</v>
      </c>
      <c r="AW336" s="13" t="s">
        <v>32</v>
      </c>
      <c r="AX336" s="13" t="s">
        <v>78</v>
      </c>
      <c r="AY336" s="264" t="s">
        <v>166</v>
      </c>
    </row>
    <row r="337" s="14" customFormat="1">
      <c r="B337" s="265"/>
      <c r="C337" s="266"/>
      <c r="D337" s="245" t="s">
        <v>176</v>
      </c>
      <c r="E337" s="267" t="s">
        <v>1</v>
      </c>
      <c r="F337" s="268" t="s">
        <v>181</v>
      </c>
      <c r="G337" s="266"/>
      <c r="H337" s="269">
        <v>97.5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AT337" s="275" t="s">
        <v>176</v>
      </c>
      <c r="AU337" s="275" t="s">
        <v>87</v>
      </c>
      <c r="AV337" s="14" t="s">
        <v>174</v>
      </c>
      <c r="AW337" s="14" t="s">
        <v>32</v>
      </c>
      <c r="AX337" s="14" t="s">
        <v>85</v>
      </c>
      <c r="AY337" s="275" t="s">
        <v>166</v>
      </c>
    </row>
    <row r="338" s="1" customFormat="1" ht="24" customHeight="1">
      <c r="B338" s="37"/>
      <c r="C338" s="230" t="s">
        <v>620</v>
      </c>
      <c r="D338" s="230" t="s">
        <v>169</v>
      </c>
      <c r="E338" s="231" t="s">
        <v>621</v>
      </c>
      <c r="F338" s="232" t="s">
        <v>622</v>
      </c>
      <c r="G338" s="233" t="s">
        <v>234</v>
      </c>
      <c r="H338" s="234">
        <v>7</v>
      </c>
      <c r="I338" s="235"/>
      <c r="J338" s="236">
        <f>ROUND(I338*H338,2)</f>
        <v>0</v>
      </c>
      <c r="K338" s="232" t="s">
        <v>173</v>
      </c>
      <c r="L338" s="42"/>
      <c r="M338" s="237" t="s">
        <v>1</v>
      </c>
      <c r="N338" s="238" t="s">
        <v>43</v>
      </c>
      <c r="O338" s="85"/>
      <c r="P338" s="239">
        <f>O338*H338</f>
        <v>0</v>
      </c>
      <c r="Q338" s="239">
        <v>0.0011900000000000001</v>
      </c>
      <c r="R338" s="239">
        <f>Q338*H338</f>
        <v>0.0083300000000000006</v>
      </c>
      <c r="S338" s="239">
        <v>0</v>
      </c>
      <c r="T338" s="240">
        <f>S338*H338</f>
        <v>0</v>
      </c>
      <c r="AR338" s="241" t="s">
        <v>219</v>
      </c>
      <c r="AT338" s="241" t="s">
        <v>169</v>
      </c>
      <c r="AU338" s="241" t="s">
        <v>87</v>
      </c>
      <c r="AY338" s="16" t="s">
        <v>166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6" t="s">
        <v>85</v>
      </c>
      <c r="BK338" s="242">
        <f>ROUND(I338*H338,2)</f>
        <v>0</v>
      </c>
      <c r="BL338" s="16" t="s">
        <v>219</v>
      </c>
      <c r="BM338" s="241" t="s">
        <v>623</v>
      </c>
    </row>
    <row r="339" s="1" customFormat="1" ht="24" customHeight="1">
      <c r="B339" s="37"/>
      <c r="C339" s="230" t="s">
        <v>624</v>
      </c>
      <c r="D339" s="230" t="s">
        <v>169</v>
      </c>
      <c r="E339" s="231" t="s">
        <v>625</v>
      </c>
      <c r="F339" s="232" t="s">
        <v>626</v>
      </c>
      <c r="G339" s="233" t="s">
        <v>234</v>
      </c>
      <c r="H339" s="234">
        <v>53</v>
      </c>
      <c r="I339" s="235"/>
      <c r="J339" s="236">
        <f>ROUND(I339*H339,2)</f>
        <v>0</v>
      </c>
      <c r="K339" s="232" t="s">
        <v>173</v>
      </c>
      <c r="L339" s="42"/>
      <c r="M339" s="237" t="s">
        <v>1</v>
      </c>
      <c r="N339" s="238" t="s">
        <v>43</v>
      </c>
      <c r="O339" s="85"/>
      <c r="P339" s="239">
        <f>O339*H339</f>
        <v>0</v>
      </c>
      <c r="Q339" s="239">
        <v>0.0025200000000000001</v>
      </c>
      <c r="R339" s="239">
        <f>Q339*H339</f>
        <v>0.13356000000000001</v>
      </c>
      <c r="S339" s="239">
        <v>0</v>
      </c>
      <c r="T339" s="240">
        <f>S339*H339</f>
        <v>0</v>
      </c>
      <c r="AR339" s="241" t="s">
        <v>219</v>
      </c>
      <c r="AT339" s="241" t="s">
        <v>169</v>
      </c>
      <c r="AU339" s="241" t="s">
        <v>87</v>
      </c>
      <c r="AY339" s="16" t="s">
        <v>166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6" t="s">
        <v>85</v>
      </c>
      <c r="BK339" s="242">
        <f>ROUND(I339*H339,2)</f>
        <v>0</v>
      </c>
      <c r="BL339" s="16" t="s">
        <v>219</v>
      </c>
      <c r="BM339" s="241" t="s">
        <v>627</v>
      </c>
    </row>
    <row r="340" s="1" customFormat="1" ht="36" customHeight="1">
      <c r="B340" s="37"/>
      <c r="C340" s="230" t="s">
        <v>628</v>
      </c>
      <c r="D340" s="230" t="s">
        <v>169</v>
      </c>
      <c r="E340" s="231" t="s">
        <v>629</v>
      </c>
      <c r="F340" s="232" t="s">
        <v>630</v>
      </c>
      <c r="G340" s="233" t="s">
        <v>234</v>
      </c>
      <c r="H340" s="234">
        <v>112.5</v>
      </c>
      <c r="I340" s="235"/>
      <c r="J340" s="236">
        <f>ROUND(I340*H340,2)</f>
        <v>0</v>
      </c>
      <c r="K340" s="232" t="s">
        <v>173</v>
      </c>
      <c r="L340" s="42"/>
      <c r="M340" s="237" t="s">
        <v>1</v>
      </c>
      <c r="N340" s="238" t="s">
        <v>43</v>
      </c>
      <c r="O340" s="85"/>
      <c r="P340" s="239">
        <f>O340*H340</f>
        <v>0</v>
      </c>
      <c r="Q340" s="239">
        <v>5.0000000000000002E-05</v>
      </c>
      <c r="R340" s="239">
        <f>Q340*H340</f>
        <v>0.0056250000000000007</v>
      </c>
      <c r="S340" s="239">
        <v>0</v>
      </c>
      <c r="T340" s="240">
        <f>S340*H340</f>
        <v>0</v>
      </c>
      <c r="AR340" s="241" t="s">
        <v>219</v>
      </c>
      <c r="AT340" s="241" t="s">
        <v>169</v>
      </c>
      <c r="AU340" s="241" t="s">
        <v>87</v>
      </c>
      <c r="AY340" s="16" t="s">
        <v>166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6" t="s">
        <v>85</v>
      </c>
      <c r="BK340" s="242">
        <f>ROUND(I340*H340,2)</f>
        <v>0</v>
      </c>
      <c r="BL340" s="16" t="s">
        <v>219</v>
      </c>
      <c r="BM340" s="241" t="s">
        <v>631</v>
      </c>
    </row>
    <row r="341" s="13" customFormat="1">
      <c r="B341" s="254"/>
      <c r="C341" s="255"/>
      <c r="D341" s="245" t="s">
        <v>176</v>
      </c>
      <c r="E341" s="256" t="s">
        <v>1</v>
      </c>
      <c r="F341" s="257" t="s">
        <v>614</v>
      </c>
      <c r="G341" s="255"/>
      <c r="H341" s="258">
        <v>112.5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AT341" s="264" t="s">
        <v>176</v>
      </c>
      <c r="AU341" s="264" t="s">
        <v>87</v>
      </c>
      <c r="AV341" s="13" t="s">
        <v>87</v>
      </c>
      <c r="AW341" s="13" t="s">
        <v>32</v>
      </c>
      <c r="AX341" s="13" t="s">
        <v>78</v>
      </c>
      <c r="AY341" s="264" t="s">
        <v>166</v>
      </c>
    </row>
    <row r="342" s="14" customFormat="1">
      <c r="B342" s="265"/>
      <c r="C342" s="266"/>
      <c r="D342" s="245" t="s">
        <v>176</v>
      </c>
      <c r="E342" s="267" t="s">
        <v>1</v>
      </c>
      <c r="F342" s="268" t="s">
        <v>181</v>
      </c>
      <c r="G342" s="266"/>
      <c r="H342" s="269">
        <v>112.5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AT342" s="275" t="s">
        <v>176</v>
      </c>
      <c r="AU342" s="275" t="s">
        <v>87</v>
      </c>
      <c r="AV342" s="14" t="s">
        <v>174</v>
      </c>
      <c r="AW342" s="14" t="s">
        <v>32</v>
      </c>
      <c r="AX342" s="14" t="s">
        <v>85</v>
      </c>
      <c r="AY342" s="275" t="s">
        <v>166</v>
      </c>
    </row>
    <row r="343" s="1" customFormat="1" ht="36" customHeight="1">
      <c r="B343" s="37"/>
      <c r="C343" s="230" t="s">
        <v>632</v>
      </c>
      <c r="D343" s="230" t="s">
        <v>169</v>
      </c>
      <c r="E343" s="231" t="s">
        <v>633</v>
      </c>
      <c r="F343" s="232" t="s">
        <v>634</v>
      </c>
      <c r="G343" s="233" t="s">
        <v>234</v>
      </c>
      <c r="H343" s="234">
        <v>15</v>
      </c>
      <c r="I343" s="235"/>
      <c r="J343" s="236">
        <f>ROUND(I343*H343,2)</f>
        <v>0</v>
      </c>
      <c r="K343" s="232" t="s">
        <v>173</v>
      </c>
      <c r="L343" s="42"/>
      <c r="M343" s="237" t="s">
        <v>1</v>
      </c>
      <c r="N343" s="238" t="s">
        <v>43</v>
      </c>
      <c r="O343" s="85"/>
      <c r="P343" s="239">
        <f>O343*H343</f>
        <v>0</v>
      </c>
      <c r="Q343" s="239">
        <v>6.9999999999999994E-05</v>
      </c>
      <c r="R343" s="239">
        <f>Q343*H343</f>
        <v>0.0010499999999999999</v>
      </c>
      <c r="S343" s="239">
        <v>0</v>
      </c>
      <c r="T343" s="240">
        <f>S343*H343</f>
        <v>0</v>
      </c>
      <c r="AR343" s="241" t="s">
        <v>219</v>
      </c>
      <c r="AT343" s="241" t="s">
        <v>169</v>
      </c>
      <c r="AU343" s="241" t="s">
        <v>87</v>
      </c>
      <c r="AY343" s="16" t="s">
        <v>166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6" t="s">
        <v>85</v>
      </c>
      <c r="BK343" s="242">
        <f>ROUND(I343*H343,2)</f>
        <v>0</v>
      </c>
      <c r="BL343" s="16" t="s">
        <v>219</v>
      </c>
      <c r="BM343" s="241" t="s">
        <v>635</v>
      </c>
    </row>
    <row r="344" s="1" customFormat="1" ht="36" customHeight="1">
      <c r="B344" s="37"/>
      <c r="C344" s="230" t="s">
        <v>636</v>
      </c>
      <c r="D344" s="230" t="s">
        <v>169</v>
      </c>
      <c r="E344" s="231" t="s">
        <v>637</v>
      </c>
      <c r="F344" s="232" t="s">
        <v>638</v>
      </c>
      <c r="G344" s="233" t="s">
        <v>234</v>
      </c>
      <c r="H344" s="234">
        <v>25</v>
      </c>
      <c r="I344" s="235"/>
      <c r="J344" s="236">
        <f>ROUND(I344*H344,2)</f>
        <v>0</v>
      </c>
      <c r="K344" s="232" t="s">
        <v>173</v>
      </c>
      <c r="L344" s="42"/>
      <c r="M344" s="237" t="s">
        <v>1</v>
      </c>
      <c r="N344" s="238" t="s">
        <v>43</v>
      </c>
      <c r="O344" s="85"/>
      <c r="P344" s="239">
        <f>O344*H344</f>
        <v>0</v>
      </c>
      <c r="Q344" s="239">
        <v>8.0000000000000007E-05</v>
      </c>
      <c r="R344" s="239">
        <f>Q344*H344</f>
        <v>0.002</v>
      </c>
      <c r="S344" s="239">
        <v>0</v>
      </c>
      <c r="T344" s="240">
        <f>S344*H344</f>
        <v>0</v>
      </c>
      <c r="AR344" s="241" t="s">
        <v>219</v>
      </c>
      <c r="AT344" s="241" t="s">
        <v>169</v>
      </c>
      <c r="AU344" s="241" t="s">
        <v>87</v>
      </c>
      <c r="AY344" s="16" t="s">
        <v>166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6" t="s">
        <v>85</v>
      </c>
      <c r="BK344" s="242">
        <f>ROUND(I344*H344,2)</f>
        <v>0</v>
      </c>
      <c r="BL344" s="16" t="s">
        <v>219</v>
      </c>
      <c r="BM344" s="241" t="s">
        <v>639</v>
      </c>
    </row>
    <row r="345" s="1" customFormat="1" ht="36" customHeight="1">
      <c r="B345" s="37"/>
      <c r="C345" s="230" t="s">
        <v>640</v>
      </c>
      <c r="D345" s="230" t="s">
        <v>169</v>
      </c>
      <c r="E345" s="231" t="s">
        <v>641</v>
      </c>
      <c r="F345" s="232" t="s">
        <v>642</v>
      </c>
      <c r="G345" s="233" t="s">
        <v>234</v>
      </c>
      <c r="H345" s="234">
        <v>97.5</v>
      </c>
      <c r="I345" s="235"/>
      <c r="J345" s="236">
        <f>ROUND(I345*H345,2)</f>
        <v>0</v>
      </c>
      <c r="K345" s="232" t="s">
        <v>173</v>
      </c>
      <c r="L345" s="42"/>
      <c r="M345" s="237" t="s">
        <v>1</v>
      </c>
      <c r="N345" s="238" t="s">
        <v>43</v>
      </c>
      <c r="O345" s="85"/>
      <c r="P345" s="239">
        <f>O345*H345</f>
        <v>0</v>
      </c>
      <c r="Q345" s="239">
        <v>6.9999999999999994E-05</v>
      </c>
      <c r="R345" s="239">
        <f>Q345*H345</f>
        <v>0.0068249999999999995</v>
      </c>
      <c r="S345" s="239">
        <v>0</v>
      </c>
      <c r="T345" s="240">
        <f>S345*H345</f>
        <v>0</v>
      </c>
      <c r="AR345" s="241" t="s">
        <v>219</v>
      </c>
      <c r="AT345" s="241" t="s">
        <v>169</v>
      </c>
      <c r="AU345" s="241" t="s">
        <v>87</v>
      </c>
      <c r="AY345" s="16" t="s">
        <v>166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6" t="s">
        <v>85</v>
      </c>
      <c r="BK345" s="242">
        <f>ROUND(I345*H345,2)</f>
        <v>0</v>
      </c>
      <c r="BL345" s="16" t="s">
        <v>219</v>
      </c>
      <c r="BM345" s="241" t="s">
        <v>643</v>
      </c>
    </row>
    <row r="346" s="13" customFormat="1">
      <c r="B346" s="254"/>
      <c r="C346" s="255"/>
      <c r="D346" s="245" t="s">
        <v>176</v>
      </c>
      <c r="E346" s="256" t="s">
        <v>1</v>
      </c>
      <c r="F346" s="257" t="s">
        <v>619</v>
      </c>
      <c r="G346" s="255"/>
      <c r="H346" s="258">
        <v>97.5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AT346" s="264" t="s">
        <v>176</v>
      </c>
      <c r="AU346" s="264" t="s">
        <v>87</v>
      </c>
      <c r="AV346" s="13" t="s">
        <v>87</v>
      </c>
      <c r="AW346" s="13" t="s">
        <v>32</v>
      </c>
      <c r="AX346" s="13" t="s">
        <v>78</v>
      </c>
      <c r="AY346" s="264" t="s">
        <v>166</v>
      </c>
    </row>
    <row r="347" s="14" customFormat="1">
      <c r="B347" s="265"/>
      <c r="C347" s="266"/>
      <c r="D347" s="245" t="s">
        <v>176</v>
      </c>
      <c r="E347" s="267" t="s">
        <v>1</v>
      </c>
      <c r="F347" s="268" t="s">
        <v>181</v>
      </c>
      <c r="G347" s="266"/>
      <c r="H347" s="269">
        <v>97.5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AT347" s="275" t="s">
        <v>176</v>
      </c>
      <c r="AU347" s="275" t="s">
        <v>87</v>
      </c>
      <c r="AV347" s="14" t="s">
        <v>174</v>
      </c>
      <c r="AW347" s="14" t="s">
        <v>32</v>
      </c>
      <c r="AX347" s="14" t="s">
        <v>85</v>
      </c>
      <c r="AY347" s="275" t="s">
        <v>166</v>
      </c>
    </row>
    <row r="348" s="1" customFormat="1" ht="36" customHeight="1">
      <c r="B348" s="37"/>
      <c r="C348" s="230" t="s">
        <v>644</v>
      </c>
      <c r="D348" s="230" t="s">
        <v>169</v>
      </c>
      <c r="E348" s="231" t="s">
        <v>645</v>
      </c>
      <c r="F348" s="232" t="s">
        <v>646</v>
      </c>
      <c r="G348" s="233" t="s">
        <v>234</v>
      </c>
      <c r="H348" s="234">
        <v>15</v>
      </c>
      <c r="I348" s="235"/>
      <c r="J348" s="236">
        <f>ROUND(I348*H348,2)</f>
        <v>0</v>
      </c>
      <c r="K348" s="232" t="s">
        <v>173</v>
      </c>
      <c r="L348" s="42"/>
      <c r="M348" s="237" t="s">
        <v>1</v>
      </c>
      <c r="N348" s="238" t="s">
        <v>43</v>
      </c>
      <c r="O348" s="85"/>
      <c r="P348" s="239">
        <f>O348*H348</f>
        <v>0</v>
      </c>
      <c r="Q348" s="239">
        <v>0.00024000000000000001</v>
      </c>
      <c r="R348" s="239">
        <f>Q348*H348</f>
        <v>0.0035999999999999999</v>
      </c>
      <c r="S348" s="239">
        <v>0</v>
      </c>
      <c r="T348" s="240">
        <f>S348*H348</f>
        <v>0</v>
      </c>
      <c r="AR348" s="241" t="s">
        <v>219</v>
      </c>
      <c r="AT348" s="241" t="s">
        <v>169</v>
      </c>
      <c r="AU348" s="241" t="s">
        <v>87</v>
      </c>
      <c r="AY348" s="16" t="s">
        <v>166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6" t="s">
        <v>85</v>
      </c>
      <c r="BK348" s="242">
        <f>ROUND(I348*H348,2)</f>
        <v>0</v>
      </c>
      <c r="BL348" s="16" t="s">
        <v>219</v>
      </c>
      <c r="BM348" s="241" t="s">
        <v>647</v>
      </c>
    </row>
    <row r="349" s="1" customFormat="1" ht="36" customHeight="1">
      <c r="B349" s="37"/>
      <c r="C349" s="230" t="s">
        <v>648</v>
      </c>
      <c r="D349" s="230" t="s">
        <v>169</v>
      </c>
      <c r="E349" s="231" t="s">
        <v>649</v>
      </c>
      <c r="F349" s="232" t="s">
        <v>650</v>
      </c>
      <c r="G349" s="233" t="s">
        <v>234</v>
      </c>
      <c r="H349" s="234">
        <v>25</v>
      </c>
      <c r="I349" s="235"/>
      <c r="J349" s="236">
        <f>ROUND(I349*H349,2)</f>
        <v>0</v>
      </c>
      <c r="K349" s="232" t="s">
        <v>173</v>
      </c>
      <c r="L349" s="42"/>
      <c r="M349" s="237" t="s">
        <v>1</v>
      </c>
      <c r="N349" s="238" t="s">
        <v>43</v>
      </c>
      <c r="O349" s="85"/>
      <c r="P349" s="239">
        <f>O349*H349</f>
        <v>0</v>
      </c>
      <c r="Q349" s="239">
        <v>0.00027</v>
      </c>
      <c r="R349" s="239">
        <f>Q349*H349</f>
        <v>0.0067499999999999999</v>
      </c>
      <c r="S349" s="239">
        <v>0</v>
      </c>
      <c r="T349" s="240">
        <f>S349*H349</f>
        <v>0</v>
      </c>
      <c r="AR349" s="241" t="s">
        <v>219</v>
      </c>
      <c r="AT349" s="241" t="s">
        <v>169</v>
      </c>
      <c r="AU349" s="241" t="s">
        <v>87</v>
      </c>
      <c r="AY349" s="16" t="s">
        <v>166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6" t="s">
        <v>85</v>
      </c>
      <c r="BK349" s="242">
        <f>ROUND(I349*H349,2)</f>
        <v>0</v>
      </c>
      <c r="BL349" s="16" t="s">
        <v>219</v>
      </c>
      <c r="BM349" s="241" t="s">
        <v>651</v>
      </c>
    </row>
    <row r="350" s="1" customFormat="1" ht="24" customHeight="1">
      <c r="B350" s="37"/>
      <c r="C350" s="230" t="s">
        <v>652</v>
      </c>
      <c r="D350" s="230" t="s">
        <v>169</v>
      </c>
      <c r="E350" s="231" t="s">
        <v>653</v>
      </c>
      <c r="F350" s="232" t="s">
        <v>654</v>
      </c>
      <c r="G350" s="233" t="s">
        <v>218</v>
      </c>
      <c r="H350" s="234">
        <v>120</v>
      </c>
      <c r="I350" s="235"/>
      <c r="J350" s="236">
        <f>ROUND(I350*H350,2)</f>
        <v>0</v>
      </c>
      <c r="K350" s="232" t="s">
        <v>173</v>
      </c>
      <c r="L350" s="42"/>
      <c r="M350" s="237" t="s">
        <v>1</v>
      </c>
      <c r="N350" s="238" t="s">
        <v>43</v>
      </c>
      <c r="O350" s="85"/>
      <c r="P350" s="239">
        <f>O350*H350</f>
        <v>0</v>
      </c>
      <c r="Q350" s="239">
        <v>0.00056999999999999998</v>
      </c>
      <c r="R350" s="239">
        <f>Q350*H350</f>
        <v>0.068400000000000002</v>
      </c>
      <c r="S350" s="239">
        <v>0</v>
      </c>
      <c r="T350" s="240">
        <f>S350*H350</f>
        <v>0</v>
      </c>
      <c r="AR350" s="241" t="s">
        <v>219</v>
      </c>
      <c r="AT350" s="241" t="s">
        <v>169</v>
      </c>
      <c r="AU350" s="241" t="s">
        <v>87</v>
      </c>
      <c r="AY350" s="16" t="s">
        <v>166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6" t="s">
        <v>85</v>
      </c>
      <c r="BK350" s="242">
        <f>ROUND(I350*H350,2)</f>
        <v>0</v>
      </c>
      <c r="BL350" s="16" t="s">
        <v>219</v>
      </c>
      <c r="BM350" s="241" t="s">
        <v>655</v>
      </c>
    </row>
    <row r="351" s="13" customFormat="1">
      <c r="B351" s="254"/>
      <c r="C351" s="255"/>
      <c r="D351" s="245" t="s">
        <v>176</v>
      </c>
      <c r="E351" s="256" t="s">
        <v>1</v>
      </c>
      <c r="F351" s="257" t="s">
        <v>374</v>
      </c>
      <c r="G351" s="255"/>
      <c r="H351" s="258">
        <v>120</v>
      </c>
      <c r="I351" s="259"/>
      <c r="J351" s="255"/>
      <c r="K351" s="255"/>
      <c r="L351" s="260"/>
      <c r="M351" s="261"/>
      <c r="N351" s="262"/>
      <c r="O351" s="262"/>
      <c r="P351" s="262"/>
      <c r="Q351" s="262"/>
      <c r="R351" s="262"/>
      <c r="S351" s="262"/>
      <c r="T351" s="263"/>
      <c r="AT351" s="264" t="s">
        <v>176</v>
      </c>
      <c r="AU351" s="264" t="s">
        <v>87</v>
      </c>
      <c r="AV351" s="13" t="s">
        <v>87</v>
      </c>
      <c r="AW351" s="13" t="s">
        <v>32</v>
      </c>
      <c r="AX351" s="13" t="s">
        <v>78</v>
      </c>
      <c r="AY351" s="264" t="s">
        <v>166</v>
      </c>
    </row>
    <row r="352" s="14" customFormat="1">
      <c r="B352" s="265"/>
      <c r="C352" s="266"/>
      <c r="D352" s="245" t="s">
        <v>176</v>
      </c>
      <c r="E352" s="267" t="s">
        <v>1</v>
      </c>
      <c r="F352" s="268" t="s">
        <v>181</v>
      </c>
      <c r="G352" s="266"/>
      <c r="H352" s="269">
        <v>120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AT352" s="275" t="s">
        <v>176</v>
      </c>
      <c r="AU352" s="275" t="s">
        <v>87</v>
      </c>
      <c r="AV352" s="14" t="s">
        <v>174</v>
      </c>
      <c r="AW352" s="14" t="s">
        <v>32</v>
      </c>
      <c r="AX352" s="14" t="s">
        <v>85</v>
      </c>
      <c r="AY352" s="275" t="s">
        <v>166</v>
      </c>
    </row>
    <row r="353" s="1" customFormat="1" ht="24" customHeight="1">
      <c r="B353" s="37"/>
      <c r="C353" s="230" t="s">
        <v>656</v>
      </c>
      <c r="D353" s="230" t="s">
        <v>169</v>
      </c>
      <c r="E353" s="231" t="s">
        <v>657</v>
      </c>
      <c r="F353" s="232" t="s">
        <v>658</v>
      </c>
      <c r="G353" s="233" t="s">
        <v>218</v>
      </c>
      <c r="H353" s="234">
        <v>1</v>
      </c>
      <c r="I353" s="235"/>
      <c r="J353" s="236">
        <f>ROUND(I353*H353,2)</f>
        <v>0</v>
      </c>
      <c r="K353" s="232" t="s">
        <v>173</v>
      </c>
      <c r="L353" s="42"/>
      <c r="M353" s="237" t="s">
        <v>1</v>
      </c>
      <c r="N353" s="238" t="s">
        <v>43</v>
      </c>
      <c r="O353" s="85"/>
      <c r="P353" s="239">
        <f>O353*H353</f>
        <v>0</v>
      </c>
      <c r="Q353" s="239">
        <v>0.00040000000000000002</v>
      </c>
      <c r="R353" s="239">
        <f>Q353*H353</f>
        <v>0.00040000000000000002</v>
      </c>
      <c r="S353" s="239">
        <v>0</v>
      </c>
      <c r="T353" s="240">
        <f>S353*H353</f>
        <v>0</v>
      </c>
      <c r="AR353" s="241" t="s">
        <v>219</v>
      </c>
      <c r="AT353" s="241" t="s">
        <v>169</v>
      </c>
      <c r="AU353" s="241" t="s">
        <v>87</v>
      </c>
      <c r="AY353" s="16" t="s">
        <v>166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6" t="s">
        <v>85</v>
      </c>
      <c r="BK353" s="242">
        <f>ROUND(I353*H353,2)</f>
        <v>0</v>
      </c>
      <c r="BL353" s="16" t="s">
        <v>219</v>
      </c>
      <c r="BM353" s="241" t="s">
        <v>659</v>
      </c>
    </row>
    <row r="354" s="1" customFormat="1" ht="24" customHeight="1">
      <c r="B354" s="37"/>
      <c r="C354" s="230" t="s">
        <v>660</v>
      </c>
      <c r="D354" s="230" t="s">
        <v>169</v>
      </c>
      <c r="E354" s="231" t="s">
        <v>661</v>
      </c>
      <c r="F354" s="232" t="s">
        <v>662</v>
      </c>
      <c r="G354" s="233" t="s">
        <v>218</v>
      </c>
      <c r="H354" s="234">
        <v>1</v>
      </c>
      <c r="I354" s="235"/>
      <c r="J354" s="236">
        <f>ROUND(I354*H354,2)</f>
        <v>0</v>
      </c>
      <c r="K354" s="232" t="s">
        <v>173</v>
      </c>
      <c r="L354" s="42"/>
      <c r="M354" s="237" t="s">
        <v>1</v>
      </c>
      <c r="N354" s="238" t="s">
        <v>43</v>
      </c>
      <c r="O354" s="85"/>
      <c r="P354" s="239">
        <f>O354*H354</f>
        <v>0</v>
      </c>
      <c r="Q354" s="239">
        <v>0.00056999999999999998</v>
      </c>
      <c r="R354" s="239">
        <f>Q354*H354</f>
        <v>0.00056999999999999998</v>
      </c>
      <c r="S354" s="239">
        <v>0</v>
      </c>
      <c r="T354" s="240">
        <f>S354*H354</f>
        <v>0</v>
      </c>
      <c r="AR354" s="241" t="s">
        <v>219</v>
      </c>
      <c r="AT354" s="241" t="s">
        <v>169</v>
      </c>
      <c r="AU354" s="241" t="s">
        <v>87</v>
      </c>
      <c r="AY354" s="16" t="s">
        <v>166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6" t="s">
        <v>85</v>
      </c>
      <c r="BK354" s="242">
        <f>ROUND(I354*H354,2)</f>
        <v>0</v>
      </c>
      <c r="BL354" s="16" t="s">
        <v>219</v>
      </c>
      <c r="BM354" s="241" t="s">
        <v>663</v>
      </c>
    </row>
    <row r="355" s="1" customFormat="1" ht="24" customHeight="1">
      <c r="B355" s="37"/>
      <c r="C355" s="230" t="s">
        <v>664</v>
      </c>
      <c r="D355" s="230" t="s">
        <v>169</v>
      </c>
      <c r="E355" s="231" t="s">
        <v>665</v>
      </c>
      <c r="F355" s="232" t="s">
        <v>666</v>
      </c>
      <c r="G355" s="233" t="s">
        <v>234</v>
      </c>
      <c r="H355" s="234">
        <v>270</v>
      </c>
      <c r="I355" s="235"/>
      <c r="J355" s="236">
        <f>ROUND(I355*H355,2)</f>
        <v>0</v>
      </c>
      <c r="K355" s="232" t="s">
        <v>173</v>
      </c>
      <c r="L355" s="42"/>
      <c r="M355" s="237" t="s">
        <v>1</v>
      </c>
      <c r="N355" s="238" t="s">
        <v>43</v>
      </c>
      <c r="O355" s="85"/>
      <c r="P355" s="239">
        <f>O355*H355</f>
        <v>0</v>
      </c>
      <c r="Q355" s="239">
        <v>0.00040000000000000002</v>
      </c>
      <c r="R355" s="239">
        <f>Q355*H355</f>
        <v>0.108</v>
      </c>
      <c r="S355" s="239">
        <v>0</v>
      </c>
      <c r="T355" s="240">
        <f>S355*H355</f>
        <v>0</v>
      </c>
      <c r="AR355" s="241" t="s">
        <v>219</v>
      </c>
      <c r="AT355" s="241" t="s">
        <v>169</v>
      </c>
      <c r="AU355" s="241" t="s">
        <v>87</v>
      </c>
      <c r="AY355" s="16" t="s">
        <v>166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6" t="s">
        <v>85</v>
      </c>
      <c r="BK355" s="242">
        <f>ROUND(I355*H355,2)</f>
        <v>0</v>
      </c>
      <c r="BL355" s="16" t="s">
        <v>219</v>
      </c>
      <c r="BM355" s="241" t="s">
        <v>667</v>
      </c>
    </row>
    <row r="356" s="13" customFormat="1">
      <c r="B356" s="254"/>
      <c r="C356" s="255"/>
      <c r="D356" s="245" t="s">
        <v>176</v>
      </c>
      <c r="E356" s="256" t="s">
        <v>1</v>
      </c>
      <c r="F356" s="257" t="s">
        <v>668</v>
      </c>
      <c r="G356" s="255"/>
      <c r="H356" s="258">
        <v>270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AT356" s="264" t="s">
        <v>176</v>
      </c>
      <c r="AU356" s="264" t="s">
        <v>87</v>
      </c>
      <c r="AV356" s="13" t="s">
        <v>87</v>
      </c>
      <c r="AW356" s="13" t="s">
        <v>32</v>
      </c>
      <c r="AX356" s="13" t="s">
        <v>78</v>
      </c>
      <c r="AY356" s="264" t="s">
        <v>166</v>
      </c>
    </row>
    <row r="357" s="14" customFormat="1">
      <c r="B357" s="265"/>
      <c r="C357" s="266"/>
      <c r="D357" s="245" t="s">
        <v>176</v>
      </c>
      <c r="E357" s="267" t="s">
        <v>1</v>
      </c>
      <c r="F357" s="268" t="s">
        <v>181</v>
      </c>
      <c r="G357" s="266"/>
      <c r="H357" s="269">
        <v>270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AT357" s="275" t="s">
        <v>176</v>
      </c>
      <c r="AU357" s="275" t="s">
        <v>87</v>
      </c>
      <c r="AV357" s="14" t="s">
        <v>174</v>
      </c>
      <c r="AW357" s="14" t="s">
        <v>32</v>
      </c>
      <c r="AX357" s="14" t="s">
        <v>85</v>
      </c>
      <c r="AY357" s="275" t="s">
        <v>166</v>
      </c>
    </row>
    <row r="358" s="1" customFormat="1" ht="16.5" customHeight="1">
      <c r="B358" s="37"/>
      <c r="C358" s="230" t="s">
        <v>669</v>
      </c>
      <c r="D358" s="230" t="s">
        <v>169</v>
      </c>
      <c r="E358" s="231" t="s">
        <v>670</v>
      </c>
      <c r="F358" s="232" t="s">
        <v>671</v>
      </c>
      <c r="G358" s="233" t="s">
        <v>234</v>
      </c>
      <c r="H358" s="234">
        <v>270</v>
      </c>
      <c r="I358" s="235"/>
      <c r="J358" s="236">
        <f>ROUND(I358*H358,2)</f>
        <v>0</v>
      </c>
      <c r="K358" s="232" t="s">
        <v>173</v>
      </c>
      <c r="L358" s="42"/>
      <c r="M358" s="237" t="s">
        <v>1</v>
      </c>
      <c r="N358" s="238" t="s">
        <v>43</v>
      </c>
      <c r="O358" s="85"/>
      <c r="P358" s="239">
        <f>O358*H358</f>
        <v>0</v>
      </c>
      <c r="Q358" s="239">
        <v>1.0000000000000001E-05</v>
      </c>
      <c r="R358" s="239">
        <f>Q358*H358</f>
        <v>0.0027000000000000001</v>
      </c>
      <c r="S358" s="239">
        <v>0</v>
      </c>
      <c r="T358" s="240">
        <f>S358*H358</f>
        <v>0</v>
      </c>
      <c r="AR358" s="241" t="s">
        <v>219</v>
      </c>
      <c r="AT358" s="241" t="s">
        <v>169</v>
      </c>
      <c r="AU358" s="241" t="s">
        <v>87</v>
      </c>
      <c r="AY358" s="16" t="s">
        <v>166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6" t="s">
        <v>85</v>
      </c>
      <c r="BK358" s="242">
        <f>ROUND(I358*H358,2)</f>
        <v>0</v>
      </c>
      <c r="BL358" s="16" t="s">
        <v>219</v>
      </c>
      <c r="BM358" s="241" t="s">
        <v>672</v>
      </c>
    </row>
    <row r="359" s="1" customFormat="1" ht="24" customHeight="1">
      <c r="B359" s="37"/>
      <c r="C359" s="230" t="s">
        <v>673</v>
      </c>
      <c r="D359" s="230" t="s">
        <v>169</v>
      </c>
      <c r="E359" s="231" t="s">
        <v>674</v>
      </c>
      <c r="F359" s="232" t="s">
        <v>675</v>
      </c>
      <c r="G359" s="233" t="s">
        <v>192</v>
      </c>
      <c r="H359" s="234">
        <v>0.51100000000000001</v>
      </c>
      <c r="I359" s="235"/>
      <c r="J359" s="236">
        <f>ROUND(I359*H359,2)</f>
        <v>0</v>
      </c>
      <c r="K359" s="232" t="s">
        <v>173</v>
      </c>
      <c r="L359" s="42"/>
      <c r="M359" s="237" t="s">
        <v>1</v>
      </c>
      <c r="N359" s="238" t="s">
        <v>43</v>
      </c>
      <c r="O359" s="85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AR359" s="241" t="s">
        <v>219</v>
      </c>
      <c r="AT359" s="241" t="s">
        <v>169</v>
      </c>
      <c r="AU359" s="241" t="s">
        <v>87</v>
      </c>
      <c r="AY359" s="16" t="s">
        <v>166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6" t="s">
        <v>85</v>
      </c>
      <c r="BK359" s="242">
        <f>ROUND(I359*H359,2)</f>
        <v>0</v>
      </c>
      <c r="BL359" s="16" t="s">
        <v>219</v>
      </c>
      <c r="BM359" s="241" t="s">
        <v>676</v>
      </c>
    </row>
    <row r="360" s="11" customFormat="1" ht="22.8" customHeight="1">
      <c r="B360" s="214"/>
      <c r="C360" s="215"/>
      <c r="D360" s="216" t="s">
        <v>77</v>
      </c>
      <c r="E360" s="228" t="s">
        <v>677</v>
      </c>
      <c r="F360" s="228" t="s">
        <v>678</v>
      </c>
      <c r="G360" s="215"/>
      <c r="H360" s="215"/>
      <c r="I360" s="218"/>
      <c r="J360" s="229">
        <f>BK360</f>
        <v>0</v>
      </c>
      <c r="K360" s="215"/>
      <c r="L360" s="220"/>
      <c r="M360" s="221"/>
      <c r="N360" s="222"/>
      <c r="O360" s="222"/>
      <c r="P360" s="223">
        <f>SUM(P361:P412)</f>
        <v>0</v>
      </c>
      <c r="Q360" s="222"/>
      <c r="R360" s="223">
        <f>SUM(R361:R412)</f>
        <v>1.752</v>
      </c>
      <c r="S360" s="222"/>
      <c r="T360" s="224">
        <f>SUM(T361:T412)</f>
        <v>1.9919999999999998</v>
      </c>
      <c r="AR360" s="225" t="s">
        <v>87</v>
      </c>
      <c r="AT360" s="226" t="s">
        <v>77</v>
      </c>
      <c r="AU360" s="226" t="s">
        <v>85</v>
      </c>
      <c r="AY360" s="225" t="s">
        <v>166</v>
      </c>
      <c r="BK360" s="227">
        <f>SUM(BK361:BK412)</f>
        <v>0</v>
      </c>
    </row>
    <row r="361" s="1" customFormat="1" ht="16.5" customHeight="1">
      <c r="B361" s="37"/>
      <c r="C361" s="230" t="s">
        <v>679</v>
      </c>
      <c r="D361" s="230" t="s">
        <v>169</v>
      </c>
      <c r="E361" s="231" t="s">
        <v>680</v>
      </c>
      <c r="F361" s="232" t="s">
        <v>681</v>
      </c>
      <c r="G361" s="233" t="s">
        <v>280</v>
      </c>
      <c r="H361" s="234">
        <v>30</v>
      </c>
      <c r="I361" s="235"/>
      <c r="J361" s="236">
        <f>ROUND(I361*H361,2)</f>
        <v>0</v>
      </c>
      <c r="K361" s="232" t="s">
        <v>173</v>
      </c>
      <c r="L361" s="42"/>
      <c r="M361" s="237" t="s">
        <v>1</v>
      </c>
      <c r="N361" s="238" t="s">
        <v>43</v>
      </c>
      <c r="O361" s="85"/>
      <c r="P361" s="239">
        <f>O361*H361</f>
        <v>0</v>
      </c>
      <c r="Q361" s="239">
        <v>0</v>
      </c>
      <c r="R361" s="239">
        <f>Q361*H361</f>
        <v>0</v>
      </c>
      <c r="S361" s="239">
        <v>0.01933</v>
      </c>
      <c r="T361" s="240">
        <f>S361*H361</f>
        <v>0.57989999999999997</v>
      </c>
      <c r="AR361" s="241" t="s">
        <v>219</v>
      </c>
      <c r="AT361" s="241" t="s">
        <v>169</v>
      </c>
      <c r="AU361" s="241" t="s">
        <v>87</v>
      </c>
      <c r="AY361" s="16" t="s">
        <v>166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6" t="s">
        <v>85</v>
      </c>
      <c r="BK361" s="242">
        <f>ROUND(I361*H361,2)</f>
        <v>0</v>
      </c>
      <c r="BL361" s="16" t="s">
        <v>219</v>
      </c>
      <c r="BM361" s="241" t="s">
        <v>682</v>
      </c>
    </row>
    <row r="362" s="13" customFormat="1">
      <c r="B362" s="254"/>
      <c r="C362" s="255"/>
      <c r="D362" s="245" t="s">
        <v>176</v>
      </c>
      <c r="E362" s="256" t="s">
        <v>1</v>
      </c>
      <c r="F362" s="257" t="s">
        <v>221</v>
      </c>
      <c r="G362" s="255"/>
      <c r="H362" s="258">
        <v>30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AT362" s="264" t="s">
        <v>176</v>
      </c>
      <c r="AU362" s="264" t="s">
        <v>87</v>
      </c>
      <c r="AV362" s="13" t="s">
        <v>87</v>
      </c>
      <c r="AW362" s="13" t="s">
        <v>32</v>
      </c>
      <c r="AX362" s="13" t="s">
        <v>78</v>
      </c>
      <c r="AY362" s="264" t="s">
        <v>166</v>
      </c>
    </row>
    <row r="363" s="14" customFormat="1">
      <c r="B363" s="265"/>
      <c r="C363" s="266"/>
      <c r="D363" s="245" t="s">
        <v>176</v>
      </c>
      <c r="E363" s="267" t="s">
        <v>1</v>
      </c>
      <c r="F363" s="268" t="s">
        <v>181</v>
      </c>
      <c r="G363" s="266"/>
      <c r="H363" s="269">
        <v>30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AT363" s="275" t="s">
        <v>176</v>
      </c>
      <c r="AU363" s="275" t="s">
        <v>87</v>
      </c>
      <c r="AV363" s="14" t="s">
        <v>174</v>
      </c>
      <c r="AW363" s="14" t="s">
        <v>32</v>
      </c>
      <c r="AX363" s="14" t="s">
        <v>85</v>
      </c>
      <c r="AY363" s="275" t="s">
        <v>166</v>
      </c>
    </row>
    <row r="364" s="1" customFormat="1" ht="24" customHeight="1">
      <c r="B364" s="37"/>
      <c r="C364" s="230" t="s">
        <v>683</v>
      </c>
      <c r="D364" s="230" t="s">
        <v>169</v>
      </c>
      <c r="E364" s="231" t="s">
        <v>684</v>
      </c>
      <c r="F364" s="232" t="s">
        <v>685</v>
      </c>
      <c r="G364" s="233" t="s">
        <v>280</v>
      </c>
      <c r="H364" s="234">
        <v>30</v>
      </c>
      <c r="I364" s="235"/>
      <c r="J364" s="236">
        <f>ROUND(I364*H364,2)</f>
        <v>0</v>
      </c>
      <c r="K364" s="232" t="s">
        <v>173</v>
      </c>
      <c r="L364" s="42"/>
      <c r="M364" s="237" t="s">
        <v>1</v>
      </c>
      <c r="N364" s="238" t="s">
        <v>43</v>
      </c>
      <c r="O364" s="85"/>
      <c r="P364" s="239">
        <f>O364*H364</f>
        <v>0</v>
      </c>
      <c r="Q364" s="239">
        <v>0.023199999999999998</v>
      </c>
      <c r="R364" s="239">
        <f>Q364*H364</f>
        <v>0.69599999999999995</v>
      </c>
      <c r="S364" s="239">
        <v>0</v>
      </c>
      <c r="T364" s="240">
        <f>S364*H364</f>
        <v>0</v>
      </c>
      <c r="AR364" s="241" t="s">
        <v>219</v>
      </c>
      <c r="AT364" s="241" t="s">
        <v>169</v>
      </c>
      <c r="AU364" s="241" t="s">
        <v>87</v>
      </c>
      <c r="AY364" s="16" t="s">
        <v>166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6" t="s">
        <v>85</v>
      </c>
      <c r="BK364" s="242">
        <f>ROUND(I364*H364,2)</f>
        <v>0</v>
      </c>
      <c r="BL364" s="16" t="s">
        <v>219</v>
      </c>
      <c r="BM364" s="241" t="s">
        <v>686</v>
      </c>
    </row>
    <row r="365" s="13" customFormat="1">
      <c r="B365" s="254"/>
      <c r="C365" s="255"/>
      <c r="D365" s="245" t="s">
        <v>176</v>
      </c>
      <c r="E365" s="256" t="s">
        <v>1</v>
      </c>
      <c r="F365" s="257" t="s">
        <v>221</v>
      </c>
      <c r="G365" s="255"/>
      <c r="H365" s="258">
        <v>30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176</v>
      </c>
      <c r="AU365" s="264" t="s">
        <v>87</v>
      </c>
      <c r="AV365" s="13" t="s">
        <v>87</v>
      </c>
      <c r="AW365" s="13" t="s">
        <v>32</v>
      </c>
      <c r="AX365" s="13" t="s">
        <v>78</v>
      </c>
      <c r="AY365" s="264" t="s">
        <v>166</v>
      </c>
    </row>
    <row r="366" s="14" customFormat="1">
      <c r="B366" s="265"/>
      <c r="C366" s="266"/>
      <c r="D366" s="245" t="s">
        <v>176</v>
      </c>
      <c r="E366" s="267" t="s">
        <v>1</v>
      </c>
      <c r="F366" s="268" t="s">
        <v>181</v>
      </c>
      <c r="G366" s="266"/>
      <c r="H366" s="269">
        <v>30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AT366" s="275" t="s">
        <v>176</v>
      </c>
      <c r="AU366" s="275" t="s">
        <v>87</v>
      </c>
      <c r="AV366" s="14" t="s">
        <v>174</v>
      </c>
      <c r="AW366" s="14" t="s">
        <v>32</v>
      </c>
      <c r="AX366" s="14" t="s">
        <v>85</v>
      </c>
      <c r="AY366" s="275" t="s">
        <v>166</v>
      </c>
    </row>
    <row r="367" s="1" customFormat="1" ht="16.5" customHeight="1">
      <c r="B367" s="37"/>
      <c r="C367" s="230" t="s">
        <v>687</v>
      </c>
      <c r="D367" s="230" t="s">
        <v>169</v>
      </c>
      <c r="E367" s="231" t="s">
        <v>688</v>
      </c>
      <c r="F367" s="232" t="s">
        <v>689</v>
      </c>
      <c r="G367" s="233" t="s">
        <v>280</v>
      </c>
      <c r="H367" s="234">
        <v>30</v>
      </c>
      <c r="I367" s="235"/>
      <c r="J367" s="236">
        <f>ROUND(I367*H367,2)</f>
        <v>0</v>
      </c>
      <c r="K367" s="232" t="s">
        <v>173</v>
      </c>
      <c r="L367" s="42"/>
      <c r="M367" s="237" t="s">
        <v>1</v>
      </c>
      <c r="N367" s="238" t="s">
        <v>43</v>
      </c>
      <c r="O367" s="85"/>
      <c r="P367" s="239">
        <f>O367*H367</f>
        <v>0</v>
      </c>
      <c r="Q367" s="239">
        <v>0</v>
      </c>
      <c r="R367" s="239">
        <f>Q367*H367</f>
        <v>0</v>
      </c>
      <c r="S367" s="239">
        <v>0.019460000000000002</v>
      </c>
      <c r="T367" s="240">
        <f>S367*H367</f>
        <v>0.5838000000000001</v>
      </c>
      <c r="AR367" s="241" t="s">
        <v>219</v>
      </c>
      <c r="AT367" s="241" t="s">
        <v>169</v>
      </c>
      <c r="AU367" s="241" t="s">
        <v>87</v>
      </c>
      <c r="AY367" s="16" t="s">
        <v>166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6" t="s">
        <v>85</v>
      </c>
      <c r="BK367" s="242">
        <f>ROUND(I367*H367,2)</f>
        <v>0</v>
      </c>
      <c r="BL367" s="16" t="s">
        <v>219</v>
      </c>
      <c r="BM367" s="241" t="s">
        <v>690</v>
      </c>
    </row>
    <row r="368" s="13" customFormat="1">
      <c r="B368" s="254"/>
      <c r="C368" s="255"/>
      <c r="D368" s="245" t="s">
        <v>176</v>
      </c>
      <c r="E368" s="256" t="s">
        <v>1</v>
      </c>
      <c r="F368" s="257" t="s">
        <v>221</v>
      </c>
      <c r="G368" s="255"/>
      <c r="H368" s="258">
        <v>30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AT368" s="264" t="s">
        <v>176</v>
      </c>
      <c r="AU368" s="264" t="s">
        <v>87</v>
      </c>
      <c r="AV368" s="13" t="s">
        <v>87</v>
      </c>
      <c r="AW368" s="13" t="s">
        <v>32</v>
      </c>
      <c r="AX368" s="13" t="s">
        <v>78</v>
      </c>
      <c r="AY368" s="264" t="s">
        <v>166</v>
      </c>
    </row>
    <row r="369" s="14" customFormat="1">
      <c r="B369" s="265"/>
      <c r="C369" s="266"/>
      <c r="D369" s="245" t="s">
        <v>176</v>
      </c>
      <c r="E369" s="267" t="s">
        <v>1</v>
      </c>
      <c r="F369" s="268" t="s">
        <v>181</v>
      </c>
      <c r="G369" s="266"/>
      <c r="H369" s="269">
        <v>30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AT369" s="275" t="s">
        <v>176</v>
      </c>
      <c r="AU369" s="275" t="s">
        <v>87</v>
      </c>
      <c r="AV369" s="14" t="s">
        <v>174</v>
      </c>
      <c r="AW369" s="14" t="s">
        <v>32</v>
      </c>
      <c r="AX369" s="14" t="s">
        <v>85</v>
      </c>
      <c r="AY369" s="275" t="s">
        <v>166</v>
      </c>
    </row>
    <row r="370" s="1" customFormat="1" ht="24" customHeight="1">
      <c r="B370" s="37"/>
      <c r="C370" s="230" t="s">
        <v>691</v>
      </c>
      <c r="D370" s="230" t="s">
        <v>169</v>
      </c>
      <c r="E370" s="231" t="s">
        <v>692</v>
      </c>
      <c r="F370" s="232" t="s">
        <v>693</v>
      </c>
      <c r="G370" s="233" t="s">
        <v>280</v>
      </c>
      <c r="H370" s="234">
        <v>30</v>
      </c>
      <c r="I370" s="235"/>
      <c r="J370" s="236">
        <f>ROUND(I370*H370,2)</f>
        <v>0</v>
      </c>
      <c r="K370" s="232" t="s">
        <v>173</v>
      </c>
      <c r="L370" s="42"/>
      <c r="M370" s="237" t="s">
        <v>1</v>
      </c>
      <c r="N370" s="238" t="s">
        <v>43</v>
      </c>
      <c r="O370" s="85"/>
      <c r="P370" s="239">
        <f>O370*H370</f>
        <v>0</v>
      </c>
      <c r="Q370" s="239">
        <v>0.014970000000000001</v>
      </c>
      <c r="R370" s="239">
        <f>Q370*H370</f>
        <v>0.4491</v>
      </c>
      <c r="S370" s="239">
        <v>0</v>
      </c>
      <c r="T370" s="240">
        <f>S370*H370</f>
        <v>0</v>
      </c>
      <c r="AR370" s="241" t="s">
        <v>219</v>
      </c>
      <c r="AT370" s="241" t="s">
        <v>169</v>
      </c>
      <c r="AU370" s="241" t="s">
        <v>87</v>
      </c>
      <c r="AY370" s="16" t="s">
        <v>166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6" t="s">
        <v>85</v>
      </c>
      <c r="BK370" s="242">
        <f>ROUND(I370*H370,2)</f>
        <v>0</v>
      </c>
      <c r="BL370" s="16" t="s">
        <v>219</v>
      </c>
      <c r="BM370" s="241" t="s">
        <v>694</v>
      </c>
    </row>
    <row r="371" s="1" customFormat="1" ht="16.5" customHeight="1">
      <c r="B371" s="37"/>
      <c r="C371" s="230" t="s">
        <v>695</v>
      </c>
      <c r="D371" s="230" t="s">
        <v>169</v>
      </c>
      <c r="E371" s="231" t="s">
        <v>696</v>
      </c>
      <c r="F371" s="232" t="s">
        <v>697</v>
      </c>
      <c r="G371" s="233" t="s">
        <v>280</v>
      </c>
      <c r="H371" s="234">
        <v>30</v>
      </c>
      <c r="I371" s="235"/>
      <c r="J371" s="236">
        <f>ROUND(I371*H371,2)</f>
        <v>0</v>
      </c>
      <c r="K371" s="232" t="s">
        <v>173</v>
      </c>
      <c r="L371" s="42"/>
      <c r="M371" s="237" t="s">
        <v>1</v>
      </c>
      <c r="N371" s="238" t="s">
        <v>43</v>
      </c>
      <c r="O371" s="85"/>
      <c r="P371" s="239">
        <f>O371*H371</f>
        <v>0</v>
      </c>
      <c r="Q371" s="239">
        <v>0</v>
      </c>
      <c r="R371" s="239">
        <f>Q371*H371</f>
        <v>0</v>
      </c>
      <c r="S371" s="239">
        <v>0.024500000000000001</v>
      </c>
      <c r="T371" s="240">
        <f>S371*H371</f>
        <v>0.73499999999999999</v>
      </c>
      <c r="AR371" s="241" t="s">
        <v>219</v>
      </c>
      <c r="AT371" s="241" t="s">
        <v>169</v>
      </c>
      <c r="AU371" s="241" t="s">
        <v>87</v>
      </c>
      <c r="AY371" s="16" t="s">
        <v>166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6" t="s">
        <v>85</v>
      </c>
      <c r="BK371" s="242">
        <f>ROUND(I371*H371,2)</f>
        <v>0</v>
      </c>
      <c r="BL371" s="16" t="s">
        <v>219</v>
      </c>
      <c r="BM371" s="241" t="s">
        <v>698</v>
      </c>
    </row>
    <row r="372" s="13" customFormat="1">
      <c r="B372" s="254"/>
      <c r="C372" s="255"/>
      <c r="D372" s="245" t="s">
        <v>176</v>
      </c>
      <c r="E372" s="256" t="s">
        <v>1</v>
      </c>
      <c r="F372" s="257" t="s">
        <v>221</v>
      </c>
      <c r="G372" s="255"/>
      <c r="H372" s="258">
        <v>30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AT372" s="264" t="s">
        <v>176</v>
      </c>
      <c r="AU372" s="264" t="s">
        <v>87</v>
      </c>
      <c r="AV372" s="13" t="s">
        <v>87</v>
      </c>
      <c r="AW372" s="13" t="s">
        <v>32</v>
      </c>
      <c r="AX372" s="13" t="s">
        <v>78</v>
      </c>
      <c r="AY372" s="264" t="s">
        <v>166</v>
      </c>
    </row>
    <row r="373" s="14" customFormat="1">
      <c r="B373" s="265"/>
      <c r="C373" s="266"/>
      <c r="D373" s="245" t="s">
        <v>176</v>
      </c>
      <c r="E373" s="267" t="s">
        <v>1</v>
      </c>
      <c r="F373" s="268" t="s">
        <v>181</v>
      </c>
      <c r="G373" s="266"/>
      <c r="H373" s="269">
        <v>30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AT373" s="275" t="s">
        <v>176</v>
      </c>
      <c r="AU373" s="275" t="s">
        <v>87</v>
      </c>
      <c r="AV373" s="14" t="s">
        <v>174</v>
      </c>
      <c r="AW373" s="14" t="s">
        <v>32</v>
      </c>
      <c r="AX373" s="14" t="s">
        <v>85</v>
      </c>
      <c r="AY373" s="275" t="s">
        <v>166</v>
      </c>
    </row>
    <row r="374" s="1" customFormat="1" ht="16.5" customHeight="1">
      <c r="B374" s="37"/>
      <c r="C374" s="230" t="s">
        <v>699</v>
      </c>
      <c r="D374" s="230" t="s">
        <v>169</v>
      </c>
      <c r="E374" s="231" t="s">
        <v>700</v>
      </c>
      <c r="F374" s="232" t="s">
        <v>701</v>
      </c>
      <c r="G374" s="233" t="s">
        <v>280</v>
      </c>
      <c r="H374" s="234">
        <v>30</v>
      </c>
      <c r="I374" s="235"/>
      <c r="J374" s="236">
        <f>ROUND(I374*H374,2)</f>
        <v>0</v>
      </c>
      <c r="K374" s="232" t="s">
        <v>173</v>
      </c>
      <c r="L374" s="42"/>
      <c r="M374" s="237" t="s">
        <v>1</v>
      </c>
      <c r="N374" s="238" t="s">
        <v>43</v>
      </c>
      <c r="O374" s="85"/>
      <c r="P374" s="239">
        <f>O374*H374</f>
        <v>0</v>
      </c>
      <c r="Q374" s="239">
        <v>0.01452</v>
      </c>
      <c r="R374" s="239">
        <f>Q374*H374</f>
        <v>0.43559999999999999</v>
      </c>
      <c r="S374" s="239">
        <v>0</v>
      </c>
      <c r="T374" s="240">
        <f>S374*H374</f>
        <v>0</v>
      </c>
      <c r="AR374" s="241" t="s">
        <v>219</v>
      </c>
      <c r="AT374" s="241" t="s">
        <v>169</v>
      </c>
      <c r="AU374" s="241" t="s">
        <v>87</v>
      </c>
      <c r="AY374" s="16" t="s">
        <v>166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6" t="s">
        <v>85</v>
      </c>
      <c r="BK374" s="242">
        <f>ROUND(I374*H374,2)</f>
        <v>0</v>
      </c>
      <c r="BL374" s="16" t="s">
        <v>219</v>
      </c>
      <c r="BM374" s="241" t="s">
        <v>702</v>
      </c>
    </row>
    <row r="375" s="1" customFormat="1" ht="24" customHeight="1">
      <c r="B375" s="37"/>
      <c r="C375" s="230" t="s">
        <v>703</v>
      </c>
      <c r="D375" s="230" t="s">
        <v>169</v>
      </c>
      <c r="E375" s="231" t="s">
        <v>704</v>
      </c>
      <c r="F375" s="232" t="s">
        <v>705</v>
      </c>
      <c r="G375" s="233" t="s">
        <v>280</v>
      </c>
      <c r="H375" s="234">
        <v>30</v>
      </c>
      <c r="I375" s="235"/>
      <c r="J375" s="236">
        <f>ROUND(I375*H375,2)</f>
        <v>0</v>
      </c>
      <c r="K375" s="232" t="s">
        <v>173</v>
      </c>
      <c r="L375" s="42"/>
      <c r="M375" s="237" t="s">
        <v>1</v>
      </c>
      <c r="N375" s="238" t="s">
        <v>43</v>
      </c>
      <c r="O375" s="85"/>
      <c r="P375" s="239">
        <f>O375*H375</f>
        <v>0</v>
      </c>
      <c r="Q375" s="239">
        <v>0.00072000000000000005</v>
      </c>
      <c r="R375" s="239">
        <f>Q375*H375</f>
        <v>0.021600000000000001</v>
      </c>
      <c r="S375" s="239">
        <v>0</v>
      </c>
      <c r="T375" s="240">
        <f>S375*H375</f>
        <v>0</v>
      </c>
      <c r="AR375" s="241" t="s">
        <v>219</v>
      </c>
      <c r="AT375" s="241" t="s">
        <v>169</v>
      </c>
      <c r="AU375" s="241" t="s">
        <v>87</v>
      </c>
      <c r="AY375" s="16" t="s">
        <v>166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6" t="s">
        <v>85</v>
      </c>
      <c r="BK375" s="242">
        <f>ROUND(I375*H375,2)</f>
        <v>0</v>
      </c>
      <c r="BL375" s="16" t="s">
        <v>219</v>
      </c>
      <c r="BM375" s="241" t="s">
        <v>706</v>
      </c>
    </row>
    <row r="376" s="1" customFormat="1" ht="24" customHeight="1">
      <c r="B376" s="37"/>
      <c r="C376" s="230" t="s">
        <v>707</v>
      </c>
      <c r="D376" s="230" t="s">
        <v>169</v>
      </c>
      <c r="E376" s="231" t="s">
        <v>708</v>
      </c>
      <c r="F376" s="232" t="s">
        <v>709</v>
      </c>
      <c r="G376" s="233" t="s">
        <v>280</v>
      </c>
      <c r="H376" s="234">
        <v>30</v>
      </c>
      <c r="I376" s="235"/>
      <c r="J376" s="236">
        <f>ROUND(I376*H376,2)</f>
        <v>0</v>
      </c>
      <c r="K376" s="232" t="s">
        <v>173</v>
      </c>
      <c r="L376" s="42"/>
      <c r="M376" s="237" t="s">
        <v>1</v>
      </c>
      <c r="N376" s="238" t="s">
        <v>43</v>
      </c>
      <c r="O376" s="85"/>
      <c r="P376" s="239">
        <f>O376*H376</f>
        <v>0</v>
      </c>
      <c r="Q376" s="239">
        <v>0.00051999999999999995</v>
      </c>
      <c r="R376" s="239">
        <f>Q376*H376</f>
        <v>0.015599999999999999</v>
      </c>
      <c r="S376" s="239">
        <v>0</v>
      </c>
      <c r="T376" s="240">
        <f>S376*H376</f>
        <v>0</v>
      </c>
      <c r="AR376" s="241" t="s">
        <v>219</v>
      </c>
      <c r="AT376" s="241" t="s">
        <v>169</v>
      </c>
      <c r="AU376" s="241" t="s">
        <v>87</v>
      </c>
      <c r="AY376" s="16" t="s">
        <v>166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6" t="s">
        <v>85</v>
      </c>
      <c r="BK376" s="242">
        <f>ROUND(I376*H376,2)</f>
        <v>0</v>
      </c>
      <c r="BL376" s="16" t="s">
        <v>219</v>
      </c>
      <c r="BM376" s="241" t="s">
        <v>710</v>
      </c>
    </row>
    <row r="377" s="13" customFormat="1">
      <c r="B377" s="254"/>
      <c r="C377" s="255"/>
      <c r="D377" s="245" t="s">
        <v>176</v>
      </c>
      <c r="E377" s="256" t="s">
        <v>1</v>
      </c>
      <c r="F377" s="257" t="s">
        <v>221</v>
      </c>
      <c r="G377" s="255"/>
      <c r="H377" s="258">
        <v>30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AT377" s="264" t="s">
        <v>176</v>
      </c>
      <c r="AU377" s="264" t="s">
        <v>87</v>
      </c>
      <c r="AV377" s="13" t="s">
        <v>87</v>
      </c>
      <c r="AW377" s="13" t="s">
        <v>32</v>
      </c>
      <c r="AX377" s="13" t="s">
        <v>78</v>
      </c>
      <c r="AY377" s="264" t="s">
        <v>166</v>
      </c>
    </row>
    <row r="378" s="14" customFormat="1">
      <c r="B378" s="265"/>
      <c r="C378" s="266"/>
      <c r="D378" s="245" t="s">
        <v>176</v>
      </c>
      <c r="E378" s="267" t="s">
        <v>1</v>
      </c>
      <c r="F378" s="268" t="s">
        <v>181</v>
      </c>
      <c r="G378" s="266"/>
      <c r="H378" s="269">
        <v>30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AT378" s="275" t="s">
        <v>176</v>
      </c>
      <c r="AU378" s="275" t="s">
        <v>87</v>
      </c>
      <c r="AV378" s="14" t="s">
        <v>174</v>
      </c>
      <c r="AW378" s="14" t="s">
        <v>32</v>
      </c>
      <c r="AX378" s="14" t="s">
        <v>85</v>
      </c>
      <c r="AY378" s="275" t="s">
        <v>166</v>
      </c>
    </row>
    <row r="379" s="1" customFormat="1" ht="24" customHeight="1">
      <c r="B379" s="37"/>
      <c r="C379" s="230" t="s">
        <v>711</v>
      </c>
      <c r="D379" s="230" t="s">
        <v>169</v>
      </c>
      <c r="E379" s="231" t="s">
        <v>712</v>
      </c>
      <c r="F379" s="232" t="s">
        <v>713</v>
      </c>
      <c r="G379" s="233" t="s">
        <v>280</v>
      </c>
      <c r="H379" s="234">
        <v>30</v>
      </c>
      <c r="I379" s="235"/>
      <c r="J379" s="236">
        <f>ROUND(I379*H379,2)</f>
        <v>0</v>
      </c>
      <c r="K379" s="232" t="s">
        <v>173</v>
      </c>
      <c r="L379" s="42"/>
      <c r="M379" s="237" t="s">
        <v>1</v>
      </c>
      <c r="N379" s="238" t="s">
        <v>43</v>
      </c>
      <c r="O379" s="85"/>
      <c r="P379" s="239">
        <f>O379*H379</f>
        <v>0</v>
      </c>
      <c r="Q379" s="239">
        <v>0.00029999999999999997</v>
      </c>
      <c r="R379" s="239">
        <f>Q379*H379</f>
        <v>0.0089999999999999993</v>
      </c>
      <c r="S379" s="239">
        <v>0</v>
      </c>
      <c r="T379" s="240">
        <f>S379*H379</f>
        <v>0</v>
      </c>
      <c r="AR379" s="241" t="s">
        <v>219</v>
      </c>
      <c r="AT379" s="241" t="s">
        <v>169</v>
      </c>
      <c r="AU379" s="241" t="s">
        <v>87</v>
      </c>
      <c r="AY379" s="16" t="s">
        <v>166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6" t="s">
        <v>85</v>
      </c>
      <c r="BK379" s="242">
        <f>ROUND(I379*H379,2)</f>
        <v>0</v>
      </c>
      <c r="BL379" s="16" t="s">
        <v>219</v>
      </c>
      <c r="BM379" s="241" t="s">
        <v>714</v>
      </c>
    </row>
    <row r="380" s="1" customFormat="1" ht="16.5" customHeight="1">
      <c r="B380" s="37"/>
      <c r="C380" s="230" t="s">
        <v>715</v>
      </c>
      <c r="D380" s="230" t="s">
        <v>169</v>
      </c>
      <c r="E380" s="231" t="s">
        <v>716</v>
      </c>
      <c r="F380" s="232" t="s">
        <v>717</v>
      </c>
      <c r="G380" s="233" t="s">
        <v>280</v>
      </c>
      <c r="H380" s="234">
        <v>30</v>
      </c>
      <c r="I380" s="235"/>
      <c r="J380" s="236">
        <f>ROUND(I380*H380,2)</f>
        <v>0</v>
      </c>
      <c r="K380" s="232" t="s">
        <v>173</v>
      </c>
      <c r="L380" s="42"/>
      <c r="M380" s="237" t="s">
        <v>1</v>
      </c>
      <c r="N380" s="238" t="s">
        <v>43</v>
      </c>
      <c r="O380" s="85"/>
      <c r="P380" s="239">
        <f>O380*H380</f>
        <v>0</v>
      </c>
      <c r="Q380" s="239">
        <v>0</v>
      </c>
      <c r="R380" s="239">
        <f>Q380*H380</f>
        <v>0</v>
      </c>
      <c r="S380" s="239">
        <v>0.00085999999999999998</v>
      </c>
      <c r="T380" s="240">
        <f>S380*H380</f>
        <v>0.0258</v>
      </c>
      <c r="AR380" s="241" t="s">
        <v>219</v>
      </c>
      <c r="AT380" s="241" t="s">
        <v>169</v>
      </c>
      <c r="AU380" s="241" t="s">
        <v>87</v>
      </c>
      <c r="AY380" s="16" t="s">
        <v>166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6" t="s">
        <v>85</v>
      </c>
      <c r="BK380" s="242">
        <f>ROUND(I380*H380,2)</f>
        <v>0</v>
      </c>
      <c r="BL380" s="16" t="s">
        <v>219</v>
      </c>
      <c r="BM380" s="241" t="s">
        <v>718</v>
      </c>
    </row>
    <row r="381" s="1" customFormat="1" ht="16.5" customHeight="1">
      <c r="B381" s="37"/>
      <c r="C381" s="230" t="s">
        <v>719</v>
      </c>
      <c r="D381" s="230" t="s">
        <v>169</v>
      </c>
      <c r="E381" s="231" t="s">
        <v>720</v>
      </c>
      <c r="F381" s="232" t="s">
        <v>721</v>
      </c>
      <c r="G381" s="233" t="s">
        <v>280</v>
      </c>
      <c r="H381" s="234">
        <v>30</v>
      </c>
      <c r="I381" s="235"/>
      <c r="J381" s="236">
        <f>ROUND(I381*H381,2)</f>
        <v>0</v>
      </c>
      <c r="K381" s="232" t="s">
        <v>173</v>
      </c>
      <c r="L381" s="42"/>
      <c r="M381" s="237" t="s">
        <v>1</v>
      </c>
      <c r="N381" s="238" t="s">
        <v>43</v>
      </c>
      <c r="O381" s="85"/>
      <c r="P381" s="239">
        <f>O381*H381</f>
        <v>0</v>
      </c>
      <c r="Q381" s="239">
        <v>0.0018</v>
      </c>
      <c r="R381" s="239">
        <f>Q381*H381</f>
        <v>0.053999999999999999</v>
      </c>
      <c r="S381" s="239">
        <v>0</v>
      </c>
      <c r="T381" s="240">
        <f>S381*H381</f>
        <v>0</v>
      </c>
      <c r="AR381" s="241" t="s">
        <v>219</v>
      </c>
      <c r="AT381" s="241" t="s">
        <v>169</v>
      </c>
      <c r="AU381" s="241" t="s">
        <v>87</v>
      </c>
      <c r="AY381" s="16" t="s">
        <v>166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6" t="s">
        <v>85</v>
      </c>
      <c r="BK381" s="242">
        <f>ROUND(I381*H381,2)</f>
        <v>0</v>
      </c>
      <c r="BL381" s="16" t="s">
        <v>219</v>
      </c>
      <c r="BM381" s="241" t="s">
        <v>722</v>
      </c>
    </row>
    <row r="382" s="1" customFormat="1" ht="16.5" customHeight="1">
      <c r="B382" s="37"/>
      <c r="C382" s="230" t="s">
        <v>723</v>
      </c>
      <c r="D382" s="230" t="s">
        <v>169</v>
      </c>
      <c r="E382" s="231" t="s">
        <v>724</v>
      </c>
      <c r="F382" s="232" t="s">
        <v>725</v>
      </c>
      <c r="G382" s="233" t="s">
        <v>218</v>
      </c>
      <c r="H382" s="234">
        <v>30</v>
      </c>
      <c r="I382" s="235"/>
      <c r="J382" s="236">
        <f>ROUND(I382*H382,2)</f>
        <v>0</v>
      </c>
      <c r="K382" s="232" t="s">
        <v>173</v>
      </c>
      <c r="L382" s="42"/>
      <c r="M382" s="237" t="s">
        <v>1</v>
      </c>
      <c r="N382" s="238" t="s">
        <v>43</v>
      </c>
      <c r="O382" s="85"/>
      <c r="P382" s="239">
        <f>O382*H382</f>
        <v>0</v>
      </c>
      <c r="Q382" s="239">
        <v>0</v>
      </c>
      <c r="R382" s="239">
        <f>Q382*H382</f>
        <v>0</v>
      </c>
      <c r="S382" s="239">
        <v>0.0022499999999999998</v>
      </c>
      <c r="T382" s="240">
        <f>S382*H382</f>
        <v>0.067499999999999991</v>
      </c>
      <c r="AR382" s="241" t="s">
        <v>219</v>
      </c>
      <c r="AT382" s="241" t="s">
        <v>169</v>
      </c>
      <c r="AU382" s="241" t="s">
        <v>87</v>
      </c>
      <c r="AY382" s="16" t="s">
        <v>166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6" t="s">
        <v>85</v>
      </c>
      <c r="BK382" s="242">
        <f>ROUND(I382*H382,2)</f>
        <v>0</v>
      </c>
      <c r="BL382" s="16" t="s">
        <v>219</v>
      </c>
      <c r="BM382" s="241" t="s">
        <v>726</v>
      </c>
    </row>
    <row r="383" s="1" customFormat="1" ht="16.5" customHeight="1">
      <c r="B383" s="37"/>
      <c r="C383" s="230" t="s">
        <v>727</v>
      </c>
      <c r="D383" s="230" t="s">
        <v>169</v>
      </c>
      <c r="E383" s="231" t="s">
        <v>728</v>
      </c>
      <c r="F383" s="232" t="s">
        <v>729</v>
      </c>
      <c r="G383" s="233" t="s">
        <v>280</v>
      </c>
      <c r="H383" s="234">
        <v>30</v>
      </c>
      <c r="I383" s="235"/>
      <c r="J383" s="236">
        <f>ROUND(I383*H383,2)</f>
        <v>0</v>
      </c>
      <c r="K383" s="232" t="s">
        <v>173</v>
      </c>
      <c r="L383" s="42"/>
      <c r="M383" s="237" t="s">
        <v>1</v>
      </c>
      <c r="N383" s="238" t="s">
        <v>43</v>
      </c>
      <c r="O383" s="85"/>
      <c r="P383" s="239">
        <f>O383*H383</f>
        <v>0</v>
      </c>
      <c r="Q383" s="239">
        <v>0.00214</v>
      </c>
      <c r="R383" s="239">
        <f>Q383*H383</f>
        <v>0.064199999999999993</v>
      </c>
      <c r="S383" s="239">
        <v>0</v>
      </c>
      <c r="T383" s="240">
        <f>S383*H383</f>
        <v>0</v>
      </c>
      <c r="AR383" s="241" t="s">
        <v>219</v>
      </c>
      <c r="AT383" s="241" t="s">
        <v>169</v>
      </c>
      <c r="AU383" s="241" t="s">
        <v>87</v>
      </c>
      <c r="AY383" s="16" t="s">
        <v>166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6" t="s">
        <v>85</v>
      </c>
      <c r="BK383" s="242">
        <f>ROUND(I383*H383,2)</f>
        <v>0</v>
      </c>
      <c r="BL383" s="16" t="s">
        <v>219</v>
      </c>
      <c r="BM383" s="241" t="s">
        <v>730</v>
      </c>
    </row>
    <row r="384" s="1" customFormat="1" ht="16.5" customHeight="1">
      <c r="B384" s="37"/>
      <c r="C384" s="230" t="s">
        <v>731</v>
      </c>
      <c r="D384" s="230" t="s">
        <v>169</v>
      </c>
      <c r="E384" s="231" t="s">
        <v>732</v>
      </c>
      <c r="F384" s="232" t="s">
        <v>733</v>
      </c>
      <c r="G384" s="233" t="s">
        <v>218</v>
      </c>
      <c r="H384" s="234">
        <v>30</v>
      </c>
      <c r="I384" s="235"/>
      <c r="J384" s="236">
        <f>ROUND(I384*H384,2)</f>
        <v>0</v>
      </c>
      <c r="K384" s="232" t="s">
        <v>173</v>
      </c>
      <c r="L384" s="42"/>
      <c r="M384" s="237" t="s">
        <v>1</v>
      </c>
      <c r="N384" s="238" t="s">
        <v>43</v>
      </c>
      <c r="O384" s="85"/>
      <c r="P384" s="239">
        <f>O384*H384</f>
        <v>0</v>
      </c>
      <c r="Q384" s="239">
        <v>0.00023000000000000001</v>
      </c>
      <c r="R384" s="239">
        <f>Q384*H384</f>
        <v>0.0068999999999999999</v>
      </c>
      <c r="S384" s="239">
        <v>0</v>
      </c>
      <c r="T384" s="240">
        <f>S384*H384</f>
        <v>0</v>
      </c>
      <c r="AR384" s="241" t="s">
        <v>219</v>
      </c>
      <c r="AT384" s="241" t="s">
        <v>169</v>
      </c>
      <c r="AU384" s="241" t="s">
        <v>87</v>
      </c>
      <c r="AY384" s="16" t="s">
        <v>166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6" t="s">
        <v>85</v>
      </c>
      <c r="BK384" s="242">
        <f>ROUND(I384*H384,2)</f>
        <v>0</v>
      </c>
      <c r="BL384" s="16" t="s">
        <v>219</v>
      </c>
      <c r="BM384" s="241" t="s">
        <v>734</v>
      </c>
    </row>
    <row r="385" s="1" customFormat="1" ht="24" customHeight="1">
      <c r="B385" s="37"/>
      <c r="C385" s="230" t="s">
        <v>735</v>
      </c>
      <c r="D385" s="230" t="s">
        <v>169</v>
      </c>
      <c r="E385" s="231" t="s">
        <v>736</v>
      </c>
      <c r="F385" s="232" t="s">
        <v>737</v>
      </c>
      <c r="G385" s="233" t="s">
        <v>218</v>
      </c>
      <c r="H385" s="234">
        <v>30</v>
      </c>
      <c r="I385" s="235"/>
      <c r="J385" s="236">
        <f>ROUND(I385*H385,2)</f>
        <v>0</v>
      </c>
      <c r="K385" s="232" t="s">
        <v>1</v>
      </c>
      <c r="L385" s="42"/>
      <c r="M385" s="237" t="s">
        <v>1</v>
      </c>
      <c r="N385" s="238" t="s">
        <v>43</v>
      </c>
      <c r="O385" s="85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AR385" s="241" t="s">
        <v>219</v>
      </c>
      <c r="AT385" s="241" t="s">
        <v>169</v>
      </c>
      <c r="AU385" s="241" t="s">
        <v>87</v>
      </c>
      <c r="AY385" s="16" t="s">
        <v>166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6" t="s">
        <v>85</v>
      </c>
      <c r="BK385" s="242">
        <f>ROUND(I385*H385,2)</f>
        <v>0</v>
      </c>
      <c r="BL385" s="16" t="s">
        <v>219</v>
      </c>
      <c r="BM385" s="241" t="s">
        <v>738</v>
      </c>
    </row>
    <row r="386" s="13" customFormat="1">
      <c r="B386" s="254"/>
      <c r="C386" s="255"/>
      <c r="D386" s="245" t="s">
        <v>176</v>
      </c>
      <c r="E386" s="256" t="s">
        <v>1</v>
      </c>
      <c r="F386" s="257" t="s">
        <v>221</v>
      </c>
      <c r="G386" s="255"/>
      <c r="H386" s="258">
        <v>30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AT386" s="264" t="s">
        <v>176</v>
      </c>
      <c r="AU386" s="264" t="s">
        <v>87</v>
      </c>
      <c r="AV386" s="13" t="s">
        <v>87</v>
      </c>
      <c r="AW386" s="13" t="s">
        <v>32</v>
      </c>
      <c r="AX386" s="13" t="s">
        <v>78</v>
      </c>
      <c r="AY386" s="264" t="s">
        <v>166</v>
      </c>
    </row>
    <row r="387" s="14" customFormat="1">
      <c r="B387" s="265"/>
      <c r="C387" s="266"/>
      <c r="D387" s="245" t="s">
        <v>176</v>
      </c>
      <c r="E387" s="267" t="s">
        <v>1</v>
      </c>
      <c r="F387" s="268" t="s">
        <v>181</v>
      </c>
      <c r="G387" s="266"/>
      <c r="H387" s="269">
        <v>30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AT387" s="275" t="s">
        <v>176</v>
      </c>
      <c r="AU387" s="275" t="s">
        <v>87</v>
      </c>
      <c r="AV387" s="14" t="s">
        <v>174</v>
      </c>
      <c r="AW387" s="14" t="s">
        <v>32</v>
      </c>
      <c r="AX387" s="14" t="s">
        <v>85</v>
      </c>
      <c r="AY387" s="275" t="s">
        <v>166</v>
      </c>
    </row>
    <row r="388" s="1" customFormat="1" ht="16.5" customHeight="1">
      <c r="B388" s="37"/>
      <c r="C388" s="230" t="s">
        <v>739</v>
      </c>
      <c r="D388" s="230" t="s">
        <v>169</v>
      </c>
      <c r="E388" s="231" t="s">
        <v>740</v>
      </c>
      <c r="F388" s="232" t="s">
        <v>741</v>
      </c>
      <c r="G388" s="233" t="s">
        <v>218</v>
      </c>
      <c r="H388" s="234">
        <v>30</v>
      </c>
      <c r="I388" s="235"/>
      <c r="J388" s="236">
        <f>ROUND(I388*H388,2)</f>
        <v>0</v>
      </c>
      <c r="K388" s="232" t="s">
        <v>1</v>
      </c>
      <c r="L388" s="42"/>
      <c r="M388" s="237" t="s">
        <v>1</v>
      </c>
      <c r="N388" s="238" t="s">
        <v>43</v>
      </c>
      <c r="O388" s="85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AR388" s="241" t="s">
        <v>219</v>
      </c>
      <c r="AT388" s="241" t="s">
        <v>169</v>
      </c>
      <c r="AU388" s="241" t="s">
        <v>87</v>
      </c>
      <c r="AY388" s="16" t="s">
        <v>166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6" t="s">
        <v>85</v>
      </c>
      <c r="BK388" s="242">
        <f>ROUND(I388*H388,2)</f>
        <v>0</v>
      </c>
      <c r="BL388" s="16" t="s">
        <v>219</v>
      </c>
      <c r="BM388" s="241" t="s">
        <v>742</v>
      </c>
    </row>
    <row r="389" s="13" customFormat="1">
      <c r="B389" s="254"/>
      <c r="C389" s="255"/>
      <c r="D389" s="245" t="s">
        <v>176</v>
      </c>
      <c r="E389" s="256" t="s">
        <v>1</v>
      </c>
      <c r="F389" s="257" t="s">
        <v>221</v>
      </c>
      <c r="G389" s="255"/>
      <c r="H389" s="258">
        <v>30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AT389" s="264" t="s">
        <v>176</v>
      </c>
      <c r="AU389" s="264" t="s">
        <v>87</v>
      </c>
      <c r="AV389" s="13" t="s">
        <v>87</v>
      </c>
      <c r="AW389" s="13" t="s">
        <v>32</v>
      </c>
      <c r="AX389" s="13" t="s">
        <v>78</v>
      </c>
      <c r="AY389" s="264" t="s">
        <v>166</v>
      </c>
    </row>
    <row r="390" s="14" customFormat="1">
      <c r="B390" s="265"/>
      <c r="C390" s="266"/>
      <c r="D390" s="245" t="s">
        <v>176</v>
      </c>
      <c r="E390" s="267" t="s">
        <v>1</v>
      </c>
      <c r="F390" s="268" t="s">
        <v>181</v>
      </c>
      <c r="G390" s="266"/>
      <c r="H390" s="269">
        <v>30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AT390" s="275" t="s">
        <v>176</v>
      </c>
      <c r="AU390" s="275" t="s">
        <v>87</v>
      </c>
      <c r="AV390" s="14" t="s">
        <v>174</v>
      </c>
      <c r="AW390" s="14" t="s">
        <v>32</v>
      </c>
      <c r="AX390" s="14" t="s">
        <v>85</v>
      </c>
      <c r="AY390" s="275" t="s">
        <v>166</v>
      </c>
    </row>
    <row r="391" s="1" customFormat="1" ht="16.5" customHeight="1">
      <c r="B391" s="37"/>
      <c r="C391" s="230" t="s">
        <v>743</v>
      </c>
      <c r="D391" s="230" t="s">
        <v>169</v>
      </c>
      <c r="E391" s="231" t="s">
        <v>744</v>
      </c>
      <c r="F391" s="232" t="s">
        <v>745</v>
      </c>
      <c r="G391" s="233" t="s">
        <v>218</v>
      </c>
      <c r="H391" s="234">
        <v>30</v>
      </c>
      <c r="I391" s="235"/>
      <c r="J391" s="236">
        <f>ROUND(I391*H391,2)</f>
        <v>0</v>
      </c>
      <c r="K391" s="232" t="s">
        <v>1</v>
      </c>
      <c r="L391" s="42"/>
      <c r="M391" s="237" t="s">
        <v>1</v>
      </c>
      <c r="N391" s="238" t="s">
        <v>43</v>
      </c>
      <c r="O391" s="85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AR391" s="241" t="s">
        <v>219</v>
      </c>
      <c r="AT391" s="241" t="s">
        <v>169</v>
      </c>
      <c r="AU391" s="241" t="s">
        <v>87</v>
      </c>
      <c r="AY391" s="16" t="s">
        <v>166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6" t="s">
        <v>85</v>
      </c>
      <c r="BK391" s="242">
        <f>ROUND(I391*H391,2)</f>
        <v>0</v>
      </c>
      <c r="BL391" s="16" t="s">
        <v>219</v>
      </c>
      <c r="BM391" s="241" t="s">
        <v>746</v>
      </c>
    </row>
    <row r="392" s="13" customFormat="1">
      <c r="B392" s="254"/>
      <c r="C392" s="255"/>
      <c r="D392" s="245" t="s">
        <v>176</v>
      </c>
      <c r="E392" s="256" t="s">
        <v>1</v>
      </c>
      <c r="F392" s="257" t="s">
        <v>221</v>
      </c>
      <c r="G392" s="255"/>
      <c r="H392" s="258">
        <v>30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176</v>
      </c>
      <c r="AU392" s="264" t="s">
        <v>87</v>
      </c>
      <c r="AV392" s="13" t="s">
        <v>87</v>
      </c>
      <c r="AW392" s="13" t="s">
        <v>32</v>
      </c>
      <c r="AX392" s="13" t="s">
        <v>78</v>
      </c>
      <c r="AY392" s="264" t="s">
        <v>166</v>
      </c>
    </row>
    <row r="393" s="14" customFormat="1">
      <c r="B393" s="265"/>
      <c r="C393" s="266"/>
      <c r="D393" s="245" t="s">
        <v>176</v>
      </c>
      <c r="E393" s="267" t="s">
        <v>1</v>
      </c>
      <c r="F393" s="268" t="s">
        <v>181</v>
      </c>
      <c r="G393" s="266"/>
      <c r="H393" s="269">
        <v>30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AT393" s="275" t="s">
        <v>176</v>
      </c>
      <c r="AU393" s="275" t="s">
        <v>87</v>
      </c>
      <c r="AV393" s="14" t="s">
        <v>174</v>
      </c>
      <c r="AW393" s="14" t="s">
        <v>32</v>
      </c>
      <c r="AX393" s="14" t="s">
        <v>85</v>
      </c>
      <c r="AY393" s="275" t="s">
        <v>166</v>
      </c>
    </row>
    <row r="394" s="1" customFormat="1" ht="24" customHeight="1">
      <c r="B394" s="37"/>
      <c r="C394" s="230" t="s">
        <v>747</v>
      </c>
      <c r="D394" s="230" t="s">
        <v>169</v>
      </c>
      <c r="E394" s="231" t="s">
        <v>748</v>
      </c>
      <c r="F394" s="232" t="s">
        <v>749</v>
      </c>
      <c r="G394" s="233" t="s">
        <v>218</v>
      </c>
      <c r="H394" s="234">
        <v>30</v>
      </c>
      <c r="I394" s="235"/>
      <c r="J394" s="236">
        <f>ROUND(I394*H394,2)</f>
        <v>0</v>
      </c>
      <c r="K394" s="232" t="s">
        <v>1</v>
      </c>
      <c r="L394" s="42"/>
      <c r="M394" s="237" t="s">
        <v>1</v>
      </c>
      <c r="N394" s="238" t="s">
        <v>43</v>
      </c>
      <c r="O394" s="85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AR394" s="241" t="s">
        <v>219</v>
      </c>
      <c r="AT394" s="241" t="s">
        <v>169</v>
      </c>
      <c r="AU394" s="241" t="s">
        <v>87</v>
      </c>
      <c r="AY394" s="16" t="s">
        <v>166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6" t="s">
        <v>85</v>
      </c>
      <c r="BK394" s="242">
        <f>ROUND(I394*H394,2)</f>
        <v>0</v>
      </c>
      <c r="BL394" s="16" t="s">
        <v>219</v>
      </c>
      <c r="BM394" s="241" t="s">
        <v>750</v>
      </c>
    </row>
    <row r="395" s="13" customFormat="1">
      <c r="B395" s="254"/>
      <c r="C395" s="255"/>
      <c r="D395" s="245" t="s">
        <v>176</v>
      </c>
      <c r="E395" s="256" t="s">
        <v>1</v>
      </c>
      <c r="F395" s="257" t="s">
        <v>221</v>
      </c>
      <c r="G395" s="255"/>
      <c r="H395" s="258">
        <v>30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AT395" s="264" t="s">
        <v>176</v>
      </c>
      <c r="AU395" s="264" t="s">
        <v>87</v>
      </c>
      <c r="AV395" s="13" t="s">
        <v>87</v>
      </c>
      <c r="AW395" s="13" t="s">
        <v>32</v>
      </c>
      <c r="AX395" s="13" t="s">
        <v>78</v>
      </c>
      <c r="AY395" s="264" t="s">
        <v>166</v>
      </c>
    </row>
    <row r="396" s="14" customFormat="1">
      <c r="B396" s="265"/>
      <c r="C396" s="266"/>
      <c r="D396" s="245" t="s">
        <v>176</v>
      </c>
      <c r="E396" s="267" t="s">
        <v>1</v>
      </c>
      <c r="F396" s="268" t="s">
        <v>181</v>
      </c>
      <c r="G396" s="266"/>
      <c r="H396" s="269">
        <v>30</v>
      </c>
      <c r="I396" s="270"/>
      <c r="J396" s="266"/>
      <c r="K396" s="266"/>
      <c r="L396" s="271"/>
      <c r="M396" s="272"/>
      <c r="N396" s="273"/>
      <c r="O396" s="273"/>
      <c r="P396" s="273"/>
      <c r="Q396" s="273"/>
      <c r="R396" s="273"/>
      <c r="S396" s="273"/>
      <c r="T396" s="274"/>
      <c r="AT396" s="275" t="s">
        <v>176</v>
      </c>
      <c r="AU396" s="275" t="s">
        <v>87</v>
      </c>
      <c r="AV396" s="14" t="s">
        <v>174</v>
      </c>
      <c r="AW396" s="14" t="s">
        <v>32</v>
      </c>
      <c r="AX396" s="14" t="s">
        <v>85</v>
      </c>
      <c r="AY396" s="275" t="s">
        <v>166</v>
      </c>
    </row>
    <row r="397" s="1" customFormat="1" ht="16.5" customHeight="1">
      <c r="B397" s="37"/>
      <c r="C397" s="230" t="s">
        <v>751</v>
      </c>
      <c r="D397" s="230" t="s">
        <v>169</v>
      </c>
      <c r="E397" s="231" t="s">
        <v>752</v>
      </c>
      <c r="F397" s="232" t="s">
        <v>753</v>
      </c>
      <c r="G397" s="233" t="s">
        <v>218</v>
      </c>
      <c r="H397" s="234">
        <v>30</v>
      </c>
      <c r="I397" s="235"/>
      <c r="J397" s="236">
        <f>ROUND(I397*H397,2)</f>
        <v>0</v>
      </c>
      <c r="K397" s="232" t="s">
        <v>1</v>
      </c>
      <c r="L397" s="42"/>
      <c r="M397" s="237" t="s">
        <v>1</v>
      </c>
      <c r="N397" s="238" t="s">
        <v>43</v>
      </c>
      <c r="O397" s="85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AR397" s="241" t="s">
        <v>219</v>
      </c>
      <c r="AT397" s="241" t="s">
        <v>169</v>
      </c>
      <c r="AU397" s="241" t="s">
        <v>87</v>
      </c>
      <c r="AY397" s="16" t="s">
        <v>166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6" t="s">
        <v>85</v>
      </c>
      <c r="BK397" s="242">
        <f>ROUND(I397*H397,2)</f>
        <v>0</v>
      </c>
      <c r="BL397" s="16" t="s">
        <v>219</v>
      </c>
      <c r="BM397" s="241" t="s">
        <v>754</v>
      </c>
    </row>
    <row r="398" s="13" customFormat="1">
      <c r="B398" s="254"/>
      <c r="C398" s="255"/>
      <c r="D398" s="245" t="s">
        <v>176</v>
      </c>
      <c r="E398" s="256" t="s">
        <v>1</v>
      </c>
      <c r="F398" s="257" t="s">
        <v>221</v>
      </c>
      <c r="G398" s="255"/>
      <c r="H398" s="258">
        <v>30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AT398" s="264" t="s">
        <v>176</v>
      </c>
      <c r="AU398" s="264" t="s">
        <v>87</v>
      </c>
      <c r="AV398" s="13" t="s">
        <v>87</v>
      </c>
      <c r="AW398" s="13" t="s">
        <v>32</v>
      </c>
      <c r="AX398" s="13" t="s">
        <v>78</v>
      </c>
      <c r="AY398" s="264" t="s">
        <v>166</v>
      </c>
    </row>
    <row r="399" s="14" customFormat="1">
      <c r="B399" s="265"/>
      <c r="C399" s="266"/>
      <c r="D399" s="245" t="s">
        <v>176</v>
      </c>
      <c r="E399" s="267" t="s">
        <v>1</v>
      </c>
      <c r="F399" s="268" t="s">
        <v>181</v>
      </c>
      <c r="G399" s="266"/>
      <c r="H399" s="269">
        <v>30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AT399" s="275" t="s">
        <v>176</v>
      </c>
      <c r="AU399" s="275" t="s">
        <v>87</v>
      </c>
      <c r="AV399" s="14" t="s">
        <v>174</v>
      </c>
      <c r="AW399" s="14" t="s">
        <v>32</v>
      </c>
      <c r="AX399" s="14" t="s">
        <v>85</v>
      </c>
      <c r="AY399" s="275" t="s">
        <v>166</v>
      </c>
    </row>
    <row r="400" s="1" customFormat="1" ht="16.5" customHeight="1">
      <c r="B400" s="37"/>
      <c r="C400" s="230" t="s">
        <v>755</v>
      </c>
      <c r="D400" s="230" t="s">
        <v>169</v>
      </c>
      <c r="E400" s="231" t="s">
        <v>756</v>
      </c>
      <c r="F400" s="232" t="s">
        <v>757</v>
      </c>
      <c r="G400" s="233" t="s">
        <v>218</v>
      </c>
      <c r="H400" s="234">
        <v>30</v>
      </c>
      <c r="I400" s="235"/>
      <c r="J400" s="236">
        <f>ROUND(I400*H400,2)</f>
        <v>0</v>
      </c>
      <c r="K400" s="232" t="s">
        <v>1</v>
      </c>
      <c r="L400" s="42"/>
      <c r="M400" s="237" t="s">
        <v>1</v>
      </c>
      <c r="N400" s="238" t="s">
        <v>43</v>
      </c>
      <c r="O400" s="85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AR400" s="241" t="s">
        <v>219</v>
      </c>
      <c r="AT400" s="241" t="s">
        <v>169</v>
      </c>
      <c r="AU400" s="241" t="s">
        <v>87</v>
      </c>
      <c r="AY400" s="16" t="s">
        <v>166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6" t="s">
        <v>85</v>
      </c>
      <c r="BK400" s="242">
        <f>ROUND(I400*H400,2)</f>
        <v>0</v>
      </c>
      <c r="BL400" s="16" t="s">
        <v>219</v>
      </c>
      <c r="BM400" s="241" t="s">
        <v>758</v>
      </c>
    </row>
    <row r="401" s="13" customFormat="1">
      <c r="B401" s="254"/>
      <c r="C401" s="255"/>
      <c r="D401" s="245" t="s">
        <v>176</v>
      </c>
      <c r="E401" s="256" t="s">
        <v>1</v>
      </c>
      <c r="F401" s="257" t="s">
        <v>221</v>
      </c>
      <c r="G401" s="255"/>
      <c r="H401" s="258">
        <v>30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AT401" s="264" t="s">
        <v>176</v>
      </c>
      <c r="AU401" s="264" t="s">
        <v>87</v>
      </c>
      <c r="AV401" s="13" t="s">
        <v>87</v>
      </c>
      <c r="AW401" s="13" t="s">
        <v>32</v>
      </c>
      <c r="AX401" s="13" t="s">
        <v>78</v>
      </c>
      <c r="AY401" s="264" t="s">
        <v>166</v>
      </c>
    </row>
    <row r="402" s="14" customFormat="1">
      <c r="B402" s="265"/>
      <c r="C402" s="266"/>
      <c r="D402" s="245" t="s">
        <v>176</v>
      </c>
      <c r="E402" s="267" t="s">
        <v>1</v>
      </c>
      <c r="F402" s="268" t="s">
        <v>181</v>
      </c>
      <c r="G402" s="266"/>
      <c r="H402" s="269">
        <v>30</v>
      </c>
      <c r="I402" s="270"/>
      <c r="J402" s="266"/>
      <c r="K402" s="266"/>
      <c r="L402" s="271"/>
      <c r="M402" s="272"/>
      <c r="N402" s="273"/>
      <c r="O402" s="273"/>
      <c r="P402" s="273"/>
      <c r="Q402" s="273"/>
      <c r="R402" s="273"/>
      <c r="S402" s="273"/>
      <c r="T402" s="274"/>
      <c r="AT402" s="275" t="s">
        <v>176</v>
      </c>
      <c r="AU402" s="275" t="s">
        <v>87</v>
      </c>
      <c r="AV402" s="14" t="s">
        <v>174</v>
      </c>
      <c r="AW402" s="14" t="s">
        <v>32</v>
      </c>
      <c r="AX402" s="14" t="s">
        <v>85</v>
      </c>
      <c r="AY402" s="275" t="s">
        <v>166</v>
      </c>
    </row>
    <row r="403" s="1" customFormat="1" ht="16.5" customHeight="1">
      <c r="B403" s="37"/>
      <c r="C403" s="230" t="s">
        <v>759</v>
      </c>
      <c r="D403" s="230" t="s">
        <v>169</v>
      </c>
      <c r="E403" s="231" t="s">
        <v>760</v>
      </c>
      <c r="F403" s="232" t="s">
        <v>761</v>
      </c>
      <c r="G403" s="233" t="s">
        <v>218</v>
      </c>
      <c r="H403" s="234">
        <v>30</v>
      </c>
      <c r="I403" s="235"/>
      <c r="J403" s="236">
        <f>ROUND(I403*H403,2)</f>
        <v>0</v>
      </c>
      <c r="K403" s="232" t="s">
        <v>1</v>
      </c>
      <c r="L403" s="42"/>
      <c r="M403" s="237" t="s">
        <v>1</v>
      </c>
      <c r="N403" s="238" t="s">
        <v>43</v>
      </c>
      <c r="O403" s="85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AR403" s="241" t="s">
        <v>219</v>
      </c>
      <c r="AT403" s="241" t="s">
        <v>169</v>
      </c>
      <c r="AU403" s="241" t="s">
        <v>87</v>
      </c>
      <c r="AY403" s="16" t="s">
        <v>166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6" t="s">
        <v>85</v>
      </c>
      <c r="BK403" s="242">
        <f>ROUND(I403*H403,2)</f>
        <v>0</v>
      </c>
      <c r="BL403" s="16" t="s">
        <v>219</v>
      </c>
      <c r="BM403" s="241" t="s">
        <v>762</v>
      </c>
    </row>
    <row r="404" s="13" customFormat="1">
      <c r="B404" s="254"/>
      <c r="C404" s="255"/>
      <c r="D404" s="245" t="s">
        <v>176</v>
      </c>
      <c r="E404" s="256" t="s">
        <v>1</v>
      </c>
      <c r="F404" s="257" t="s">
        <v>221</v>
      </c>
      <c r="G404" s="255"/>
      <c r="H404" s="258">
        <v>30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AT404" s="264" t="s">
        <v>176</v>
      </c>
      <c r="AU404" s="264" t="s">
        <v>87</v>
      </c>
      <c r="AV404" s="13" t="s">
        <v>87</v>
      </c>
      <c r="AW404" s="13" t="s">
        <v>32</v>
      </c>
      <c r="AX404" s="13" t="s">
        <v>78</v>
      </c>
      <c r="AY404" s="264" t="s">
        <v>166</v>
      </c>
    </row>
    <row r="405" s="14" customFormat="1">
      <c r="B405" s="265"/>
      <c r="C405" s="266"/>
      <c r="D405" s="245" t="s">
        <v>176</v>
      </c>
      <c r="E405" s="267" t="s">
        <v>1</v>
      </c>
      <c r="F405" s="268" t="s">
        <v>181</v>
      </c>
      <c r="G405" s="266"/>
      <c r="H405" s="269">
        <v>30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AT405" s="275" t="s">
        <v>176</v>
      </c>
      <c r="AU405" s="275" t="s">
        <v>87</v>
      </c>
      <c r="AV405" s="14" t="s">
        <v>174</v>
      </c>
      <c r="AW405" s="14" t="s">
        <v>32</v>
      </c>
      <c r="AX405" s="14" t="s">
        <v>85</v>
      </c>
      <c r="AY405" s="275" t="s">
        <v>166</v>
      </c>
    </row>
    <row r="406" s="1" customFormat="1" ht="24" customHeight="1">
      <c r="B406" s="37"/>
      <c r="C406" s="230" t="s">
        <v>763</v>
      </c>
      <c r="D406" s="230" t="s">
        <v>169</v>
      </c>
      <c r="E406" s="231" t="s">
        <v>764</v>
      </c>
      <c r="F406" s="232" t="s">
        <v>765</v>
      </c>
      <c r="G406" s="233" t="s">
        <v>218</v>
      </c>
      <c r="H406" s="234">
        <v>30</v>
      </c>
      <c r="I406" s="235"/>
      <c r="J406" s="236">
        <f>ROUND(I406*H406,2)</f>
        <v>0</v>
      </c>
      <c r="K406" s="232" t="s">
        <v>1</v>
      </c>
      <c r="L406" s="42"/>
      <c r="M406" s="237" t="s">
        <v>1</v>
      </c>
      <c r="N406" s="238" t="s">
        <v>43</v>
      </c>
      <c r="O406" s="85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AR406" s="241" t="s">
        <v>219</v>
      </c>
      <c r="AT406" s="241" t="s">
        <v>169</v>
      </c>
      <c r="AU406" s="241" t="s">
        <v>87</v>
      </c>
      <c r="AY406" s="16" t="s">
        <v>166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6" t="s">
        <v>85</v>
      </c>
      <c r="BK406" s="242">
        <f>ROUND(I406*H406,2)</f>
        <v>0</v>
      </c>
      <c r="BL406" s="16" t="s">
        <v>219</v>
      </c>
      <c r="BM406" s="241" t="s">
        <v>766</v>
      </c>
    </row>
    <row r="407" s="13" customFormat="1">
      <c r="B407" s="254"/>
      <c r="C407" s="255"/>
      <c r="D407" s="245" t="s">
        <v>176</v>
      </c>
      <c r="E407" s="256" t="s">
        <v>1</v>
      </c>
      <c r="F407" s="257" t="s">
        <v>221</v>
      </c>
      <c r="G407" s="255"/>
      <c r="H407" s="258">
        <v>30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AT407" s="264" t="s">
        <v>176</v>
      </c>
      <c r="AU407" s="264" t="s">
        <v>87</v>
      </c>
      <c r="AV407" s="13" t="s">
        <v>87</v>
      </c>
      <c r="AW407" s="13" t="s">
        <v>32</v>
      </c>
      <c r="AX407" s="13" t="s">
        <v>78</v>
      </c>
      <c r="AY407" s="264" t="s">
        <v>166</v>
      </c>
    </row>
    <row r="408" s="14" customFormat="1">
      <c r="B408" s="265"/>
      <c r="C408" s="266"/>
      <c r="D408" s="245" t="s">
        <v>176</v>
      </c>
      <c r="E408" s="267" t="s">
        <v>1</v>
      </c>
      <c r="F408" s="268" t="s">
        <v>181</v>
      </c>
      <c r="G408" s="266"/>
      <c r="H408" s="269">
        <v>30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AT408" s="275" t="s">
        <v>176</v>
      </c>
      <c r="AU408" s="275" t="s">
        <v>87</v>
      </c>
      <c r="AV408" s="14" t="s">
        <v>174</v>
      </c>
      <c r="AW408" s="14" t="s">
        <v>32</v>
      </c>
      <c r="AX408" s="14" t="s">
        <v>85</v>
      </c>
      <c r="AY408" s="275" t="s">
        <v>166</v>
      </c>
    </row>
    <row r="409" s="1" customFormat="1" ht="16.5" customHeight="1">
      <c r="B409" s="37"/>
      <c r="C409" s="230" t="s">
        <v>767</v>
      </c>
      <c r="D409" s="230" t="s">
        <v>169</v>
      </c>
      <c r="E409" s="231" t="s">
        <v>768</v>
      </c>
      <c r="F409" s="232" t="s">
        <v>769</v>
      </c>
      <c r="G409" s="233" t="s">
        <v>218</v>
      </c>
      <c r="H409" s="234">
        <v>30</v>
      </c>
      <c r="I409" s="235"/>
      <c r="J409" s="236">
        <f>ROUND(I409*H409,2)</f>
        <v>0</v>
      </c>
      <c r="K409" s="232" t="s">
        <v>1</v>
      </c>
      <c r="L409" s="42"/>
      <c r="M409" s="237" t="s">
        <v>1</v>
      </c>
      <c r="N409" s="238" t="s">
        <v>43</v>
      </c>
      <c r="O409" s="85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AR409" s="241" t="s">
        <v>219</v>
      </c>
      <c r="AT409" s="241" t="s">
        <v>169</v>
      </c>
      <c r="AU409" s="241" t="s">
        <v>87</v>
      </c>
      <c r="AY409" s="16" t="s">
        <v>166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6" t="s">
        <v>85</v>
      </c>
      <c r="BK409" s="242">
        <f>ROUND(I409*H409,2)</f>
        <v>0</v>
      </c>
      <c r="BL409" s="16" t="s">
        <v>219</v>
      </c>
      <c r="BM409" s="241" t="s">
        <v>770</v>
      </c>
    </row>
    <row r="410" s="13" customFormat="1">
      <c r="B410" s="254"/>
      <c r="C410" s="255"/>
      <c r="D410" s="245" t="s">
        <v>176</v>
      </c>
      <c r="E410" s="256" t="s">
        <v>1</v>
      </c>
      <c r="F410" s="257" t="s">
        <v>221</v>
      </c>
      <c r="G410" s="255"/>
      <c r="H410" s="258">
        <v>30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176</v>
      </c>
      <c r="AU410" s="264" t="s">
        <v>87</v>
      </c>
      <c r="AV410" s="13" t="s">
        <v>87</v>
      </c>
      <c r="AW410" s="13" t="s">
        <v>32</v>
      </c>
      <c r="AX410" s="13" t="s">
        <v>78</v>
      </c>
      <c r="AY410" s="264" t="s">
        <v>166</v>
      </c>
    </row>
    <row r="411" s="14" customFormat="1">
      <c r="B411" s="265"/>
      <c r="C411" s="266"/>
      <c r="D411" s="245" t="s">
        <v>176</v>
      </c>
      <c r="E411" s="267" t="s">
        <v>1</v>
      </c>
      <c r="F411" s="268" t="s">
        <v>181</v>
      </c>
      <c r="G411" s="266"/>
      <c r="H411" s="269">
        <v>30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AT411" s="275" t="s">
        <v>176</v>
      </c>
      <c r="AU411" s="275" t="s">
        <v>87</v>
      </c>
      <c r="AV411" s="14" t="s">
        <v>174</v>
      </c>
      <c r="AW411" s="14" t="s">
        <v>32</v>
      </c>
      <c r="AX411" s="14" t="s">
        <v>85</v>
      </c>
      <c r="AY411" s="275" t="s">
        <v>166</v>
      </c>
    </row>
    <row r="412" s="1" customFormat="1" ht="24" customHeight="1">
      <c r="B412" s="37"/>
      <c r="C412" s="230" t="s">
        <v>771</v>
      </c>
      <c r="D412" s="230" t="s">
        <v>169</v>
      </c>
      <c r="E412" s="231" t="s">
        <v>772</v>
      </c>
      <c r="F412" s="232" t="s">
        <v>773</v>
      </c>
      <c r="G412" s="233" t="s">
        <v>192</v>
      </c>
      <c r="H412" s="234">
        <v>2.0569999999999999</v>
      </c>
      <c r="I412" s="235"/>
      <c r="J412" s="236">
        <f>ROUND(I412*H412,2)</f>
        <v>0</v>
      </c>
      <c r="K412" s="232" t="s">
        <v>173</v>
      </c>
      <c r="L412" s="42"/>
      <c r="M412" s="237" t="s">
        <v>1</v>
      </c>
      <c r="N412" s="238" t="s">
        <v>43</v>
      </c>
      <c r="O412" s="85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AR412" s="241" t="s">
        <v>219</v>
      </c>
      <c r="AT412" s="241" t="s">
        <v>169</v>
      </c>
      <c r="AU412" s="241" t="s">
        <v>87</v>
      </c>
      <c r="AY412" s="16" t="s">
        <v>166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6" t="s">
        <v>85</v>
      </c>
      <c r="BK412" s="242">
        <f>ROUND(I412*H412,2)</f>
        <v>0</v>
      </c>
      <c r="BL412" s="16" t="s">
        <v>219</v>
      </c>
      <c r="BM412" s="241" t="s">
        <v>774</v>
      </c>
    </row>
    <row r="413" s="11" customFormat="1" ht="22.8" customHeight="1">
      <c r="B413" s="214"/>
      <c r="C413" s="215"/>
      <c r="D413" s="216" t="s">
        <v>77</v>
      </c>
      <c r="E413" s="228" t="s">
        <v>213</v>
      </c>
      <c r="F413" s="228" t="s">
        <v>214</v>
      </c>
      <c r="G413" s="215"/>
      <c r="H413" s="215"/>
      <c r="I413" s="218"/>
      <c r="J413" s="229">
        <f>BK413</f>
        <v>0</v>
      </c>
      <c r="K413" s="215"/>
      <c r="L413" s="220"/>
      <c r="M413" s="221"/>
      <c r="N413" s="222"/>
      <c r="O413" s="222"/>
      <c r="P413" s="223">
        <f>P414</f>
        <v>0</v>
      </c>
      <c r="Q413" s="222"/>
      <c r="R413" s="223">
        <f>R414</f>
        <v>0.0079500000000000005</v>
      </c>
      <c r="S413" s="222"/>
      <c r="T413" s="224">
        <f>T414</f>
        <v>0</v>
      </c>
      <c r="AR413" s="225" t="s">
        <v>87</v>
      </c>
      <c r="AT413" s="226" t="s">
        <v>77</v>
      </c>
      <c r="AU413" s="226" t="s">
        <v>85</v>
      </c>
      <c r="AY413" s="225" t="s">
        <v>166</v>
      </c>
      <c r="BK413" s="227">
        <f>BK414</f>
        <v>0</v>
      </c>
    </row>
    <row r="414" s="1" customFormat="1" ht="24" customHeight="1">
      <c r="B414" s="37"/>
      <c r="C414" s="230" t="s">
        <v>775</v>
      </c>
      <c r="D414" s="230" t="s">
        <v>169</v>
      </c>
      <c r="E414" s="231" t="s">
        <v>776</v>
      </c>
      <c r="F414" s="232" t="s">
        <v>777</v>
      </c>
      <c r="G414" s="233" t="s">
        <v>218</v>
      </c>
      <c r="H414" s="234">
        <v>15</v>
      </c>
      <c r="I414" s="235"/>
      <c r="J414" s="236">
        <f>ROUND(I414*H414,2)</f>
        <v>0</v>
      </c>
      <c r="K414" s="232" t="s">
        <v>173</v>
      </c>
      <c r="L414" s="42"/>
      <c r="M414" s="237" t="s">
        <v>1</v>
      </c>
      <c r="N414" s="238" t="s">
        <v>43</v>
      </c>
      <c r="O414" s="85"/>
      <c r="P414" s="239">
        <f>O414*H414</f>
        <v>0</v>
      </c>
      <c r="Q414" s="239">
        <v>0.00052999999999999998</v>
      </c>
      <c r="R414" s="239">
        <f>Q414*H414</f>
        <v>0.0079500000000000005</v>
      </c>
      <c r="S414" s="239">
        <v>0</v>
      </c>
      <c r="T414" s="240">
        <f>S414*H414</f>
        <v>0</v>
      </c>
      <c r="AR414" s="241" t="s">
        <v>219</v>
      </c>
      <c r="AT414" s="241" t="s">
        <v>169</v>
      </c>
      <c r="AU414" s="241" t="s">
        <v>87</v>
      </c>
      <c r="AY414" s="16" t="s">
        <v>166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6" t="s">
        <v>85</v>
      </c>
      <c r="BK414" s="242">
        <f>ROUND(I414*H414,2)</f>
        <v>0</v>
      </c>
      <c r="BL414" s="16" t="s">
        <v>219</v>
      </c>
      <c r="BM414" s="241" t="s">
        <v>778</v>
      </c>
    </row>
    <row r="415" s="11" customFormat="1" ht="22.8" customHeight="1">
      <c r="B415" s="214"/>
      <c r="C415" s="215"/>
      <c r="D415" s="216" t="s">
        <v>77</v>
      </c>
      <c r="E415" s="228" t="s">
        <v>779</v>
      </c>
      <c r="F415" s="228" t="s">
        <v>780</v>
      </c>
      <c r="G415" s="215"/>
      <c r="H415" s="215"/>
      <c r="I415" s="218"/>
      <c r="J415" s="229">
        <f>BK415</f>
        <v>0</v>
      </c>
      <c r="K415" s="215"/>
      <c r="L415" s="220"/>
      <c r="M415" s="221"/>
      <c r="N415" s="222"/>
      <c r="O415" s="222"/>
      <c r="P415" s="223">
        <f>SUM(P416:P426)</f>
        <v>0</v>
      </c>
      <c r="Q415" s="222"/>
      <c r="R415" s="223">
        <f>SUM(R416:R426)</f>
        <v>0.26998399999999995</v>
      </c>
      <c r="S415" s="222"/>
      <c r="T415" s="224">
        <f>SUM(T416:T426)</f>
        <v>0.57343999999999995</v>
      </c>
      <c r="AR415" s="225" t="s">
        <v>87</v>
      </c>
      <c r="AT415" s="226" t="s">
        <v>77</v>
      </c>
      <c r="AU415" s="226" t="s">
        <v>85</v>
      </c>
      <c r="AY415" s="225" t="s">
        <v>166</v>
      </c>
      <c r="BK415" s="227">
        <f>SUM(BK416:BK426)</f>
        <v>0</v>
      </c>
    </row>
    <row r="416" s="1" customFormat="1" ht="16.5" customHeight="1">
      <c r="B416" s="37"/>
      <c r="C416" s="230" t="s">
        <v>781</v>
      </c>
      <c r="D416" s="230" t="s">
        <v>169</v>
      </c>
      <c r="E416" s="231" t="s">
        <v>782</v>
      </c>
      <c r="F416" s="232" t="s">
        <v>783</v>
      </c>
      <c r="G416" s="233" t="s">
        <v>234</v>
      </c>
      <c r="H416" s="234">
        <v>179.19999999999999</v>
      </c>
      <c r="I416" s="235"/>
      <c r="J416" s="236">
        <f>ROUND(I416*H416,2)</f>
        <v>0</v>
      </c>
      <c r="K416" s="232" t="s">
        <v>173</v>
      </c>
      <c r="L416" s="42"/>
      <c r="M416" s="237" t="s">
        <v>1</v>
      </c>
      <c r="N416" s="238" t="s">
        <v>43</v>
      </c>
      <c r="O416" s="85"/>
      <c r="P416" s="239">
        <f>O416*H416</f>
        <v>0</v>
      </c>
      <c r="Q416" s="239">
        <v>2.0000000000000002E-05</v>
      </c>
      <c r="R416" s="239">
        <f>Q416*H416</f>
        <v>0.0035839999999999999</v>
      </c>
      <c r="S416" s="239">
        <v>0.0032000000000000002</v>
      </c>
      <c r="T416" s="240">
        <f>S416*H416</f>
        <v>0.57343999999999995</v>
      </c>
      <c r="AR416" s="241" t="s">
        <v>219</v>
      </c>
      <c r="AT416" s="241" t="s">
        <v>169</v>
      </c>
      <c r="AU416" s="241" t="s">
        <v>87</v>
      </c>
      <c r="AY416" s="16" t="s">
        <v>166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6" t="s">
        <v>85</v>
      </c>
      <c r="BK416" s="242">
        <f>ROUND(I416*H416,2)</f>
        <v>0</v>
      </c>
      <c r="BL416" s="16" t="s">
        <v>219</v>
      </c>
      <c r="BM416" s="241" t="s">
        <v>784</v>
      </c>
    </row>
    <row r="417" s="13" customFormat="1">
      <c r="B417" s="254"/>
      <c r="C417" s="255"/>
      <c r="D417" s="245" t="s">
        <v>176</v>
      </c>
      <c r="E417" s="256" t="s">
        <v>1</v>
      </c>
      <c r="F417" s="257" t="s">
        <v>785</v>
      </c>
      <c r="G417" s="255"/>
      <c r="H417" s="258">
        <v>179.19999999999999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AT417" s="264" t="s">
        <v>176</v>
      </c>
      <c r="AU417" s="264" t="s">
        <v>87</v>
      </c>
      <c r="AV417" s="13" t="s">
        <v>87</v>
      </c>
      <c r="AW417" s="13" t="s">
        <v>32</v>
      </c>
      <c r="AX417" s="13" t="s">
        <v>78</v>
      </c>
      <c r="AY417" s="264" t="s">
        <v>166</v>
      </c>
    </row>
    <row r="418" s="14" customFormat="1">
      <c r="B418" s="265"/>
      <c r="C418" s="266"/>
      <c r="D418" s="245" t="s">
        <v>176</v>
      </c>
      <c r="E418" s="267" t="s">
        <v>1</v>
      </c>
      <c r="F418" s="268" t="s">
        <v>181</v>
      </c>
      <c r="G418" s="266"/>
      <c r="H418" s="269">
        <v>179.19999999999999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AT418" s="275" t="s">
        <v>176</v>
      </c>
      <c r="AU418" s="275" t="s">
        <v>87</v>
      </c>
      <c r="AV418" s="14" t="s">
        <v>174</v>
      </c>
      <c r="AW418" s="14" t="s">
        <v>32</v>
      </c>
      <c r="AX418" s="14" t="s">
        <v>85</v>
      </c>
      <c r="AY418" s="275" t="s">
        <v>166</v>
      </c>
    </row>
    <row r="419" s="1" customFormat="1" ht="24" customHeight="1">
      <c r="B419" s="37"/>
      <c r="C419" s="230" t="s">
        <v>786</v>
      </c>
      <c r="D419" s="230" t="s">
        <v>169</v>
      </c>
      <c r="E419" s="231" t="s">
        <v>787</v>
      </c>
      <c r="F419" s="232" t="s">
        <v>788</v>
      </c>
      <c r="G419" s="233" t="s">
        <v>234</v>
      </c>
      <c r="H419" s="234">
        <v>180</v>
      </c>
      <c r="I419" s="235"/>
      <c r="J419" s="236">
        <f>ROUND(I419*H419,2)</f>
        <v>0</v>
      </c>
      <c r="K419" s="232" t="s">
        <v>173</v>
      </c>
      <c r="L419" s="42"/>
      <c r="M419" s="237" t="s">
        <v>1</v>
      </c>
      <c r="N419" s="238" t="s">
        <v>43</v>
      </c>
      <c r="O419" s="85"/>
      <c r="P419" s="239">
        <f>O419*H419</f>
        <v>0</v>
      </c>
      <c r="Q419" s="239">
        <v>0.00148</v>
      </c>
      <c r="R419" s="239">
        <f>Q419*H419</f>
        <v>0.26639999999999997</v>
      </c>
      <c r="S419" s="239">
        <v>0</v>
      </c>
      <c r="T419" s="240">
        <f>S419*H419</f>
        <v>0</v>
      </c>
      <c r="AR419" s="241" t="s">
        <v>219</v>
      </c>
      <c r="AT419" s="241" t="s">
        <v>169</v>
      </c>
      <c r="AU419" s="241" t="s">
        <v>87</v>
      </c>
      <c r="AY419" s="16" t="s">
        <v>166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6" t="s">
        <v>85</v>
      </c>
      <c r="BK419" s="242">
        <f>ROUND(I419*H419,2)</f>
        <v>0</v>
      </c>
      <c r="BL419" s="16" t="s">
        <v>219</v>
      </c>
      <c r="BM419" s="241" t="s">
        <v>789</v>
      </c>
    </row>
    <row r="420" s="13" customFormat="1">
      <c r="B420" s="254"/>
      <c r="C420" s="255"/>
      <c r="D420" s="245" t="s">
        <v>176</v>
      </c>
      <c r="E420" s="256" t="s">
        <v>1</v>
      </c>
      <c r="F420" s="257" t="s">
        <v>790</v>
      </c>
      <c r="G420" s="255"/>
      <c r="H420" s="258">
        <v>180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AT420" s="264" t="s">
        <v>176</v>
      </c>
      <c r="AU420" s="264" t="s">
        <v>87</v>
      </c>
      <c r="AV420" s="13" t="s">
        <v>87</v>
      </c>
      <c r="AW420" s="13" t="s">
        <v>32</v>
      </c>
      <c r="AX420" s="13" t="s">
        <v>78</v>
      </c>
      <c r="AY420" s="264" t="s">
        <v>166</v>
      </c>
    </row>
    <row r="421" s="14" customFormat="1">
      <c r="B421" s="265"/>
      <c r="C421" s="266"/>
      <c r="D421" s="245" t="s">
        <v>176</v>
      </c>
      <c r="E421" s="267" t="s">
        <v>1</v>
      </c>
      <c r="F421" s="268" t="s">
        <v>181</v>
      </c>
      <c r="G421" s="266"/>
      <c r="H421" s="269">
        <v>180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AT421" s="275" t="s">
        <v>176</v>
      </c>
      <c r="AU421" s="275" t="s">
        <v>87</v>
      </c>
      <c r="AV421" s="14" t="s">
        <v>174</v>
      </c>
      <c r="AW421" s="14" t="s">
        <v>32</v>
      </c>
      <c r="AX421" s="14" t="s">
        <v>85</v>
      </c>
      <c r="AY421" s="275" t="s">
        <v>166</v>
      </c>
    </row>
    <row r="422" s="1" customFormat="1" ht="16.5" customHeight="1">
      <c r="B422" s="37"/>
      <c r="C422" s="230" t="s">
        <v>791</v>
      </c>
      <c r="D422" s="230" t="s">
        <v>169</v>
      </c>
      <c r="E422" s="231" t="s">
        <v>792</v>
      </c>
      <c r="F422" s="232" t="s">
        <v>793</v>
      </c>
      <c r="G422" s="233" t="s">
        <v>280</v>
      </c>
      <c r="H422" s="234">
        <v>1</v>
      </c>
      <c r="I422" s="235"/>
      <c r="J422" s="236">
        <f>ROUND(I422*H422,2)</f>
        <v>0</v>
      </c>
      <c r="K422" s="232" t="s">
        <v>1</v>
      </c>
      <c r="L422" s="42"/>
      <c r="M422" s="237" t="s">
        <v>1</v>
      </c>
      <c r="N422" s="238" t="s">
        <v>43</v>
      </c>
      <c r="O422" s="85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AR422" s="241" t="s">
        <v>219</v>
      </c>
      <c r="AT422" s="241" t="s">
        <v>169</v>
      </c>
      <c r="AU422" s="241" t="s">
        <v>87</v>
      </c>
      <c r="AY422" s="16" t="s">
        <v>166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6" t="s">
        <v>85</v>
      </c>
      <c r="BK422" s="242">
        <f>ROUND(I422*H422,2)</f>
        <v>0</v>
      </c>
      <c r="BL422" s="16" t="s">
        <v>219</v>
      </c>
      <c r="BM422" s="241" t="s">
        <v>794</v>
      </c>
    </row>
    <row r="423" s="1" customFormat="1" ht="16.5" customHeight="1">
      <c r="B423" s="37"/>
      <c r="C423" s="230" t="s">
        <v>795</v>
      </c>
      <c r="D423" s="230" t="s">
        <v>169</v>
      </c>
      <c r="E423" s="231" t="s">
        <v>796</v>
      </c>
      <c r="F423" s="232" t="s">
        <v>797</v>
      </c>
      <c r="G423" s="233" t="s">
        <v>280</v>
      </c>
      <c r="H423" s="234">
        <v>1</v>
      </c>
      <c r="I423" s="235"/>
      <c r="J423" s="236">
        <f>ROUND(I423*H423,2)</f>
        <v>0</v>
      </c>
      <c r="K423" s="232" t="s">
        <v>1</v>
      </c>
      <c r="L423" s="42"/>
      <c r="M423" s="237" t="s">
        <v>1</v>
      </c>
      <c r="N423" s="238" t="s">
        <v>43</v>
      </c>
      <c r="O423" s="85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AR423" s="241" t="s">
        <v>219</v>
      </c>
      <c r="AT423" s="241" t="s">
        <v>169</v>
      </c>
      <c r="AU423" s="241" t="s">
        <v>87</v>
      </c>
      <c r="AY423" s="16" t="s">
        <v>166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6" t="s">
        <v>85</v>
      </c>
      <c r="BK423" s="242">
        <f>ROUND(I423*H423,2)</f>
        <v>0</v>
      </c>
      <c r="BL423" s="16" t="s">
        <v>219</v>
      </c>
      <c r="BM423" s="241" t="s">
        <v>798</v>
      </c>
    </row>
    <row r="424" s="1" customFormat="1" ht="16.5" customHeight="1">
      <c r="B424" s="37"/>
      <c r="C424" s="230" t="s">
        <v>799</v>
      </c>
      <c r="D424" s="230" t="s">
        <v>169</v>
      </c>
      <c r="E424" s="231" t="s">
        <v>800</v>
      </c>
      <c r="F424" s="232" t="s">
        <v>801</v>
      </c>
      <c r="G424" s="233" t="s">
        <v>280</v>
      </c>
      <c r="H424" s="234">
        <v>1</v>
      </c>
      <c r="I424" s="235"/>
      <c r="J424" s="236">
        <f>ROUND(I424*H424,2)</f>
        <v>0</v>
      </c>
      <c r="K424" s="232" t="s">
        <v>1</v>
      </c>
      <c r="L424" s="42"/>
      <c r="M424" s="237" t="s">
        <v>1</v>
      </c>
      <c r="N424" s="238" t="s">
        <v>43</v>
      </c>
      <c r="O424" s="85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AR424" s="241" t="s">
        <v>219</v>
      </c>
      <c r="AT424" s="241" t="s">
        <v>169</v>
      </c>
      <c r="AU424" s="241" t="s">
        <v>87</v>
      </c>
      <c r="AY424" s="16" t="s">
        <v>166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6" t="s">
        <v>85</v>
      </c>
      <c r="BK424" s="242">
        <f>ROUND(I424*H424,2)</f>
        <v>0</v>
      </c>
      <c r="BL424" s="16" t="s">
        <v>219</v>
      </c>
      <c r="BM424" s="241" t="s">
        <v>802</v>
      </c>
    </row>
    <row r="425" s="1" customFormat="1" ht="16.5" customHeight="1">
      <c r="B425" s="37"/>
      <c r="C425" s="230" t="s">
        <v>803</v>
      </c>
      <c r="D425" s="230" t="s">
        <v>169</v>
      </c>
      <c r="E425" s="231" t="s">
        <v>804</v>
      </c>
      <c r="F425" s="232" t="s">
        <v>805</v>
      </c>
      <c r="G425" s="233" t="s">
        <v>280</v>
      </c>
      <c r="H425" s="234">
        <v>1</v>
      </c>
      <c r="I425" s="235"/>
      <c r="J425" s="236">
        <f>ROUND(I425*H425,2)</f>
        <v>0</v>
      </c>
      <c r="K425" s="232" t="s">
        <v>1</v>
      </c>
      <c r="L425" s="42"/>
      <c r="M425" s="237" t="s">
        <v>1</v>
      </c>
      <c r="N425" s="238" t="s">
        <v>43</v>
      </c>
      <c r="O425" s="85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AR425" s="241" t="s">
        <v>219</v>
      </c>
      <c r="AT425" s="241" t="s">
        <v>169</v>
      </c>
      <c r="AU425" s="241" t="s">
        <v>87</v>
      </c>
      <c r="AY425" s="16" t="s">
        <v>166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6" t="s">
        <v>85</v>
      </c>
      <c r="BK425" s="242">
        <f>ROUND(I425*H425,2)</f>
        <v>0</v>
      </c>
      <c r="BL425" s="16" t="s">
        <v>219</v>
      </c>
      <c r="BM425" s="241" t="s">
        <v>806</v>
      </c>
    </row>
    <row r="426" s="1" customFormat="1" ht="24" customHeight="1">
      <c r="B426" s="37"/>
      <c r="C426" s="230" t="s">
        <v>807</v>
      </c>
      <c r="D426" s="230" t="s">
        <v>169</v>
      </c>
      <c r="E426" s="231" t="s">
        <v>808</v>
      </c>
      <c r="F426" s="232" t="s">
        <v>809</v>
      </c>
      <c r="G426" s="233" t="s">
        <v>192</v>
      </c>
      <c r="H426" s="234">
        <v>0.27000000000000002</v>
      </c>
      <c r="I426" s="235"/>
      <c r="J426" s="236">
        <f>ROUND(I426*H426,2)</f>
        <v>0</v>
      </c>
      <c r="K426" s="232" t="s">
        <v>173</v>
      </c>
      <c r="L426" s="42"/>
      <c r="M426" s="237" t="s">
        <v>1</v>
      </c>
      <c r="N426" s="238" t="s">
        <v>43</v>
      </c>
      <c r="O426" s="85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AR426" s="241" t="s">
        <v>219</v>
      </c>
      <c r="AT426" s="241" t="s">
        <v>169</v>
      </c>
      <c r="AU426" s="241" t="s">
        <v>87</v>
      </c>
      <c r="AY426" s="16" t="s">
        <v>166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6" t="s">
        <v>85</v>
      </c>
      <c r="BK426" s="242">
        <f>ROUND(I426*H426,2)</f>
        <v>0</v>
      </c>
      <c r="BL426" s="16" t="s">
        <v>219</v>
      </c>
      <c r="BM426" s="241" t="s">
        <v>810</v>
      </c>
    </row>
    <row r="427" s="11" customFormat="1" ht="22.8" customHeight="1">
      <c r="B427" s="214"/>
      <c r="C427" s="215"/>
      <c r="D427" s="216" t="s">
        <v>77</v>
      </c>
      <c r="E427" s="228" t="s">
        <v>811</v>
      </c>
      <c r="F427" s="228" t="s">
        <v>812</v>
      </c>
      <c r="G427" s="215"/>
      <c r="H427" s="215"/>
      <c r="I427" s="218"/>
      <c r="J427" s="229">
        <f>BK427</f>
        <v>0</v>
      </c>
      <c r="K427" s="215"/>
      <c r="L427" s="220"/>
      <c r="M427" s="221"/>
      <c r="N427" s="222"/>
      <c r="O427" s="222"/>
      <c r="P427" s="223">
        <f>SUM(P428:P430)</f>
        <v>0</v>
      </c>
      <c r="Q427" s="222"/>
      <c r="R427" s="223">
        <f>SUM(R428:R430)</f>
        <v>0.0252</v>
      </c>
      <c r="S427" s="222"/>
      <c r="T427" s="224">
        <f>SUM(T428:T430)</f>
        <v>0</v>
      </c>
      <c r="AR427" s="225" t="s">
        <v>87</v>
      </c>
      <c r="AT427" s="226" t="s">
        <v>77</v>
      </c>
      <c r="AU427" s="226" t="s">
        <v>85</v>
      </c>
      <c r="AY427" s="225" t="s">
        <v>166</v>
      </c>
      <c r="BK427" s="227">
        <f>SUM(BK428:BK430)</f>
        <v>0</v>
      </c>
    </row>
    <row r="428" s="1" customFormat="1" ht="24" customHeight="1">
      <c r="B428" s="37"/>
      <c r="C428" s="230" t="s">
        <v>813</v>
      </c>
      <c r="D428" s="230" t="s">
        <v>169</v>
      </c>
      <c r="E428" s="231" t="s">
        <v>814</v>
      </c>
      <c r="F428" s="232" t="s">
        <v>815</v>
      </c>
      <c r="G428" s="233" t="s">
        <v>218</v>
      </c>
      <c r="H428" s="234">
        <v>30</v>
      </c>
      <c r="I428" s="235"/>
      <c r="J428" s="236">
        <f>ROUND(I428*H428,2)</f>
        <v>0</v>
      </c>
      <c r="K428" s="232" t="s">
        <v>173</v>
      </c>
      <c r="L428" s="42"/>
      <c r="M428" s="237" t="s">
        <v>1</v>
      </c>
      <c r="N428" s="238" t="s">
        <v>43</v>
      </c>
      <c r="O428" s="85"/>
      <c r="P428" s="239">
        <f>O428*H428</f>
        <v>0</v>
      </c>
      <c r="Q428" s="239">
        <v>0.00013999999999999999</v>
      </c>
      <c r="R428" s="239">
        <f>Q428*H428</f>
        <v>0.0041999999999999997</v>
      </c>
      <c r="S428" s="239">
        <v>0</v>
      </c>
      <c r="T428" s="240">
        <f>S428*H428</f>
        <v>0</v>
      </c>
      <c r="AR428" s="241" t="s">
        <v>219</v>
      </c>
      <c r="AT428" s="241" t="s">
        <v>169</v>
      </c>
      <c r="AU428" s="241" t="s">
        <v>87</v>
      </c>
      <c r="AY428" s="16" t="s">
        <v>166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6" t="s">
        <v>85</v>
      </c>
      <c r="BK428" s="242">
        <f>ROUND(I428*H428,2)</f>
        <v>0</v>
      </c>
      <c r="BL428" s="16" t="s">
        <v>219</v>
      </c>
      <c r="BM428" s="241" t="s">
        <v>816</v>
      </c>
    </row>
    <row r="429" s="1" customFormat="1" ht="24" customHeight="1">
      <c r="B429" s="37"/>
      <c r="C429" s="230" t="s">
        <v>817</v>
      </c>
      <c r="D429" s="230" t="s">
        <v>169</v>
      </c>
      <c r="E429" s="231" t="s">
        <v>818</v>
      </c>
      <c r="F429" s="232" t="s">
        <v>819</v>
      </c>
      <c r="G429" s="233" t="s">
        <v>218</v>
      </c>
      <c r="H429" s="234">
        <v>30</v>
      </c>
      <c r="I429" s="235"/>
      <c r="J429" s="236">
        <f>ROUND(I429*H429,2)</f>
        <v>0</v>
      </c>
      <c r="K429" s="232" t="s">
        <v>173</v>
      </c>
      <c r="L429" s="42"/>
      <c r="M429" s="237" t="s">
        <v>1</v>
      </c>
      <c r="N429" s="238" t="s">
        <v>43</v>
      </c>
      <c r="O429" s="85"/>
      <c r="P429" s="239">
        <f>O429*H429</f>
        <v>0</v>
      </c>
      <c r="Q429" s="239">
        <v>0.00069999999999999999</v>
      </c>
      <c r="R429" s="239">
        <f>Q429*H429</f>
        <v>0.021000000000000001</v>
      </c>
      <c r="S429" s="239">
        <v>0</v>
      </c>
      <c r="T429" s="240">
        <f>S429*H429</f>
        <v>0</v>
      </c>
      <c r="AR429" s="241" t="s">
        <v>219</v>
      </c>
      <c r="AT429" s="241" t="s">
        <v>169</v>
      </c>
      <c r="AU429" s="241" t="s">
        <v>87</v>
      </c>
      <c r="AY429" s="16" t="s">
        <v>166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6" t="s">
        <v>85</v>
      </c>
      <c r="BK429" s="242">
        <f>ROUND(I429*H429,2)</f>
        <v>0</v>
      </c>
      <c r="BL429" s="16" t="s">
        <v>219</v>
      </c>
      <c r="BM429" s="241" t="s">
        <v>820</v>
      </c>
    </row>
    <row r="430" s="1" customFormat="1" ht="24" customHeight="1">
      <c r="B430" s="37"/>
      <c r="C430" s="230" t="s">
        <v>821</v>
      </c>
      <c r="D430" s="230" t="s">
        <v>169</v>
      </c>
      <c r="E430" s="231" t="s">
        <v>822</v>
      </c>
      <c r="F430" s="232" t="s">
        <v>823</v>
      </c>
      <c r="G430" s="233" t="s">
        <v>192</v>
      </c>
      <c r="H430" s="234">
        <v>0.025000000000000001</v>
      </c>
      <c r="I430" s="235"/>
      <c r="J430" s="236">
        <f>ROUND(I430*H430,2)</f>
        <v>0</v>
      </c>
      <c r="K430" s="232" t="s">
        <v>173</v>
      </c>
      <c r="L430" s="42"/>
      <c r="M430" s="237" t="s">
        <v>1</v>
      </c>
      <c r="N430" s="238" t="s">
        <v>43</v>
      </c>
      <c r="O430" s="85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AR430" s="241" t="s">
        <v>219</v>
      </c>
      <c r="AT430" s="241" t="s">
        <v>169</v>
      </c>
      <c r="AU430" s="241" t="s">
        <v>87</v>
      </c>
      <c r="AY430" s="16" t="s">
        <v>166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6" t="s">
        <v>85</v>
      </c>
      <c r="BK430" s="242">
        <f>ROUND(I430*H430,2)</f>
        <v>0</v>
      </c>
      <c r="BL430" s="16" t="s">
        <v>219</v>
      </c>
      <c r="BM430" s="241" t="s">
        <v>824</v>
      </c>
    </row>
    <row r="431" s="11" customFormat="1" ht="22.8" customHeight="1">
      <c r="B431" s="214"/>
      <c r="C431" s="215"/>
      <c r="D431" s="216" t="s">
        <v>77</v>
      </c>
      <c r="E431" s="228" t="s">
        <v>825</v>
      </c>
      <c r="F431" s="228" t="s">
        <v>826</v>
      </c>
      <c r="G431" s="215"/>
      <c r="H431" s="215"/>
      <c r="I431" s="218"/>
      <c r="J431" s="229">
        <f>BK431</f>
        <v>0</v>
      </c>
      <c r="K431" s="215"/>
      <c r="L431" s="220"/>
      <c r="M431" s="221"/>
      <c r="N431" s="222"/>
      <c r="O431" s="222"/>
      <c r="P431" s="223">
        <f>SUM(P432:P435)</f>
        <v>0</v>
      </c>
      <c r="Q431" s="222"/>
      <c r="R431" s="223">
        <f>SUM(R432:R435)</f>
        <v>0.46799999999999997</v>
      </c>
      <c r="S431" s="222"/>
      <c r="T431" s="224">
        <f>SUM(T432:T435)</f>
        <v>0</v>
      </c>
      <c r="AR431" s="225" t="s">
        <v>87</v>
      </c>
      <c r="AT431" s="226" t="s">
        <v>77</v>
      </c>
      <c r="AU431" s="226" t="s">
        <v>85</v>
      </c>
      <c r="AY431" s="225" t="s">
        <v>166</v>
      </c>
      <c r="BK431" s="227">
        <f>SUM(BK432:BK435)</f>
        <v>0</v>
      </c>
    </row>
    <row r="432" s="1" customFormat="1" ht="24" customHeight="1">
      <c r="B432" s="37"/>
      <c r="C432" s="230" t="s">
        <v>827</v>
      </c>
      <c r="D432" s="230" t="s">
        <v>169</v>
      </c>
      <c r="E432" s="231" t="s">
        <v>828</v>
      </c>
      <c r="F432" s="232" t="s">
        <v>829</v>
      </c>
      <c r="G432" s="233" t="s">
        <v>218</v>
      </c>
      <c r="H432" s="234">
        <v>30</v>
      </c>
      <c r="I432" s="235"/>
      <c r="J432" s="236">
        <f>ROUND(I432*H432,2)</f>
        <v>0</v>
      </c>
      <c r="K432" s="232" t="s">
        <v>173</v>
      </c>
      <c r="L432" s="42"/>
      <c r="M432" s="237" t="s">
        <v>1</v>
      </c>
      <c r="N432" s="238" t="s">
        <v>43</v>
      </c>
      <c r="O432" s="85"/>
      <c r="P432" s="239">
        <f>O432*H432</f>
        <v>0</v>
      </c>
      <c r="Q432" s="239">
        <v>0.015599999999999999</v>
      </c>
      <c r="R432" s="239">
        <f>Q432*H432</f>
        <v>0.46799999999999997</v>
      </c>
      <c r="S432" s="239">
        <v>0</v>
      </c>
      <c r="T432" s="240">
        <f>S432*H432</f>
        <v>0</v>
      </c>
      <c r="AR432" s="241" t="s">
        <v>219</v>
      </c>
      <c r="AT432" s="241" t="s">
        <v>169</v>
      </c>
      <c r="AU432" s="241" t="s">
        <v>87</v>
      </c>
      <c r="AY432" s="16" t="s">
        <v>166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6" t="s">
        <v>85</v>
      </c>
      <c r="BK432" s="242">
        <f>ROUND(I432*H432,2)</f>
        <v>0</v>
      </c>
      <c r="BL432" s="16" t="s">
        <v>219</v>
      </c>
      <c r="BM432" s="241" t="s">
        <v>830</v>
      </c>
    </row>
    <row r="433" s="13" customFormat="1">
      <c r="B433" s="254"/>
      <c r="C433" s="255"/>
      <c r="D433" s="245" t="s">
        <v>176</v>
      </c>
      <c r="E433" s="256" t="s">
        <v>1</v>
      </c>
      <c r="F433" s="257" t="s">
        <v>221</v>
      </c>
      <c r="G433" s="255"/>
      <c r="H433" s="258">
        <v>30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AT433" s="264" t="s">
        <v>176</v>
      </c>
      <c r="AU433" s="264" t="s">
        <v>87</v>
      </c>
      <c r="AV433" s="13" t="s">
        <v>87</v>
      </c>
      <c r="AW433" s="13" t="s">
        <v>32</v>
      </c>
      <c r="AX433" s="13" t="s">
        <v>78</v>
      </c>
      <c r="AY433" s="264" t="s">
        <v>166</v>
      </c>
    </row>
    <row r="434" s="14" customFormat="1">
      <c r="B434" s="265"/>
      <c r="C434" s="266"/>
      <c r="D434" s="245" t="s">
        <v>176</v>
      </c>
      <c r="E434" s="267" t="s">
        <v>1</v>
      </c>
      <c r="F434" s="268" t="s">
        <v>181</v>
      </c>
      <c r="G434" s="266"/>
      <c r="H434" s="269">
        <v>30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AT434" s="275" t="s">
        <v>176</v>
      </c>
      <c r="AU434" s="275" t="s">
        <v>87</v>
      </c>
      <c r="AV434" s="14" t="s">
        <v>174</v>
      </c>
      <c r="AW434" s="14" t="s">
        <v>32</v>
      </c>
      <c r="AX434" s="14" t="s">
        <v>85</v>
      </c>
      <c r="AY434" s="275" t="s">
        <v>166</v>
      </c>
    </row>
    <row r="435" s="1" customFormat="1" ht="24" customHeight="1">
      <c r="B435" s="37"/>
      <c r="C435" s="230" t="s">
        <v>831</v>
      </c>
      <c r="D435" s="230" t="s">
        <v>169</v>
      </c>
      <c r="E435" s="231" t="s">
        <v>832</v>
      </c>
      <c r="F435" s="232" t="s">
        <v>833</v>
      </c>
      <c r="G435" s="233" t="s">
        <v>192</v>
      </c>
      <c r="H435" s="234">
        <v>0.46800000000000003</v>
      </c>
      <c r="I435" s="235"/>
      <c r="J435" s="236">
        <f>ROUND(I435*H435,2)</f>
        <v>0</v>
      </c>
      <c r="K435" s="232" t="s">
        <v>173</v>
      </c>
      <c r="L435" s="42"/>
      <c r="M435" s="237" t="s">
        <v>1</v>
      </c>
      <c r="N435" s="238" t="s">
        <v>43</v>
      </c>
      <c r="O435" s="85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AR435" s="241" t="s">
        <v>219</v>
      </c>
      <c r="AT435" s="241" t="s">
        <v>169</v>
      </c>
      <c r="AU435" s="241" t="s">
        <v>87</v>
      </c>
      <c r="AY435" s="16" t="s">
        <v>166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6" t="s">
        <v>85</v>
      </c>
      <c r="BK435" s="242">
        <f>ROUND(I435*H435,2)</f>
        <v>0</v>
      </c>
      <c r="BL435" s="16" t="s">
        <v>219</v>
      </c>
      <c r="BM435" s="241" t="s">
        <v>834</v>
      </c>
    </row>
    <row r="436" s="11" customFormat="1" ht="22.8" customHeight="1">
      <c r="B436" s="214"/>
      <c r="C436" s="215"/>
      <c r="D436" s="216" t="s">
        <v>77</v>
      </c>
      <c r="E436" s="228" t="s">
        <v>835</v>
      </c>
      <c r="F436" s="228" t="s">
        <v>836</v>
      </c>
      <c r="G436" s="215"/>
      <c r="H436" s="215"/>
      <c r="I436" s="218"/>
      <c r="J436" s="229">
        <f>BK436</f>
        <v>0</v>
      </c>
      <c r="K436" s="215"/>
      <c r="L436" s="220"/>
      <c r="M436" s="221"/>
      <c r="N436" s="222"/>
      <c r="O436" s="222"/>
      <c r="P436" s="223">
        <f>SUM(P437:P467)</f>
        <v>0</v>
      </c>
      <c r="Q436" s="222"/>
      <c r="R436" s="223">
        <f>SUM(R437:R467)</f>
        <v>0.1071</v>
      </c>
      <c r="S436" s="222"/>
      <c r="T436" s="224">
        <f>SUM(T437:T467)</f>
        <v>0.13350000000000001</v>
      </c>
      <c r="AR436" s="225" t="s">
        <v>87</v>
      </c>
      <c r="AT436" s="226" t="s">
        <v>77</v>
      </c>
      <c r="AU436" s="226" t="s">
        <v>85</v>
      </c>
      <c r="AY436" s="225" t="s">
        <v>166</v>
      </c>
      <c r="BK436" s="227">
        <f>SUM(BK437:BK467)</f>
        <v>0</v>
      </c>
    </row>
    <row r="437" s="1" customFormat="1" ht="16.5" customHeight="1">
      <c r="B437" s="37"/>
      <c r="C437" s="230" t="s">
        <v>837</v>
      </c>
      <c r="D437" s="230" t="s">
        <v>169</v>
      </c>
      <c r="E437" s="231" t="s">
        <v>838</v>
      </c>
      <c r="F437" s="232" t="s">
        <v>839</v>
      </c>
      <c r="G437" s="233" t="s">
        <v>218</v>
      </c>
      <c r="H437" s="234">
        <v>240</v>
      </c>
      <c r="I437" s="235"/>
      <c r="J437" s="236">
        <f>ROUND(I437*H437,2)</f>
        <v>0</v>
      </c>
      <c r="K437" s="232" t="s">
        <v>173</v>
      </c>
      <c r="L437" s="42"/>
      <c r="M437" s="237" t="s">
        <v>1</v>
      </c>
      <c r="N437" s="238" t="s">
        <v>43</v>
      </c>
      <c r="O437" s="85"/>
      <c r="P437" s="239">
        <f>O437*H437</f>
        <v>0</v>
      </c>
      <c r="Q437" s="239">
        <v>0</v>
      </c>
      <c r="R437" s="239">
        <f>Q437*H437</f>
        <v>0</v>
      </c>
      <c r="S437" s="239">
        <v>0</v>
      </c>
      <c r="T437" s="240">
        <f>S437*H437</f>
        <v>0</v>
      </c>
      <c r="AR437" s="241" t="s">
        <v>219</v>
      </c>
      <c r="AT437" s="241" t="s">
        <v>169</v>
      </c>
      <c r="AU437" s="241" t="s">
        <v>87</v>
      </c>
      <c r="AY437" s="16" t="s">
        <v>166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6" t="s">
        <v>85</v>
      </c>
      <c r="BK437" s="242">
        <f>ROUND(I437*H437,2)</f>
        <v>0</v>
      </c>
      <c r="BL437" s="16" t="s">
        <v>219</v>
      </c>
      <c r="BM437" s="241" t="s">
        <v>840</v>
      </c>
    </row>
    <row r="438" s="13" customFormat="1">
      <c r="B438" s="254"/>
      <c r="C438" s="255"/>
      <c r="D438" s="245" t="s">
        <v>176</v>
      </c>
      <c r="E438" s="256" t="s">
        <v>1</v>
      </c>
      <c r="F438" s="257" t="s">
        <v>609</v>
      </c>
      <c r="G438" s="255"/>
      <c r="H438" s="258">
        <v>240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AT438" s="264" t="s">
        <v>176</v>
      </c>
      <c r="AU438" s="264" t="s">
        <v>87</v>
      </c>
      <c r="AV438" s="13" t="s">
        <v>87</v>
      </c>
      <c r="AW438" s="13" t="s">
        <v>32</v>
      </c>
      <c r="AX438" s="13" t="s">
        <v>78</v>
      </c>
      <c r="AY438" s="264" t="s">
        <v>166</v>
      </c>
    </row>
    <row r="439" s="14" customFormat="1">
      <c r="B439" s="265"/>
      <c r="C439" s="266"/>
      <c r="D439" s="245" t="s">
        <v>176</v>
      </c>
      <c r="E439" s="267" t="s">
        <v>1</v>
      </c>
      <c r="F439" s="268" t="s">
        <v>181</v>
      </c>
      <c r="G439" s="266"/>
      <c r="H439" s="269">
        <v>240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AT439" s="275" t="s">
        <v>176</v>
      </c>
      <c r="AU439" s="275" t="s">
        <v>87</v>
      </c>
      <c r="AV439" s="14" t="s">
        <v>174</v>
      </c>
      <c r="AW439" s="14" t="s">
        <v>32</v>
      </c>
      <c r="AX439" s="14" t="s">
        <v>85</v>
      </c>
      <c r="AY439" s="275" t="s">
        <v>166</v>
      </c>
    </row>
    <row r="440" s="1" customFormat="1" ht="16.5" customHeight="1">
      <c r="B440" s="37"/>
      <c r="C440" s="276" t="s">
        <v>841</v>
      </c>
      <c r="D440" s="276" t="s">
        <v>300</v>
      </c>
      <c r="E440" s="277" t="s">
        <v>842</v>
      </c>
      <c r="F440" s="278" t="s">
        <v>843</v>
      </c>
      <c r="G440" s="279" t="s">
        <v>218</v>
      </c>
      <c r="H440" s="280">
        <v>240</v>
      </c>
      <c r="I440" s="281"/>
      <c r="J440" s="282">
        <f>ROUND(I440*H440,2)</f>
        <v>0</v>
      </c>
      <c r="K440" s="278" t="s">
        <v>173</v>
      </c>
      <c r="L440" s="283"/>
      <c r="M440" s="284" t="s">
        <v>1</v>
      </c>
      <c r="N440" s="285" t="s">
        <v>43</v>
      </c>
      <c r="O440" s="85"/>
      <c r="P440" s="239">
        <f>O440*H440</f>
        <v>0</v>
      </c>
      <c r="Q440" s="239">
        <v>3.0000000000000001E-05</v>
      </c>
      <c r="R440" s="239">
        <f>Q440*H440</f>
        <v>0.0071999999999999998</v>
      </c>
      <c r="S440" s="239">
        <v>0</v>
      </c>
      <c r="T440" s="240">
        <f>S440*H440</f>
        <v>0</v>
      </c>
      <c r="AR440" s="241" t="s">
        <v>303</v>
      </c>
      <c r="AT440" s="241" t="s">
        <v>300</v>
      </c>
      <c r="AU440" s="241" t="s">
        <v>87</v>
      </c>
      <c r="AY440" s="16" t="s">
        <v>166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6" t="s">
        <v>85</v>
      </c>
      <c r="BK440" s="242">
        <f>ROUND(I440*H440,2)</f>
        <v>0</v>
      </c>
      <c r="BL440" s="16" t="s">
        <v>219</v>
      </c>
      <c r="BM440" s="241" t="s">
        <v>844</v>
      </c>
    </row>
    <row r="441" s="1" customFormat="1" ht="24" customHeight="1">
      <c r="B441" s="37"/>
      <c r="C441" s="230" t="s">
        <v>845</v>
      </c>
      <c r="D441" s="230" t="s">
        <v>169</v>
      </c>
      <c r="E441" s="231" t="s">
        <v>846</v>
      </c>
      <c r="F441" s="232" t="s">
        <v>847</v>
      </c>
      <c r="G441" s="233" t="s">
        <v>234</v>
      </c>
      <c r="H441" s="234">
        <v>450</v>
      </c>
      <c r="I441" s="235"/>
      <c r="J441" s="236">
        <f>ROUND(I441*H441,2)</f>
        <v>0</v>
      </c>
      <c r="K441" s="232" t="s">
        <v>173</v>
      </c>
      <c r="L441" s="42"/>
      <c r="M441" s="237" t="s">
        <v>1</v>
      </c>
      <c r="N441" s="238" t="s">
        <v>43</v>
      </c>
      <c r="O441" s="85"/>
      <c r="P441" s="239">
        <f>O441*H441</f>
        <v>0</v>
      </c>
      <c r="Q441" s="239">
        <v>0</v>
      </c>
      <c r="R441" s="239">
        <f>Q441*H441</f>
        <v>0</v>
      </c>
      <c r="S441" s="239">
        <v>0.00027</v>
      </c>
      <c r="T441" s="240">
        <f>S441*H441</f>
        <v>0.1215</v>
      </c>
      <c r="AR441" s="241" t="s">
        <v>219</v>
      </c>
      <c r="AT441" s="241" t="s">
        <v>169</v>
      </c>
      <c r="AU441" s="241" t="s">
        <v>87</v>
      </c>
      <c r="AY441" s="16" t="s">
        <v>166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6" t="s">
        <v>85</v>
      </c>
      <c r="BK441" s="242">
        <f>ROUND(I441*H441,2)</f>
        <v>0</v>
      </c>
      <c r="BL441" s="16" t="s">
        <v>219</v>
      </c>
      <c r="BM441" s="241" t="s">
        <v>848</v>
      </c>
    </row>
    <row r="442" s="13" customFormat="1">
      <c r="B442" s="254"/>
      <c r="C442" s="255"/>
      <c r="D442" s="245" t="s">
        <v>176</v>
      </c>
      <c r="E442" s="256" t="s">
        <v>1</v>
      </c>
      <c r="F442" s="257" t="s">
        <v>849</v>
      </c>
      <c r="G442" s="255"/>
      <c r="H442" s="258">
        <v>450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AT442" s="264" t="s">
        <v>176</v>
      </c>
      <c r="AU442" s="264" t="s">
        <v>87</v>
      </c>
      <c r="AV442" s="13" t="s">
        <v>87</v>
      </c>
      <c r="AW442" s="13" t="s">
        <v>32</v>
      </c>
      <c r="AX442" s="13" t="s">
        <v>78</v>
      </c>
      <c r="AY442" s="264" t="s">
        <v>166</v>
      </c>
    </row>
    <row r="443" s="14" customFormat="1">
      <c r="B443" s="265"/>
      <c r="C443" s="266"/>
      <c r="D443" s="245" t="s">
        <v>176</v>
      </c>
      <c r="E443" s="267" t="s">
        <v>1</v>
      </c>
      <c r="F443" s="268" t="s">
        <v>181</v>
      </c>
      <c r="G443" s="266"/>
      <c r="H443" s="269">
        <v>450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AT443" s="275" t="s">
        <v>176</v>
      </c>
      <c r="AU443" s="275" t="s">
        <v>87</v>
      </c>
      <c r="AV443" s="14" t="s">
        <v>174</v>
      </c>
      <c r="AW443" s="14" t="s">
        <v>32</v>
      </c>
      <c r="AX443" s="14" t="s">
        <v>85</v>
      </c>
      <c r="AY443" s="275" t="s">
        <v>166</v>
      </c>
    </row>
    <row r="444" s="1" customFormat="1" ht="24" customHeight="1">
      <c r="B444" s="37"/>
      <c r="C444" s="230" t="s">
        <v>850</v>
      </c>
      <c r="D444" s="230" t="s">
        <v>169</v>
      </c>
      <c r="E444" s="231" t="s">
        <v>851</v>
      </c>
      <c r="F444" s="232" t="s">
        <v>852</v>
      </c>
      <c r="G444" s="233" t="s">
        <v>234</v>
      </c>
      <c r="H444" s="234">
        <v>75</v>
      </c>
      <c r="I444" s="235"/>
      <c r="J444" s="236">
        <f>ROUND(I444*H444,2)</f>
        <v>0</v>
      </c>
      <c r="K444" s="232" t="s">
        <v>173</v>
      </c>
      <c r="L444" s="42"/>
      <c r="M444" s="237" t="s">
        <v>1</v>
      </c>
      <c r="N444" s="238" t="s">
        <v>43</v>
      </c>
      <c r="O444" s="85"/>
      <c r="P444" s="239">
        <f>O444*H444</f>
        <v>0</v>
      </c>
      <c r="Q444" s="239">
        <v>0</v>
      </c>
      <c r="R444" s="239">
        <f>Q444*H444</f>
        <v>0</v>
      </c>
      <c r="S444" s="239">
        <v>0</v>
      </c>
      <c r="T444" s="240">
        <f>S444*H444</f>
        <v>0</v>
      </c>
      <c r="AR444" s="241" t="s">
        <v>219</v>
      </c>
      <c r="AT444" s="241" t="s">
        <v>169</v>
      </c>
      <c r="AU444" s="241" t="s">
        <v>87</v>
      </c>
      <c r="AY444" s="16" t="s">
        <v>166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6" t="s">
        <v>85</v>
      </c>
      <c r="BK444" s="242">
        <f>ROUND(I444*H444,2)</f>
        <v>0</v>
      </c>
      <c r="BL444" s="16" t="s">
        <v>219</v>
      </c>
      <c r="BM444" s="241" t="s">
        <v>853</v>
      </c>
    </row>
    <row r="445" s="1" customFormat="1" ht="16.5" customHeight="1">
      <c r="B445" s="37"/>
      <c r="C445" s="276" t="s">
        <v>854</v>
      </c>
      <c r="D445" s="276" t="s">
        <v>300</v>
      </c>
      <c r="E445" s="277" t="s">
        <v>855</v>
      </c>
      <c r="F445" s="278" t="s">
        <v>856</v>
      </c>
      <c r="G445" s="279" t="s">
        <v>234</v>
      </c>
      <c r="H445" s="280">
        <v>90</v>
      </c>
      <c r="I445" s="281"/>
      <c r="J445" s="282">
        <f>ROUND(I445*H445,2)</f>
        <v>0</v>
      </c>
      <c r="K445" s="278" t="s">
        <v>173</v>
      </c>
      <c r="L445" s="283"/>
      <c r="M445" s="284" t="s">
        <v>1</v>
      </c>
      <c r="N445" s="285" t="s">
        <v>43</v>
      </c>
      <c r="O445" s="85"/>
      <c r="P445" s="239">
        <f>O445*H445</f>
        <v>0</v>
      </c>
      <c r="Q445" s="239">
        <v>5.0000000000000002E-05</v>
      </c>
      <c r="R445" s="239">
        <f>Q445*H445</f>
        <v>0.0045000000000000005</v>
      </c>
      <c r="S445" s="239">
        <v>0</v>
      </c>
      <c r="T445" s="240">
        <f>S445*H445</f>
        <v>0</v>
      </c>
      <c r="AR445" s="241" t="s">
        <v>303</v>
      </c>
      <c r="AT445" s="241" t="s">
        <v>300</v>
      </c>
      <c r="AU445" s="241" t="s">
        <v>87</v>
      </c>
      <c r="AY445" s="16" t="s">
        <v>166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6" t="s">
        <v>85</v>
      </c>
      <c r="BK445" s="242">
        <f>ROUND(I445*H445,2)</f>
        <v>0</v>
      </c>
      <c r="BL445" s="16" t="s">
        <v>219</v>
      </c>
      <c r="BM445" s="241" t="s">
        <v>857</v>
      </c>
    </row>
    <row r="446" s="13" customFormat="1">
      <c r="B446" s="254"/>
      <c r="C446" s="255"/>
      <c r="D446" s="245" t="s">
        <v>176</v>
      </c>
      <c r="E446" s="255"/>
      <c r="F446" s="257" t="s">
        <v>858</v>
      </c>
      <c r="G446" s="255"/>
      <c r="H446" s="258">
        <v>90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AT446" s="264" t="s">
        <v>176</v>
      </c>
      <c r="AU446" s="264" t="s">
        <v>87</v>
      </c>
      <c r="AV446" s="13" t="s">
        <v>87</v>
      </c>
      <c r="AW446" s="13" t="s">
        <v>4</v>
      </c>
      <c r="AX446" s="13" t="s">
        <v>85</v>
      </c>
      <c r="AY446" s="264" t="s">
        <v>166</v>
      </c>
    </row>
    <row r="447" s="1" customFormat="1" ht="24" customHeight="1">
      <c r="B447" s="37"/>
      <c r="C447" s="230" t="s">
        <v>859</v>
      </c>
      <c r="D447" s="230" t="s">
        <v>169</v>
      </c>
      <c r="E447" s="231" t="s">
        <v>860</v>
      </c>
      <c r="F447" s="232" t="s">
        <v>861</v>
      </c>
      <c r="G447" s="233" t="s">
        <v>234</v>
      </c>
      <c r="H447" s="234">
        <v>450</v>
      </c>
      <c r="I447" s="235"/>
      <c r="J447" s="236">
        <f>ROUND(I447*H447,2)</f>
        <v>0</v>
      </c>
      <c r="K447" s="232" t="s">
        <v>173</v>
      </c>
      <c r="L447" s="42"/>
      <c r="M447" s="237" t="s">
        <v>1</v>
      </c>
      <c r="N447" s="238" t="s">
        <v>43</v>
      </c>
      <c r="O447" s="85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AR447" s="241" t="s">
        <v>219</v>
      </c>
      <c r="AT447" s="241" t="s">
        <v>169</v>
      </c>
      <c r="AU447" s="241" t="s">
        <v>87</v>
      </c>
      <c r="AY447" s="16" t="s">
        <v>166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6" t="s">
        <v>85</v>
      </c>
      <c r="BK447" s="242">
        <f>ROUND(I447*H447,2)</f>
        <v>0</v>
      </c>
      <c r="BL447" s="16" t="s">
        <v>219</v>
      </c>
      <c r="BM447" s="241" t="s">
        <v>862</v>
      </c>
    </row>
    <row r="448" s="1" customFormat="1" ht="16.5" customHeight="1">
      <c r="B448" s="37"/>
      <c r="C448" s="276" t="s">
        <v>863</v>
      </c>
      <c r="D448" s="276" t="s">
        <v>300</v>
      </c>
      <c r="E448" s="277" t="s">
        <v>864</v>
      </c>
      <c r="F448" s="278" t="s">
        <v>865</v>
      </c>
      <c r="G448" s="279" t="s">
        <v>234</v>
      </c>
      <c r="H448" s="280">
        <v>540</v>
      </c>
      <c r="I448" s="281"/>
      <c r="J448" s="282">
        <f>ROUND(I448*H448,2)</f>
        <v>0</v>
      </c>
      <c r="K448" s="278" t="s">
        <v>173</v>
      </c>
      <c r="L448" s="283"/>
      <c r="M448" s="284" t="s">
        <v>1</v>
      </c>
      <c r="N448" s="285" t="s">
        <v>43</v>
      </c>
      <c r="O448" s="85"/>
      <c r="P448" s="239">
        <f>O448*H448</f>
        <v>0</v>
      </c>
      <c r="Q448" s="239">
        <v>0.00012</v>
      </c>
      <c r="R448" s="239">
        <f>Q448*H448</f>
        <v>0.064799999999999996</v>
      </c>
      <c r="S448" s="239">
        <v>0</v>
      </c>
      <c r="T448" s="240">
        <f>S448*H448</f>
        <v>0</v>
      </c>
      <c r="AR448" s="241" t="s">
        <v>303</v>
      </c>
      <c r="AT448" s="241" t="s">
        <v>300</v>
      </c>
      <c r="AU448" s="241" t="s">
        <v>87</v>
      </c>
      <c r="AY448" s="16" t="s">
        <v>166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6" t="s">
        <v>85</v>
      </c>
      <c r="BK448" s="242">
        <f>ROUND(I448*H448,2)</f>
        <v>0</v>
      </c>
      <c r="BL448" s="16" t="s">
        <v>219</v>
      </c>
      <c r="BM448" s="241" t="s">
        <v>866</v>
      </c>
    </row>
    <row r="449" s="13" customFormat="1">
      <c r="B449" s="254"/>
      <c r="C449" s="255"/>
      <c r="D449" s="245" t="s">
        <v>176</v>
      </c>
      <c r="E449" s="255"/>
      <c r="F449" s="257" t="s">
        <v>867</v>
      </c>
      <c r="G449" s="255"/>
      <c r="H449" s="258">
        <v>540</v>
      </c>
      <c r="I449" s="259"/>
      <c r="J449" s="255"/>
      <c r="K449" s="255"/>
      <c r="L449" s="260"/>
      <c r="M449" s="261"/>
      <c r="N449" s="262"/>
      <c r="O449" s="262"/>
      <c r="P449" s="262"/>
      <c r="Q449" s="262"/>
      <c r="R449" s="262"/>
      <c r="S449" s="262"/>
      <c r="T449" s="263"/>
      <c r="AT449" s="264" t="s">
        <v>176</v>
      </c>
      <c r="AU449" s="264" t="s">
        <v>87</v>
      </c>
      <c r="AV449" s="13" t="s">
        <v>87</v>
      </c>
      <c r="AW449" s="13" t="s">
        <v>4</v>
      </c>
      <c r="AX449" s="13" t="s">
        <v>85</v>
      </c>
      <c r="AY449" s="264" t="s">
        <v>166</v>
      </c>
    </row>
    <row r="450" s="1" customFormat="1" ht="24" customHeight="1">
      <c r="B450" s="37"/>
      <c r="C450" s="230" t="s">
        <v>868</v>
      </c>
      <c r="D450" s="230" t="s">
        <v>169</v>
      </c>
      <c r="E450" s="231" t="s">
        <v>869</v>
      </c>
      <c r="F450" s="232" t="s">
        <v>870</v>
      </c>
      <c r="G450" s="233" t="s">
        <v>234</v>
      </c>
      <c r="H450" s="234">
        <v>150</v>
      </c>
      <c r="I450" s="235"/>
      <c r="J450" s="236">
        <f>ROUND(I450*H450,2)</f>
        <v>0</v>
      </c>
      <c r="K450" s="232" t="s">
        <v>173</v>
      </c>
      <c r="L450" s="42"/>
      <c r="M450" s="237" t="s">
        <v>1</v>
      </c>
      <c r="N450" s="238" t="s">
        <v>43</v>
      </c>
      <c r="O450" s="85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AR450" s="241" t="s">
        <v>219</v>
      </c>
      <c r="AT450" s="241" t="s">
        <v>169</v>
      </c>
      <c r="AU450" s="241" t="s">
        <v>87</v>
      </c>
      <c r="AY450" s="16" t="s">
        <v>166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6" t="s">
        <v>85</v>
      </c>
      <c r="BK450" s="242">
        <f>ROUND(I450*H450,2)</f>
        <v>0</v>
      </c>
      <c r="BL450" s="16" t="s">
        <v>219</v>
      </c>
      <c r="BM450" s="241" t="s">
        <v>871</v>
      </c>
    </row>
    <row r="451" s="1" customFormat="1" ht="16.5" customHeight="1">
      <c r="B451" s="37"/>
      <c r="C451" s="276" t="s">
        <v>872</v>
      </c>
      <c r="D451" s="276" t="s">
        <v>300</v>
      </c>
      <c r="E451" s="277" t="s">
        <v>873</v>
      </c>
      <c r="F451" s="278" t="s">
        <v>874</v>
      </c>
      <c r="G451" s="279" t="s">
        <v>234</v>
      </c>
      <c r="H451" s="280">
        <v>180</v>
      </c>
      <c r="I451" s="281"/>
      <c r="J451" s="282">
        <f>ROUND(I451*H451,2)</f>
        <v>0</v>
      </c>
      <c r="K451" s="278" t="s">
        <v>173</v>
      </c>
      <c r="L451" s="283"/>
      <c r="M451" s="284" t="s">
        <v>1</v>
      </c>
      <c r="N451" s="285" t="s">
        <v>43</v>
      </c>
      <c r="O451" s="85"/>
      <c r="P451" s="239">
        <f>O451*H451</f>
        <v>0</v>
      </c>
      <c r="Q451" s="239">
        <v>0.00017000000000000001</v>
      </c>
      <c r="R451" s="239">
        <f>Q451*H451</f>
        <v>0.030600000000000002</v>
      </c>
      <c r="S451" s="239">
        <v>0</v>
      </c>
      <c r="T451" s="240">
        <f>S451*H451</f>
        <v>0</v>
      </c>
      <c r="AR451" s="241" t="s">
        <v>303</v>
      </c>
      <c r="AT451" s="241" t="s">
        <v>300</v>
      </c>
      <c r="AU451" s="241" t="s">
        <v>87</v>
      </c>
      <c r="AY451" s="16" t="s">
        <v>166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6" t="s">
        <v>85</v>
      </c>
      <c r="BK451" s="242">
        <f>ROUND(I451*H451,2)</f>
        <v>0</v>
      </c>
      <c r="BL451" s="16" t="s">
        <v>219</v>
      </c>
      <c r="BM451" s="241" t="s">
        <v>875</v>
      </c>
    </row>
    <row r="452" s="13" customFormat="1">
      <c r="B452" s="254"/>
      <c r="C452" s="255"/>
      <c r="D452" s="245" t="s">
        <v>176</v>
      </c>
      <c r="E452" s="255"/>
      <c r="F452" s="257" t="s">
        <v>876</v>
      </c>
      <c r="G452" s="255"/>
      <c r="H452" s="258">
        <v>180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AT452" s="264" t="s">
        <v>176</v>
      </c>
      <c r="AU452" s="264" t="s">
        <v>87</v>
      </c>
      <c r="AV452" s="13" t="s">
        <v>87</v>
      </c>
      <c r="AW452" s="13" t="s">
        <v>4</v>
      </c>
      <c r="AX452" s="13" t="s">
        <v>85</v>
      </c>
      <c r="AY452" s="264" t="s">
        <v>166</v>
      </c>
    </row>
    <row r="453" s="1" customFormat="1" ht="36" customHeight="1">
      <c r="B453" s="37"/>
      <c r="C453" s="230" t="s">
        <v>877</v>
      </c>
      <c r="D453" s="230" t="s">
        <v>169</v>
      </c>
      <c r="E453" s="231" t="s">
        <v>878</v>
      </c>
      <c r="F453" s="232" t="s">
        <v>879</v>
      </c>
      <c r="G453" s="233" t="s">
        <v>218</v>
      </c>
      <c r="H453" s="234">
        <v>240</v>
      </c>
      <c r="I453" s="235"/>
      <c r="J453" s="236">
        <f>ROUND(I453*H453,2)</f>
        <v>0</v>
      </c>
      <c r="K453" s="232" t="s">
        <v>173</v>
      </c>
      <c r="L453" s="42"/>
      <c r="M453" s="237" t="s">
        <v>1</v>
      </c>
      <c r="N453" s="238" t="s">
        <v>43</v>
      </c>
      <c r="O453" s="85"/>
      <c r="P453" s="239">
        <f>O453*H453</f>
        <v>0</v>
      </c>
      <c r="Q453" s="239">
        <v>0</v>
      </c>
      <c r="R453" s="239">
        <f>Q453*H453</f>
        <v>0</v>
      </c>
      <c r="S453" s="239">
        <v>5.0000000000000002E-05</v>
      </c>
      <c r="T453" s="240">
        <f>S453*H453</f>
        <v>0.012</v>
      </c>
      <c r="AR453" s="241" t="s">
        <v>219</v>
      </c>
      <c r="AT453" s="241" t="s">
        <v>169</v>
      </c>
      <c r="AU453" s="241" t="s">
        <v>87</v>
      </c>
      <c r="AY453" s="16" t="s">
        <v>166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6" t="s">
        <v>85</v>
      </c>
      <c r="BK453" s="242">
        <f>ROUND(I453*H453,2)</f>
        <v>0</v>
      </c>
      <c r="BL453" s="16" t="s">
        <v>219</v>
      </c>
      <c r="BM453" s="241" t="s">
        <v>880</v>
      </c>
    </row>
    <row r="454" s="13" customFormat="1">
      <c r="B454" s="254"/>
      <c r="C454" s="255"/>
      <c r="D454" s="245" t="s">
        <v>176</v>
      </c>
      <c r="E454" s="256" t="s">
        <v>1</v>
      </c>
      <c r="F454" s="257" t="s">
        <v>609</v>
      </c>
      <c r="G454" s="255"/>
      <c r="H454" s="258">
        <v>240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AT454" s="264" t="s">
        <v>176</v>
      </c>
      <c r="AU454" s="264" t="s">
        <v>87</v>
      </c>
      <c r="AV454" s="13" t="s">
        <v>87</v>
      </c>
      <c r="AW454" s="13" t="s">
        <v>32</v>
      </c>
      <c r="AX454" s="13" t="s">
        <v>78</v>
      </c>
      <c r="AY454" s="264" t="s">
        <v>166</v>
      </c>
    </row>
    <row r="455" s="14" customFormat="1">
      <c r="B455" s="265"/>
      <c r="C455" s="266"/>
      <c r="D455" s="245" t="s">
        <v>176</v>
      </c>
      <c r="E455" s="267" t="s">
        <v>1</v>
      </c>
      <c r="F455" s="268" t="s">
        <v>181</v>
      </c>
      <c r="G455" s="266"/>
      <c r="H455" s="269">
        <v>240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AT455" s="275" t="s">
        <v>176</v>
      </c>
      <c r="AU455" s="275" t="s">
        <v>87</v>
      </c>
      <c r="AV455" s="14" t="s">
        <v>174</v>
      </c>
      <c r="AW455" s="14" t="s">
        <v>32</v>
      </c>
      <c r="AX455" s="14" t="s">
        <v>85</v>
      </c>
      <c r="AY455" s="275" t="s">
        <v>166</v>
      </c>
    </row>
    <row r="456" s="1" customFormat="1" ht="24" customHeight="1">
      <c r="B456" s="37"/>
      <c r="C456" s="230" t="s">
        <v>881</v>
      </c>
      <c r="D456" s="230" t="s">
        <v>169</v>
      </c>
      <c r="E456" s="231" t="s">
        <v>882</v>
      </c>
      <c r="F456" s="232" t="s">
        <v>883</v>
      </c>
      <c r="G456" s="233" t="s">
        <v>218</v>
      </c>
      <c r="H456" s="234">
        <v>1</v>
      </c>
      <c r="I456" s="235"/>
      <c r="J456" s="236">
        <f>ROUND(I456*H456,2)</f>
        <v>0</v>
      </c>
      <c r="K456" s="232" t="s">
        <v>173</v>
      </c>
      <c r="L456" s="42"/>
      <c r="M456" s="237" t="s">
        <v>1</v>
      </c>
      <c r="N456" s="238" t="s">
        <v>43</v>
      </c>
      <c r="O456" s="85"/>
      <c r="P456" s="239">
        <f>O456*H456</f>
        <v>0</v>
      </c>
      <c r="Q456" s="239">
        <v>0</v>
      </c>
      <c r="R456" s="239">
        <f>Q456*H456</f>
        <v>0</v>
      </c>
      <c r="S456" s="239">
        <v>0</v>
      </c>
      <c r="T456" s="240">
        <f>S456*H456</f>
        <v>0</v>
      </c>
      <c r="AR456" s="241" t="s">
        <v>219</v>
      </c>
      <c r="AT456" s="241" t="s">
        <v>169</v>
      </c>
      <c r="AU456" s="241" t="s">
        <v>87</v>
      </c>
      <c r="AY456" s="16" t="s">
        <v>166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6" t="s">
        <v>85</v>
      </c>
      <c r="BK456" s="242">
        <f>ROUND(I456*H456,2)</f>
        <v>0</v>
      </c>
      <c r="BL456" s="16" t="s">
        <v>219</v>
      </c>
      <c r="BM456" s="241" t="s">
        <v>884</v>
      </c>
    </row>
    <row r="457" s="1" customFormat="1" ht="16.5" customHeight="1">
      <c r="B457" s="37"/>
      <c r="C457" s="230" t="s">
        <v>885</v>
      </c>
      <c r="D457" s="230" t="s">
        <v>169</v>
      </c>
      <c r="E457" s="231" t="s">
        <v>886</v>
      </c>
      <c r="F457" s="232" t="s">
        <v>887</v>
      </c>
      <c r="G457" s="233" t="s">
        <v>218</v>
      </c>
      <c r="H457" s="234">
        <v>60</v>
      </c>
      <c r="I457" s="235"/>
      <c r="J457" s="236">
        <f>ROUND(I457*H457,2)</f>
        <v>0</v>
      </c>
      <c r="K457" s="232" t="s">
        <v>1</v>
      </c>
      <c r="L457" s="42"/>
      <c r="M457" s="237" t="s">
        <v>1</v>
      </c>
      <c r="N457" s="238" t="s">
        <v>43</v>
      </c>
      <c r="O457" s="85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AR457" s="241" t="s">
        <v>219</v>
      </c>
      <c r="AT457" s="241" t="s">
        <v>169</v>
      </c>
      <c r="AU457" s="241" t="s">
        <v>87</v>
      </c>
      <c r="AY457" s="16" t="s">
        <v>166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6" t="s">
        <v>85</v>
      </c>
      <c r="BK457" s="242">
        <f>ROUND(I457*H457,2)</f>
        <v>0</v>
      </c>
      <c r="BL457" s="16" t="s">
        <v>219</v>
      </c>
      <c r="BM457" s="241" t="s">
        <v>888</v>
      </c>
    </row>
    <row r="458" s="1" customFormat="1" ht="16.5" customHeight="1">
      <c r="B458" s="37"/>
      <c r="C458" s="230" t="s">
        <v>889</v>
      </c>
      <c r="D458" s="230" t="s">
        <v>169</v>
      </c>
      <c r="E458" s="231" t="s">
        <v>890</v>
      </c>
      <c r="F458" s="232" t="s">
        <v>891</v>
      </c>
      <c r="G458" s="233" t="s">
        <v>218</v>
      </c>
      <c r="H458" s="234">
        <v>30</v>
      </c>
      <c r="I458" s="235"/>
      <c r="J458" s="236">
        <f>ROUND(I458*H458,2)</f>
        <v>0</v>
      </c>
      <c r="K458" s="232" t="s">
        <v>1</v>
      </c>
      <c r="L458" s="42"/>
      <c r="M458" s="237" t="s">
        <v>1</v>
      </c>
      <c r="N458" s="238" t="s">
        <v>43</v>
      </c>
      <c r="O458" s="85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AR458" s="241" t="s">
        <v>219</v>
      </c>
      <c r="AT458" s="241" t="s">
        <v>169</v>
      </c>
      <c r="AU458" s="241" t="s">
        <v>87</v>
      </c>
      <c r="AY458" s="16" t="s">
        <v>166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6" t="s">
        <v>85</v>
      </c>
      <c r="BK458" s="242">
        <f>ROUND(I458*H458,2)</f>
        <v>0</v>
      </c>
      <c r="BL458" s="16" t="s">
        <v>219</v>
      </c>
      <c r="BM458" s="241" t="s">
        <v>892</v>
      </c>
    </row>
    <row r="459" s="1" customFormat="1" ht="16.5" customHeight="1">
      <c r="B459" s="37"/>
      <c r="C459" s="230" t="s">
        <v>893</v>
      </c>
      <c r="D459" s="230" t="s">
        <v>169</v>
      </c>
      <c r="E459" s="231" t="s">
        <v>894</v>
      </c>
      <c r="F459" s="232" t="s">
        <v>895</v>
      </c>
      <c r="G459" s="233" t="s">
        <v>218</v>
      </c>
      <c r="H459" s="234">
        <v>90</v>
      </c>
      <c r="I459" s="235"/>
      <c r="J459" s="236">
        <f>ROUND(I459*H459,2)</f>
        <v>0</v>
      </c>
      <c r="K459" s="232" t="s">
        <v>1</v>
      </c>
      <c r="L459" s="42"/>
      <c r="M459" s="237" t="s">
        <v>1</v>
      </c>
      <c r="N459" s="238" t="s">
        <v>43</v>
      </c>
      <c r="O459" s="85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AR459" s="241" t="s">
        <v>219</v>
      </c>
      <c r="AT459" s="241" t="s">
        <v>169</v>
      </c>
      <c r="AU459" s="241" t="s">
        <v>87</v>
      </c>
      <c r="AY459" s="16" t="s">
        <v>166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6" t="s">
        <v>85</v>
      </c>
      <c r="BK459" s="242">
        <f>ROUND(I459*H459,2)</f>
        <v>0</v>
      </c>
      <c r="BL459" s="16" t="s">
        <v>219</v>
      </c>
      <c r="BM459" s="241" t="s">
        <v>896</v>
      </c>
    </row>
    <row r="460" s="1" customFormat="1" ht="24" customHeight="1">
      <c r="B460" s="37"/>
      <c r="C460" s="230" t="s">
        <v>897</v>
      </c>
      <c r="D460" s="230" t="s">
        <v>169</v>
      </c>
      <c r="E460" s="231" t="s">
        <v>898</v>
      </c>
      <c r="F460" s="232" t="s">
        <v>899</v>
      </c>
      <c r="G460" s="233" t="s">
        <v>218</v>
      </c>
      <c r="H460" s="234">
        <v>120</v>
      </c>
      <c r="I460" s="235"/>
      <c r="J460" s="236">
        <f>ROUND(I460*H460,2)</f>
        <v>0</v>
      </c>
      <c r="K460" s="232" t="s">
        <v>1</v>
      </c>
      <c r="L460" s="42"/>
      <c r="M460" s="237" t="s">
        <v>1</v>
      </c>
      <c r="N460" s="238" t="s">
        <v>43</v>
      </c>
      <c r="O460" s="85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AR460" s="241" t="s">
        <v>219</v>
      </c>
      <c r="AT460" s="241" t="s">
        <v>169</v>
      </c>
      <c r="AU460" s="241" t="s">
        <v>87</v>
      </c>
      <c r="AY460" s="16" t="s">
        <v>166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6" t="s">
        <v>85</v>
      </c>
      <c r="BK460" s="242">
        <f>ROUND(I460*H460,2)</f>
        <v>0</v>
      </c>
      <c r="BL460" s="16" t="s">
        <v>219</v>
      </c>
      <c r="BM460" s="241" t="s">
        <v>900</v>
      </c>
    </row>
    <row r="461" s="1" customFormat="1" ht="24" customHeight="1">
      <c r="B461" s="37"/>
      <c r="C461" s="230" t="s">
        <v>901</v>
      </c>
      <c r="D461" s="230" t="s">
        <v>169</v>
      </c>
      <c r="E461" s="231" t="s">
        <v>902</v>
      </c>
      <c r="F461" s="232" t="s">
        <v>903</v>
      </c>
      <c r="G461" s="233" t="s">
        <v>218</v>
      </c>
      <c r="H461" s="234">
        <v>30</v>
      </c>
      <c r="I461" s="235"/>
      <c r="J461" s="236">
        <f>ROUND(I461*H461,2)</f>
        <v>0</v>
      </c>
      <c r="K461" s="232" t="s">
        <v>1</v>
      </c>
      <c r="L461" s="42"/>
      <c r="M461" s="237" t="s">
        <v>1</v>
      </c>
      <c r="N461" s="238" t="s">
        <v>43</v>
      </c>
      <c r="O461" s="85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AR461" s="241" t="s">
        <v>219</v>
      </c>
      <c r="AT461" s="241" t="s">
        <v>169</v>
      </c>
      <c r="AU461" s="241" t="s">
        <v>87</v>
      </c>
      <c r="AY461" s="16" t="s">
        <v>166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6" t="s">
        <v>85</v>
      </c>
      <c r="BK461" s="242">
        <f>ROUND(I461*H461,2)</f>
        <v>0</v>
      </c>
      <c r="BL461" s="16" t="s">
        <v>219</v>
      </c>
      <c r="BM461" s="241" t="s">
        <v>904</v>
      </c>
    </row>
    <row r="462" s="1" customFormat="1" ht="16.5" customHeight="1">
      <c r="B462" s="37"/>
      <c r="C462" s="230" t="s">
        <v>905</v>
      </c>
      <c r="D462" s="230" t="s">
        <v>169</v>
      </c>
      <c r="E462" s="231" t="s">
        <v>906</v>
      </c>
      <c r="F462" s="232" t="s">
        <v>907</v>
      </c>
      <c r="G462" s="233" t="s">
        <v>218</v>
      </c>
      <c r="H462" s="234">
        <v>60</v>
      </c>
      <c r="I462" s="235"/>
      <c r="J462" s="236">
        <f>ROUND(I462*H462,2)</f>
        <v>0</v>
      </c>
      <c r="K462" s="232" t="s">
        <v>1</v>
      </c>
      <c r="L462" s="42"/>
      <c r="M462" s="237" t="s">
        <v>1</v>
      </c>
      <c r="N462" s="238" t="s">
        <v>43</v>
      </c>
      <c r="O462" s="85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AR462" s="241" t="s">
        <v>219</v>
      </c>
      <c r="AT462" s="241" t="s">
        <v>169</v>
      </c>
      <c r="AU462" s="241" t="s">
        <v>87</v>
      </c>
      <c r="AY462" s="16" t="s">
        <v>166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6" t="s">
        <v>85</v>
      </c>
      <c r="BK462" s="242">
        <f>ROUND(I462*H462,2)</f>
        <v>0</v>
      </c>
      <c r="BL462" s="16" t="s">
        <v>219</v>
      </c>
      <c r="BM462" s="241" t="s">
        <v>908</v>
      </c>
    </row>
    <row r="463" s="1" customFormat="1" ht="16.5" customHeight="1">
      <c r="B463" s="37"/>
      <c r="C463" s="230" t="s">
        <v>909</v>
      </c>
      <c r="D463" s="230" t="s">
        <v>169</v>
      </c>
      <c r="E463" s="231" t="s">
        <v>910</v>
      </c>
      <c r="F463" s="232" t="s">
        <v>911</v>
      </c>
      <c r="G463" s="233" t="s">
        <v>218</v>
      </c>
      <c r="H463" s="234">
        <v>60</v>
      </c>
      <c r="I463" s="235"/>
      <c r="J463" s="236">
        <f>ROUND(I463*H463,2)</f>
        <v>0</v>
      </c>
      <c r="K463" s="232" t="s">
        <v>1</v>
      </c>
      <c r="L463" s="42"/>
      <c r="M463" s="237" t="s">
        <v>1</v>
      </c>
      <c r="N463" s="238" t="s">
        <v>43</v>
      </c>
      <c r="O463" s="85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AR463" s="241" t="s">
        <v>219</v>
      </c>
      <c r="AT463" s="241" t="s">
        <v>169</v>
      </c>
      <c r="AU463" s="241" t="s">
        <v>87</v>
      </c>
      <c r="AY463" s="16" t="s">
        <v>166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6" t="s">
        <v>85</v>
      </c>
      <c r="BK463" s="242">
        <f>ROUND(I463*H463,2)</f>
        <v>0</v>
      </c>
      <c r="BL463" s="16" t="s">
        <v>219</v>
      </c>
      <c r="BM463" s="241" t="s">
        <v>912</v>
      </c>
    </row>
    <row r="464" s="1" customFormat="1" ht="16.5" customHeight="1">
      <c r="B464" s="37"/>
      <c r="C464" s="230" t="s">
        <v>913</v>
      </c>
      <c r="D464" s="230" t="s">
        <v>169</v>
      </c>
      <c r="E464" s="231" t="s">
        <v>914</v>
      </c>
      <c r="F464" s="232" t="s">
        <v>915</v>
      </c>
      <c r="G464" s="233" t="s">
        <v>280</v>
      </c>
      <c r="H464" s="234">
        <v>30</v>
      </c>
      <c r="I464" s="235"/>
      <c r="J464" s="236">
        <f>ROUND(I464*H464,2)</f>
        <v>0</v>
      </c>
      <c r="K464" s="232" t="s">
        <v>1</v>
      </c>
      <c r="L464" s="42"/>
      <c r="M464" s="237" t="s">
        <v>1</v>
      </c>
      <c r="N464" s="238" t="s">
        <v>43</v>
      </c>
      <c r="O464" s="85"/>
      <c r="P464" s="239">
        <f>O464*H464</f>
        <v>0</v>
      </c>
      <c r="Q464" s="239">
        <v>0</v>
      </c>
      <c r="R464" s="239">
        <f>Q464*H464</f>
        <v>0</v>
      </c>
      <c r="S464" s="239">
        <v>0</v>
      </c>
      <c r="T464" s="240">
        <f>S464*H464</f>
        <v>0</v>
      </c>
      <c r="AR464" s="241" t="s">
        <v>219</v>
      </c>
      <c r="AT464" s="241" t="s">
        <v>169</v>
      </c>
      <c r="AU464" s="241" t="s">
        <v>87</v>
      </c>
      <c r="AY464" s="16" t="s">
        <v>166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6" t="s">
        <v>85</v>
      </c>
      <c r="BK464" s="242">
        <f>ROUND(I464*H464,2)</f>
        <v>0</v>
      </c>
      <c r="BL464" s="16" t="s">
        <v>219</v>
      </c>
      <c r="BM464" s="241" t="s">
        <v>916</v>
      </c>
    </row>
    <row r="465" s="1" customFormat="1" ht="16.5" customHeight="1">
      <c r="B465" s="37"/>
      <c r="C465" s="230" t="s">
        <v>917</v>
      </c>
      <c r="D465" s="230" t="s">
        <v>169</v>
      </c>
      <c r="E465" s="231" t="s">
        <v>918</v>
      </c>
      <c r="F465" s="232" t="s">
        <v>919</v>
      </c>
      <c r="G465" s="233" t="s">
        <v>280</v>
      </c>
      <c r="H465" s="234">
        <v>1</v>
      </c>
      <c r="I465" s="235"/>
      <c r="J465" s="236">
        <f>ROUND(I465*H465,2)</f>
        <v>0</v>
      </c>
      <c r="K465" s="232" t="s">
        <v>1</v>
      </c>
      <c r="L465" s="42"/>
      <c r="M465" s="237" t="s">
        <v>1</v>
      </c>
      <c r="N465" s="238" t="s">
        <v>43</v>
      </c>
      <c r="O465" s="85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AR465" s="241" t="s">
        <v>219</v>
      </c>
      <c r="AT465" s="241" t="s">
        <v>169</v>
      </c>
      <c r="AU465" s="241" t="s">
        <v>87</v>
      </c>
      <c r="AY465" s="16" t="s">
        <v>166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6" t="s">
        <v>85</v>
      </c>
      <c r="BK465" s="242">
        <f>ROUND(I465*H465,2)</f>
        <v>0</v>
      </c>
      <c r="BL465" s="16" t="s">
        <v>219</v>
      </c>
      <c r="BM465" s="241" t="s">
        <v>920</v>
      </c>
    </row>
    <row r="466" s="1" customFormat="1" ht="24" customHeight="1">
      <c r="B466" s="37"/>
      <c r="C466" s="230" t="s">
        <v>921</v>
      </c>
      <c r="D466" s="230" t="s">
        <v>169</v>
      </c>
      <c r="E466" s="231" t="s">
        <v>922</v>
      </c>
      <c r="F466" s="232" t="s">
        <v>923</v>
      </c>
      <c r="G466" s="233" t="s">
        <v>280</v>
      </c>
      <c r="H466" s="234">
        <v>30</v>
      </c>
      <c r="I466" s="235"/>
      <c r="J466" s="236">
        <f>ROUND(I466*H466,2)</f>
        <v>0</v>
      </c>
      <c r="K466" s="232" t="s">
        <v>1</v>
      </c>
      <c r="L466" s="42"/>
      <c r="M466" s="237" t="s">
        <v>1</v>
      </c>
      <c r="N466" s="238" t="s">
        <v>43</v>
      </c>
      <c r="O466" s="85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AR466" s="241" t="s">
        <v>219</v>
      </c>
      <c r="AT466" s="241" t="s">
        <v>169</v>
      </c>
      <c r="AU466" s="241" t="s">
        <v>87</v>
      </c>
      <c r="AY466" s="16" t="s">
        <v>166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6" t="s">
        <v>85</v>
      </c>
      <c r="BK466" s="242">
        <f>ROUND(I466*H466,2)</f>
        <v>0</v>
      </c>
      <c r="BL466" s="16" t="s">
        <v>219</v>
      </c>
      <c r="BM466" s="241" t="s">
        <v>924</v>
      </c>
    </row>
    <row r="467" s="1" customFormat="1" ht="24" customHeight="1">
      <c r="B467" s="37"/>
      <c r="C467" s="230" t="s">
        <v>925</v>
      </c>
      <c r="D467" s="230" t="s">
        <v>169</v>
      </c>
      <c r="E467" s="231" t="s">
        <v>926</v>
      </c>
      <c r="F467" s="232" t="s">
        <v>927</v>
      </c>
      <c r="G467" s="233" t="s">
        <v>192</v>
      </c>
      <c r="H467" s="234">
        <v>0.107</v>
      </c>
      <c r="I467" s="235"/>
      <c r="J467" s="236">
        <f>ROUND(I467*H467,2)</f>
        <v>0</v>
      </c>
      <c r="K467" s="232" t="s">
        <v>173</v>
      </c>
      <c r="L467" s="42"/>
      <c r="M467" s="237" t="s">
        <v>1</v>
      </c>
      <c r="N467" s="238" t="s">
        <v>43</v>
      </c>
      <c r="O467" s="85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AR467" s="241" t="s">
        <v>219</v>
      </c>
      <c r="AT467" s="241" t="s">
        <v>169</v>
      </c>
      <c r="AU467" s="241" t="s">
        <v>87</v>
      </c>
      <c r="AY467" s="16" t="s">
        <v>166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6" t="s">
        <v>85</v>
      </c>
      <c r="BK467" s="242">
        <f>ROUND(I467*H467,2)</f>
        <v>0</v>
      </c>
      <c r="BL467" s="16" t="s">
        <v>219</v>
      </c>
      <c r="BM467" s="241" t="s">
        <v>928</v>
      </c>
    </row>
    <row r="468" s="11" customFormat="1" ht="22.8" customHeight="1">
      <c r="B468" s="214"/>
      <c r="C468" s="215"/>
      <c r="D468" s="216" t="s">
        <v>77</v>
      </c>
      <c r="E468" s="228" t="s">
        <v>282</v>
      </c>
      <c r="F468" s="228" t="s">
        <v>283</v>
      </c>
      <c r="G468" s="215"/>
      <c r="H468" s="215"/>
      <c r="I468" s="218"/>
      <c r="J468" s="229">
        <f>BK468</f>
        <v>0</v>
      </c>
      <c r="K468" s="215"/>
      <c r="L468" s="220"/>
      <c r="M468" s="221"/>
      <c r="N468" s="222"/>
      <c r="O468" s="222"/>
      <c r="P468" s="223">
        <f>SUM(P469:P476)</f>
        <v>0</v>
      </c>
      <c r="Q468" s="222"/>
      <c r="R468" s="223">
        <f>SUM(R469:R476)</f>
        <v>0.0117</v>
      </c>
      <c r="S468" s="222"/>
      <c r="T468" s="224">
        <f>SUM(T469:T476)</f>
        <v>0.17999999999999999</v>
      </c>
      <c r="AR468" s="225" t="s">
        <v>87</v>
      </c>
      <c r="AT468" s="226" t="s">
        <v>77</v>
      </c>
      <c r="AU468" s="226" t="s">
        <v>85</v>
      </c>
      <c r="AY468" s="225" t="s">
        <v>166</v>
      </c>
      <c r="BK468" s="227">
        <f>SUM(BK469:BK476)</f>
        <v>0</v>
      </c>
    </row>
    <row r="469" s="1" customFormat="1" ht="16.5" customHeight="1">
      <c r="B469" s="37"/>
      <c r="C469" s="230" t="s">
        <v>929</v>
      </c>
      <c r="D469" s="230" t="s">
        <v>169</v>
      </c>
      <c r="E469" s="231" t="s">
        <v>930</v>
      </c>
      <c r="F469" s="232" t="s">
        <v>931</v>
      </c>
      <c r="G469" s="233" t="s">
        <v>218</v>
      </c>
      <c r="H469" s="234">
        <v>30</v>
      </c>
      <c r="I469" s="235"/>
      <c r="J469" s="236">
        <f>ROUND(I469*H469,2)</f>
        <v>0</v>
      </c>
      <c r="K469" s="232" t="s">
        <v>173</v>
      </c>
      <c r="L469" s="42"/>
      <c r="M469" s="237" t="s">
        <v>1</v>
      </c>
      <c r="N469" s="238" t="s">
        <v>43</v>
      </c>
      <c r="O469" s="85"/>
      <c r="P469" s="239">
        <f>O469*H469</f>
        <v>0</v>
      </c>
      <c r="Q469" s="239">
        <v>0</v>
      </c>
      <c r="R469" s="239">
        <f>Q469*H469</f>
        <v>0</v>
      </c>
      <c r="S469" s="239">
        <v>0.0060000000000000001</v>
      </c>
      <c r="T469" s="240">
        <f>S469*H469</f>
        <v>0.17999999999999999</v>
      </c>
      <c r="AR469" s="241" t="s">
        <v>219</v>
      </c>
      <c r="AT469" s="241" t="s">
        <v>169</v>
      </c>
      <c r="AU469" s="241" t="s">
        <v>87</v>
      </c>
      <c r="AY469" s="16" t="s">
        <v>166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6" t="s">
        <v>85</v>
      </c>
      <c r="BK469" s="242">
        <f>ROUND(I469*H469,2)</f>
        <v>0</v>
      </c>
      <c r="BL469" s="16" t="s">
        <v>219</v>
      </c>
      <c r="BM469" s="241" t="s">
        <v>932</v>
      </c>
    </row>
    <row r="470" s="13" customFormat="1">
      <c r="B470" s="254"/>
      <c r="C470" s="255"/>
      <c r="D470" s="245" t="s">
        <v>176</v>
      </c>
      <c r="E470" s="256" t="s">
        <v>1</v>
      </c>
      <c r="F470" s="257" t="s">
        <v>221</v>
      </c>
      <c r="G470" s="255"/>
      <c r="H470" s="258">
        <v>30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AT470" s="264" t="s">
        <v>176</v>
      </c>
      <c r="AU470" s="264" t="s">
        <v>87</v>
      </c>
      <c r="AV470" s="13" t="s">
        <v>87</v>
      </c>
      <c r="AW470" s="13" t="s">
        <v>32</v>
      </c>
      <c r="AX470" s="13" t="s">
        <v>78</v>
      </c>
      <c r="AY470" s="264" t="s">
        <v>166</v>
      </c>
    </row>
    <row r="471" s="14" customFormat="1">
      <c r="B471" s="265"/>
      <c r="C471" s="266"/>
      <c r="D471" s="245" t="s">
        <v>176</v>
      </c>
      <c r="E471" s="267" t="s">
        <v>1</v>
      </c>
      <c r="F471" s="268" t="s">
        <v>181</v>
      </c>
      <c r="G471" s="266"/>
      <c r="H471" s="269">
        <v>30</v>
      </c>
      <c r="I471" s="270"/>
      <c r="J471" s="266"/>
      <c r="K471" s="266"/>
      <c r="L471" s="271"/>
      <c r="M471" s="272"/>
      <c r="N471" s="273"/>
      <c r="O471" s="273"/>
      <c r="P471" s="273"/>
      <c r="Q471" s="273"/>
      <c r="R471" s="273"/>
      <c r="S471" s="273"/>
      <c r="T471" s="274"/>
      <c r="AT471" s="275" t="s">
        <v>176</v>
      </c>
      <c r="AU471" s="275" t="s">
        <v>87</v>
      </c>
      <c r="AV471" s="14" t="s">
        <v>174</v>
      </c>
      <c r="AW471" s="14" t="s">
        <v>32</v>
      </c>
      <c r="AX471" s="14" t="s">
        <v>85</v>
      </c>
      <c r="AY471" s="275" t="s">
        <v>166</v>
      </c>
    </row>
    <row r="472" s="1" customFormat="1" ht="16.5" customHeight="1">
      <c r="B472" s="37"/>
      <c r="C472" s="230" t="s">
        <v>933</v>
      </c>
      <c r="D472" s="230" t="s">
        <v>169</v>
      </c>
      <c r="E472" s="231" t="s">
        <v>934</v>
      </c>
      <c r="F472" s="232" t="s">
        <v>935</v>
      </c>
      <c r="G472" s="233" t="s">
        <v>218</v>
      </c>
      <c r="H472" s="234">
        <v>30</v>
      </c>
      <c r="I472" s="235"/>
      <c r="J472" s="236">
        <f>ROUND(I472*H472,2)</f>
        <v>0</v>
      </c>
      <c r="K472" s="232" t="s">
        <v>173</v>
      </c>
      <c r="L472" s="42"/>
      <c r="M472" s="237" t="s">
        <v>1</v>
      </c>
      <c r="N472" s="238" t="s">
        <v>43</v>
      </c>
      <c r="O472" s="85"/>
      <c r="P472" s="239">
        <f>O472*H472</f>
        <v>0</v>
      </c>
      <c r="Q472" s="239">
        <v>3.0000000000000001E-05</v>
      </c>
      <c r="R472" s="239">
        <f>Q472*H472</f>
        <v>0.00089999999999999998</v>
      </c>
      <c r="S472" s="239">
        <v>0</v>
      </c>
      <c r="T472" s="240">
        <f>S472*H472</f>
        <v>0</v>
      </c>
      <c r="AR472" s="241" t="s">
        <v>219</v>
      </c>
      <c r="AT472" s="241" t="s">
        <v>169</v>
      </c>
      <c r="AU472" s="241" t="s">
        <v>87</v>
      </c>
      <c r="AY472" s="16" t="s">
        <v>166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6" t="s">
        <v>85</v>
      </c>
      <c r="BK472" s="242">
        <f>ROUND(I472*H472,2)</f>
        <v>0</v>
      </c>
      <c r="BL472" s="16" t="s">
        <v>219</v>
      </c>
      <c r="BM472" s="241" t="s">
        <v>936</v>
      </c>
    </row>
    <row r="473" s="13" customFormat="1">
      <c r="B473" s="254"/>
      <c r="C473" s="255"/>
      <c r="D473" s="245" t="s">
        <v>176</v>
      </c>
      <c r="E473" s="256" t="s">
        <v>1</v>
      </c>
      <c r="F473" s="257" t="s">
        <v>221</v>
      </c>
      <c r="G473" s="255"/>
      <c r="H473" s="258">
        <v>30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AT473" s="264" t="s">
        <v>176</v>
      </c>
      <c r="AU473" s="264" t="s">
        <v>87</v>
      </c>
      <c r="AV473" s="13" t="s">
        <v>87</v>
      </c>
      <c r="AW473" s="13" t="s">
        <v>32</v>
      </c>
      <c r="AX473" s="13" t="s">
        <v>78</v>
      </c>
      <c r="AY473" s="264" t="s">
        <v>166</v>
      </c>
    </row>
    <row r="474" s="14" customFormat="1">
      <c r="B474" s="265"/>
      <c r="C474" s="266"/>
      <c r="D474" s="245" t="s">
        <v>176</v>
      </c>
      <c r="E474" s="267" t="s">
        <v>1</v>
      </c>
      <c r="F474" s="268" t="s">
        <v>181</v>
      </c>
      <c r="G474" s="266"/>
      <c r="H474" s="269">
        <v>30</v>
      </c>
      <c r="I474" s="270"/>
      <c r="J474" s="266"/>
      <c r="K474" s="266"/>
      <c r="L474" s="271"/>
      <c r="M474" s="272"/>
      <c r="N474" s="273"/>
      <c r="O474" s="273"/>
      <c r="P474" s="273"/>
      <c r="Q474" s="273"/>
      <c r="R474" s="273"/>
      <c r="S474" s="273"/>
      <c r="T474" s="274"/>
      <c r="AT474" s="275" t="s">
        <v>176</v>
      </c>
      <c r="AU474" s="275" t="s">
        <v>87</v>
      </c>
      <c r="AV474" s="14" t="s">
        <v>174</v>
      </c>
      <c r="AW474" s="14" t="s">
        <v>32</v>
      </c>
      <c r="AX474" s="14" t="s">
        <v>85</v>
      </c>
      <c r="AY474" s="275" t="s">
        <v>166</v>
      </c>
    </row>
    <row r="475" s="1" customFormat="1" ht="16.5" customHeight="1">
      <c r="B475" s="37"/>
      <c r="C475" s="276" t="s">
        <v>937</v>
      </c>
      <c r="D475" s="276" t="s">
        <v>300</v>
      </c>
      <c r="E475" s="277" t="s">
        <v>938</v>
      </c>
      <c r="F475" s="278" t="s">
        <v>939</v>
      </c>
      <c r="G475" s="279" t="s">
        <v>218</v>
      </c>
      <c r="H475" s="280">
        <v>30</v>
      </c>
      <c r="I475" s="281"/>
      <c r="J475" s="282">
        <f>ROUND(I475*H475,2)</f>
        <v>0</v>
      </c>
      <c r="K475" s="278" t="s">
        <v>1</v>
      </c>
      <c r="L475" s="283"/>
      <c r="M475" s="284" t="s">
        <v>1</v>
      </c>
      <c r="N475" s="285" t="s">
        <v>43</v>
      </c>
      <c r="O475" s="85"/>
      <c r="P475" s="239">
        <f>O475*H475</f>
        <v>0</v>
      </c>
      <c r="Q475" s="239">
        <v>0.00036000000000000002</v>
      </c>
      <c r="R475" s="239">
        <f>Q475*H475</f>
        <v>0.010800000000000001</v>
      </c>
      <c r="S475" s="239">
        <v>0</v>
      </c>
      <c r="T475" s="240">
        <f>S475*H475</f>
        <v>0</v>
      </c>
      <c r="AR475" s="241" t="s">
        <v>303</v>
      </c>
      <c r="AT475" s="241" t="s">
        <v>300</v>
      </c>
      <c r="AU475" s="241" t="s">
        <v>87</v>
      </c>
      <c r="AY475" s="16" t="s">
        <v>166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6" t="s">
        <v>85</v>
      </c>
      <c r="BK475" s="242">
        <f>ROUND(I475*H475,2)</f>
        <v>0</v>
      </c>
      <c r="BL475" s="16" t="s">
        <v>219</v>
      </c>
      <c r="BM475" s="241" t="s">
        <v>940</v>
      </c>
    </row>
    <row r="476" s="1" customFormat="1" ht="24" customHeight="1">
      <c r="B476" s="37"/>
      <c r="C476" s="230" t="s">
        <v>941</v>
      </c>
      <c r="D476" s="230" t="s">
        <v>169</v>
      </c>
      <c r="E476" s="231" t="s">
        <v>306</v>
      </c>
      <c r="F476" s="232" t="s">
        <v>307</v>
      </c>
      <c r="G476" s="233" t="s">
        <v>192</v>
      </c>
      <c r="H476" s="234">
        <v>0.012</v>
      </c>
      <c r="I476" s="235"/>
      <c r="J476" s="236">
        <f>ROUND(I476*H476,2)</f>
        <v>0</v>
      </c>
      <c r="K476" s="232" t="s">
        <v>173</v>
      </c>
      <c r="L476" s="42"/>
      <c r="M476" s="237" t="s">
        <v>1</v>
      </c>
      <c r="N476" s="238" t="s">
        <v>43</v>
      </c>
      <c r="O476" s="85"/>
      <c r="P476" s="239">
        <f>O476*H476</f>
        <v>0</v>
      </c>
      <c r="Q476" s="239">
        <v>0</v>
      </c>
      <c r="R476" s="239">
        <f>Q476*H476</f>
        <v>0</v>
      </c>
      <c r="S476" s="239">
        <v>0</v>
      </c>
      <c r="T476" s="240">
        <f>S476*H476</f>
        <v>0</v>
      </c>
      <c r="AR476" s="241" t="s">
        <v>219</v>
      </c>
      <c r="AT476" s="241" t="s">
        <v>169</v>
      </c>
      <c r="AU476" s="241" t="s">
        <v>87</v>
      </c>
      <c r="AY476" s="16" t="s">
        <v>166</v>
      </c>
      <c r="BE476" s="242">
        <f>IF(N476="základní",J476,0)</f>
        <v>0</v>
      </c>
      <c r="BF476" s="242">
        <f>IF(N476="snížená",J476,0)</f>
        <v>0</v>
      </c>
      <c r="BG476" s="242">
        <f>IF(N476="zákl. přenesená",J476,0)</f>
        <v>0</v>
      </c>
      <c r="BH476" s="242">
        <f>IF(N476="sníž. přenesená",J476,0)</f>
        <v>0</v>
      </c>
      <c r="BI476" s="242">
        <f>IF(N476="nulová",J476,0)</f>
        <v>0</v>
      </c>
      <c r="BJ476" s="16" t="s">
        <v>85</v>
      </c>
      <c r="BK476" s="242">
        <f>ROUND(I476*H476,2)</f>
        <v>0</v>
      </c>
      <c r="BL476" s="16" t="s">
        <v>219</v>
      </c>
      <c r="BM476" s="241" t="s">
        <v>942</v>
      </c>
    </row>
    <row r="477" s="11" customFormat="1" ht="22.8" customHeight="1">
      <c r="B477" s="214"/>
      <c r="C477" s="215"/>
      <c r="D477" s="216" t="s">
        <v>77</v>
      </c>
      <c r="E477" s="228" t="s">
        <v>309</v>
      </c>
      <c r="F477" s="228" t="s">
        <v>310</v>
      </c>
      <c r="G477" s="215"/>
      <c r="H477" s="215"/>
      <c r="I477" s="218"/>
      <c r="J477" s="229">
        <f>BK477</f>
        <v>0</v>
      </c>
      <c r="K477" s="215"/>
      <c r="L477" s="220"/>
      <c r="M477" s="221"/>
      <c r="N477" s="222"/>
      <c r="O477" s="222"/>
      <c r="P477" s="223">
        <f>SUM(P478:P501)</f>
        <v>0</v>
      </c>
      <c r="Q477" s="222"/>
      <c r="R477" s="223">
        <f>SUM(R478:R501)</f>
        <v>1.7666999999999999</v>
      </c>
      <c r="S477" s="222"/>
      <c r="T477" s="224">
        <f>SUM(T478:T501)</f>
        <v>7.3529999999999998</v>
      </c>
      <c r="AR477" s="225" t="s">
        <v>87</v>
      </c>
      <c r="AT477" s="226" t="s">
        <v>77</v>
      </c>
      <c r="AU477" s="226" t="s">
        <v>85</v>
      </c>
      <c r="AY477" s="225" t="s">
        <v>166</v>
      </c>
      <c r="BK477" s="227">
        <f>SUM(BK478:BK501)</f>
        <v>0</v>
      </c>
    </row>
    <row r="478" s="1" customFormat="1" ht="24" customHeight="1">
      <c r="B478" s="37"/>
      <c r="C478" s="230" t="s">
        <v>943</v>
      </c>
      <c r="D478" s="230" t="s">
        <v>169</v>
      </c>
      <c r="E478" s="231" t="s">
        <v>944</v>
      </c>
      <c r="F478" s="232" t="s">
        <v>945</v>
      </c>
      <c r="G478" s="233" t="s">
        <v>218</v>
      </c>
      <c r="H478" s="234">
        <v>120</v>
      </c>
      <c r="I478" s="235"/>
      <c r="J478" s="236">
        <f>ROUND(I478*H478,2)</f>
        <v>0</v>
      </c>
      <c r="K478" s="232" t="s">
        <v>173</v>
      </c>
      <c r="L478" s="42"/>
      <c r="M478" s="237" t="s">
        <v>1</v>
      </c>
      <c r="N478" s="238" t="s">
        <v>43</v>
      </c>
      <c r="O478" s="85"/>
      <c r="P478" s="239">
        <f>O478*H478</f>
        <v>0</v>
      </c>
      <c r="Q478" s="239">
        <v>0</v>
      </c>
      <c r="R478" s="239">
        <f>Q478*H478</f>
        <v>0</v>
      </c>
      <c r="S478" s="239">
        <v>0</v>
      </c>
      <c r="T478" s="240">
        <f>S478*H478</f>
        <v>0</v>
      </c>
      <c r="AR478" s="241" t="s">
        <v>219</v>
      </c>
      <c r="AT478" s="241" t="s">
        <v>169</v>
      </c>
      <c r="AU478" s="241" t="s">
        <v>87</v>
      </c>
      <c r="AY478" s="16" t="s">
        <v>166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6" t="s">
        <v>85</v>
      </c>
      <c r="BK478" s="242">
        <f>ROUND(I478*H478,2)</f>
        <v>0</v>
      </c>
      <c r="BL478" s="16" t="s">
        <v>219</v>
      </c>
      <c r="BM478" s="241" t="s">
        <v>946</v>
      </c>
    </row>
    <row r="479" s="13" customFormat="1">
      <c r="B479" s="254"/>
      <c r="C479" s="255"/>
      <c r="D479" s="245" t="s">
        <v>176</v>
      </c>
      <c r="E479" s="256" t="s">
        <v>1</v>
      </c>
      <c r="F479" s="257" t="s">
        <v>374</v>
      </c>
      <c r="G479" s="255"/>
      <c r="H479" s="258">
        <v>120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AT479" s="264" t="s">
        <v>176</v>
      </c>
      <c r="AU479" s="264" t="s">
        <v>87</v>
      </c>
      <c r="AV479" s="13" t="s">
        <v>87</v>
      </c>
      <c r="AW479" s="13" t="s">
        <v>32</v>
      </c>
      <c r="AX479" s="13" t="s">
        <v>78</v>
      </c>
      <c r="AY479" s="264" t="s">
        <v>166</v>
      </c>
    </row>
    <row r="480" s="14" customFormat="1">
      <c r="B480" s="265"/>
      <c r="C480" s="266"/>
      <c r="D480" s="245" t="s">
        <v>176</v>
      </c>
      <c r="E480" s="267" t="s">
        <v>1</v>
      </c>
      <c r="F480" s="268" t="s">
        <v>181</v>
      </c>
      <c r="G480" s="266"/>
      <c r="H480" s="269">
        <v>120</v>
      </c>
      <c r="I480" s="270"/>
      <c r="J480" s="266"/>
      <c r="K480" s="266"/>
      <c r="L480" s="271"/>
      <c r="M480" s="272"/>
      <c r="N480" s="273"/>
      <c r="O480" s="273"/>
      <c r="P480" s="273"/>
      <c r="Q480" s="273"/>
      <c r="R480" s="273"/>
      <c r="S480" s="273"/>
      <c r="T480" s="274"/>
      <c r="AT480" s="275" t="s">
        <v>176</v>
      </c>
      <c r="AU480" s="275" t="s">
        <v>87</v>
      </c>
      <c r="AV480" s="14" t="s">
        <v>174</v>
      </c>
      <c r="AW480" s="14" t="s">
        <v>32</v>
      </c>
      <c r="AX480" s="14" t="s">
        <v>85</v>
      </c>
      <c r="AY480" s="275" t="s">
        <v>166</v>
      </c>
    </row>
    <row r="481" s="1" customFormat="1" ht="24" customHeight="1">
      <c r="B481" s="37"/>
      <c r="C481" s="276" t="s">
        <v>947</v>
      </c>
      <c r="D481" s="276" t="s">
        <v>300</v>
      </c>
      <c r="E481" s="277" t="s">
        <v>316</v>
      </c>
      <c r="F481" s="278" t="s">
        <v>948</v>
      </c>
      <c r="G481" s="279" t="s">
        <v>218</v>
      </c>
      <c r="H481" s="280">
        <v>60</v>
      </c>
      <c r="I481" s="281"/>
      <c r="J481" s="282">
        <f>ROUND(I481*H481,2)</f>
        <v>0</v>
      </c>
      <c r="K481" s="278" t="s">
        <v>1</v>
      </c>
      <c r="L481" s="283"/>
      <c r="M481" s="284" t="s">
        <v>1</v>
      </c>
      <c r="N481" s="285" t="s">
        <v>43</v>
      </c>
      <c r="O481" s="85"/>
      <c r="P481" s="239">
        <f>O481*H481</f>
        <v>0</v>
      </c>
      <c r="Q481" s="239">
        <v>0.0138</v>
      </c>
      <c r="R481" s="239">
        <f>Q481*H481</f>
        <v>0.82799999999999996</v>
      </c>
      <c r="S481" s="239">
        <v>0</v>
      </c>
      <c r="T481" s="240">
        <f>S481*H481</f>
        <v>0</v>
      </c>
      <c r="AR481" s="241" t="s">
        <v>303</v>
      </c>
      <c r="AT481" s="241" t="s">
        <v>300</v>
      </c>
      <c r="AU481" s="241" t="s">
        <v>87</v>
      </c>
      <c r="AY481" s="16" t="s">
        <v>166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6" t="s">
        <v>85</v>
      </c>
      <c r="BK481" s="242">
        <f>ROUND(I481*H481,2)</f>
        <v>0</v>
      </c>
      <c r="BL481" s="16" t="s">
        <v>219</v>
      </c>
      <c r="BM481" s="241" t="s">
        <v>949</v>
      </c>
    </row>
    <row r="482" s="1" customFormat="1" ht="24" customHeight="1">
      <c r="B482" s="37"/>
      <c r="C482" s="276" t="s">
        <v>950</v>
      </c>
      <c r="D482" s="276" t="s">
        <v>300</v>
      </c>
      <c r="E482" s="277" t="s">
        <v>951</v>
      </c>
      <c r="F482" s="278" t="s">
        <v>952</v>
      </c>
      <c r="G482" s="279" t="s">
        <v>218</v>
      </c>
      <c r="H482" s="280">
        <v>60</v>
      </c>
      <c r="I482" s="281"/>
      <c r="J482" s="282">
        <f>ROUND(I482*H482,2)</f>
        <v>0</v>
      </c>
      <c r="K482" s="278" t="s">
        <v>1</v>
      </c>
      <c r="L482" s="283"/>
      <c r="M482" s="284" t="s">
        <v>1</v>
      </c>
      <c r="N482" s="285" t="s">
        <v>43</v>
      </c>
      <c r="O482" s="85"/>
      <c r="P482" s="239">
        <f>O482*H482</f>
        <v>0</v>
      </c>
      <c r="Q482" s="239">
        <v>0.0138</v>
      </c>
      <c r="R482" s="239">
        <f>Q482*H482</f>
        <v>0.82799999999999996</v>
      </c>
      <c r="S482" s="239">
        <v>0</v>
      </c>
      <c r="T482" s="240">
        <f>S482*H482</f>
        <v>0</v>
      </c>
      <c r="AR482" s="241" t="s">
        <v>303</v>
      </c>
      <c r="AT482" s="241" t="s">
        <v>300</v>
      </c>
      <c r="AU482" s="241" t="s">
        <v>87</v>
      </c>
      <c r="AY482" s="16" t="s">
        <v>166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6" t="s">
        <v>85</v>
      </c>
      <c r="BK482" s="242">
        <f>ROUND(I482*H482,2)</f>
        <v>0</v>
      </c>
      <c r="BL482" s="16" t="s">
        <v>219</v>
      </c>
      <c r="BM482" s="241" t="s">
        <v>953</v>
      </c>
    </row>
    <row r="483" s="1" customFormat="1" ht="16.5" customHeight="1">
      <c r="B483" s="37"/>
      <c r="C483" s="230" t="s">
        <v>954</v>
      </c>
      <c r="D483" s="230" t="s">
        <v>169</v>
      </c>
      <c r="E483" s="231" t="s">
        <v>955</v>
      </c>
      <c r="F483" s="232" t="s">
        <v>956</v>
      </c>
      <c r="G483" s="233" t="s">
        <v>218</v>
      </c>
      <c r="H483" s="234">
        <v>150</v>
      </c>
      <c r="I483" s="235"/>
      <c r="J483" s="236">
        <f>ROUND(I483*H483,2)</f>
        <v>0</v>
      </c>
      <c r="K483" s="232" t="s">
        <v>173</v>
      </c>
      <c r="L483" s="42"/>
      <c r="M483" s="237" t="s">
        <v>1</v>
      </c>
      <c r="N483" s="238" t="s">
        <v>43</v>
      </c>
      <c r="O483" s="85"/>
      <c r="P483" s="239">
        <f>O483*H483</f>
        <v>0</v>
      </c>
      <c r="Q483" s="239">
        <v>0</v>
      </c>
      <c r="R483" s="239">
        <f>Q483*H483</f>
        <v>0</v>
      </c>
      <c r="S483" s="239">
        <v>0.0018</v>
      </c>
      <c r="T483" s="240">
        <f>S483*H483</f>
        <v>0.27000000000000002</v>
      </c>
      <c r="AR483" s="241" t="s">
        <v>219</v>
      </c>
      <c r="AT483" s="241" t="s">
        <v>169</v>
      </c>
      <c r="AU483" s="241" t="s">
        <v>87</v>
      </c>
      <c r="AY483" s="16" t="s">
        <v>166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6" t="s">
        <v>85</v>
      </c>
      <c r="BK483" s="242">
        <f>ROUND(I483*H483,2)</f>
        <v>0</v>
      </c>
      <c r="BL483" s="16" t="s">
        <v>219</v>
      </c>
      <c r="BM483" s="241" t="s">
        <v>957</v>
      </c>
    </row>
    <row r="484" s="13" customFormat="1">
      <c r="B484" s="254"/>
      <c r="C484" s="255"/>
      <c r="D484" s="245" t="s">
        <v>176</v>
      </c>
      <c r="E484" s="256" t="s">
        <v>1</v>
      </c>
      <c r="F484" s="257" t="s">
        <v>403</v>
      </c>
      <c r="G484" s="255"/>
      <c r="H484" s="258">
        <v>150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176</v>
      </c>
      <c r="AU484" s="264" t="s">
        <v>87</v>
      </c>
      <c r="AV484" s="13" t="s">
        <v>87</v>
      </c>
      <c r="AW484" s="13" t="s">
        <v>32</v>
      </c>
      <c r="AX484" s="13" t="s">
        <v>78</v>
      </c>
      <c r="AY484" s="264" t="s">
        <v>166</v>
      </c>
    </row>
    <row r="485" s="14" customFormat="1">
      <c r="B485" s="265"/>
      <c r="C485" s="266"/>
      <c r="D485" s="245" t="s">
        <v>176</v>
      </c>
      <c r="E485" s="267" t="s">
        <v>1</v>
      </c>
      <c r="F485" s="268" t="s">
        <v>181</v>
      </c>
      <c r="G485" s="266"/>
      <c r="H485" s="269">
        <v>150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AT485" s="275" t="s">
        <v>176</v>
      </c>
      <c r="AU485" s="275" t="s">
        <v>87</v>
      </c>
      <c r="AV485" s="14" t="s">
        <v>174</v>
      </c>
      <c r="AW485" s="14" t="s">
        <v>32</v>
      </c>
      <c r="AX485" s="14" t="s">
        <v>85</v>
      </c>
      <c r="AY485" s="275" t="s">
        <v>166</v>
      </c>
    </row>
    <row r="486" s="1" customFormat="1" ht="24" customHeight="1">
      <c r="B486" s="37"/>
      <c r="C486" s="230" t="s">
        <v>958</v>
      </c>
      <c r="D486" s="230" t="s">
        <v>169</v>
      </c>
      <c r="E486" s="231" t="s">
        <v>959</v>
      </c>
      <c r="F486" s="232" t="s">
        <v>960</v>
      </c>
      <c r="G486" s="233" t="s">
        <v>218</v>
      </c>
      <c r="H486" s="234">
        <v>150</v>
      </c>
      <c r="I486" s="235"/>
      <c r="J486" s="236">
        <f>ROUND(I486*H486,2)</f>
        <v>0</v>
      </c>
      <c r="K486" s="232" t="s">
        <v>173</v>
      </c>
      <c r="L486" s="42"/>
      <c r="M486" s="237" t="s">
        <v>1</v>
      </c>
      <c r="N486" s="238" t="s">
        <v>43</v>
      </c>
      <c r="O486" s="85"/>
      <c r="P486" s="239">
        <f>O486*H486</f>
        <v>0</v>
      </c>
      <c r="Q486" s="239">
        <v>0</v>
      </c>
      <c r="R486" s="239">
        <f>Q486*H486</f>
        <v>0</v>
      </c>
      <c r="S486" s="239">
        <v>0.024</v>
      </c>
      <c r="T486" s="240">
        <f>S486*H486</f>
        <v>3.6000000000000001</v>
      </c>
      <c r="AR486" s="241" t="s">
        <v>219</v>
      </c>
      <c r="AT486" s="241" t="s">
        <v>169</v>
      </c>
      <c r="AU486" s="241" t="s">
        <v>87</v>
      </c>
      <c r="AY486" s="16" t="s">
        <v>166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6" t="s">
        <v>85</v>
      </c>
      <c r="BK486" s="242">
        <f>ROUND(I486*H486,2)</f>
        <v>0</v>
      </c>
      <c r="BL486" s="16" t="s">
        <v>219</v>
      </c>
      <c r="BM486" s="241" t="s">
        <v>961</v>
      </c>
    </row>
    <row r="487" s="13" customFormat="1">
      <c r="B487" s="254"/>
      <c r="C487" s="255"/>
      <c r="D487" s="245" t="s">
        <v>176</v>
      </c>
      <c r="E487" s="256" t="s">
        <v>1</v>
      </c>
      <c r="F487" s="257" t="s">
        <v>403</v>
      </c>
      <c r="G487" s="255"/>
      <c r="H487" s="258">
        <v>150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AT487" s="264" t="s">
        <v>176</v>
      </c>
      <c r="AU487" s="264" t="s">
        <v>87</v>
      </c>
      <c r="AV487" s="13" t="s">
        <v>87</v>
      </c>
      <c r="AW487" s="13" t="s">
        <v>32</v>
      </c>
      <c r="AX487" s="13" t="s">
        <v>78</v>
      </c>
      <c r="AY487" s="264" t="s">
        <v>166</v>
      </c>
    </row>
    <row r="488" s="14" customFormat="1">
      <c r="B488" s="265"/>
      <c r="C488" s="266"/>
      <c r="D488" s="245" t="s">
        <v>176</v>
      </c>
      <c r="E488" s="267" t="s">
        <v>1</v>
      </c>
      <c r="F488" s="268" t="s">
        <v>181</v>
      </c>
      <c r="G488" s="266"/>
      <c r="H488" s="269">
        <v>150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AT488" s="275" t="s">
        <v>176</v>
      </c>
      <c r="AU488" s="275" t="s">
        <v>87</v>
      </c>
      <c r="AV488" s="14" t="s">
        <v>174</v>
      </c>
      <c r="AW488" s="14" t="s">
        <v>32</v>
      </c>
      <c r="AX488" s="14" t="s">
        <v>85</v>
      </c>
      <c r="AY488" s="275" t="s">
        <v>166</v>
      </c>
    </row>
    <row r="489" s="1" customFormat="1" ht="24" customHeight="1">
      <c r="B489" s="37"/>
      <c r="C489" s="230" t="s">
        <v>962</v>
      </c>
      <c r="D489" s="230" t="s">
        <v>169</v>
      </c>
      <c r="E489" s="231" t="s">
        <v>963</v>
      </c>
      <c r="F489" s="232" t="s">
        <v>964</v>
      </c>
      <c r="G489" s="233" t="s">
        <v>218</v>
      </c>
      <c r="H489" s="234">
        <v>30</v>
      </c>
      <c r="I489" s="235"/>
      <c r="J489" s="236">
        <f>ROUND(I489*H489,2)</f>
        <v>0</v>
      </c>
      <c r="K489" s="232" t="s">
        <v>173</v>
      </c>
      <c r="L489" s="42"/>
      <c r="M489" s="237" t="s">
        <v>1</v>
      </c>
      <c r="N489" s="238" t="s">
        <v>43</v>
      </c>
      <c r="O489" s="85"/>
      <c r="P489" s="239">
        <f>O489*H489</f>
        <v>0</v>
      </c>
      <c r="Q489" s="239">
        <v>0</v>
      </c>
      <c r="R489" s="239">
        <f>Q489*H489</f>
        <v>0</v>
      </c>
      <c r="S489" s="239">
        <v>0.028000000000000001</v>
      </c>
      <c r="T489" s="240">
        <f>S489*H489</f>
        <v>0.83999999999999997</v>
      </c>
      <c r="AR489" s="241" t="s">
        <v>219</v>
      </c>
      <c r="AT489" s="241" t="s">
        <v>169</v>
      </c>
      <c r="AU489" s="241" t="s">
        <v>87</v>
      </c>
      <c r="AY489" s="16" t="s">
        <v>166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6" t="s">
        <v>85</v>
      </c>
      <c r="BK489" s="242">
        <f>ROUND(I489*H489,2)</f>
        <v>0</v>
      </c>
      <c r="BL489" s="16" t="s">
        <v>219</v>
      </c>
      <c r="BM489" s="241" t="s">
        <v>965</v>
      </c>
    </row>
    <row r="490" s="12" customFormat="1">
      <c r="B490" s="243"/>
      <c r="C490" s="244"/>
      <c r="D490" s="245" t="s">
        <v>176</v>
      </c>
      <c r="E490" s="246" t="s">
        <v>1</v>
      </c>
      <c r="F490" s="247" t="s">
        <v>966</v>
      </c>
      <c r="G490" s="244"/>
      <c r="H490" s="246" t="s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AT490" s="253" t="s">
        <v>176</v>
      </c>
      <c r="AU490" s="253" t="s">
        <v>87</v>
      </c>
      <c r="AV490" s="12" t="s">
        <v>85</v>
      </c>
      <c r="AW490" s="12" t="s">
        <v>32</v>
      </c>
      <c r="AX490" s="12" t="s">
        <v>78</v>
      </c>
      <c r="AY490" s="253" t="s">
        <v>166</v>
      </c>
    </row>
    <row r="491" s="13" customFormat="1">
      <c r="B491" s="254"/>
      <c r="C491" s="255"/>
      <c r="D491" s="245" t="s">
        <v>176</v>
      </c>
      <c r="E491" s="256" t="s">
        <v>1</v>
      </c>
      <c r="F491" s="257" t="s">
        <v>221</v>
      </c>
      <c r="G491" s="255"/>
      <c r="H491" s="258">
        <v>30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AT491" s="264" t="s">
        <v>176</v>
      </c>
      <c r="AU491" s="264" t="s">
        <v>87</v>
      </c>
      <c r="AV491" s="13" t="s">
        <v>87</v>
      </c>
      <c r="AW491" s="13" t="s">
        <v>32</v>
      </c>
      <c r="AX491" s="13" t="s">
        <v>78</v>
      </c>
      <c r="AY491" s="264" t="s">
        <v>166</v>
      </c>
    </row>
    <row r="492" s="14" customFormat="1">
      <c r="B492" s="265"/>
      <c r="C492" s="266"/>
      <c r="D492" s="245" t="s">
        <v>176</v>
      </c>
      <c r="E492" s="267" t="s">
        <v>1</v>
      </c>
      <c r="F492" s="268" t="s">
        <v>181</v>
      </c>
      <c r="G492" s="266"/>
      <c r="H492" s="269">
        <v>30</v>
      </c>
      <c r="I492" s="270"/>
      <c r="J492" s="266"/>
      <c r="K492" s="266"/>
      <c r="L492" s="271"/>
      <c r="M492" s="272"/>
      <c r="N492" s="273"/>
      <c r="O492" s="273"/>
      <c r="P492" s="273"/>
      <c r="Q492" s="273"/>
      <c r="R492" s="273"/>
      <c r="S492" s="273"/>
      <c r="T492" s="274"/>
      <c r="AT492" s="275" t="s">
        <v>176</v>
      </c>
      <c r="AU492" s="275" t="s">
        <v>87</v>
      </c>
      <c r="AV492" s="14" t="s">
        <v>174</v>
      </c>
      <c r="AW492" s="14" t="s">
        <v>32</v>
      </c>
      <c r="AX492" s="14" t="s">
        <v>85</v>
      </c>
      <c r="AY492" s="275" t="s">
        <v>166</v>
      </c>
    </row>
    <row r="493" s="1" customFormat="1" ht="24" customHeight="1">
      <c r="B493" s="37"/>
      <c r="C493" s="230" t="s">
        <v>967</v>
      </c>
      <c r="D493" s="230" t="s">
        <v>169</v>
      </c>
      <c r="E493" s="231" t="s">
        <v>968</v>
      </c>
      <c r="F493" s="232" t="s">
        <v>969</v>
      </c>
      <c r="G493" s="233" t="s">
        <v>218</v>
      </c>
      <c r="H493" s="234">
        <v>90</v>
      </c>
      <c r="I493" s="235"/>
      <c r="J493" s="236">
        <f>ROUND(I493*H493,2)</f>
        <v>0</v>
      </c>
      <c r="K493" s="232" t="s">
        <v>173</v>
      </c>
      <c r="L493" s="42"/>
      <c r="M493" s="237" t="s">
        <v>1</v>
      </c>
      <c r="N493" s="238" t="s">
        <v>43</v>
      </c>
      <c r="O493" s="85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AR493" s="241" t="s">
        <v>219</v>
      </c>
      <c r="AT493" s="241" t="s">
        <v>169</v>
      </c>
      <c r="AU493" s="241" t="s">
        <v>87</v>
      </c>
      <c r="AY493" s="16" t="s">
        <v>166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6" t="s">
        <v>85</v>
      </c>
      <c r="BK493" s="242">
        <f>ROUND(I493*H493,2)</f>
        <v>0</v>
      </c>
      <c r="BL493" s="16" t="s">
        <v>219</v>
      </c>
      <c r="BM493" s="241" t="s">
        <v>970</v>
      </c>
    </row>
    <row r="494" s="13" customFormat="1">
      <c r="B494" s="254"/>
      <c r="C494" s="255"/>
      <c r="D494" s="245" t="s">
        <v>176</v>
      </c>
      <c r="E494" s="256" t="s">
        <v>1</v>
      </c>
      <c r="F494" s="257" t="s">
        <v>971</v>
      </c>
      <c r="G494" s="255"/>
      <c r="H494" s="258">
        <v>90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AT494" s="264" t="s">
        <v>176</v>
      </c>
      <c r="AU494" s="264" t="s">
        <v>87</v>
      </c>
      <c r="AV494" s="13" t="s">
        <v>87</v>
      </c>
      <c r="AW494" s="13" t="s">
        <v>32</v>
      </c>
      <c r="AX494" s="13" t="s">
        <v>78</v>
      </c>
      <c r="AY494" s="264" t="s">
        <v>166</v>
      </c>
    </row>
    <row r="495" s="14" customFormat="1">
      <c r="B495" s="265"/>
      <c r="C495" s="266"/>
      <c r="D495" s="245" t="s">
        <v>176</v>
      </c>
      <c r="E495" s="267" t="s">
        <v>1</v>
      </c>
      <c r="F495" s="268" t="s">
        <v>181</v>
      </c>
      <c r="G495" s="266"/>
      <c r="H495" s="269">
        <v>90</v>
      </c>
      <c r="I495" s="270"/>
      <c r="J495" s="266"/>
      <c r="K495" s="266"/>
      <c r="L495" s="271"/>
      <c r="M495" s="272"/>
      <c r="N495" s="273"/>
      <c r="O495" s="273"/>
      <c r="P495" s="273"/>
      <c r="Q495" s="273"/>
      <c r="R495" s="273"/>
      <c r="S495" s="273"/>
      <c r="T495" s="274"/>
      <c r="AT495" s="275" t="s">
        <v>176</v>
      </c>
      <c r="AU495" s="275" t="s">
        <v>87</v>
      </c>
      <c r="AV495" s="14" t="s">
        <v>174</v>
      </c>
      <c r="AW495" s="14" t="s">
        <v>32</v>
      </c>
      <c r="AX495" s="14" t="s">
        <v>85</v>
      </c>
      <c r="AY495" s="275" t="s">
        <v>166</v>
      </c>
    </row>
    <row r="496" s="1" customFormat="1" ht="24" customHeight="1">
      <c r="B496" s="37"/>
      <c r="C496" s="276" t="s">
        <v>972</v>
      </c>
      <c r="D496" s="276" t="s">
        <v>300</v>
      </c>
      <c r="E496" s="277" t="s">
        <v>973</v>
      </c>
      <c r="F496" s="278" t="s">
        <v>974</v>
      </c>
      <c r="G496" s="279" t="s">
        <v>218</v>
      </c>
      <c r="H496" s="280">
        <v>90</v>
      </c>
      <c r="I496" s="281"/>
      <c r="J496" s="282">
        <f>ROUND(I496*H496,2)</f>
        <v>0</v>
      </c>
      <c r="K496" s="278" t="s">
        <v>173</v>
      </c>
      <c r="L496" s="283"/>
      <c r="M496" s="284" t="s">
        <v>1</v>
      </c>
      <c r="N496" s="285" t="s">
        <v>43</v>
      </c>
      <c r="O496" s="85"/>
      <c r="P496" s="239">
        <f>O496*H496</f>
        <v>0</v>
      </c>
      <c r="Q496" s="239">
        <v>0.00123</v>
      </c>
      <c r="R496" s="239">
        <f>Q496*H496</f>
        <v>0.11069999999999999</v>
      </c>
      <c r="S496" s="239">
        <v>0</v>
      </c>
      <c r="T496" s="240">
        <f>S496*H496</f>
        <v>0</v>
      </c>
      <c r="AR496" s="241" t="s">
        <v>303</v>
      </c>
      <c r="AT496" s="241" t="s">
        <v>300</v>
      </c>
      <c r="AU496" s="241" t="s">
        <v>87</v>
      </c>
      <c r="AY496" s="16" t="s">
        <v>166</v>
      </c>
      <c r="BE496" s="242">
        <f>IF(N496="základní",J496,0)</f>
        <v>0</v>
      </c>
      <c r="BF496" s="242">
        <f>IF(N496="snížená",J496,0)</f>
        <v>0</v>
      </c>
      <c r="BG496" s="242">
        <f>IF(N496="zákl. přenesená",J496,0)</f>
        <v>0</v>
      </c>
      <c r="BH496" s="242">
        <f>IF(N496="sníž. přenesená",J496,0)</f>
        <v>0</v>
      </c>
      <c r="BI496" s="242">
        <f>IF(N496="nulová",J496,0)</f>
        <v>0</v>
      </c>
      <c r="BJ496" s="16" t="s">
        <v>85</v>
      </c>
      <c r="BK496" s="242">
        <f>ROUND(I496*H496,2)</f>
        <v>0</v>
      </c>
      <c r="BL496" s="16" t="s">
        <v>219</v>
      </c>
      <c r="BM496" s="241" t="s">
        <v>975</v>
      </c>
    </row>
    <row r="497" s="1" customFormat="1" ht="24" customHeight="1">
      <c r="B497" s="37"/>
      <c r="C497" s="230" t="s">
        <v>976</v>
      </c>
      <c r="D497" s="230" t="s">
        <v>169</v>
      </c>
      <c r="E497" s="231" t="s">
        <v>977</v>
      </c>
      <c r="F497" s="232" t="s">
        <v>978</v>
      </c>
      <c r="G497" s="233" t="s">
        <v>218</v>
      </c>
      <c r="H497" s="234">
        <v>30</v>
      </c>
      <c r="I497" s="235"/>
      <c r="J497" s="236">
        <f>ROUND(I497*H497,2)</f>
        <v>0</v>
      </c>
      <c r="K497" s="232" t="s">
        <v>173</v>
      </c>
      <c r="L497" s="42"/>
      <c r="M497" s="237" t="s">
        <v>1</v>
      </c>
      <c r="N497" s="238" t="s">
        <v>43</v>
      </c>
      <c r="O497" s="85"/>
      <c r="P497" s="239">
        <f>O497*H497</f>
        <v>0</v>
      </c>
      <c r="Q497" s="239">
        <v>0</v>
      </c>
      <c r="R497" s="239">
        <f>Q497*H497</f>
        <v>0</v>
      </c>
      <c r="S497" s="239">
        <v>0.088099999999999998</v>
      </c>
      <c r="T497" s="240">
        <f>S497*H497</f>
        <v>2.6429999999999998</v>
      </c>
      <c r="AR497" s="241" t="s">
        <v>219</v>
      </c>
      <c r="AT497" s="241" t="s">
        <v>169</v>
      </c>
      <c r="AU497" s="241" t="s">
        <v>87</v>
      </c>
      <c r="AY497" s="16" t="s">
        <v>166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6" t="s">
        <v>85</v>
      </c>
      <c r="BK497" s="242">
        <f>ROUND(I497*H497,2)</f>
        <v>0</v>
      </c>
      <c r="BL497" s="16" t="s">
        <v>219</v>
      </c>
      <c r="BM497" s="241" t="s">
        <v>979</v>
      </c>
    </row>
    <row r="498" s="12" customFormat="1">
      <c r="B498" s="243"/>
      <c r="C498" s="244"/>
      <c r="D498" s="245" t="s">
        <v>176</v>
      </c>
      <c r="E498" s="246" t="s">
        <v>1</v>
      </c>
      <c r="F498" s="247" t="s">
        <v>980</v>
      </c>
      <c r="G498" s="244"/>
      <c r="H498" s="246" t="s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AT498" s="253" t="s">
        <v>176</v>
      </c>
      <c r="AU498" s="253" t="s">
        <v>87</v>
      </c>
      <c r="AV498" s="12" t="s">
        <v>85</v>
      </c>
      <c r="AW498" s="12" t="s">
        <v>32</v>
      </c>
      <c r="AX498" s="12" t="s">
        <v>78</v>
      </c>
      <c r="AY498" s="253" t="s">
        <v>166</v>
      </c>
    </row>
    <row r="499" s="13" customFormat="1">
      <c r="B499" s="254"/>
      <c r="C499" s="255"/>
      <c r="D499" s="245" t="s">
        <v>176</v>
      </c>
      <c r="E499" s="256" t="s">
        <v>1</v>
      </c>
      <c r="F499" s="257" t="s">
        <v>221</v>
      </c>
      <c r="G499" s="255"/>
      <c r="H499" s="258">
        <v>30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AT499" s="264" t="s">
        <v>176</v>
      </c>
      <c r="AU499" s="264" t="s">
        <v>87</v>
      </c>
      <c r="AV499" s="13" t="s">
        <v>87</v>
      </c>
      <c r="AW499" s="13" t="s">
        <v>32</v>
      </c>
      <c r="AX499" s="13" t="s">
        <v>78</v>
      </c>
      <c r="AY499" s="264" t="s">
        <v>166</v>
      </c>
    </row>
    <row r="500" s="14" customFormat="1">
      <c r="B500" s="265"/>
      <c r="C500" s="266"/>
      <c r="D500" s="245" t="s">
        <v>176</v>
      </c>
      <c r="E500" s="267" t="s">
        <v>1</v>
      </c>
      <c r="F500" s="268" t="s">
        <v>181</v>
      </c>
      <c r="G500" s="266"/>
      <c r="H500" s="269">
        <v>30</v>
      </c>
      <c r="I500" s="270"/>
      <c r="J500" s="266"/>
      <c r="K500" s="266"/>
      <c r="L500" s="271"/>
      <c r="M500" s="272"/>
      <c r="N500" s="273"/>
      <c r="O500" s="273"/>
      <c r="P500" s="273"/>
      <c r="Q500" s="273"/>
      <c r="R500" s="273"/>
      <c r="S500" s="273"/>
      <c r="T500" s="274"/>
      <c r="AT500" s="275" t="s">
        <v>176</v>
      </c>
      <c r="AU500" s="275" t="s">
        <v>87</v>
      </c>
      <c r="AV500" s="14" t="s">
        <v>174</v>
      </c>
      <c r="AW500" s="14" t="s">
        <v>32</v>
      </c>
      <c r="AX500" s="14" t="s">
        <v>85</v>
      </c>
      <c r="AY500" s="275" t="s">
        <v>166</v>
      </c>
    </row>
    <row r="501" s="1" customFormat="1" ht="24" customHeight="1">
      <c r="B501" s="37"/>
      <c r="C501" s="230" t="s">
        <v>981</v>
      </c>
      <c r="D501" s="230" t="s">
        <v>169</v>
      </c>
      <c r="E501" s="231" t="s">
        <v>320</v>
      </c>
      <c r="F501" s="232" t="s">
        <v>321</v>
      </c>
      <c r="G501" s="233" t="s">
        <v>192</v>
      </c>
      <c r="H501" s="234">
        <v>1.7669999999999999</v>
      </c>
      <c r="I501" s="235"/>
      <c r="J501" s="236">
        <f>ROUND(I501*H501,2)</f>
        <v>0</v>
      </c>
      <c r="K501" s="232" t="s">
        <v>173</v>
      </c>
      <c r="L501" s="42"/>
      <c r="M501" s="237" t="s">
        <v>1</v>
      </c>
      <c r="N501" s="238" t="s">
        <v>43</v>
      </c>
      <c r="O501" s="85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AR501" s="241" t="s">
        <v>219</v>
      </c>
      <c r="AT501" s="241" t="s">
        <v>169</v>
      </c>
      <c r="AU501" s="241" t="s">
        <v>87</v>
      </c>
      <c r="AY501" s="16" t="s">
        <v>166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6" t="s">
        <v>85</v>
      </c>
      <c r="BK501" s="242">
        <f>ROUND(I501*H501,2)</f>
        <v>0</v>
      </c>
      <c r="BL501" s="16" t="s">
        <v>219</v>
      </c>
      <c r="BM501" s="241" t="s">
        <v>982</v>
      </c>
    </row>
    <row r="502" s="11" customFormat="1" ht="22.8" customHeight="1">
      <c r="B502" s="214"/>
      <c r="C502" s="215"/>
      <c r="D502" s="216" t="s">
        <v>77</v>
      </c>
      <c r="E502" s="228" t="s">
        <v>983</v>
      </c>
      <c r="F502" s="228" t="s">
        <v>984</v>
      </c>
      <c r="G502" s="215"/>
      <c r="H502" s="215"/>
      <c r="I502" s="218"/>
      <c r="J502" s="229">
        <f>BK502</f>
        <v>0</v>
      </c>
      <c r="K502" s="215"/>
      <c r="L502" s="220"/>
      <c r="M502" s="221"/>
      <c r="N502" s="222"/>
      <c r="O502" s="222"/>
      <c r="P502" s="223">
        <f>SUM(P503:P515)</f>
        <v>0</v>
      </c>
      <c r="Q502" s="222"/>
      <c r="R502" s="223">
        <f>SUM(R503:R515)</f>
        <v>2.4273000000000002</v>
      </c>
      <c r="S502" s="222"/>
      <c r="T502" s="224">
        <f>SUM(T503:T515)</f>
        <v>0</v>
      </c>
      <c r="AR502" s="225" t="s">
        <v>87</v>
      </c>
      <c r="AT502" s="226" t="s">
        <v>77</v>
      </c>
      <c r="AU502" s="226" t="s">
        <v>85</v>
      </c>
      <c r="AY502" s="225" t="s">
        <v>166</v>
      </c>
      <c r="BK502" s="227">
        <f>SUM(BK503:BK515)</f>
        <v>0</v>
      </c>
    </row>
    <row r="503" s="1" customFormat="1" ht="16.5" customHeight="1">
      <c r="B503" s="37"/>
      <c r="C503" s="230" t="s">
        <v>985</v>
      </c>
      <c r="D503" s="230" t="s">
        <v>169</v>
      </c>
      <c r="E503" s="231" t="s">
        <v>986</v>
      </c>
      <c r="F503" s="232" t="s">
        <v>987</v>
      </c>
      <c r="G503" s="233" t="s">
        <v>172</v>
      </c>
      <c r="H503" s="234">
        <v>87</v>
      </c>
      <c r="I503" s="235"/>
      <c r="J503" s="236">
        <f>ROUND(I503*H503,2)</f>
        <v>0</v>
      </c>
      <c r="K503" s="232" t="s">
        <v>173</v>
      </c>
      <c r="L503" s="42"/>
      <c r="M503" s="237" t="s">
        <v>1</v>
      </c>
      <c r="N503" s="238" t="s">
        <v>43</v>
      </c>
      <c r="O503" s="85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AR503" s="241" t="s">
        <v>219</v>
      </c>
      <c r="AT503" s="241" t="s">
        <v>169</v>
      </c>
      <c r="AU503" s="241" t="s">
        <v>87</v>
      </c>
      <c r="AY503" s="16" t="s">
        <v>166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6" t="s">
        <v>85</v>
      </c>
      <c r="BK503" s="242">
        <f>ROUND(I503*H503,2)</f>
        <v>0</v>
      </c>
      <c r="BL503" s="16" t="s">
        <v>219</v>
      </c>
      <c r="BM503" s="241" t="s">
        <v>988</v>
      </c>
    </row>
    <row r="504" s="1" customFormat="1" ht="16.5" customHeight="1">
      <c r="B504" s="37"/>
      <c r="C504" s="230" t="s">
        <v>989</v>
      </c>
      <c r="D504" s="230" t="s">
        <v>169</v>
      </c>
      <c r="E504" s="231" t="s">
        <v>990</v>
      </c>
      <c r="F504" s="232" t="s">
        <v>991</v>
      </c>
      <c r="G504" s="233" t="s">
        <v>172</v>
      </c>
      <c r="H504" s="234">
        <v>87</v>
      </c>
      <c r="I504" s="235"/>
      <c r="J504" s="236">
        <f>ROUND(I504*H504,2)</f>
        <v>0</v>
      </c>
      <c r="K504" s="232" t="s">
        <v>173</v>
      </c>
      <c r="L504" s="42"/>
      <c r="M504" s="237" t="s">
        <v>1</v>
      </c>
      <c r="N504" s="238" t="s">
        <v>43</v>
      </c>
      <c r="O504" s="85"/>
      <c r="P504" s="239">
        <f>O504*H504</f>
        <v>0</v>
      </c>
      <c r="Q504" s="239">
        <v>0.00029999999999999997</v>
      </c>
      <c r="R504" s="239">
        <f>Q504*H504</f>
        <v>0.026099999999999998</v>
      </c>
      <c r="S504" s="239">
        <v>0</v>
      </c>
      <c r="T504" s="240">
        <f>S504*H504</f>
        <v>0</v>
      </c>
      <c r="AR504" s="241" t="s">
        <v>219</v>
      </c>
      <c r="AT504" s="241" t="s">
        <v>169</v>
      </c>
      <c r="AU504" s="241" t="s">
        <v>87</v>
      </c>
      <c r="AY504" s="16" t="s">
        <v>166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6" t="s">
        <v>85</v>
      </c>
      <c r="BK504" s="242">
        <f>ROUND(I504*H504,2)</f>
        <v>0</v>
      </c>
      <c r="BL504" s="16" t="s">
        <v>219</v>
      </c>
      <c r="BM504" s="241" t="s">
        <v>992</v>
      </c>
    </row>
    <row r="505" s="13" customFormat="1">
      <c r="B505" s="254"/>
      <c r="C505" s="255"/>
      <c r="D505" s="245" t="s">
        <v>176</v>
      </c>
      <c r="E505" s="256" t="s">
        <v>1</v>
      </c>
      <c r="F505" s="257" t="s">
        <v>993</v>
      </c>
      <c r="G505" s="255"/>
      <c r="H505" s="258">
        <v>87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AT505" s="264" t="s">
        <v>176</v>
      </c>
      <c r="AU505" s="264" t="s">
        <v>87</v>
      </c>
      <c r="AV505" s="13" t="s">
        <v>87</v>
      </c>
      <c r="AW505" s="13" t="s">
        <v>32</v>
      </c>
      <c r="AX505" s="13" t="s">
        <v>78</v>
      </c>
      <c r="AY505" s="264" t="s">
        <v>166</v>
      </c>
    </row>
    <row r="506" s="14" customFormat="1">
      <c r="B506" s="265"/>
      <c r="C506" s="266"/>
      <c r="D506" s="245" t="s">
        <v>176</v>
      </c>
      <c r="E506" s="267" t="s">
        <v>1</v>
      </c>
      <c r="F506" s="268" t="s">
        <v>181</v>
      </c>
      <c r="G506" s="266"/>
      <c r="H506" s="269">
        <v>87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AT506" s="275" t="s">
        <v>176</v>
      </c>
      <c r="AU506" s="275" t="s">
        <v>87</v>
      </c>
      <c r="AV506" s="14" t="s">
        <v>174</v>
      </c>
      <c r="AW506" s="14" t="s">
        <v>32</v>
      </c>
      <c r="AX506" s="14" t="s">
        <v>85</v>
      </c>
      <c r="AY506" s="275" t="s">
        <v>166</v>
      </c>
    </row>
    <row r="507" s="1" customFormat="1" ht="24" customHeight="1">
      <c r="B507" s="37"/>
      <c r="C507" s="230" t="s">
        <v>994</v>
      </c>
      <c r="D507" s="230" t="s">
        <v>169</v>
      </c>
      <c r="E507" s="231" t="s">
        <v>995</v>
      </c>
      <c r="F507" s="232" t="s">
        <v>996</v>
      </c>
      <c r="G507" s="233" t="s">
        <v>172</v>
      </c>
      <c r="H507" s="234">
        <v>87</v>
      </c>
      <c r="I507" s="235"/>
      <c r="J507" s="236">
        <f>ROUND(I507*H507,2)</f>
        <v>0</v>
      </c>
      <c r="K507" s="232" t="s">
        <v>173</v>
      </c>
      <c r="L507" s="42"/>
      <c r="M507" s="237" t="s">
        <v>1</v>
      </c>
      <c r="N507" s="238" t="s">
        <v>43</v>
      </c>
      <c r="O507" s="85"/>
      <c r="P507" s="239">
        <f>O507*H507</f>
        <v>0</v>
      </c>
      <c r="Q507" s="239">
        <v>0.0063</v>
      </c>
      <c r="R507" s="239">
        <f>Q507*H507</f>
        <v>0.54810000000000003</v>
      </c>
      <c r="S507" s="239">
        <v>0</v>
      </c>
      <c r="T507" s="240">
        <f>S507*H507</f>
        <v>0</v>
      </c>
      <c r="AR507" s="241" t="s">
        <v>219</v>
      </c>
      <c r="AT507" s="241" t="s">
        <v>169</v>
      </c>
      <c r="AU507" s="241" t="s">
        <v>87</v>
      </c>
      <c r="AY507" s="16" t="s">
        <v>166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6" t="s">
        <v>85</v>
      </c>
      <c r="BK507" s="242">
        <f>ROUND(I507*H507,2)</f>
        <v>0</v>
      </c>
      <c r="BL507" s="16" t="s">
        <v>219</v>
      </c>
      <c r="BM507" s="241" t="s">
        <v>997</v>
      </c>
    </row>
    <row r="508" s="13" customFormat="1">
      <c r="B508" s="254"/>
      <c r="C508" s="255"/>
      <c r="D508" s="245" t="s">
        <v>176</v>
      </c>
      <c r="E508" s="256" t="s">
        <v>1</v>
      </c>
      <c r="F508" s="257" t="s">
        <v>993</v>
      </c>
      <c r="G508" s="255"/>
      <c r="H508" s="258">
        <v>87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AT508" s="264" t="s">
        <v>176</v>
      </c>
      <c r="AU508" s="264" t="s">
        <v>87</v>
      </c>
      <c r="AV508" s="13" t="s">
        <v>87</v>
      </c>
      <c r="AW508" s="13" t="s">
        <v>32</v>
      </c>
      <c r="AX508" s="13" t="s">
        <v>78</v>
      </c>
      <c r="AY508" s="264" t="s">
        <v>166</v>
      </c>
    </row>
    <row r="509" s="14" customFormat="1">
      <c r="B509" s="265"/>
      <c r="C509" s="266"/>
      <c r="D509" s="245" t="s">
        <v>176</v>
      </c>
      <c r="E509" s="267" t="s">
        <v>1</v>
      </c>
      <c r="F509" s="268" t="s">
        <v>181</v>
      </c>
      <c r="G509" s="266"/>
      <c r="H509" s="269">
        <v>87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AT509" s="275" t="s">
        <v>176</v>
      </c>
      <c r="AU509" s="275" t="s">
        <v>87</v>
      </c>
      <c r="AV509" s="14" t="s">
        <v>174</v>
      </c>
      <c r="AW509" s="14" t="s">
        <v>32</v>
      </c>
      <c r="AX509" s="14" t="s">
        <v>85</v>
      </c>
      <c r="AY509" s="275" t="s">
        <v>166</v>
      </c>
    </row>
    <row r="510" s="1" customFormat="1" ht="24" customHeight="1">
      <c r="B510" s="37"/>
      <c r="C510" s="276" t="s">
        <v>998</v>
      </c>
      <c r="D510" s="276" t="s">
        <v>300</v>
      </c>
      <c r="E510" s="277" t="s">
        <v>999</v>
      </c>
      <c r="F510" s="278" t="s">
        <v>1000</v>
      </c>
      <c r="G510" s="279" t="s">
        <v>172</v>
      </c>
      <c r="H510" s="280">
        <v>95.700000000000003</v>
      </c>
      <c r="I510" s="281"/>
      <c r="J510" s="282">
        <f>ROUND(I510*H510,2)</f>
        <v>0</v>
      </c>
      <c r="K510" s="278" t="s">
        <v>173</v>
      </c>
      <c r="L510" s="283"/>
      <c r="M510" s="284" t="s">
        <v>1</v>
      </c>
      <c r="N510" s="285" t="s">
        <v>43</v>
      </c>
      <c r="O510" s="85"/>
      <c r="P510" s="239">
        <f>O510*H510</f>
        <v>0</v>
      </c>
      <c r="Q510" s="239">
        <v>0.017999999999999999</v>
      </c>
      <c r="R510" s="239">
        <f>Q510*H510</f>
        <v>1.7225999999999999</v>
      </c>
      <c r="S510" s="239">
        <v>0</v>
      </c>
      <c r="T510" s="240">
        <f>S510*H510</f>
        <v>0</v>
      </c>
      <c r="AR510" s="241" t="s">
        <v>303</v>
      </c>
      <c r="AT510" s="241" t="s">
        <v>300</v>
      </c>
      <c r="AU510" s="241" t="s">
        <v>87</v>
      </c>
      <c r="AY510" s="16" t="s">
        <v>166</v>
      </c>
      <c r="BE510" s="242">
        <f>IF(N510="základní",J510,0)</f>
        <v>0</v>
      </c>
      <c r="BF510" s="242">
        <f>IF(N510="snížená",J510,0)</f>
        <v>0</v>
      </c>
      <c r="BG510" s="242">
        <f>IF(N510="zákl. přenesená",J510,0)</f>
        <v>0</v>
      </c>
      <c r="BH510" s="242">
        <f>IF(N510="sníž. přenesená",J510,0)</f>
        <v>0</v>
      </c>
      <c r="BI510" s="242">
        <f>IF(N510="nulová",J510,0)</f>
        <v>0</v>
      </c>
      <c r="BJ510" s="16" t="s">
        <v>85</v>
      </c>
      <c r="BK510" s="242">
        <f>ROUND(I510*H510,2)</f>
        <v>0</v>
      </c>
      <c r="BL510" s="16" t="s">
        <v>219</v>
      </c>
      <c r="BM510" s="241" t="s">
        <v>1001</v>
      </c>
    </row>
    <row r="511" s="13" customFormat="1">
      <c r="B511" s="254"/>
      <c r="C511" s="255"/>
      <c r="D511" s="245" t="s">
        <v>176</v>
      </c>
      <c r="E511" s="255"/>
      <c r="F511" s="257" t="s">
        <v>1002</v>
      </c>
      <c r="G511" s="255"/>
      <c r="H511" s="258">
        <v>95.700000000000003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AT511" s="264" t="s">
        <v>176</v>
      </c>
      <c r="AU511" s="264" t="s">
        <v>87</v>
      </c>
      <c r="AV511" s="13" t="s">
        <v>87</v>
      </c>
      <c r="AW511" s="13" t="s">
        <v>4</v>
      </c>
      <c r="AX511" s="13" t="s">
        <v>85</v>
      </c>
      <c r="AY511" s="264" t="s">
        <v>166</v>
      </c>
    </row>
    <row r="512" s="1" customFormat="1" ht="24" customHeight="1">
      <c r="B512" s="37"/>
      <c r="C512" s="230" t="s">
        <v>1003</v>
      </c>
      <c r="D512" s="230" t="s">
        <v>169</v>
      </c>
      <c r="E512" s="231" t="s">
        <v>1004</v>
      </c>
      <c r="F512" s="232" t="s">
        <v>1005</v>
      </c>
      <c r="G512" s="233" t="s">
        <v>172</v>
      </c>
      <c r="H512" s="234">
        <v>87</v>
      </c>
      <c r="I512" s="235"/>
      <c r="J512" s="236">
        <f>ROUND(I512*H512,2)</f>
        <v>0</v>
      </c>
      <c r="K512" s="232" t="s">
        <v>173</v>
      </c>
      <c r="L512" s="42"/>
      <c r="M512" s="237" t="s">
        <v>1</v>
      </c>
      <c r="N512" s="238" t="s">
        <v>43</v>
      </c>
      <c r="O512" s="85"/>
      <c r="P512" s="239">
        <f>O512*H512</f>
        <v>0</v>
      </c>
      <c r="Q512" s="239">
        <v>0.0015</v>
      </c>
      <c r="R512" s="239">
        <f>Q512*H512</f>
        <v>0.13050000000000001</v>
      </c>
      <c r="S512" s="239">
        <v>0</v>
      </c>
      <c r="T512" s="240">
        <f>S512*H512</f>
        <v>0</v>
      </c>
      <c r="AR512" s="241" t="s">
        <v>219</v>
      </c>
      <c r="AT512" s="241" t="s">
        <v>169</v>
      </c>
      <c r="AU512" s="241" t="s">
        <v>87</v>
      </c>
      <c r="AY512" s="16" t="s">
        <v>166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6" t="s">
        <v>85</v>
      </c>
      <c r="BK512" s="242">
        <f>ROUND(I512*H512,2)</f>
        <v>0</v>
      </c>
      <c r="BL512" s="16" t="s">
        <v>219</v>
      </c>
      <c r="BM512" s="241" t="s">
        <v>1006</v>
      </c>
    </row>
    <row r="513" s="13" customFormat="1">
      <c r="B513" s="254"/>
      <c r="C513" s="255"/>
      <c r="D513" s="245" t="s">
        <v>176</v>
      </c>
      <c r="E513" s="256" t="s">
        <v>1</v>
      </c>
      <c r="F513" s="257" t="s">
        <v>993</v>
      </c>
      <c r="G513" s="255"/>
      <c r="H513" s="258">
        <v>87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AT513" s="264" t="s">
        <v>176</v>
      </c>
      <c r="AU513" s="264" t="s">
        <v>87</v>
      </c>
      <c r="AV513" s="13" t="s">
        <v>87</v>
      </c>
      <c r="AW513" s="13" t="s">
        <v>32</v>
      </c>
      <c r="AX513" s="13" t="s">
        <v>78</v>
      </c>
      <c r="AY513" s="264" t="s">
        <v>166</v>
      </c>
    </row>
    <row r="514" s="14" customFormat="1">
      <c r="B514" s="265"/>
      <c r="C514" s="266"/>
      <c r="D514" s="245" t="s">
        <v>176</v>
      </c>
      <c r="E514" s="267" t="s">
        <v>1</v>
      </c>
      <c r="F514" s="268" t="s">
        <v>181</v>
      </c>
      <c r="G514" s="266"/>
      <c r="H514" s="269">
        <v>87</v>
      </c>
      <c r="I514" s="270"/>
      <c r="J514" s="266"/>
      <c r="K514" s="266"/>
      <c r="L514" s="271"/>
      <c r="M514" s="272"/>
      <c r="N514" s="273"/>
      <c r="O514" s="273"/>
      <c r="P514" s="273"/>
      <c r="Q514" s="273"/>
      <c r="R514" s="273"/>
      <c r="S514" s="273"/>
      <c r="T514" s="274"/>
      <c r="AT514" s="275" t="s">
        <v>176</v>
      </c>
      <c r="AU514" s="275" t="s">
        <v>87</v>
      </c>
      <c r="AV514" s="14" t="s">
        <v>174</v>
      </c>
      <c r="AW514" s="14" t="s">
        <v>32</v>
      </c>
      <c r="AX514" s="14" t="s">
        <v>85</v>
      </c>
      <c r="AY514" s="275" t="s">
        <v>166</v>
      </c>
    </row>
    <row r="515" s="1" customFormat="1" ht="24" customHeight="1">
      <c r="B515" s="37"/>
      <c r="C515" s="230" t="s">
        <v>1007</v>
      </c>
      <c r="D515" s="230" t="s">
        <v>169</v>
      </c>
      <c r="E515" s="231" t="s">
        <v>1008</v>
      </c>
      <c r="F515" s="232" t="s">
        <v>1009</v>
      </c>
      <c r="G515" s="233" t="s">
        <v>192</v>
      </c>
      <c r="H515" s="234">
        <v>2.427</v>
      </c>
      <c r="I515" s="235"/>
      <c r="J515" s="236">
        <f>ROUND(I515*H515,2)</f>
        <v>0</v>
      </c>
      <c r="K515" s="232" t="s">
        <v>173</v>
      </c>
      <c r="L515" s="42"/>
      <c r="M515" s="237" t="s">
        <v>1</v>
      </c>
      <c r="N515" s="238" t="s">
        <v>43</v>
      </c>
      <c r="O515" s="85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AR515" s="241" t="s">
        <v>219</v>
      </c>
      <c r="AT515" s="241" t="s">
        <v>169</v>
      </c>
      <c r="AU515" s="241" t="s">
        <v>87</v>
      </c>
      <c r="AY515" s="16" t="s">
        <v>166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6" t="s">
        <v>85</v>
      </c>
      <c r="BK515" s="242">
        <f>ROUND(I515*H515,2)</f>
        <v>0</v>
      </c>
      <c r="BL515" s="16" t="s">
        <v>219</v>
      </c>
      <c r="BM515" s="241" t="s">
        <v>1010</v>
      </c>
    </row>
    <row r="516" s="11" customFormat="1" ht="22.8" customHeight="1">
      <c r="B516" s="214"/>
      <c r="C516" s="215"/>
      <c r="D516" s="216" t="s">
        <v>77</v>
      </c>
      <c r="E516" s="228" t="s">
        <v>1011</v>
      </c>
      <c r="F516" s="228" t="s">
        <v>1012</v>
      </c>
      <c r="G516" s="215"/>
      <c r="H516" s="215"/>
      <c r="I516" s="218"/>
      <c r="J516" s="229">
        <f>BK516</f>
        <v>0</v>
      </c>
      <c r="K516" s="215"/>
      <c r="L516" s="220"/>
      <c r="M516" s="221"/>
      <c r="N516" s="222"/>
      <c r="O516" s="222"/>
      <c r="P516" s="223">
        <f>SUM(P517:P545)</f>
        <v>0</v>
      </c>
      <c r="Q516" s="222"/>
      <c r="R516" s="223">
        <f>SUM(R517:R545)</f>
        <v>0.42981030000000003</v>
      </c>
      <c r="S516" s="222"/>
      <c r="T516" s="224">
        <f>SUM(T517:T545)</f>
        <v>0.24374999999999999</v>
      </c>
      <c r="AR516" s="225" t="s">
        <v>87</v>
      </c>
      <c r="AT516" s="226" t="s">
        <v>77</v>
      </c>
      <c r="AU516" s="226" t="s">
        <v>85</v>
      </c>
      <c r="AY516" s="225" t="s">
        <v>166</v>
      </c>
      <c r="BK516" s="227">
        <f>SUM(BK517:BK545)</f>
        <v>0</v>
      </c>
    </row>
    <row r="517" s="1" customFormat="1" ht="24" customHeight="1">
      <c r="B517" s="37"/>
      <c r="C517" s="230" t="s">
        <v>1013</v>
      </c>
      <c r="D517" s="230" t="s">
        <v>169</v>
      </c>
      <c r="E517" s="231" t="s">
        <v>1014</v>
      </c>
      <c r="F517" s="232" t="s">
        <v>1015</v>
      </c>
      <c r="G517" s="233" t="s">
        <v>172</v>
      </c>
      <c r="H517" s="234">
        <v>105</v>
      </c>
      <c r="I517" s="235"/>
      <c r="J517" s="236">
        <f>ROUND(I517*H517,2)</f>
        <v>0</v>
      </c>
      <c r="K517" s="232" t="s">
        <v>173</v>
      </c>
      <c r="L517" s="42"/>
      <c r="M517" s="237" t="s">
        <v>1</v>
      </c>
      <c r="N517" s="238" t="s">
        <v>43</v>
      </c>
      <c r="O517" s="85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AR517" s="241" t="s">
        <v>219</v>
      </c>
      <c r="AT517" s="241" t="s">
        <v>169</v>
      </c>
      <c r="AU517" s="241" t="s">
        <v>87</v>
      </c>
      <c r="AY517" s="16" t="s">
        <v>166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6" t="s">
        <v>85</v>
      </c>
      <c r="BK517" s="242">
        <f>ROUND(I517*H517,2)</f>
        <v>0</v>
      </c>
      <c r="BL517" s="16" t="s">
        <v>219</v>
      </c>
      <c r="BM517" s="241" t="s">
        <v>1016</v>
      </c>
    </row>
    <row r="518" s="13" customFormat="1">
      <c r="B518" s="254"/>
      <c r="C518" s="255"/>
      <c r="D518" s="245" t="s">
        <v>176</v>
      </c>
      <c r="E518" s="256" t="s">
        <v>1</v>
      </c>
      <c r="F518" s="257" t="s">
        <v>1017</v>
      </c>
      <c r="G518" s="255"/>
      <c r="H518" s="258">
        <v>105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AT518" s="264" t="s">
        <v>176</v>
      </c>
      <c r="AU518" s="264" t="s">
        <v>87</v>
      </c>
      <c r="AV518" s="13" t="s">
        <v>87</v>
      </c>
      <c r="AW518" s="13" t="s">
        <v>32</v>
      </c>
      <c r="AX518" s="13" t="s">
        <v>78</v>
      </c>
      <c r="AY518" s="264" t="s">
        <v>166</v>
      </c>
    </row>
    <row r="519" s="14" customFormat="1">
      <c r="B519" s="265"/>
      <c r="C519" s="266"/>
      <c r="D519" s="245" t="s">
        <v>176</v>
      </c>
      <c r="E519" s="267" t="s">
        <v>1</v>
      </c>
      <c r="F519" s="268" t="s">
        <v>181</v>
      </c>
      <c r="G519" s="266"/>
      <c r="H519" s="269">
        <v>105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AT519" s="275" t="s">
        <v>176</v>
      </c>
      <c r="AU519" s="275" t="s">
        <v>87</v>
      </c>
      <c r="AV519" s="14" t="s">
        <v>174</v>
      </c>
      <c r="AW519" s="14" t="s">
        <v>32</v>
      </c>
      <c r="AX519" s="14" t="s">
        <v>85</v>
      </c>
      <c r="AY519" s="275" t="s">
        <v>166</v>
      </c>
    </row>
    <row r="520" s="1" customFormat="1" ht="16.5" customHeight="1">
      <c r="B520" s="37"/>
      <c r="C520" s="230" t="s">
        <v>1018</v>
      </c>
      <c r="D520" s="230" t="s">
        <v>169</v>
      </c>
      <c r="E520" s="231" t="s">
        <v>1019</v>
      </c>
      <c r="F520" s="232" t="s">
        <v>1020</v>
      </c>
      <c r="G520" s="233" t="s">
        <v>172</v>
      </c>
      <c r="H520" s="234">
        <v>105</v>
      </c>
      <c r="I520" s="235"/>
      <c r="J520" s="236">
        <f>ROUND(I520*H520,2)</f>
        <v>0</v>
      </c>
      <c r="K520" s="232" t="s">
        <v>173</v>
      </c>
      <c r="L520" s="42"/>
      <c r="M520" s="237" t="s">
        <v>1</v>
      </c>
      <c r="N520" s="238" t="s">
        <v>43</v>
      </c>
      <c r="O520" s="85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AR520" s="241" t="s">
        <v>219</v>
      </c>
      <c r="AT520" s="241" t="s">
        <v>169</v>
      </c>
      <c r="AU520" s="241" t="s">
        <v>87</v>
      </c>
      <c r="AY520" s="16" t="s">
        <v>166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6" t="s">
        <v>85</v>
      </c>
      <c r="BK520" s="242">
        <f>ROUND(I520*H520,2)</f>
        <v>0</v>
      </c>
      <c r="BL520" s="16" t="s">
        <v>219</v>
      </c>
      <c r="BM520" s="241" t="s">
        <v>1021</v>
      </c>
    </row>
    <row r="521" s="13" customFormat="1">
      <c r="B521" s="254"/>
      <c r="C521" s="255"/>
      <c r="D521" s="245" t="s">
        <v>176</v>
      </c>
      <c r="E521" s="256" t="s">
        <v>1</v>
      </c>
      <c r="F521" s="257" t="s">
        <v>1017</v>
      </c>
      <c r="G521" s="255"/>
      <c r="H521" s="258">
        <v>105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AT521" s="264" t="s">
        <v>176</v>
      </c>
      <c r="AU521" s="264" t="s">
        <v>87</v>
      </c>
      <c r="AV521" s="13" t="s">
        <v>87</v>
      </c>
      <c r="AW521" s="13" t="s">
        <v>32</v>
      </c>
      <c r="AX521" s="13" t="s">
        <v>78</v>
      </c>
      <c r="AY521" s="264" t="s">
        <v>166</v>
      </c>
    </row>
    <row r="522" s="14" customFormat="1">
      <c r="B522" s="265"/>
      <c r="C522" s="266"/>
      <c r="D522" s="245" t="s">
        <v>176</v>
      </c>
      <c r="E522" s="267" t="s">
        <v>1</v>
      </c>
      <c r="F522" s="268" t="s">
        <v>181</v>
      </c>
      <c r="G522" s="266"/>
      <c r="H522" s="269">
        <v>105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AT522" s="275" t="s">
        <v>176</v>
      </c>
      <c r="AU522" s="275" t="s">
        <v>87</v>
      </c>
      <c r="AV522" s="14" t="s">
        <v>174</v>
      </c>
      <c r="AW522" s="14" t="s">
        <v>32</v>
      </c>
      <c r="AX522" s="14" t="s">
        <v>85</v>
      </c>
      <c r="AY522" s="275" t="s">
        <v>166</v>
      </c>
    </row>
    <row r="523" s="1" customFormat="1" ht="24" customHeight="1">
      <c r="B523" s="37"/>
      <c r="C523" s="230" t="s">
        <v>1022</v>
      </c>
      <c r="D523" s="230" t="s">
        <v>169</v>
      </c>
      <c r="E523" s="231" t="s">
        <v>1023</v>
      </c>
      <c r="F523" s="232" t="s">
        <v>1024</v>
      </c>
      <c r="G523" s="233" t="s">
        <v>172</v>
      </c>
      <c r="H523" s="234">
        <v>105</v>
      </c>
      <c r="I523" s="235"/>
      <c r="J523" s="236">
        <f>ROUND(I523*H523,2)</f>
        <v>0</v>
      </c>
      <c r="K523" s="232" t="s">
        <v>173</v>
      </c>
      <c r="L523" s="42"/>
      <c r="M523" s="237" t="s">
        <v>1</v>
      </c>
      <c r="N523" s="238" t="s">
        <v>43</v>
      </c>
      <c r="O523" s="85"/>
      <c r="P523" s="239">
        <f>O523*H523</f>
        <v>0</v>
      </c>
      <c r="Q523" s="239">
        <v>3.0000000000000001E-05</v>
      </c>
      <c r="R523" s="239">
        <f>Q523*H523</f>
        <v>0.00315</v>
      </c>
      <c r="S523" s="239">
        <v>0</v>
      </c>
      <c r="T523" s="240">
        <f>S523*H523</f>
        <v>0</v>
      </c>
      <c r="AR523" s="241" t="s">
        <v>219</v>
      </c>
      <c r="AT523" s="241" t="s">
        <v>169</v>
      </c>
      <c r="AU523" s="241" t="s">
        <v>87</v>
      </c>
      <c r="AY523" s="16" t="s">
        <v>166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6" t="s">
        <v>85</v>
      </c>
      <c r="BK523" s="242">
        <f>ROUND(I523*H523,2)</f>
        <v>0</v>
      </c>
      <c r="BL523" s="16" t="s">
        <v>219</v>
      </c>
      <c r="BM523" s="241" t="s">
        <v>1025</v>
      </c>
    </row>
    <row r="524" s="13" customFormat="1">
      <c r="B524" s="254"/>
      <c r="C524" s="255"/>
      <c r="D524" s="245" t="s">
        <v>176</v>
      </c>
      <c r="E524" s="256" t="s">
        <v>1</v>
      </c>
      <c r="F524" s="257" t="s">
        <v>1017</v>
      </c>
      <c r="G524" s="255"/>
      <c r="H524" s="258">
        <v>105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AT524" s="264" t="s">
        <v>176</v>
      </c>
      <c r="AU524" s="264" t="s">
        <v>87</v>
      </c>
      <c r="AV524" s="13" t="s">
        <v>87</v>
      </c>
      <c r="AW524" s="13" t="s">
        <v>32</v>
      </c>
      <c r="AX524" s="13" t="s">
        <v>78</v>
      </c>
      <c r="AY524" s="264" t="s">
        <v>166</v>
      </c>
    </row>
    <row r="525" s="14" customFormat="1">
      <c r="B525" s="265"/>
      <c r="C525" s="266"/>
      <c r="D525" s="245" t="s">
        <v>176</v>
      </c>
      <c r="E525" s="267" t="s">
        <v>1</v>
      </c>
      <c r="F525" s="268" t="s">
        <v>181</v>
      </c>
      <c r="G525" s="266"/>
      <c r="H525" s="269">
        <v>105</v>
      </c>
      <c r="I525" s="270"/>
      <c r="J525" s="266"/>
      <c r="K525" s="266"/>
      <c r="L525" s="271"/>
      <c r="M525" s="272"/>
      <c r="N525" s="273"/>
      <c r="O525" s="273"/>
      <c r="P525" s="273"/>
      <c r="Q525" s="273"/>
      <c r="R525" s="273"/>
      <c r="S525" s="273"/>
      <c r="T525" s="274"/>
      <c r="AT525" s="275" t="s">
        <v>176</v>
      </c>
      <c r="AU525" s="275" t="s">
        <v>87</v>
      </c>
      <c r="AV525" s="14" t="s">
        <v>174</v>
      </c>
      <c r="AW525" s="14" t="s">
        <v>32</v>
      </c>
      <c r="AX525" s="14" t="s">
        <v>85</v>
      </c>
      <c r="AY525" s="275" t="s">
        <v>166</v>
      </c>
    </row>
    <row r="526" s="1" customFormat="1" ht="24" customHeight="1">
      <c r="B526" s="37"/>
      <c r="C526" s="230" t="s">
        <v>1026</v>
      </c>
      <c r="D526" s="230" t="s">
        <v>169</v>
      </c>
      <c r="E526" s="231" t="s">
        <v>1027</v>
      </c>
      <c r="F526" s="232" t="s">
        <v>1028</v>
      </c>
      <c r="G526" s="233" t="s">
        <v>172</v>
      </c>
      <c r="H526" s="234">
        <v>97.5</v>
      </c>
      <c r="I526" s="235"/>
      <c r="J526" s="236">
        <f>ROUND(I526*H526,2)</f>
        <v>0</v>
      </c>
      <c r="K526" s="232" t="s">
        <v>173</v>
      </c>
      <c r="L526" s="42"/>
      <c r="M526" s="237" t="s">
        <v>1</v>
      </c>
      <c r="N526" s="238" t="s">
        <v>43</v>
      </c>
      <c r="O526" s="85"/>
      <c r="P526" s="239">
        <f>O526*H526</f>
        <v>0</v>
      </c>
      <c r="Q526" s="239">
        <v>0</v>
      </c>
      <c r="R526" s="239">
        <f>Q526*H526</f>
        <v>0</v>
      </c>
      <c r="S526" s="239">
        <v>0.0025000000000000001</v>
      </c>
      <c r="T526" s="240">
        <f>S526*H526</f>
        <v>0.24374999999999999</v>
      </c>
      <c r="AR526" s="241" t="s">
        <v>219</v>
      </c>
      <c r="AT526" s="241" t="s">
        <v>169</v>
      </c>
      <c r="AU526" s="241" t="s">
        <v>87</v>
      </c>
      <c r="AY526" s="16" t="s">
        <v>166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6" t="s">
        <v>85</v>
      </c>
      <c r="BK526" s="242">
        <f>ROUND(I526*H526,2)</f>
        <v>0</v>
      </c>
      <c r="BL526" s="16" t="s">
        <v>219</v>
      </c>
      <c r="BM526" s="241" t="s">
        <v>1029</v>
      </c>
    </row>
    <row r="527" s="13" customFormat="1">
      <c r="B527" s="254"/>
      <c r="C527" s="255"/>
      <c r="D527" s="245" t="s">
        <v>176</v>
      </c>
      <c r="E527" s="256" t="s">
        <v>1</v>
      </c>
      <c r="F527" s="257" t="s">
        <v>619</v>
      </c>
      <c r="G527" s="255"/>
      <c r="H527" s="258">
        <v>97.5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AT527" s="264" t="s">
        <v>176</v>
      </c>
      <c r="AU527" s="264" t="s">
        <v>87</v>
      </c>
      <c r="AV527" s="13" t="s">
        <v>87</v>
      </c>
      <c r="AW527" s="13" t="s">
        <v>32</v>
      </c>
      <c r="AX527" s="13" t="s">
        <v>78</v>
      </c>
      <c r="AY527" s="264" t="s">
        <v>166</v>
      </c>
    </row>
    <row r="528" s="14" customFormat="1">
      <c r="B528" s="265"/>
      <c r="C528" s="266"/>
      <c r="D528" s="245" t="s">
        <v>176</v>
      </c>
      <c r="E528" s="267" t="s">
        <v>1</v>
      </c>
      <c r="F528" s="268" t="s">
        <v>181</v>
      </c>
      <c r="G528" s="266"/>
      <c r="H528" s="269">
        <v>97.5</v>
      </c>
      <c r="I528" s="270"/>
      <c r="J528" s="266"/>
      <c r="K528" s="266"/>
      <c r="L528" s="271"/>
      <c r="M528" s="272"/>
      <c r="N528" s="273"/>
      <c r="O528" s="273"/>
      <c r="P528" s="273"/>
      <c r="Q528" s="273"/>
      <c r="R528" s="273"/>
      <c r="S528" s="273"/>
      <c r="T528" s="274"/>
      <c r="AT528" s="275" t="s">
        <v>176</v>
      </c>
      <c r="AU528" s="275" t="s">
        <v>87</v>
      </c>
      <c r="AV528" s="14" t="s">
        <v>174</v>
      </c>
      <c r="AW528" s="14" t="s">
        <v>32</v>
      </c>
      <c r="AX528" s="14" t="s">
        <v>85</v>
      </c>
      <c r="AY528" s="275" t="s">
        <v>166</v>
      </c>
    </row>
    <row r="529" s="1" customFormat="1" ht="16.5" customHeight="1">
      <c r="B529" s="37"/>
      <c r="C529" s="230" t="s">
        <v>1030</v>
      </c>
      <c r="D529" s="230" t="s">
        <v>169</v>
      </c>
      <c r="E529" s="231" t="s">
        <v>1031</v>
      </c>
      <c r="F529" s="232" t="s">
        <v>1032</v>
      </c>
      <c r="G529" s="233" t="s">
        <v>172</v>
      </c>
      <c r="H529" s="234">
        <v>105</v>
      </c>
      <c r="I529" s="235"/>
      <c r="J529" s="236">
        <f>ROUND(I529*H529,2)</f>
        <v>0</v>
      </c>
      <c r="K529" s="232" t="s">
        <v>173</v>
      </c>
      <c r="L529" s="42"/>
      <c r="M529" s="237" t="s">
        <v>1</v>
      </c>
      <c r="N529" s="238" t="s">
        <v>43</v>
      </c>
      <c r="O529" s="85"/>
      <c r="P529" s="239">
        <f>O529*H529</f>
        <v>0</v>
      </c>
      <c r="Q529" s="239">
        <v>0.00029999999999999997</v>
      </c>
      <c r="R529" s="239">
        <f>Q529*H529</f>
        <v>0.0315</v>
      </c>
      <c r="S529" s="239">
        <v>0</v>
      </c>
      <c r="T529" s="240">
        <f>S529*H529</f>
        <v>0</v>
      </c>
      <c r="AR529" s="241" t="s">
        <v>219</v>
      </c>
      <c r="AT529" s="241" t="s">
        <v>169</v>
      </c>
      <c r="AU529" s="241" t="s">
        <v>87</v>
      </c>
      <c r="AY529" s="16" t="s">
        <v>166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6" t="s">
        <v>85</v>
      </c>
      <c r="BK529" s="242">
        <f>ROUND(I529*H529,2)</f>
        <v>0</v>
      </c>
      <c r="BL529" s="16" t="s">
        <v>219</v>
      </c>
      <c r="BM529" s="241" t="s">
        <v>1033</v>
      </c>
    </row>
    <row r="530" s="13" customFormat="1">
      <c r="B530" s="254"/>
      <c r="C530" s="255"/>
      <c r="D530" s="245" t="s">
        <v>176</v>
      </c>
      <c r="E530" s="256" t="s">
        <v>1</v>
      </c>
      <c r="F530" s="257" t="s">
        <v>1017</v>
      </c>
      <c r="G530" s="255"/>
      <c r="H530" s="258">
        <v>105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176</v>
      </c>
      <c r="AU530" s="264" t="s">
        <v>87</v>
      </c>
      <c r="AV530" s="13" t="s">
        <v>87</v>
      </c>
      <c r="AW530" s="13" t="s">
        <v>32</v>
      </c>
      <c r="AX530" s="13" t="s">
        <v>78</v>
      </c>
      <c r="AY530" s="264" t="s">
        <v>166</v>
      </c>
    </row>
    <row r="531" s="14" customFormat="1">
      <c r="B531" s="265"/>
      <c r="C531" s="266"/>
      <c r="D531" s="245" t="s">
        <v>176</v>
      </c>
      <c r="E531" s="267" t="s">
        <v>1</v>
      </c>
      <c r="F531" s="268" t="s">
        <v>181</v>
      </c>
      <c r="G531" s="266"/>
      <c r="H531" s="269">
        <v>105</v>
      </c>
      <c r="I531" s="270"/>
      <c r="J531" s="266"/>
      <c r="K531" s="266"/>
      <c r="L531" s="271"/>
      <c r="M531" s="272"/>
      <c r="N531" s="273"/>
      <c r="O531" s="273"/>
      <c r="P531" s="273"/>
      <c r="Q531" s="273"/>
      <c r="R531" s="273"/>
      <c r="S531" s="273"/>
      <c r="T531" s="274"/>
      <c r="AT531" s="275" t="s">
        <v>176</v>
      </c>
      <c r="AU531" s="275" t="s">
        <v>87</v>
      </c>
      <c r="AV531" s="14" t="s">
        <v>174</v>
      </c>
      <c r="AW531" s="14" t="s">
        <v>32</v>
      </c>
      <c r="AX531" s="14" t="s">
        <v>85</v>
      </c>
      <c r="AY531" s="275" t="s">
        <v>166</v>
      </c>
    </row>
    <row r="532" s="1" customFormat="1" ht="36" customHeight="1">
      <c r="B532" s="37"/>
      <c r="C532" s="276" t="s">
        <v>1034</v>
      </c>
      <c r="D532" s="276" t="s">
        <v>300</v>
      </c>
      <c r="E532" s="277" t="s">
        <v>1035</v>
      </c>
      <c r="F532" s="278" t="s">
        <v>1036</v>
      </c>
      <c r="G532" s="279" t="s">
        <v>172</v>
      </c>
      <c r="H532" s="280">
        <v>110.25</v>
      </c>
      <c r="I532" s="281"/>
      <c r="J532" s="282">
        <f>ROUND(I532*H532,2)</f>
        <v>0</v>
      </c>
      <c r="K532" s="278" t="s">
        <v>173</v>
      </c>
      <c r="L532" s="283"/>
      <c r="M532" s="284" t="s">
        <v>1</v>
      </c>
      <c r="N532" s="285" t="s">
        <v>43</v>
      </c>
      <c r="O532" s="85"/>
      <c r="P532" s="239">
        <f>O532*H532</f>
        <v>0</v>
      </c>
      <c r="Q532" s="239">
        <v>0.0028700000000000002</v>
      </c>
      <c r="R532" s="239">
        <f>Q532*H532</f>
        <v>0.31641750000000002</v>
      </c>
      <c r="S532" s="239">
        <v>0</v>
      </c>
      <c r="T532" s="240">
        <f>S532*H532</f>
        <v>0</v>
      </c>
      <c r="AR532" s="241" t="s">
        <v>303</v>
      </c>
      <c r="AT532" s="241" t="s">
        <v>300</v>
      </c>
      <c r="AU532" s="241" t="s">
        <v>87</v>
      </c>
      <c r="AY532" s="16" t="s">
        <v>166</v>
      </c>
      <c r="BE532" s="242">
        <f>IF(N532="základní",J532,0)</f>
        <v>0</v>
      </c>
      <c r="BF532" s="242">
        <f>IF(N532="snížená",J532,0)</f>
        <v>0</v>
      </c>
      <c r="BG532" s="242">
        <f>IF(N532="zákl. přenesená",J532,0)</f>
        <v>0</v>
      </c>
      <c r="BH532" s="242">
        <f>IF(N532="sníž. přenesená",J532,0)</f>
        <v>0</v>
      </c>
      <c r="BI532" s="242">
        <f>IF(N532="nulová",J532,0)</f>
        <v>0</v>
      </c>
      <c r="BJ532" s="16" t="s">
        <v>85</v>
      </c>
      <c r="BK532" s="242">
        <f>ROUND(I532*H532,2)</f>
        <v>0</v>
      </c>
      <c r="BL532" s="16" t="s">
        <v>219</v>
      </c>
      <c r="BM532" s="241" t="s">
        <v>1037</v>
      </c>
    </row>
    <row r="533" s="13" customFormat="1">
      <c r="B533" s="254"/>
      <c r="C533" s="255"/>
      <c r="D533" s="245" t="s">
        <v>176</v>
      </c>
      <c r="E533" s="255"/>
      <c r="F533" s="257" t="s">
        <v>1038</v>
      </c>
      <c r="G533" s="255"/>
      <c r="H533" s="258">
        <v>110.25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AT533" s="264" t="s">
        <v>176</v>
      </c>
      <c r="AU533" s="264" t="s">
        <v>87</v>
      </c>
      <c r="AV533" s="13" t="s">
        <v>87</v>
      </c>
      <c r="AW533" s="13" t="s">
        <v>4</v>
      </c>
      <c r="AX533" s="13" t="s">
        <v>85</v>
      </c>
      <c r="AY533" s="264" t="s">
        <v>166</v>
      </c>
    </row>
    <row r="534" s="1" customFormat="1" ht="16.5" customHeight="1">
      <c r="B534" s="37"/>
      <c r="C534" s="230" t="s">
        <v>1039</v>
      </c>
      <c r="D534" s="230" t="s">
        <v>169</v>
      </c>
      <c r="E534" s="231" t="s">
        <v>1040</v>
      </c>
      <c r="F534" s="232" t="s">
        <v>1041</v>
      </c>
      <c r="G534" s="233" t="s">
        <v>234</v>
      </c>
      <c r="H534" s="234">
        <v>180</v>
      </c>
      <c r="I534" s="235"/>
      <c r="J534" s="236">
        <f>ROUND(I534*H534,2)</f>
        <v>0</v>
      </c>
      <c r="K534" s="232" t="s">
        <v>173</v>
      </c>
      <c r="L534" s="42"/>
      <c r="M534" s="237" t="s">
        <v>1</v>
      </c>
      <c r="N534" s="238" t="s">
        <v>43</v>
      </c>
      <c r="O534" s="85"/>
      <c r="P534" s="239">
        <f>O534*H534</f>
        <v>0</v>
      </c>
      <c r="Q534" s="239">
        <v>1.0000000000000001E-05</v>
      </c>
      <c r="R534" s="239">
        <f>Q534*H534</f>
        <v>0.0018000000000000002</v>
      </c>
      <c r="S534" s="239">
        <v>0</v>
      </c>
      <c r="T534" s="240">
        <f>S534*H534</f>
        <v>0</v>
      </c>
      <c r="AR534" s="241" t="s">
        <v>219</v>
      </c>
      <c r="AT534" s="241" t="s">
        <v>169</v>
      </c>
      <c r="AU534" s="241" t="s">
        <v>87</v>
      </c>
      <c r="AY534" s="16" t="s">
        <v>166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6" t="s">
        <v>85</v>
      </c>
      <c r="BK534" s="242">
        <f>ROUND(I534*H534,2)</f>
        <v>0</v>
      </c>
      <c r="BL534" s="16" t="s">
        <v>219</v>
      </c>
      <c r="BM534" s="241" t="s">
        <v>1042</v>
      </c>
    </row>
    <row r="535" s="13" customFormat="1">
      <c r="B535" s="254"/>
      <c r="C535" s="255"/>
      <c r="D535" s="245" t="s">
        <v>176</v>
      </c>
      <c r="E535" s="256" t="s">
        <v>1</v>
      </c>
      <c r="F535" s="257" t="s">
        <v>790</v>
      </c>
      <c r="G535" s="255"/>
      <c r="H535" s="258">
        <v>180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176</v>
      </c>
      <c r="AU535" s="264" t="s">
        <v>87</v>
      </c>
      <c r="AV535" s="13" t="s">
        <v>87</v>
      </c>
      <c r="AW535" s="13" t="s">
        <v>32</v>
      </c>
      <c r="AX535" s="13" t="s">
        <v>78</v>
      </c>
      <c r="AY535" s="264" t="s">
        <v>166</v>
      </c>
    </row>
    <row r="536" s="14" customFormat="1">
      <c r="B536" s="265"/>
      <c r="C536" s="266"/>
      <c r="D536" s="245" t="s">
        <v>176</v>
      </c>
      <c r="E536" s="267" t="s">
        <v>1</v>
      </c>
      <c r="F536" s="268" t="s">
        <v>181</v>
      </c>
      <c r="G536" s="266"/>
      <c r="H536" s="269">
        <v>180</v>
      </c>
      <c r="I536" s="270"/>
      <c r="J536" s="266"/>
      <c r="K536" s="266"/>
      <c r="L536" s="271"/>
      <c r="M536" s="272"/>
      <c r="N536" s="273"/>
      <c r="O536" s="273"/>
      <c r="P536" s="273"/>
      <c r="Q536" s="273"/>
      <c r="R536" s="273"/>
      <c r="S536" s="273"/>
      <c r="T536" s="274"/>
      <c r="AT536" s="275" t="s">
        <v>176</v>
      </c>
      <c r="AU536" s="275" t="s">
        <v>87</v>
      </c>
      <c r="AV536" s="14" t="s">
        <v>174</v>
      </c>
      <c r="AW536" s="14" t="s">
        <v>32</v>
      </c>
      <c r="AX536" s="14" t="s">
        <v>85</v>
      </c>
      <c r="AY536" s="275" t="s">
        <v>166</v>
      </c>
    </row>
    <row r="537" s="1" customFormat="1" ht="16.5" customHeight="1">
      <c r="B537" s="37"/>
      <c r="C537" s="276" t="s">
        <v>1043</v>
      </c>
      <c r="D537" s="276" t="s">
        <v>300</v>
      </c>
      <c r="E537" s="277" t="s">
        <v>1044</v>
      </c>
      <c r="F537" s="278" t="s">
        <v>1045</v>
      </c>
      <c r="G537" s="279" t="s">
        <v>234</v>
      </c>
      <c r="H537" s="280">
        <v>183.59999999999999</v>
      </c>
      <c r="I537" s="281"/>
      <c r="J537" s="282">
        <f>ROUND(I537*H537,2)</f>
        <v>0</v>
      </c>
      <c r="K537" s="278" t="s">
        <v>173</v>
      </c>
      <c r="L537" s="283"/>
      <c r="M537" s="284" t="s">
        <v>1</v>
      </c>
      <c r="N537" s="285" t="s">
        <v>43</v>
      </c>
      <c r="O537" s="85"/>
      <c r="P537" s="239">
        <f>O537*H537</f>
        <v>0</v>
      </c>
      <c r="Q537" s="239">
        <v>0.00035</v>
      </c>
      <c r="R537" s="239">
        <f>Q537*H537</f>
        <v>0.064259999999999998</v>
      </c>
      <c r="S537" s="239">
        <v>0</v>
      </c>
      <c r="T537" s="240">
        <f>S537*H537</f>
        <v>0</v>
      </c>
      <c r="AR537" s="241" t="s">
        <v>303</v>
      </c>
      <c r="AT537" s="241" t="s">
        <v>300</v>
      </c>
      <c r="AU537" s="241" t="s">
        <v>87</v>
      </c>
      <c r="AY537" s="16" t="s">
        <v>166</v>
      </c>
      <c r="BE537" s="242">
        <f>IF(N537="základní",J537,0)</f>
        <v>0</v>
      </c>
      <c r="BF537" s="242">
        <f>IF(N537="snížená",J537,0)</f>
        <v>0</v>
      </c>
      <c r="BG537" s="242">
        <f>IF(N537="zákl. přenesená",J537,0)</f>
        <v>0</v>
      </c>
      <c r="BH537" s="242">
        <f>IF(N537="sníž. přenesená",J537,0)</f>
        <v>0</v>
      </c>
      <c r="BI537" s="242">
        <f>IF(N537="nulová",J537,0)</f>
        <v>0</v>
      </c>
      <c r="BJ537" s="16" t="s">
        <v>85</v>
      </c>
      <c r="BK537" s="242">
        <f>ROUND(I537*H537,2)</f>
        <v>0</v>
      </c>
      <c r="BL537" s="16" t="s">
        <v>219</v>
      </c>
      <c r="BM537" s="241" t="s">
        <v>1046</v>
      </c>
    </row>
    <row r="538" s="13" customFormat="1">
      <c r="B538" s="254"/>
      <c r="C538" s="255"/>
      <c r="D538" s="245" t="s">
        <v>176</v>
      </c>
      <c r="E538" s="255"/>
      <c r="F538" s="257" t="s">
        <v>1047</v>
      </c>
      <c r="G538" s="255"/>
      <c r="H538" s="258">
        <v>183.59999999999999</v>
      </c>
      <c r="I538" s="259"/>
      <c r="J538" s="255"/>
      <c r="K538" s="255"/>
      <c r="L538" s="260"/>
      <c r="M538" s="261"/>
      <c r="N538" s="262"/>
      <c r="O538" s="262"/>
      <c r="P538" s="262"/>
      <c r="Q538" s="262"/>
      <c r="R538" s="262"/>
      <c r="S538" s="262"/>
      <c r="T538" s="263"/>
      <c r="AT538" s="264" t="s">
        <v>176</v>
      </c>
      <c r="AU538" s="264" t="s">
        <v>87</v>
      </c>
      <c r="AV538" s="13" t="s">
        <v>87</v>
      </c>
      <c r="AW538" s="13" t="s">
        <v>4</v>
      </c>
      <c r="AX538" s="13" t="s">
        <v>85</v>
      </c>
      <c r="AY538" s="264" t="s">
        <v>166</v>
      </c>
    </row>
    <row r="539" s="1" customFormat="1" ht="16.5" customHeight="1">
      <c r="B539" s="37"/>
      <c r="C539" s="230" t="s">
        <v>1048</v>
      </c>
      <c r="D539" s="230" t="s">
        <v>169</v>
      </c>
      <c r="E539" s="231" t="s">
        <v>1049</v>
      </c>
      <c r="F539" s="232" t="s">
        <v>1050</v>
      </c>
      <c r="G539" s="233" t="s">
        <v>234</v>
      </c>
      <c r="H539" s="234">
        <v>42</v>
      </c>
      <c r="I539" s="235"/>
      <c r="J539" s="236">
        <f>ROUND(I539*H539,2)</f>
        <v>0</v>
      </c>
      <c r="K539" s="232" t="s">
        <v>173</v>
      </c>
      <c r="L539" s="42"/>
      <c r="M539" s="237" t="s">
        <v>1</v>
      </c>
      <c r="N539" s="238" t="s">
        <v>43</v>
      </c>
      <c r="O539" s="85"/>
      <c r="P539" s="239">
        <f>O539*H539</f>
        <v>0</v>
      </c>
      <c r="Q539" s="239">
        <v>0</v>
      </c>
      <c r="R539" s="239">
        <f>Q539*H539</f>
        <v>0</v>
      </c>
      <c r="S539" s="239">
        <v>0</v>
      </c>
      <c r="T539" s="240">
        <f>S539*H539</f>
        <v>0</v>
      </c>
      <c r="AR539" s="241" t="s">
        <v>219</v>
      </c>
      <c r="AT539" s="241" t="s">
        <v>169</v>
      </c>
      <c r="AU539" s="241" t="s">
        <v>87</v>
      </c>
      <c r="AY539" s="16" t="s">
        <v>166</v>
      </c>
      <c r="BE539" s="242">
        <f>IF(N539="základní",J539,0)</f>
        <v>0</v>
      </c>
      <c r="BF539" s="242">
        <f>IF(N539="snížená",J539,0)</f>
        <v>0</v>
      </c>
      <c r="BG539" s="242">
        <f>IF(N539="zákl. přenesená",J539,0)</f>
        <v>0</v>
      </c>
      <c r="BH539" s="242">
        <f>IF(N539="sníž. přenesená",J539,0)</f>
        <v>0</v>
      </c>
      <c r="BI539" s="242">
        <f>IF(N539="nulová",J539,0)</f>
        <v>0</v>
      </c>
      <c r="BJ539" s="16" t="s">
        <v>85</v>
      </c>
      <c r="BK539" s="242">
        <f>ROUND(I539*H539,2)</f>
        <v>0</v>
      </c>
      <c r="BL539" s="16" t="s">
        <v>219</v>
      </c>
      <c r="BM539" s="241" t="s">
        <v>1051</v>
      </c>
    </row>
    <row r="540" s="13" customFormat="1">
      <c r="B540" s="254"/>
      <c r="C540" s="255"/>
      <c r="D540" s="245" t="s">
        <v>176</v>
      </c>
      <c r="E540" s="256" t="s">
        <v>1</v>
      </c>
      <c r="F540" s="257" t="s">
        <v>1052</v>
      </c>
      <c r="G540" s="255"/>
      <c r="H540" s="258">
        <v>42</v>
      </c>
      <c r="I540" s="259"/>
      <c r="J540" s="255"/>
      <c r="K540" s="255"/>
      <c r="L540" s="260"/>
      <c r="M540" s="261"/>
      <c r="N540" s="262"/>
      <c r="O540" s="262"/>
      <c r="P540" s="262"/>
      <c r="Q540" s="262"/>
      <c r="R540" s="262"/>
      <c r="S540" s="262"/>
      <c r="T540" s="263"/>
      <c r="AT540" s="264" t="s">
        <v>176</v>
      </c>
      <c r="AU540" s="264" t="s">
        <v>87</v>
      </c>
      <c r="AV540" s="13" t="s">
        <v>87</v>
      </c>
      <c r="AW540" s="13" t="s">
        <v>32</v>
      </c>
      <c r="AX540" s="13" t="s">
        <v>78</v>
      </c>
      <c r="AY540" s="264" t="s">
        <v>166</v>
      </c>
    </row>
    <row r="541" s="14" customFormat="1">
      <c r="B541" s="265"/>
      <c r="C541" s="266"/>
      <c r="D541" s="245" t="s">
        <v>176</v>
      </c>
      <c r="E541" s="267" t="s">
        <v>1</v>
      </c>
      <c r="F541" s="268" t="s">
        <v>181</v>
      </c>
      <c r="G541" s="266"/>
      <c r="H541" s="269">
        <v>42</v>
      </c>
      <c r="I541" s="270"/>
      <c r="J541" s="266"/>
      <c r="K541" s="266"/>
      <c r="L541" s="271"/>
      <c r="M541" s="272"/>
      <c r="N541" s="273"/>
      <c r="O541" s="273"/>
      <c r="P541" s="273"/>
      <c r="Q541" s="273"/>
      <c r="R541" s="273"/>
      <c r="S541" s="273"/>
      <c r="T541" s="274"/>
      <c r="AT541" s="275" t="s">
        <v>176</v>
      </c>
      <c r="AU541" s="275" t="s">
        <v>87</v>
      </c>
      <c r="AV541" s="14" t="s">
        <v>174</v>
      </c>
      <c r="AW541" s="14" t="s">
        <v>32</v>
      </c>
      <c r="AX541" s="14" t="s">
        <v>85</v>
      </c>
      <c r="AY541" s="275" t="s">
        <v>166</v>
      </c>
    </row>
    <row r="542" s="1" customFormat="1" ht="16.5" customHeight="1">
      <c r="B542" s="37"/>
      <c r="C542" s="276" t="s">
        <v>1053</v>
      </c>
      <c r="D542" s="276" t="s">
        <v>300</v>
      </c>
      <c r="E542" s="277" t="s">
        <v>1054</v>
      </c>
      <c r="F542" s="278" t="s">
        <v>1055</v>
      </c>
      <c r="G542" s="279" t="s">
        <v>234</v>
      </c>
      <c r="H542" s="280">
        <v>42.840000000000003</v>
      </c>
      <c r="I542" s="281"/>
      <c r="J542" s="282">
        <f>ROUND(I542*H542,2)</f>
        <v>0</v>
      </c>
      <c r="K542" s="278" t="s">
        <v>173</v>
      </c>
      <c r="L542" s="283"/>
      <c r="M542" s="284" t="s">
        <v>1</v>
      </c>
      <c r="N542" s="285" t="s">
        <v>43</v>
      </c>
      <c r="O542" s="85"/>
      <c r="P542" s="239">
        <f>O542*H542</f>
        <v>0</v>
      </c>
      <c r="Q542" s="239">
        <v>0.00017000000000000001</v>
      </c>
      <c r="R542" s="239">
        <f>Q542*H542</f>
        <v>0.0072828000000000007</v>
      </c>
      <c r="S542" s="239">
        <v>0</v>
      </c>
      <c r="T542" s="240">
        <f>S542*H542</f>
        <v>0</v>
      </c>
      <c r="AR542" s="241" t="s">
        <v>303</v>
      </c>
      <c r="AT542" s="241" t="s">
        <v>300</v>
      </c>
      <c r="AU542" s="241" t="s">
        <v>87</v>
      </c>
      <c r="AY542" s="16" t="s">
        <v>166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6" t="s">
        <v>85</v>
      </c>
      <c r="BK542" s="242">
        <f>ROUND(I542*H542,2)</f>
        <v>0</v>
      </c>
      <c r="BL542" s="16" t="s">
        <v>219</v>
      </c>
      <c r="BM542" s="241" t="s">
        <v>1056</v>
      </c>
    </row>
    <row r="543" s="13" customFormat="1">
      <c r="B543" s="254"/>
      <c r="C543" s="255"/>
      <c r="D543" s="245" t="s">
        <v>176</v>
      </c>
      <c r="E543" s="255"/>
      <c r="F543" s="257" t="s">
        <v>1057</v>
      </c>
      <c r="G543" s="255"/>
      <c r="H543" s="258">
        <v>42.840000000000003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AT543" s="264" t="s">
        <v>176</v>
      </c>
      <c r="AU543" s="264" t="s">
        <v>87</v>
      </c>
      <c r="AV543" s="13" t="s">
        <v>87</v>
      </c>
      <c r="AW543" s="13" t="s">
        <v>4</v>
      </c>
      <c r="AX543" s="13" t="s">
        <v>85</v>
      </c>
      <c r="AY543" s="264" t="s">
        <v>166</v>
      </c>
    </row>
    <row r="544" s="1" customFormat="1" ht="16.5" customHeight="1">
      <c r="B544" s="37"/>
      <c r="C544" s="230" t="s">
        <v>1058</v>
      </c>
      <c r="D544" s="230" t="s">
        <v>169</v>
      </c>
      <c r="E544" s="231" t="s">
        <v>1059</v>
      </c>
      <c r="F544" s="232" t="s">
        <v>1060</v>
      </c>
      <c r="G544" s="233" t="s">
        <v>234</v>
      </c>
      <c r="H544" s="234">
        <v>180</v>
      </c>
      <c r="I544" s="235"/>
      <c r="J544" s="236">
        <f>ROUND(I544*H544,2)</f>
        <v>0</v>
      </c>
      <c r="K544" s="232" t="s">
        <v>173</v>
      </c>
      <c r="L544" s="42"/>
      <c r="M544" s="237" t="s">
        <v>1</v>
      </c>
      <c r="N544" s="238" t="s">
        <v>43</v>
      </c>
      <c r="O544" s="85"/>
      <c r="P544" s="239">
        <f>O544*H544</f>
        <v>0</v>
      </c>
      <c r="Q544" s="239">
        <v>3.0000000000000001E-05</v>
      </c>
      <c r="R544" s="239">
        <f>Q544*H544</f>
        <v>0.0054000000000000003</v>
      </c>
      <c r="S544" s="239">
        <v>0</v>
      </c>
      <c r="T544" s="240">
        <f>S544*H544</f>
        <v>0</v>
      </c>
      <c r="AR544" s="241" t="s">
        <v>219</v>
      </c>
      <c r="AT544" s="241" t="s">
        <v>169</v>
      </c>
      <c r="AU544" s="241" t="s">
        <v>87</v>
      </c>
      <c r="AY544" s="16" t="s">
        <v>166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6" t="s">
        <v>85</v>
      </c>
      <c r="BK544" s="242">
        <f>ROUND(I544*H544,2)</f>
        <v>0</v>
      </c>
      <c r="BL544" s="16" t="s">
        <v>219</v>
      </c>
      <c r="BM544" s="241" t="s">
        <v>1061</v>
      </c>
    </row>
    <row r="545" s="1" customFormat="1" ht="24" customHeight="1">
      <c r="B545" s="37"/>
      <c r="C545" s="230" t="s">
        <v>1062</v>
      </c>
      <c r="D545" s="230" t="s">
        <v>169</v>
      </c>
      <c r="E545" s="231" t="s">
        <v>1063</v>
      </c>
      <c r="F545" s="232" t="s">
        <v>1064</v>
      </c>
      <c r="G545" s="233" t="s">
        <v>192</v>
      </c>
      <c r="H545" s="234">
        <v>0.42999999999999999</v>
      </c>
      <c r="I545" s="235"/>
      <c r="J545" s="236">
        <f>ROUND(I545*H545,2)</f>
        <v>0</v>
      </c>
      <c r="K545" s="232" t="s">
        <v>173</v>
      </c>
      <c r="L545" s="42"/>
      <c r="M545" s="237" t="s">
        <v>1</v>
      </c>
      <c r="N545" s="238" t="s">
        <v>43</v>
      </c>
      <c r="O545" s="85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AR545" s="241" t="s">
        <v>219</v>
      </c>
      <c r="AT545" s="241" t="s">
        <v>169</v>
      </c>
      <c r="AU545" s="241" t="s">
        <v>87</v>
      </c>
      <c r="AY545" s="16" t="s">
        <v>166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6" t="s">
        <v>85</v>
      </c>
      <c r="BK545" s="242">
        <f>ROUND(I545*H545,2)</f>
        <v>0</v>
      </c>
      <c r="BL545" s="16" t="s">
        <v>219</v>
      </c>
      <c r="BM545" s="241" t="s">
        <v>1065</v>
      </c>
    </row>
    <row r="546" s="11" customFormat="1" ht="22.8" customHeight="1">
      <c r="B546" s="214"/>
      <c r="C546" s="215"/>
      <c r="D546" s="216" t="s">
        <v>77</v>
      </c>
      <c r="E546" s="228" t="s">
        <v>1066</v>
      </c>
      <c r="F546" s="228" t="s">
        <v>1067</v>
      </c>
      <c r="G546" s="215"/>
      <c r="H546" s="215"/>
      <c r="I546" s="218"/>
      <c r="J546" s="229">
        <f>BK546</f>
        <v>0</v>
      </c>
      <c r="K546" s="215"/>
      <c r="L546" s="220"/>
      <c r="M546" s="221"/>
      <c r="N546" s="222"/>
      <c r="O546" s="222"/>
      <c r="P546" s="223">
        <f>SUM(P547:P565)</f>
        <v>0</v>
      </c>
      <c r="Q546" s="222"/>
      <c r="R546" s="223">
        <f>SUM(R547:R565)</f>
        <v>13.005796500000001</v>
      </c>
      <c r="S546" s="222"/>
      <c r="T546" s="224">
        <f>SUM(T547:T565)</f>
        <v>8.4863999999999997</v>
      </c>
      <c r="AR546" s="225" t="s">
        <v>87</v>
      </c>
      <c r="AT546" s="226" t="s">
        <v>77</v>
      </c>
      <c r="AU546" s="226" t="s">
        <v>85</v>
      </c>
      <c r="AY546" s="225" t="s">
        <v>166</v>
      </c>
      <c r="BK546" s="227">
        <f>SUM(BK547:BK565)</f>
        <v>0</v>
      </c>
    </row>
    <row r="547" s="1" customFormat="1" ht="16.5" customHeight="1">
      <c r="B547" s="37"/>
      <c r="C547" s="230" t="s">
        <v>1068</v>
      </c>
      <c r="D547" s="230" t="s">
        <v>169</v>
      </c>
      <c r="E547" s="231" t="s">
        <v>1069</v>
      </c>
      <c r="F547" s="232" t="s">
        <v>1070</v>
      </c>
      <c r="G547" s="233" t="s">
        <v>172</v>
      </c>
      <c r="H547" s="234">
        <v>685.5</v>
      </c>
      <c r="I547" s="235"/>
      <c r="J547" s="236">
        <f>ROUND(I547*H547,2)</f>
        <v>0</v>
      </c>
      <c r="K547" s="232" t="s">
        <v>173</v>
      </c>
      <c r="L547" s="42"/>
      <c r="M547" s="237" t="s">
        <v>1</v>
      </c>
      <c r="N547" s="238" t="s">
        <v>43</v>
      </c>
      <c r="O547" s="85"/>
      <c r="P547" s="239">
        <f>O547*H547</f>
        <v>0</v>
      </c>
      <c r="Q547" s="239">
        <v>0</v>
      </c>
      <c r="R547" s="239">
        <f>Q547*H547</f>
        <v>0</v>
      </c>
      <c r="S547" s="239">
        <v>0</v>
      </c>
      <c r="T547" s="240">
        <f>S547*H547</f>
        <v>0</v>
      </c>
      <c r="AR547" s="241" t="s">
        <v>219</v>
      </c>
      <c r="AT547" s="241" t="s">
        <v>169</v>
      </c>
      <c r="AU547" s="241" t="s">
        <v>87</v>
      </c>
      <c r="AY547" s="16" t="s">
        <v>166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6" t="s">
        <v>85</v>
      </c>
      <c r="BK547" s="242">
        <f>ROUND(I547*H547,2)</f>
        <v>0</v>
      </c>
      <c r="BL547" s="16" t="s">
        <v>219</v>
      </c>
      <c r="BM547" s="241" t="s">
        <v>1071</v>
      </c>
    </row>
    <row r="548" s="1" customFormat="1" ht="16.5" customHeight="1">
      <c r="B548" s="37"/>
      <c r="C548" s="230" t="s">
        <v>1072</v>
      </c>
      <c r="D548" s="230" t="s">
        <v>169</v>
      </c>
      <c r="E548" s="231" t="s">
        <v>1073</v>
      </c>
      <c r="F548" s="232" t="s">
        <v>1074</v>
      </c>
      <c r="G548" s="233" t="s">
        <v>172</v>
      </c>
      <c r="H548" s="234">
        <v>640.5</v>
      </c>
      <c r="I548" s="235"/>
      <c r="J548" s="236">
        <f>ROUND(I548*H548,2)</f>
        <v>0</v>
      </c>
      <c r="K548" s="232" t="s">
        <v>173</v>
      </c>
      <c r="L548" s="42"/>
      <c r="M548" s="237" t="s">
        <v>1</v>
      </c>
      <c r="N548" s="238" t="s">
        <v>43</v>
      </c>
      <c r="O548" s="85"/>
      <c r="P548" s="239">
        <f>O548*H548</f>
        <v>0</v>
      </c>
      <c r="Q548" s="239">
        <v>0.00029999999999999997</v>
      </c>
      <c r="R548" s="239">
        <f>Q548*H548</f>
        <v>0.19214999999999999</v>
      </c>
      <c r="S548" s="239">
        <v>0</v>
      </c>
      <c r="T548" s="240">
        <f>S548*H548</f>
        <v>0</v>
      </c>
      <c r="AR548" s="241" t="s">
        <v>219</v>
      </c>
      <c r="AT548" s="241" t="s">
        <v>169</v>
      </c>
      <c r="AU548" s="241" t="s">
        <v>87</v>
      </c>
      <c r="AY548" s="16" t="s">
        <v>166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6" t="s">
        <v>85</v>
      </c>
      <c r="BK548" s="242">
        <f>ROUND(I548*H548,2)</f>
        <v>0</v>
      </c>
      <c r="BL548" s="16" t="s">
        <v>219</v>
      </c>
      <c r="BM548" s="241" t="s">
        <v>1075</v>
      </c>
    </row>
    <row r="549" s="13" customFormat="1">
      <c r="B549" s="254"/>
      <c r="C549" s="255"/>
      <c r="D549" s="245" t="s">
        <v>176</v>
      </c>
      <c r="E549" s="256" t="s">
        <v>1</v>
      </c>
      <c r="F549" s="257" t="s">
        <v>1076</v>
      </c>
      <c r="G549" s="255"/>
      <c r="H549" s="258">
        <v>640.5</v>
      </c>
      <c r="I549" s="259"/>
      <c r="J549" s="255"/>
      <c r="K549" s="255"/>
      <c r="L549" s="260"/>
      <c r="M549" s="261"/>
      <c r="N549" s="262"/>
      <c r="O549" s="262"/>
      <c r="P549" s="262"/>
      <c r="Q549" s="262"/>
      <c r="R549" s="262"/>
      <c r="S549" s="262"/>
      <c r="T549" s="263"/>
      <c r="AT549" s="264" t="s">
        <v>176</v>
      </c>
      <c r="AU549" s="264" t="s">
        <v>87</v>
      </c>
      <c r="AV549" s="13" t="s">
        <v>87</v>
      </c>
      <c r="AW549" s="13" t="s">
        <v>32</v>
      </c>
      <c r="AX549" s="13" t="s">
        <v>78</v>
      </c>
      <c r="AY549" s="264" t="s">
        <v>166</v>
      </c>
    </row>
    <row r="550" s="14" customFormat="1">
      <c r="B550" s="265"/>
      <c r="C550" s="266"/>
      <c r="D550" s="245" t="s">
        <v>176</v>
      </c>
      <c r="E550" s="267" t="s">
        <v>1</v>
      </c>
      <c r="F550" s="268" t="s">
        <v>181</v>
      </c>
      <c r="G550" s="266"/>
      <c r="H550" s="269">
        <v>640.5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AT550" s="275" t="s">
        <v>176</v>
      </c>
      <c r="AU550" s="275" t="s">
        <v>87</v>
      </c>
      <c r="AV550" s="14" t="s">
        <v>174</v>
      </c>
      <c r="AW550" s="14" t="s">
        <v>32</v>
      </c>
      <c r="AX550" s="14" t="s">
        <v>85</v>
      </c>
      <c r="AY550" s="275" t="s">
        <v>166</v>
      </c>
    </row>
    <row r="551" s="1" customFormat="1" ht="24" customHeight="1">
      <c r="B551" s="37"/>
      <c r="C551" s="230" t="s">
        <v>1077</v>
      </c>
      <c r="D551" s="230" t="s">
        <v>169</v>
      </c>
      <c r="E551" s="231" t="s">
        <v>1078</v>
      </c>
      <c r="F551" s="232" t="s">
        <v>1079</v>
      </c>
      <c r="G551" s="233" t="s">
        <v>172</v>
      </c>
      <c r="H551" s="234">
        <v>312</v>
      </c>
      <c r="I551" s="235"/>
      <c r="J551" s="236">
        <f>ROUND(I551*H551,2)</f>
        <v>0</v>
      </c>
      <c r="K551" s="232" t="s">
        <v>173</v>
      </c>
      <c r="L551" s="42"/>
      <c r="M551" s="237" t="s">
        <v>1</v>
      </c>
      <c r="N551" s="238" t="s">
        <v>43</v>
      </c>
      <c r="O551" s="85"/>
      <c r="P551" s="239">
        <f>O551*H551</f>
        <v>0</v>
      </c>
      <c r="Q551" s="239">
        <v>0</v>
      </c>
      <c r="R551" s="239">
        <f>Q551*H551</f>
        <v>0</v>
      </c>
      <c r="S551" s="239">
        <v>0.027199999999999998</v>
      </c>
      <c r="T551" s="240">
        <f>S551*H551</f>
        <v>8.4863999999999997</v>
      </c>
      <c r="AR551" s="241" t="s">
        <v>219</v>
      </c>
      <c r="AT551" s="241" t="s">
        <v>169</v>
      </c>
      <c r="AU551" s="241" t="s">
        <v>87</v>
      </c>
      <c r="AY551" s="16" t="s">
        <v>166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6" t="s">
        <v>85</v>
      </c>
      <c r="BK551" s="242">
        <f>ROUND(I551*H551,2)</f>
        <v>0</v>
      </c>
      <c r="BL551" s="16" t="s">
        <v>219</v>
      </c>
      <c r="BM551" s="241" t="s">
        <v>1080</v>
      </c>
    </row>
    <row r="552" s="13" customFormat="1">
      <c r="B552" s="254"/>
      <c r="C552" s="255"/>
      <c r="D552" s="245" t="s">
        <v>176</v>
      </c>
      <c r="E552" s="256" t="s">
        <v>1</v>
      </c>
      <c r="F552" s="257" t="s">
        <v>1081</v>
      </c>
      <c r="G552" s="255"/>
      <c r="H552" s="258">
        <v>312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AT552" s="264" t="s">
        <v>176</v>
      </c>
      <c r="AU552" s="264" t="s">
        <v>87</v>
      </c>
      <c r="AV552" s="13" t="s">
        <v>87</v>
      </c>
      <c r="AW552" s="13" t="s">
        <v>32</v>
      </c>
      <c r="AX552" s="13" t="s">
        <v>78</v>
      </c>
      <c r="AY552" s="264" t="s">
        <v>166</v>
      </c>
    </row>
    <row r="553" s="14" customFormat="1">
      <c r="B553" s="265"/>
      <c r="C553" s="266"/>
      <c r="D553" s="245" t="s">
        <v>176</v>
      </c>
      <c r="E553" s="267" t="s">
        <v>1</v>
      </c>
      <c r="F553" s="268" t="s">
        <v>181</v>
      </c>
      <c r="G553" s="266"/>
      <c r="H553" s="269">
        <v>312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AT553" s="275" t="s">
        <v>176</v>
      </c>
      <c r="AU553" s="275" t="s">
        <v>87</v>
      </c>
      <c r="AV553" s="14" t="s">
        <v>174</v>
      </c>
      <c r="AW553" s="14" t="s">
        <v>32</v>
      </c>
      <c r="AX553" s="14" t="s">
        <v>85</v>
      </c>
      <c r="AY553" s="275" t="s">
        <v>166</v>
      </c>
    </row>
    <row r="554" s="1" customFormat="1" ht="24" customHeight="1">
      <c r="B554" s="37"/>
      <c r="C554" s="230" t="s">
        <v>1082</v>
      </c>
      <c r="D554" s="230" t="s">
        <v>169</v>
      </c>
      <c r="E554" s="231" t="s">
        <v>1083</v>
      </c>
      <c r="F554" s="232" t="s">
        <v>1084</v>
      </c>
      <c r="G554" s="233" t="s">
        <v>172</v>
      </c>
      <c r="H554" s="234">
        <v>640.5</v>
      </c>
      <c r="I554" s="235"/>
      <c r="J554" s="236">
        <f>ROUND(I554*H554,2)</f>
        <v>0</v>
      </c>
      <c r="K554" s="232" t="s">
        <v>173</v>
      </c>
      <c r="L554" s="42"/>
      <c r="M554" s="237" t="s">
        <v>1</v>
      </c>
      <c r="N554" s="238" t="s">
        <v>43</v>
      </c>
      <c r="O554" s="85"/>
      <c r="P554" s="239">
        <f>O554*H554</f>
        <v>0</v>
      </c>
      <c r="Q554" s="239">
        <v>0.0060499999999999998</v>
      </c>
      <c r="R554" s="239">
        <f>Q554*H554</f>
        <v>3.8750249999999999</v>
      </c>
      <c r="S554" s="239">
        <v>0</v>
      </c>
      <c r="T554" s="240">
        <f>S554*H554</f>
        <v>0</v>
      </c>
      <c r="AR554" s="241" t="s">
        <v>219</v>
      </c>
      <c r="AT554" s="241" t="s">
        <v>169</v>
      </c>
      <c r="AU554" s="241" t="s">
        <v>87</v>
      </c>
      <c r="AY554" s="16" t="s">
        <v>166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6" t="s">
        <v>85</v>
      </c>
      <c r="BK554" s="242">
        <f>ROUND(I554*H554,2)</f>
        <v>0</v>
      </c>
      <c r="BL554" s="16" t="s">
        <v>219</v>
      </c>
      <c r="BM554" s="241" t="s">
        <v>1085</v>
      </c>
    </row>
    <row r="555" s="13" customFormat="1">
      <c r="B555" s="254"/>
      <c r="C555" s="255"/>
      <c r="D555" s="245" t="s">
        <v>176</v>
      </c>
      <c r="E555" s="256" t="s">
        <v>1</v>
      </c>
      <c r="F555" s="257" t="s">
        <v>1076</v>
      </c>
      <c r="G555" s="255"/>
      <c r="H555" s="258">
        <v>640.5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AT555" s="264" t="s">
        <v>176</v>
      </c>
      <c r="AU555" s="264" t="s">
        <v>87</v>
      </c>
      <c r="AV555" s="13" t="s">
        <v>87</v>
      </c>
      <c r="AW555" s="13" t="s">
        <v>32</v>
      </c>
      <c r="AX555" s="13" t="s">
        <v>78</v>
      </c>
      <c r="AY555" s="264" t="s">
        <v>166</v>
      </c>
    </row>
    <row r="556" s="14" customFormat="1">
      <c r="B556" s="265"/>
      <c r="C556" s="266"/>
      <c r="D556" s="245" t="s">
        <v>176</v>
      </c>
      <c r="E556" s="267" t="s">
        <v>1</v>
      </c>
      <c r="F556" s="268" t="s">
        <v>181</v>
      </c>
      <c r="G556" s="266"/>
      <c r="H556" s="269">
        <v>640.5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AT556" s="275" t="s">
        <v>176</v>
      </c>
      <c r="AU556" s="275" t="s">
        <v>87</v>
      </c>
      <c r="AV556" s="14" t="s">
        <v>174</v>
      </c>
      <c r="AW556" s="14" t="s">
        <v>32</v>
      </c>
      <c r="AX556" s="14" t="s">
        <v>85</v>
      </c>
      <c r="AY556" s="275" t="s">
        <v>166</v>
      </c>
    </row>
    <row r="557" s="1" customFormat="1" ht="16.5" customHeight="1">
      <c r="B557" s="37"/>
      <c r="C557" s="276" t="s">
        <v>1086</v>
      </c>
      <c r="D557" s="276" t="s">
        <v>300</v>
      </c>
      <c r="E557" s="277" t="s">
        <v>1087</v>
      </c>
      <c r="F557" s="278" t="s">
        <v>1088</v>
      </c>
      <c r="G557" s="279" t="s">
        <v>172</v>
      </c>
      <c r="H557" s="280">
        <v>685.33500000000004</v>
      </c>
      <c r="I557" s="281"/>
      <c r="J557" s="282">
        <f>ROUND(I557*H557,2)</f>
        <v>0</v>
      </c>
      <c r="K557" s="278" t="s">
        <v>173</v>
      </c>
      <c r="L557" s="283"/>
      <c r="M557" s="284" t="s">
        <v>1</v>
      </c>
      <c r="N557" s="285" t="s">
        <v>43</v>
      </c>
      <c r="O557" s="85"/>
      <c r="P557" s="239">
        <f>O557*H557</f>
        <v>0</v>
      </c>
      <c r="Q557" s="239">
        <v>0.0129</v>
      </c>
      <c r="R557" s="239">
        <f>Q557*H557</f>
        <v>8.8408215000000006</v>
      </c>
      <c r="S557" s="239">
        <v>0</v>
      </c>
      <c r="T557" s="240">
        <f>S557*H557</f>
        <v>0</v>
      </c>
      <c r="AR557" s="241" t="s">
        <v>303</v>
      </c>
      <c r="AT557" s="241" t="s">
        <v>300</v>
      </c>
      <c r="AU557" s="241" t="s">
        <v>87</v>
      </c>
      <c r="AY557" s="16" t="s">
        <v>166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6" t="s">
        <v>85</v>
      </c>
      <c r="BK557" s="242">
        <f>ROUND(I557*H557,2)</f>
        <v>0</v>
      </c>
      <c r="BL557" s="16" t="s">
        <v>219</v>
      </c>
      <c r="BM557" s="241" t="s">
        <v>1089</v>
      </c>
    </row>
    <row r="558" s="13" customFormat="1">
      <c r="B558" s="254"/>
      <c r="C558" s="255"/>
      <c r="D558" s="245" t="s">
        <v>176</v>
      </c>
      <c r="E558" s="255"/>
      <c r="F558" s="257" t="s">
        <v>1090</v>
      </c>
      <c r="G558" s="255"/>
      <c r="H558" s="258">
        <v>685.33500000000004</v>
      </c>
      <c r="I558" s="259"/>
      <c r="J558" s="255"/>
      <c r="K558" s="255"/>
      <c r="L558" s="260"/>
      <c r="M558" s="261"/>
      <c r="N558" s="262"/>
      <c r="O558" s="262"/>
      <c r="P558" s="262"/>
      <c r="Q558" s="262"/>
      <c r="R558" s="262"/>
      <c r="S558" s="262"/>
      <c r="T558" s="263"/>
      <c r="AT558" s="264" t="s">
        <v>176</v>
      </c>
      <c r="AU558" s="264" t="s">
        <v>87</v>
      </c>
      <c r="AV558" s="13" t="s">
        <v>87</v>
      </c>
      <c r="AW558" s="13" t="s">
        <v>4</v>
      </c>
      <c r="AX558" s="13" t="s">
        <v>85</v>
      </c>
      <c r="AY558" s="264" t="s">
        <v>166</v>
      </c>
    </row>
    <row r="559" s="1" customFormat="1" ht="16.5" customHeight="1">
      <c r="B559" s="37"/>
      <c r="C559" s="230" t="s">
        <v>1091</v>
      </c>
      <c r="D559" s="230" t="s">
        <v>169</v>
      </c>
      <c r="E559" s="231" t="s">
        <v>1092</v>
      </c>
      <c r="F559" s="232" t="s">
        <v>1093</v>
      </c>
      <c r="G559" s="233" t="s">
        <v>234</v>
      </c>
      <c r="H559" s="234">
        <v>345</v>
      </c>
      <c r="I559" s="235"/>
      <c r="J559" s="236">
        <f>ROUND(I559*H559,2)</f>
        <v>0</v>
      </c>
      <c r="K559" s="232" t="s">
        <v>173</v>
      </c>
      <c r="L559" s="42"/>
      <c r="M559" s="237" t="s">
        <v>1</v>
      </c>
      <c r="N559" s="238" t="s">
        <v>43</v>
      </c>
      <c r="O559" s="85"/>
      <c r="P559" s="239">
        <f>O559*H559</f>
        <v>0</v>
      </c>
      <c r="Q559" s="239">
        <v>0.00025999999999999998</v>
      </c>
      <c r="R559" s="239">
        <f>Q559*H559</f>
        <v>0.089699999999999988</v>
      </c>
      <c r="S559" s="239">
        <v>0</v>
      </c>
      <c r="T559" s="240">
        <f>S559*H559</f>
        <v>0</v>
      </c>
      <c r="AR559" s="241" t="s">
        <v>219</v>
      </c>
      <c r="AT559" s="241" t="s">
        <v>169</v>
      </c>
      <c r="AU559" s="241" t="s">
        <v>87</v>
      </c>
      <c r="AY559" s="16" t="s">
        <v>166</v>
      </c>
      <c r="BE559" s="242">
        <f>IF(N559="základní",J559,0)</f>
        <v>0</v>
      </c>
      <c r="BF559" s="242">
        <f>IF(N559="snížená",J559,0)</f>
        <v>0</v>
      </c>
      <c r="BG559" s="242">
        <f>IF(N559="zákl. přenesená",J559,0)</f>
        <v>0</v>
      </c>
      <c r="BH559" s="242">
        <f>IF(N559="sníž. přenesená",J559,0)</f>
        <v>0</v>
      </c>
      <c r="BI559" s="242">
        <f>IF(N559="nulová",J559,0)</f>
        <v>0</v>
      </c>
      <c r="BJ559" s="16" t="s">
        <v>85</v>
      </c>
      <c r="BK559" s="242">
        <f>ROUND(I559*H559,2)</f>
        <v>0</v>
      </c>
      <c r="BL559" s="16" t="s">
        <v>219</v>
      </c>
      <c r="BM559" s="241" t="s">
        <v>1094</v>
      </c>
    </row>
    <row r="560" s="13" customFormat="1">
      <c r="B560" s="254"/>
      <c r="C560" s="255"/>
      <c r="D560" s="245" t="s">
        <v>176</v>
      </c>
      <c r="E560" s="256" t="s">
        <v>1</v>
      </c>
      <c r="F560" s="257" t="s">
        <v>1095</v>
      </c>
      <c r="G560" s="255"/>
      <c r="H560" s="258">
        <v>345</v>
      </c>
      <c r="I560" s="259"/>
      <c r="J560" s="255"/>
      <c r="K560" s="255"/>
      <c r="L560" s="260"/>
      <c r="M560" s="261"/>
      <c r="N560" s="262"/>
      <c r="O560" s="262"/>
      <c r="P560" s="262"/>
      <c r="Q560" s="262"/>
      <c r="R560" s="262"/>
      <c r="S560" s="262"/>
      <c r="T560" s="263"/>
      <c r="AT560" s="264" t="s">
        <v>176</v>
      </c>
      <c r="AU560" s="264" t="s">
        <v>87</v>
      </c>
      <c r="AV560" s="13" t="s">
        <v>87</v>
      </c>
      <c r="AW560" s="13" t="s">
        <v>32</v>
      </c>
      <c r="AX560" s="13" t="s">
        <v>78</v>
      </c>
      <c r="AY560" s="264" t="s">
        <v>166</v>
      </c>
    </row>
    <row r="561" s="14" customFormat="1">
      <c r="B561" s="265"/>
      <c r="C561" s="266"/>
      <c r="D561" s="245" t="s">
        <v>176</v>
      </c>
      <c r="E561" s="267" t="s">
        <v>1</v>
      </c>
      <c r="F561" s="268" t="s">
        <v>181</v>
      </c>
      <c r="G561" s="266"/>
      <c r="H561" s="269">
        <v>345</v>
      </c>
      <c r="I561" s="270"/>
      <c r="J561" s="266"/>
      <c r="K561" s="266"/>
      <c r="L561" s="271"/>
      <c r="M561" s="272"/>
      <c r="N561" s="273"/>
      <c r="O561" s="273"/>
      <c r="P561" s="273"/>
      <c r="Q561" s="273"/>
      <c r="R561" s="273"/>
      <c r="S561" s="273"/>
      <c r="T561" s="274"/>
      <c r="AT561" s="275" t="s">
        <v>176</v>
      </c>
      <c r="AU561" s="275" t="s">
        <v>87</v>
      </c>
      <c r="AV561" s="14" t="s">
        <v>174</v>
      </c>
      <c r="AW561" s="14" t="s">
        <v>32</v>
      </c>
      <c r="AX561" s="14" t="s">
        <v>85</v>
      </c>
      <c r="AY561" s="275" t="s">
        <v>166</v>
      </c>
    </row>
    <row r="562" s="1" customFormat="1" ht="16.5" customHeight="1">
      <c r="B562" s="37"/>
      <c r="C562" s="230" t="s">
        <v>1096</v>
      </c>
      <c r="D562" s="230" t="s">
        <v>169</v>
      </c>
      <c r="E562" s="231" t="s">
        <v>1097</v>
      </c>
      <c r="F562" s="232" t="s">
        <v>1098</v>
      </c>
      <c r="G562" s="233" t="s">
        <v>234</v>
      </c>
      <c r="H562" s="234">
        <v>270</v>
      </c>
      <c r="I562" s="235"/>
      <c r="J562" s="236">
        <f>ROUND(I562*H562,2)</f>
        <v>0</v>
      </c>
      <c r="K562" s="232" t="s">
        <v>173</v>
      </c>
      <c r="L562" s="42"/>
      <c r="M562" s="237" t="s">
        <v>1</v>
      </c>
      <c r="N562" s="238" t="s">
        <v>43</v>
      </c>
      <c r="O562" s="85"/>
      <c r="P562" s="239">
        <f>O562*H562</f>
        <v>0</v>
      </c>
      <c r="Q562" s="239">
        <v>3.0000000000000001E-05</v>
      </c>
      <c r="R562" s="239">
        <f>Q562*H562</f>
        <v>0.0080999999999999996</v>
      </c>
      <c r="S562" s="239">
        <v>0</v>
      </c>
      <c r="T562" s="240">
        <f>S562*H562</f>
        <v>0</v>
      </c>
      <c r="AR562" s="241" t="s">
        <v>219</v>
      </c>
      <c r="AT562" s="241" t="s">
        <v>169</v>
      </c>
      <c r="AU562" s="241" t="s">
        <v>87</v>
      </c>
      <c r="AY562" s="16" t="s">
        <v>166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6" t="s">
        <v>85</v>
      </c>
      <c r="BK562" s="242">
        <f>ROUND(I562*H562,2)</f>
        <v>0</v>
      </c>
      <c r="BL562" s="16" t="s">
        <v>219</v>
      </c>
      <c r="BM562" s="241" t="s">
        <v>1099</v>
      </c>
    </row>
    <row r="563" s="13" customFormat="1">
      <c r="B563" s="254"/>
      <c r="C563" s="255"/>
      <c r="D563" s="245" t="s">
        <v>176</v>
      </c>
      <c r="E563" s="256" t="s">
        <v>1</v>
      </c>
      <c r="F563" s="257" t="s">
        <v>1100</v>
      </c>
      <c r="G563" s="255"/>
      <c r="H563" s="258">
        <v>270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AT563" s="264" t="s">
        <v>176</v>
      </c>
      <c r="AU563" s="264" t="s">
        <v>87</v>
      </c>
      <c r="AV563" s="13" t="s">
        <v>87</v>
      </c>
      <c r="AW563" s="13" t="s">
        <v>32</v>
      </c>
      <c r="AX563" s="13" t="s">
        <v>78</v>
      </c>
      <c r="AY563" s="264" t="s">
        <v>166</v>
      </c>
    </row>
    <row r="564" s="14" customFormat="1">
      <c r="B564" s="265"/>
      <c r="C564" s="266"/>
      <c r="D564" s="245" t="s">
        <v>176</v>
      </c>
      <c r="E564" s="267" t="s">
        <v>1</v>
      </c>
      <c r="F564" s="268" t="s">
        <v>181</v>
      </c>
      <c r="G564" s="266"/>
      <c r="H564" s="269">
        <v>270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AT564" s="275" t="s">
        <v>176</v>
      </c>
      <c r="AU564" s="275" t="s">
        <v>87</v>
      </c>
      <c r="AV564" s="14" t="s">
        <v>174</v>
      </c>
      <c r="AW564" s="14" t="s">
        <v>32</v>
      </c>
      <c r="AX564" s="14" t="s">
        <v>85</v>
      </c>
      <c r="AY564" s="275" t="s">
        <v>166</v>
      </c>
    </row>
    <row r="565" s="1" customFormat="1" ht="24" customHeight="1">
      <c r="B565" s="37"/>
      <c r="C565" s="230" t="s">
        <v>1101</v>
      </c>
      <c r="D565" s="230" t="s">
        <v>169</v>
      </c>
      <c r="E565" s="231" t="s">
        <v>1102</v>
      </c>
      <c r="F565" s="232" t="s">
        <v>1103</v>
      </c>
      <c r="G565" s="233" t="s">
        <v>192</v>
      </c>
      <c r="H565" s="234">
        <v>13.006</v>
      </c>
      <c r="I565" s="235"/>
      <c r="J565" s="236">
        <f>ROUND(I565*H565,2)</f>
        <v>0</v>
      </c>
      <c r="K565" s="232" t="s">
        <v>173</v>
      </c>
      <c r="L565" s="42"/>
      <c r="M565" s="237" t="s">
        <v>1</v>
      </c>
      <c r="N565" s="238" t="s">
        <v>43</v>
      </c>
      <c r="O565" s="85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AR565" s="241" t="s">
        <v>219</v>
      </c>
      <c r="AT565" s="241" t="s">
        <v>169</v>
      </c>
      <c r="AU565" s="241" t="s">
        <v>87</v>
      </c>
      <c r="AY565" s="16" t="s">
        <v>166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6" t="s">
        <v>85</v>
      </c>
      <c r="BK565" s="242">
        <f>ROUND(I565*H565,2)</f>
        <v>0</v>
      </c>
      <c r="BL565" s="16" t="s">
        <v>219</v>
      </c>
      <c r="BM565" s="241" t="s">
        <v>1104</v>
      </c>
    </row>
    <row r="566" s="11" customFormat="1" ht="22.8" customHeight="1">
      <c r="B566" s="214"/>
      <c r="C566" s="215"/>
      <c r="D566" s="216" t="s">
        <v>77</v>
      </c>
      <c r="E566" s="228" t="s">
        <v>1105</v>
      </c>
      <c r="F566" s="228" t="s">
        <v>1106</v>
      </c>
      <c r="G566" s="215"/>
      <c r="H566" s="215"/>
      <c r="I566" s="218"/>
      <c r="J566" s="229">
        <f>BK566</f>
        <v>0</v>
      </c>
      <c r="K566" s="215"/>
      <c r="L566" s="220"/>
      <c r="M566" s="221"/>
      <c r="N566" s="222"/>
      <c r="O566" s="222"/>
      <c r="P566" s="223">
        <f>SUM(P567:P574)</f>
        <v>0</v>
      </c>
      <c r="Q566" s="222"/>
      <c r="R566" s="223">
        <f>SUM(R567:R574)</f>
        <v>0.091013999999999998</v>
      </c>
      <c r="S566" s="222"/>
      <c r="T566" s="224">
        <f>SUM(T567:T574)</f>
        <v>0</v>
      </c>
      <c r="AR566" s="225" t="s">
        <v>87</v>
      </c>
      <c r="AT566" s="226" t="s">
        <v>77</v>
      </c>
      <c r="AU566" s="226" t="s">
        <v>85</v>
      </c>
      <c r="AY566" s="225" t="s">
        <v>166</v>
      </c>
      <c r="BK566" s="227">
        <f>SUM(BK567:BK574)</f>
        <v>0</v>
      </c>
    </row>
    <row r="567" s="1" customFormat="1" ht="24" customHeight="1">
      <c r="B567" s="37"/>
      <c r="C567" s="230" t="s">
        <v>1107</v>
      </c>
      <c r="D567" s="230" t="s">
        <v>169</v>
      </c>
      <c r="E567" s="231" t="s">
        <v>1108</v>
      </c>
      <c r="F567" s="232" t="s">
        <v>1109</v>
      </c>
      <c r="G567" s="233" t="s">
        <v>172</v>
      </c>
      <c r="H567" s="234">
        <v>206.84999999999999</v>
      </c>
      <c r="I567" s="235"/>
      <c r="J567" s="236">
        <f>ROUND(I567*H567,2)</f>
        <v>0</v>
      </c>
      <c r="K567" s="232" t="s">
        <v>173</v>
      </c>
      <c r="L567" s="42"/>
      <c r="M567" s="237" t="s">
        <v>1</v>
      </c>
      <c r="N567" s="238" t="s">
        <v>43</v>
      </c>
      <c r="O567" s="85"/>
      <c r="P567" s="239">
        <f>O567*H567</f>
        <v>0</v>
      </c>
      <c r="Q567" s="239">
        <v>6.0000000000000002E-05</v>
      </c>
      <c r="R567" s="239">
        <f>Q567*H567</f>
        <v>0.012411</v>
      </c>
      <c r="S567" s="239">
        <v>0</v>
      </c>
      <c r="T567" s="240">
        <f>S567*H567</f>
        <v>0</v>
      </c>
      <c r="AR567" s="241" t="s">
        <v>219</v>
      </c>
      <c r="AT567" s="241" t="s">
        <v>169</v>
      </c>
      <c r="AU567" s="241" t="s">
        <v>87</v>
      </c>
      <c r="AY567" s="16" t="s">
        <v>166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6" t="s">
        <v>85</v>
      </c>
      <c r="BK567" s="242">
        <f>ROUND(I567*H567,2)</f>
        <v>0</v>
      </c>
      <c r="BL567" s="16" t="s">
        <v>219</v>
      </c>
      <c r="BM567" s="241" t="s">
        <v>1110</v>
      </c>
    </row>
    <row r="568" s="1" customFormat="1" ht="24" customHeight="1">
      <c r="B568" s="37"/>
      <c r="C568" s="230" t="s">
        <v>1111</v>
      </c>
      <c r="D568" s="230" t="s">
        <v>169</v>
      </c>
      <c r="E568" s="231" t="s">
        <v>1112</v>
      </c>
      <c r="F568" s="232" t="s">
        <v>1113</v>
      </c>
      <c r="G568" s="233" t="s">
        <v>172</v>
      </c>
      <c r="H568" s="234">
        <v>206.84999999999999</v>
      </c>
      <c r="I568" s="235"/>
      <c r="J568" s="236">
        <f>ROUND(I568*H568,2)</f>
        <v>0</v>
      </c>
      <c r="K568" s="232" t="s">
        <v>173</v>
      </c>
      <c r="L568" s="42"/>
      <c r="M568" s="237" t="s">
        <v>1</v>
      </c>
      <c r="N568" s="238" t="s">
        <v>43</v>
      </c>
      <c r="O568" s="85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AR568" s="241" t="s">
        <v>219</v>
      </c>
      <c r="AT568" s="241" t="s">
        <v>169</v>
      </c>
      <c r="AU568" s="241" t="s">
        <v>87</v>
      </c>
      <c r="AY568" s="16" t="s">
        <v>166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6" t="s">
        <v>85</v>
      </c>
      <c r="BK568" s="242">
        <f>ROUND(I568*H568,2)</f>
        <v>0</v>
      </c>
      <c r="BL568" s="16" t="s">
        <v>219</v>
      </c>
      <c r="BM568" s="241" t="s">
        <v>1114</v>
      </c>
    </row>
    <row r="569" s="1" customFormat="1" ht="24" customHeight="1">
      <c r="B569" s="37"/>
      <c r="C569" s="230" t="s">
        <v>1115</v>
      </c>
      <c r="D569" s="230" t="s">
        <v>169</v>
      </c>
      <c r="E569" s="231" t="s">
        <v>1116</v>
      </c>
      <c r="F569" s="232" t="s">
        <v>1117</v>
      </c>
      <c r="G569" s="233" t="s">
        <v>172</v>
      </c>
      <c r="H569" s="234">
        <v>206.84999999999999</v>
      </c>
      <c r="I569" s="235"/>
      <c r="J569" s="236">
        <f>ROUND(I569*H569,2)</f>
        <v>0</v>
      </c>
      <c r="K569" s="232" t="s">
        <v>173</v>
      </c>
      <c r="L569" s="42"/>
      <c r="M569" s="237" t="s">
        <v>1</v>
      </c>
      <c r="N569" s="238" t="s">
        <v>43</v>
      </c>
      <c r="O569" s="85"/>
      <c r="P569" s="239">
        <f>O569*H569</f>
        <v>0</v>
      </c>
      <c r="Q569" s="239">
        <v>0.00013999999999999999</v>
      </c>
      <c r="R569" s="239">
        <f>Q569*H569</f>
        <v>0.028958999999999995</v>
      </c>
      <c r="S569" s="239">
        <v>0</v>
      </c>
      <c r="T569" s="240">
        <f>S569*H569</f>
        <v>0</v>
      </c>
      <c r="AR569" s="241" t="s">
        <v>219</v>
      </c>
      <c r="AT569" s="241" t="s">
        <v>169</v>
      </c>
      <c r="AU569" s="241" t="s">
        <v>87</v>
      </c>
      <c r="AY569" s="16" t="s">
        <v>166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6" t="s">
        <v>85</v>
      </c>
      <c r="BK569" s="242">
        <f>ROUND(I569*H569,2)</f>
        <v>0</v>
      </c>
      <c r="BL569" s="16" t="s">
        <v>219</v>
      </c>
      <c r="BM569" s="241" t="s">
        <v>1118</v>
      </c>
    </row>
    <row r="570" s="12" customFormat="1">
      <c r="B570" s="243"/>
      <c r="C570" s="244"/>
      <c r="D570" s="245" t="s">
        <v>176</v>
      </c>
      <c r="E570" s="246" t="s">
        <v>1</v>
      </c>
      <c r="F570" s="247" t="s">
        <v>1119</v>
      </c>
      <c r="G570" s="244"/>
      <c r="H570" s="246" t="s">
        <v>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AT570" s="253" t="s">
        <v>176</v>
      </c>
      <c r="AU570" s="253" t="s">
        <v>87</v>
      </c>
      <c r="AV570" s="12" t="s">
        <v>85</v>
      </c>
      <c r="AW570" s="12" t="s">
        <v>32</v>
      </c>
      <c r="AX570" s="12" t="s">
        <v>78</v>
      </c>
      <c r="AY570" s="253" t="s">
        <v>166</v>
      </c>
    </row>
    <row r="571" s="13" customFormat="1">
      <c r="B571" s="254"/>
      <c r="C571" s="255"/>
      <c r="D571" s="245" t="s">
        <v>176</v>
      </c>
      <c r="E571" s="256" t="s">
        <v>1</v>
      </c>
      <c r="F571" s="257" t="s">
        <v>1120</v>
      </c>
      <c r="G571" s="255"/>
      <c r="H571" s="258">
        <v>206.84999999999999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AT571" s="264" t="s">
        <v>176</v>
      </c>
      <c r="AU571" s="264" t="s">
        <v>87</v>
      </c>
      <c r="AV571" s="13" t="s">
        <v>87</v>
      </c>
      <c r="AW571" s="13" t="s">
        <v>32</v>
      </c>
      <c r="AX571" s="13" t="s">
        <v>78</v>
      </c>
      <c r="AY571" s="264" t="s">
        <v>166</v>
      </c>
    </row>
    <row r="572" s="14" customFormat="1">
      <c r="B572" s="265"/>
      <c r="C572" s="266"/>
      <c r="D572" s="245" t="s">
        <v>176</v>
      </c>
      <c r="E572" s="267" t="s">
        <v>1</v>
      </c>
      <c r="F572" s="268" t="s">
        <v>181</v>
      </c>
      <c r="G572" s="266"/>
      <c r="H572" s="269">
        <v>206.84999999999999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AT572" s="275" t="s">
        <v>176</v>
      </c>
      <c r="AU572" s="275" t="s">
        <v>87</v>
      </c>
      <c r="AV572" s="14" t="s">
        <v>174</v>
      </c>
      <c r="AW572" s="14" t="s">
        <v>32</v>
      </c>
      <c r="AX572" s="14" t="s">
        <v>85</v>
      </c>
      <c r="AY572" s="275" t="s">
        <v>166</v>
      </c>
    </row>
    <row r="573" s="1" customFormat="1" ht="24" customHeight="1">
      <c r="B573" s="37"/>
      <c r="C573" s="230" t="s">
        <v>1121</v>
      </c>
      <c r="D573" s="230" t="s">
        <v>169</v>
      </c>
      <c r="E573" s="231" t="s">
        <v>1122</v>
      </c>
      <c r="F573" s="232" t="s">
        <v>1123</v>
      </c>
      <c r="G573" s="233" t="s">
        <v>172</v>
      </c>
      <c r="H573" s="234">
        <v>206.84999999999999</v>
      </c>
      <c r="I573" s="235"/>
      <c r="J573" s="236">
        <f>ROUND(I573*H573,2)</f>
        <v>0</v>
      </c>
      <c r="K573" s="232" t="s">
        <v>173</v>
      </c>
      <c r="L573" s="42"/>
      <c r="M573" s="237" t="s">
        <v>1</v>
      </c>
      <c r="N573" s="238" t="s">
        <v>43</v>
      </c>
      <c r="O573" s="85"/>
      <c r="P573" s="239">
        <f>O573*H573</f>
        <v>0</v>
      </c>
      <c r="Q573" s="239">
        <v>0.00012</v>
      </c>
      <c r="R573" s="239">
        <f>Q573*H573</f>
        <v>0.024822</v>
      </c>
      <c r="S573" s="239">
        <v>0</v>
      </c>
      <c r="T573" s="240">
        <f>S573*H573</f>
        <v>0</v>
      </c>
      <c r="AR573" s="241" t="s">
        <v>219</v>
      </c>
      <c r="AT573" s="241" t="s">
        <v>169</v>
      </c>
      <c r="AU573" s="241" t="s">
        <v>87</v>
      </c>
      <c r="AY573" s="16" t="s">
        <v>166</v>
      </c>
      <c r="BE573" s="242">
        <f>IF(N573="základní",J573,0)</f>
        <v>0</v>
      </c>
      <c r="BF573" s="242">
        <f>IF(N573="snížená",J573,0)</f>
        <v>0</v>
      </c>
      <c r="BG573" s="242">
        <f>IF(N573="zákl. přenesená",J573,0)</f>
        <v>0</v>
      </c>
      <c r="BH573" s="242">
        <f>IF(N573="sníž. přenesená",J573,0)</f>
        <v>0</v>
      </c>
      <c r="BI573" s="242">
        <f>IF(N573="nulová",J573,0)</f>
        <v>0</v>
      </c>
      <c r="BJ573" s="16" t="s">
        <v>85</v>
      </c>
      <c r="BK573" s="242">
        <f>ROUND(I573*H573,2)</f>
        <v>0</v>
      </c>
      <c r="BL573" s="16" t="s">
        <v>219</v>
      </c>
      <c r="BM573" s="241" t="s">
        <v>1124</v>
      </c>
    </row>
    <row r="574" s="1" customFormat="1" ht="24" customHeight="1">
      <c r="B574" s="37"/>
      <c r="C574" s="230" t="s">
        <v>1125</v>
      </c>
      <c r="D574" s="230" t="s">
        <v>169</v>
      </c>
      <c r="E574" s="231" t="s">
        <v>1126</v>
      </c>
      <c r="F574" s="232" t="s">
        <v>1127</v>
      </c>
      <c r="G574" s="233" t="s">
        <v>172</v>
      </c>
      <c r="H574" s="234">
        <v>206.84999999999999</v>
      </c>
      <c r="I574" s="235"/>
      <c r="J574" s="236">
        <f>ROUND(I574*H574,2)</f>
        <v>0</v>
      </c>
      <c r="K574" s="232" t="s">
        <v>173</v>
      </c>
      <c r="L574" s="42"/>
      <c r="M574" s="237" t="s">
        <v>1</v>
      </c>
      <c r="N574" s="238" t="s">
        <v>43</v>
      </c>
      <c r="O574" s="85"/>
      <c r="P574" s="239">
        <f>O574*H574</f>
        <v>0</v>
      </c>
      <c r="Q574" s="239">
        <v>0.00012</v>
      </c>
      <c r="R574" s="239">
        <f>Q574*H574</f>
        <v>0.024822</v>
      </c>
      <c r="S574" s="239">
        <v>0</v>
      </c>
      <c r="T574" s="240">
        <f>S574*H574</f>
        <v>0</v>
      </c>
      <c r="AR574" s="241" t="s">
        <v>219</v>
      </c>
      <c r="AT574" s="241" t="s">
        <v>169</v>
      </c>
      <c r="AU574" s="241" t="s">
        <v>87</v>
      </c>
      <c r="AY574" s="16" t="s">
        <v>166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6" t="s">
        <v>85</v>
      </c>
      <c r="BK574" s="242">
        <f>ROUND(I574*H574,2)</f>
        <v>0</v>
      </c>
      <c r="BL574" s="16" t="s">
        <v>219</v>
      </c>
      <c r="BM574" s="241" t="s">
        <v>1128</v>
      </c>
    </row>
    <row r="575" s="11" customFormat="1" ht="22.8" customHeight="1">
      <c r="B575" s="214"/>
      <c r="C575" s="215"/>
      <c r="D575" s="216" t="s">
        <v>77</v>
      </c>
      <c r="E575" s="228" t="s">
        <v>1129</v>
      </c>
      <c r="F575" s="228" t="s">
        <v>1130</v>
      </c>
      <c r="G575" s="215"/>
      <c r="H575" s="215"/>
      <c r="I575" s="218"/>
      <c r="J575" s="229">
        <f>BK575</f>
        <v>0</v>
      </c>
      <c r="K575" s="215"/>
      <c r="L575" s="220"/>
      <c r="M575" s="221"/>
      <c r="N575" s="222"/>
      <c r="O575" s="222"/>
      <c r="P575" s="223">
        <f>SUM(P576:P586)</f>
        <v>0</v>
      </c>
      <c r="Q575" s="222"/>
      <c r="R575" s="223">
        <f>SUM(R576:R586)</f>
        <v>0.93720000000000003</v>
      </c>
      <c r="S575" s="222"/>
      <c r="T575" s="224">
        <f>SUM(T576:T586)</f>
        <v>0.1023</v>
      </c>
      <c r="AR575" s="225" t="s">
        <v>87</v>
      </c>
      <c r="AT575" s="226" t="s">
        <v>77</v>
      </c>
      <c r="AU575" s="226" t="s">
        <v>85</v>
      </c>
      <c r="AY575" s="225" t="s">
        <v>166</v>
      </c>
      <c r="BK575" s="227">
        <f>SUM(BK576:BK586)</f>
        <v>0</v>
      </c>
    </row>
    <row r="576" s="1" customFormat="1" ht="16.5" customHeight="1">
      <c r="B576" s="37"/>
      <c r="C576" s="230" t="s">
        <v>1131</v>
      </c>
      <c r="D576" s="230" t="s">
        <v>169</v>
      </c>
      <c r="E576" s="231" t="s">
        <v>1132</v>
      </c>
      <c r="F576" s="232" t="s">
        <v>1133</v>
      </c>
      <c r="G576" s="233" t="s">
        <v>172</v>
      </c>
      <c r="H576" s="234">
        <v>330</v>
      </c>
      <c r="I576" s="235"/>
      <c r="J576" s="236">
        <f>ROUND(I576*H576,2)</f>
        <v>0</v>
      </c>
      <c r="K576" s="232" t="s">
        <v>173</v>
      </c>
      <c r="L576" s="42"/>
      <c r="M576" s="237" t="s">
        <v>1</v>
      </c>
      <c r="N576" s="238" t="s">
        <v>43</v>
      </c>
      <c r="O576" s="85"/>
      <c r="P576" s="239">
        <f>O576*H576</f>
        <v>0</v>
      </c>
      <c r="Q576" s="239">
        <v>0.001</v>
      </c>
      <c r="R576" s="239">
        <f>Q576*H576</f>
        <v>0.33000000000000002</v>
      </c>
      <c r="S576" s="239">
        <v>0.00031</v>
      </c>
      <c r="T576" s="240">
        <f>S576*H576</f>
        <v>0.1023</v>
      </c>
      <c r="AR576" s="241" t="s">
        <v>219</v>
      </c>
      <c r="AT576" s="241" t="s">
        <v>169</v>
      </c>
      <c r="AU576" s="241" t="s">
        <v>87</v>
      </c>
      <c r="AY576" s="16" t="s">
        <v>166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6" t="s">
        <v>85</v>
      </c>
      <c r="BK576" s="242">
        <f>ROUND(I576*H576,2)</f>
        <v>0</v>
      </c>
      <c r="BL576" s="16" t="s">
        <v>219</v>
      </c>
      <c r="BM576" s="241" t="s">
        <v>1134</v>
      </c>
    </row>
    <row r="577" s="13" customFormat="1">
      <c r="B577" s="254"/>
      <c r="C577" s="255"/>
      <c r="D577" s="245" t="s">
        <v>176</v>
      </c>
      <c r="E577" s="256" t="s">
        <v>1</v>
      </c>
      <c r="F577" s="257" t="s">
        <v>1135</v>
      </c>
      <c r="G577" s="255"/>
      <c r="H577" s="258">
        <v>330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AT577" s="264" t="s">
        <v>176</v>
      </c>
      <c r="AU577" s="264" t="s">
        <v>87</v>
      </c>
      <c r="AV577" s="13" t="s">
        <v>87</v>
      </c>
      <c r="AW577" s="13" t="s">
        <v>32</v>
      </c>
      <c r="AX577" s="13" t="s">
        <v>78</v>
      </c>
      <c r="AY577" s="264" t="s">
        <v>166</v>
      </c>
    </row>
    <row r="578" s="14" customFormat="1">
      <c r="B578" s="265"/>
      <c r="C578" s="266"/>
      <c r="D578" s="245" t="s">
        <v>176</v>
      </c>
      <c r="E578" s="267" t="s">
        <v>1</v>
      </c>
      <c r="F578" s="268" t="s">
        <v>181</v>
      </c>
      <c r="G578" s="266"/>
      <c r="H578" s="269">
        <v>330</v>
      </c>
      <c r="I578" s="270"/>
      <c r="J578" s="266"/>
      <c r="K578" s="266"/>
      <c r="L578" s="271"/>
      <c r="M578" s="272"/>
      <c r="N578" s="273"/>
      <c r="O578" s="273"/>
      <c r="P578" s="273"/>
      <c r="Q578" s="273"/>
      <c r="R578" s="273"/>
      <c r="S578" s="273"/>
      <c r="T578" s="274"/>
      <c r="AT578" s="275" t="s">
        <v>176</v>
      </c>
      <c r="AU578" s="275" t="s">
        <v>87</v>
      </c>
      <c r="AV578" s="14" t="s">
        <v>174</v>
      </c>
      <c r="AW578" s="14" t="s">
        <v>32</v>
      </c>
      <c r="AX578" s="14" t="s">
        <v>85</v>
      </c>
      <c r="AY578" s="275" t="s">
        <v>166</v>
      </c>
    </row>
    <row r="579" s="1" customFormat="1" ht="24" customHeight="1">
      <c r="B579" s="37"/>
      <c r="C579" s="230" t="s">
        <v>1136</v>
      </c>
      <c r="D579" s="230" t="s">
        <v>169</v>
      </c>
      <c r="E579" s="231" t="s">
        <v>1137</v>
      </c>
      <c r="F579" s="232" t="s">
        <v>1138</v>
      </c>
      <c r="G579" s="233" t="s">
        <v>172</v>
      </c>
      <c r="H579" s="234">
        <v>330</v>
      </c>
      <c r="I579" s="235"/>
      <c r="J579" s="236">
        <f>ROUND(I579*H579,2)</f>
        <v>0</v>
      </c>
      <c r="K579" s="232" t="s">
        <v>173</v>
      </c>
      <c r="L579" s="42"/>
      <c r="M579" s="237" t="s">
        <v>1</v>
      </c>
      <c r="N579" s="238" t="s">
        <v>43</v>
      </c>
      <c r="O579" s="85"/>
      <c r="P579" s="239">
        <f>O579*H579</f>
        <v>0</v>
      </c>
      <c r="Q579" s="239">
        <v>0</v>
      </c>
      <c r="R579" s="239">
        <f>Q579*H579</f>
        <v>0</v>
      </c>
      <c r="S579" s="239">
        <v>0</v>
      </c>
      <c r="T579" s="240">
        <f>S579*H579</f>
        <v>0</v>
      </c>
      <c r="AR579" s="241" t="s">
        <v>219</v>
      </c>
      <c r="AT579" s="241" t="s">
        <v>169</v>
      </c>
      <c r="AU579" s="241" t="s">
        <v>87</v>
      </c>
      <c r="AY579" s="16" t="s">
        <v>166</v>
      </c>
      <c r="BE579" s="242">
        <f>IF(N579="základní",J579,0)</f>
        <v>0</v>
      </c>
      <c r="BF579" s="242">
        <f>IF(N579="snížená",J579,0)</f>
        <v>0</v>
      </c>
      <c r="BG579" s="242">
        <f>IF(N579="zákl. přenesená",J579,0)</f>
        <v>0</v>
      </c>
      <c r="BH579" s="242">
        <f>IF(N579="sníž. přenesená",J579,0)</f>
        <v>0</v>
      </c>
      <c r="BI579" s="242">
        <f>IF(N579="nulová",J579,0)</f>
        <v>0</v>
      </c>
      <c r="BJ579" s="16" t="s">
        <v>85</v>
      </c>
      <c r="BK579" s="242">
        <f>ROUND(I579*H579,2)</f>
        <v>0</v>
      </c>
      <c r="BL579" s="16" t="s">
        <v>219</v>
      </c>
      <c r="BM579" s="241" t="s">
        <v>1139</v>
      </c>
    </row>
    <row r="580" s="1" customFormat="1" ht="24" customHeight="1">
      <c r="B580" s="37"/>
      <c r="C580" s="230" t="s">
        <v>1140</v>
      </c>
      <c r="D580" s="230" t="s">
        <v>169</v>
      </c>
      <c r="E580" s="231" t="s">
        <v>1141</v>
      </c>
      <c r="F580" s="232" t="s">
        <v>1142</v>
      </c>
      <c r="G580" s="233" t="s">
        <v>172</v>
      </c>
      <c r="H580" s="234">
        <v>660</v>
      </c>
      <c r="I580" s="235"/>
      <c r="J580" s="236">
        <f>ROUND(I580*H580,2)</f>
        <v>0</v>
      </c>
      <c r="K580" s="232" t="s">
        <v>173</v>
      </c>
      <c r="L580" s="42"/>
      <c r="M580" s="237" t="s">
        <v>1</v>
      </c>
      <c r="N580" s="238" t="s">
        <v>43</v>
      </c>
      <c r="O580" s="85"/>
      <c r="P580" s="239">
        <f>O580*H580</f>
        <v>0</v>
      </c>
      <c r="Q580" s="239">
        <v>0.00044000000000000002</v>
      </c>
      <c r="R580" s="239">
        <f>Q580*H580</f>
        <v>0.29039999999999999</v>
      </c>
      <c r="S580" s="239">
        <v>0</v>
      </c>
      <c r="T580" s="240">
        <f>S580*H580</f>
        <v>0</v>
      </c>
      <c r="AR580" s="241" t="s">
        <v>219</v>
      </c>
      <c r="AT580" s="241" t="s">
        <v>169</v>
      </c>
      <c r="AU580" s="241" t="s">
        <v>87</v>
      </c>
      <c r="AY580" s="16" t="s">
        <v>166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6" t="s">
        <v>85</v>
      </c>
      <c r="BK580" s="242">
        <f>ROUND(I580*H580,2)</f>
        <v>0</v>
      </c>
      <c r="BL580" s="16" t="s">
        <v>219</v>
      </c>
      <c r="BM580" s="241" t="s">
        <v>1143</v>
      </c>
    </row>
    <row r="581" s="13" customFormat="1">
      <c r="B581" s="254"/>
      <c r="C581" s="255"/>
      <c r="D581" s="245" t="s">
        <v>176</v>
      </c>
      <c r="E581" s="256" t="s">
        <v>1</v>
      </c>
      <c r="F581" s="257" t="s">
        <v>1144</v>
      </c>
      <c r="G581" s="255"/>
      <c r="H581" s="258">
        <v>660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AT581" s="264" t="s">
        <v>176</v>
      </c>
      <c r="AU581" s="264" t="s">
        <v>87</v>
      </c>
      <c r="AV581" s="13" t="s">
        <v>87</v>
      </c>
      <c r="AW581" s="13" t="s">
        <v>32</v>
      </c>
      <c r="AX581" s="13" t="s">
        <v>78</v>
      </c>
      <c r="AY581" s="264" t="s">
        <v>166</v>
      </c>
    </row>
    <row r="582" s="14" customFormat="1">
      <c r="B582" s="265"/>
      <c r="C582" s="266"/>
      <c r="D582" s="245" t="s">
        <v>176</v>
      </c>
      <c r="E582" s="267" t="s">
        <v>1</v>
      </c>
      <c r="F582" s="268" t="s">
        <v>181</v>
      </c>
      <c r="G582" s="266"/>
      <c r="H582" s="269">
        <v>660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AT582" s="275" t="s">
        <v>176</v>
      </c>
      <c r="AU582" s="275" t="s">
        <v>87</v>
      </c>
      <c r="AV582" s="14" t="s">
        <v>174</v>
      </c>
      <c r="AW582" s="14" t="s">
        <v>32</v>
      </c>
      <c r="AX582" s="14" t="s">
        <v>85</v>
      </c>
      <c r="AY582" s="275" t="s">
        <v>166</v>
      </c>
    </row>
    <row r="583" s="1" customFormat="1" ht="24" customHeight="1">
      <c r="B583" s="37"/>
      <c r="C583" s="230" t="s">
        <v>1145</v>
      </c>
      <c r="D583" s="230" t="s">
        <v>169</v>
      </c>
      <c r="E583" s="231" t="s">
        <v>1146</v>
      </c>
      <c r="F583" s="232" t="s">
        <v>1147</v>
      </c>
      <c r="G583" s="233" t="s">
        <v>172</v>
      </c>
      <c r="H583" s="234">
        <v>660</v>
      </c>
      <c r="I583" s="235"/>
      <c r="J583" s="236">
        <f>ROUND(I583*H583,2)</f>
        <v>0</v>
      </c>
      <c r="K583" s="232" t="s">
        <v>173</v>
      </c>
      <c r="L583" s="42"/>
      <c r="M583" s="237" t="s">
        <v>1</v>
      </c>
      <c r="N583" s="238" t="s">
        <v>43</v>
      </c>
      <c r="O583" s="85"/>
      <c r="P583" s="239">
        <f>O583*H583</f>
        <v>0</v>
      </c>
      <c r="Q583" s="239">
        <v>0.00020000000000000001</v>
      </c>
      <c r="R583" s="239">
        <f>Q583*H583</f>
        <v>0.13200000000000001</v>
      </c>
      <c r="S583" s="239">
        <v>0</v>
      </c>
      <c r="T583" s="240">
        <f>S583*H583</f>
        <v>0</v>
      </c>
      <c r="AR583" s="241" t="s">
        <v>219</v>
      </c>
      <c r="AT583" s="241" t="s">
        <v>169</v>
      </c>
      <c r="AU583" s="241" t="s">
        <v>87</v>
      </c>
      <c r="AY583" s="16" t="s">
        <v>166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6" t="s">
        <v>85</v>
      </c>
      <c r="BK583" s="242">
        <f>ROUND(I583*H583,2)</f>
        <v>0</v>
      </c>
      <c r="BL583" s="16" t="s">
        <v>219</v>
      </c>
      <c r="BM583" s="241" t="s">
        <v>1148</v>
      </c>
    </row>
    <row r="584" s="13" customFormat="1">
      <c r="B584" s="254"/>
      <c r="C584" s="255"/>
      <c r="D584" s="245" t="s">
        <v>176</v>
      </c>
      <c r="E584" s="256" t="s">
        <v>1</v>
      </c>
      <c r="F584" s="257" t="s">
        <v>1144</v>
      </c>
      <c r="G584" s="255"/>
      <c r="H584" s="258">
        <v>660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AT584" s="264" t="s">
        <v>176</v>
      </c>
      <c r="AU584" s="264" t="s">
        <v>87</v>
      </c>
      <c r="AV584" s="13" t="s">
        <v>87</v>
      </c>
      <c r="AW584" s="13" t="s">
        <v>32</v>
      </c>
      <c r="AX584" s="13" t="s">
        <v>78</v>
      </c>
      <c r="AY584" s="264" t="s">
        <v>166</v>
      </c>
    </row>
    <row r="585" s="14" customFormat="1">
      <c r="B585" s="265"/>
      <c r="C585" s="266"/>
      <c r="D585" s="245" t="s">
        <v>176</v>
      </c>
      <c r="E585" s="267" t="s">
        <v>1</v>
      </c>
      <c r="F585" s="268" t="s">
        <v>181</v>
      </c>
      <c r="G585" s="266"/>
      <c r="H585" s="269">
        <v>660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AT585" s="275" t="s">
        <v>176</v>
      </c>
      <c r="AU585" s="275" t="s">
        <v>87</v>
      </c>
      <c r="AV585" s="14" t="s">
        <v>174</v>
      </c>
      <c r="AW585" s="14" t="s">
        <v>32</v>
      </c>
      <c r="AX585" s="14" t="s">
        <v>85</v>
      </c>
      <c r="AY585" s="275" t="s">
        <v>166</v>
      </c>
    </row>
    <row r="586" s="1" customFormat="1" ht="24" customHeight="1">
      <c r="B586" s="37"/>
      <c r="C586" s="230" t="s">
        <v>1149</v>
      </c>
      <c r="D586" s="230" t="s">
        <v>169</v>
      </c>
      <c r="E586" s="231" t="s">
        <v>1150</v>
      </c>
      <c r="F586" s="232" t="s">
        <v>1151</v>
      </c>
      <c r="G586" s="233" t="s">
        <v>172</v>
      </c>
      <c r="H586" s="234">
        <v>660</v>
      </c>
      <c r="I586" s="235"/>
      <c r="J586" s="236">
        <f>ROUND(I586*H586,2)</f>
        <v>0</v>
      </c>
      <c r="K586" s="232" t="s">
        <v>173</v>
      </c>
      <c r="L586" s="42"/>
      <c r="M586" s="237" t="s">
        <v>1</v>
      </c>
      <c r="N586" s="238" t="s">
        <v>43</v>
      </c>
      <c r="O586" s="85"/>
      <c r="P586" s="239">
        <f>O586*H586</f>
        <v>0</v>
      </c>
      <c r="Q586" s="239">
        <v>0.00027999999999999998</v>
      </c>
      <c r="R586" s="239">
        <f>Q586*H586</f>
        <v>0.18479999999999999</v>
      </c>
      <c r="S586" s="239">
        <v>0</v>
      </c>
      <c r="T586" s="240">
        <f>S586*H586</f>
        <v>0</v>
      </c>
      <c r="AR586" s="241" t="s">
        <v>219</v>
      </c>
      <c r="AT586" s="241" t="s">
        <v>169</v>
      </c>
      <c r="AU586" s="241" t="s">
        <v>87</v>
      </c>
      <c r="AY586" s="16" t="s">
        <v>166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6" t="s">
        <v>85</v>
      </c>
      <c r="BK586" s="242">
        <f>ROUND(I586*H586,2)</f>
        <v>0</v>
      </c>
      <c r="BL586" s="16" t="s">
        <v>219</v>
      </c>
      <c r="BM586" s="241" t="s">
        <v>1152</v>
      </c>
    </row>
    <row r="587" s="11" customFormat="1" ht="25.92" customHeight="1">
      <c r="B587" s="214"/>
      <c r="C587" s="215"/>
      <c r="D587" s="216" t="s">
        <v>77</v>
      </c>
      <c r="E587" s="217" t="s">
        <v>1153</v>
      </c>
      <c r="F587" s="217" t="s">
        <v>1154</v>
      </c>
      <c r="G587" s="215"/>
      <c r="H587" s="215"/>
      <c r="I587" s="218"/>
      <c r="J587" s="219">
        <f>BK587</f>
        <v>0</v>
      </c>
      <c r="K587" s="215"/>
      <c r="L587" s="220"/>
      <c r="M587" s="221"/>
      <c r="N587" s="222"/>
      <c r="O587" s="222"/>
      <c r="P587" s="223">
        <f>SUM(P588:P603)</f>
        <v>0</v>
      </c>
      <c r="Q587" s="222"/>
      <c r="R587" s="223">
        <f>SUM(R588:R603)</f>
        <v>0</v>
      </c>
      <c r="S587" s="222"/>
      <c r="T587" s="224">
        <f>SUM(T588:T603)</f>
        <v>0</v>
      </c>
      <c r="AR587" s="225" t="s">
        <v>174</v>
      </c>
      <c r="AT587" s="226" t="s">
        <v>77</v>
      </c>
      <c r="AU587" s="226" t="s">
        <v>78</v>
      </c>
      <c r="AY587" s="225" t="s">
        <v>166</v>
      </c>
      <c r="BK587" s="227">
        <f>SUM(BK588:BK603)</f>
        <v>0</v>
      </c>
    </row>
    <row r="588" s="1" customFormat="1" ht="16.5" customHeight="1">
      <c r="B588" s="37"/>
      <c r="C588" s="230" t="s">
        <v>1155</v>
      </c>
      <c r="D588" s="230" t="s">
        <v>169</v>
      </c>
      <c r="E588" s="231" t="s">
        <v>1156</v>
      </c>
      <c r="F588" s="232" t="s">
        <v>1157</v>
      </c>
      <c r="G588" s="233" t="s">
        <v>1158</v>
      </c>
      <c r="H588" s="234">
        <v>465</v>
      </c>
      <c r="I588" s="235"/>
      <c r="J588" s="236">
        <f>ROUND(I588*H588,2)</f>
        <v>0</v>
      </c>
      <c r="K588" s="232" t="s">
        <v>173</v>
      </c>
      <c r="L588" s="42"/>
      <c r="M588" s="237" t="s">
        <v>1</v>
      </c>
      <c r="N588" s="238" t="s">
        <v>43</v>
      </c>
      <c r="O588" s="85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AR588" s="241" t="s">
        <v>1159</v>
      </c>
      <c r="AT588" s="241" t="s">
        <v>169</v>
      </c>
      <c r="AU588" s="241" t="s">
        <v>85</v>
      </c>
      <c r="AY588" s="16" t="s">
        <v>166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6" t="s">
        <v>85</v>
      </c>
      <c r="BK588" s="242">
        <f>ROUND(I588*H588,2)</f>
        <v>0</v>
      </c>
      <c r="BL588" s="16" t="s">
        <v>1159</v>
      </c>
      <c r="BM588" s="241" t="s">
        <v>1160</v>
      </c>
    </row>
    <row r="589" s="12" customFormat="1">
      <c r="B589" s="243"/>
      <c r="C589" s="244"/>
      <c r="D589" s="245" t="s">
        <v>176</v>
      </c>
      <c r="E589" s="246" t="s">
        <v>1</v>
      </c>
      <c r="F589" s="247" t="s">
        <v>1161</v>
      </c>
      <c r="G589" s="244"/>
      <c r="H589" s="246" t="s">
        <v>1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AT589" s="253" t="s">
        <v>176</v>
      </c>
      <c r="AU589" s="253" t="s">
        <v>85</v>
      </c>
      <c r="AV589" s="12" t="s">
        <v>85</v>
      </c>
      <c r="AW589" s="12" t="s">
        <v>32</v>
      </c>
      <c r="AX589" s="12" t="s">
        <v>78</v>
      </c>
      <c r="AY589" s="253" t="s">
        <v>166</v>
      </c>
    </row>
    <row r="590" s="13" customFormat="1">
      <c r="B590" s="254"/>
      <c r="C590" s="255"/>
      <c r="D590" s="245" t="s">
        <v>176</v>
      </c>
      <c r="E590" s="256" t="s">
        <v>1</v>
      </c>
      <c r="F590" s="257" t="s">
        <v>374</v>
      </c>
      <c r="G590" s="255"/>
      <c r="H590" s="258">
        <v>120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AT590" s="264" t="s">
        <v>176</v>
      </c>
      <c r="AU590" s="264" t="s">
        <v>85</v>
      </c>
      <c r="AV590" s="13" t="s">
        <v>87</v>
      </c>
      <c r="AW590" s="13" t="s">
        <v>32</v>
      </c>
      <c r="AX590" s="13" t="s">
        <v>78</v>
      </c>
      <c r="AY590" s="264" t="s">
        <v>166</v>
      </c>
    </row>
    <row r="591" s="12" customFormat="1">
      <c r="B591" s="243"/>
      <c r="C591" s="244"/>
      <c r="D591" s="245" t="s">
        <v>176</v>
      </c>
      <c r="E591" s="246" t="s">
        <v>1</v>
      </c>
      <c r="F591" s="247" t="s">
        <v>1162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AT591" s="253" t="s">
        <v>176</v>
      </c>
      <c r="AU591" s="253" t="s">
        <v>85</v>
      </c>
      <c r="AV591" s="12" t="s">
        <v>85</v>
      </c>
      <c r="AW591" s="12" t="s">
        <v>32</v>
      </c>
      <c r="AX591" s="12" t="s">
        <v>78</v>
      </c>
      <c r="AY591" s="253" t="s">
        <v>166</v>
      </c>
    </row>
    <row r="592" s="13" customFormat="1">
      <c r="B592" s="254"/>
      <c r="C592" s="255"/>
      <c r="D592" s="245" t="s">
        <v>176</v>
      </c>
      <c r="E592" s="256" t="s">
        <v>1</v>
      </c>
      <c r="F592" s="257" t="s">
        <v>971</v>
      </c>
      <c r="G592" s="255"/>
      <c r="H592" s="258">
        <v>90</v>
      </c>
      <c r="I592" s="259"/>
      <c r="J592" s="255"/>
      <c r="K592" s="255"/>
      <c r="L592" s="260"/>
      <c r="M592" s="261"/>
      <c r="N592" s="262"/>
      <c r="O592" s="262"/>
      <c r="P592" s="262"/>
      <c r="Q592" s="262"/>
      <c r="R592" s="262"/>
      <c r="S592" s="262"/>
      <c r="T592" s="263"/>
      <c r="AT592" s="264" t="s">
        <v>176</v>
      </c>
      <c r="AU592" s="264" t="s">
        <v>85</v>
      </c>
      <c r="AV592" s="13" t="s">
        <v>87</v>
      </c>
      <c r="AW592" s="13" t="s">
        <v>32</v>
      </c>
      <c r="AX592" s="13" t="s">
        <v>78</v>
      </c>
      <c r="AY592" s="264" t="s">
        <v>166</v>
      </c>
    </row>
    <row r="593" s="12" customFormat="1">
      <c r="B593" s="243"/>
      <c r="C593" s="244"/>
      <c r="D593" s="245" t="s">
        <v>176</v>
      </c>
      <c r="E593" s="246" t="s">
        <v>1</v>
      </c>
      <c r="F593" s="247" t="s">
        <v>1163</v>
      </c>
      <c r="G593" s="244"/>
      <c r="H593" s="246" t="s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AT593" s="253" t="s">
        <v>176</v>
      </c>
      <c r="AU593" s="253" t="s">
        <v>85</v>
      </c>
      <c r="AV593" s="12" t="s">
        <v>85</v>
      </c>
      <c r="AW593" s="12" t="s">
        <v>32</v>
      </c>
      <c r="AX593" s="12" t="s">
        <v>78</v>
      </c>
      <c r="AY593" s="253" t="s">
        <v>166</v>
      </c>
    </row>
    <row r="594" s="13" customFormat="1">
      <c r="B594" s="254"/>
      <c r="C594" s="255"/>
      <c r="D594" s="245" t="s">
        <v>176</v>
      </c>
      <c r="E594" s="256" t="s">
        <v>1</v>
      </c>
      <c r="F594" s="257" t="s">
        <v>790</v>
      </c>
      <c r="G594" s="255"/>
      <c r="H594" s="258">
        <v>180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AT594" s="264" t="s">
        <v>176</v>
      </c>
      <c r="AU594" s="264" t="s">
        <v>85</v>
      </c>
      <c r="AV594" s="13" t="s">
        <v>87</v>
      </c>
      <c r="AW594" s="13" t="s">
        <v>32</v>
      </c>
      <c r="AX594" s="13" t="s">
        <v>78</v>
      </c>
      <c r="AY594" s="264" t="s">
        <v>166</v>
      </c>
    </row>
    <row r="595" s="12" customFormat="1">
      <c r="B595" s="243"/>
      <c r="C595" s="244"/>
      <c r="D595" s="245" t="s">
        <v>176</v>
      </c>
      <c r="E595" s="246" t="s">
        <v>1</v>
      </c>
      <c r="F595" s="247" t="s">
        <v>1164</v>
      </c>
      <c r="G595" s="244"/>
      <c r="H595" s="246" t="s">
        <v>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AT595" s="253" t="s">
        <v>176</v>
      </c>
      <c r="AU595" s="253" t="s">
        <v>85</v>
      </c>
      <c r="AV595" s="12" t="s">
        <v>85</v>
      </c>
      <c r="AW595" s="12" t="s">
        <v>32</v>
      </c>
      <c r="AX595" s="12" t="s">
        <v>78</v>
      </c>
      <c r="AY595" s="253" t="s">
        <v>166</v>
      </c>
    </row>
    <row r="596" s="13" customFormat="1">
      <c r="B596" s="254"/>
      <c r="C596" s="255"/>
      <c r="D596" s="245" t="s">
        <v>176</v>
      </c>
      <c r="E596" s="256" t="s">
        <v>1</v>
      </c>
      <c r="F596" s="257" t="s">
        <v>221</v>
      </c>
      <c r="G596" s="255"/>
      <c r="H596" s="258">
        <v>30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AT596" s="264" t="s">
        <v>176</v>
      </c>
      <c r="AU596" s="264" t="s">
        <v>85</v>
      </c>
      <c r="AV596" s="13" t="s">
        <v>87</v>
      </c>
      <c r="AW596" s="13" t="s">
        <v>32</v>
      </c>
      <c r="AX596" s="13" t="s">
        <v>78</v>
      </c>
      <c r="AY596" s="264" t="s">
        <v>166</v>
      </c>
    </row>
    <row r="597" s="12" customFormat="1">
      <c r="B597" s="243"/>
      <c r="C597" s="244"/>
      <c r="D597" s="245" t="s">
        <v>176</v>
      </c>
      <c r="E597" s="246" t="s">
        <v>1</v>
      </c>
      <c r="F597" s="247" t="s">
        <v>1165</v>
      </c>
      <c r="G597" s="244"/>
      <c r="H597" s="246" t="s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AT597" s="253" t="s">
        <v>176</v>
      </c>
      <c r="AU597" s="253" t="s">
        <v>85</v>
      </c>
      <c r="AV597" s="12" t="s">
        <v>85</v>
      </c>
      <c r="AW597" s="12" t="s">
        <v>32</v>
      </c>
      <c r="AX597" s="12" t="s">
        <v>78</v>
      </c>
      <c r="AY597" s="253" t="s">
        <v>166</v>
      </c>
    </row>
    <row r="598" s="13" customFormat="1">
      <c r="B598" s="254"/>
      <c r="C598" s="255"/>
      <c r="D598" s="245" t="s">
        <v>176</v>
      </c>
      <c r="E598" s="256" t="s">
        <v>1</v>
      </c>
      <c r="F598" s="257" t="s">
        <v>1166</v>
      </c>
      <c r="G598" s="255"/>
      <c r="H598" s="258">
        <v>45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AT598" s="264" t="s">
        <v>176</v>
      </c>
      <c r="AU598" s="264" t="s">
        <v>85</v>
      </c>
      <c r="AV598" s="13" t="s">
        <v>87</v>
      </c>
      <c r="AW598" s="13" t="s">
        <v>32</v>
      </c>
      <c r="AX598" s="13" t="s">
        <v>78</v>
      </c>
      <c r="AY598" s="264" t="s">
        <v>166</v>
      </c>
    </row>
    <row r="599" s="14" customFormat="1">
      <c r="B599" s="265"/>
      <c r="C599" s="266"/>
      <c r="D599" s="245" t="s">
        <v>176</v>
      </c>
      <c r="E599" s="267" t="s">
        <v>1</v>
      </c>
      <c r="F599" s="268" t="s">
        <v>181</v>
      </c>
      <c r="G599" s="266"/>
      <c r="H599" s="269">
        <v>465</v>
      </c>
      <c r="I599" s="270"/>
      <c r="J599" s="266"/>
      <c r="K599" s="266"/>
      <c r="L599" s="271"/>
      <c r="M599" s="272"/>
      <c r="N599" s="273"/>
      <c r="O599" s="273"/>
      <c r="P599" s="273"/>
      <c r="Q599" s="273"/>
      <c r="R599" s="273"/>
      <c r="S599" s="273"/>
      <c r="T599" s="274"/>
      <c r="AT599" s="275" t="s">
        <v>176</v>
      </c>
      <c r="AU599" s="275" t="s">
        <v>85</v>
      </c>
      <c r="AV599" s="14" t="s">
        <v>174</v>
      </c>
      <c r="AW599" s="14" t="s">
        <v>32</v>
      </c>
      <c r="AX599" s="14" t="s">
        <v>85</v>
      </c>
      <c r="AY599" s="275" t="s">
        <v>166</v>
      </c>
    </row>
    <row r="600" s="1" customFormat="1" ht="16.5" customHeight="1">
      <c r="B600" s="37"/>
      <c r="C600" s="230" t="s">
        <v>1167</v>
      </c>
      <c r="D600" s="230" t="s">
        <v>169</v>
      </c>
      <c r="E600" s="231" t="s">
        <v>1168</v>
      </c>
      <c r="F600" s="232" t="s">
        <v>1169</v>
      </c>
      <c r="G600" s="233" t="s">
        <v>1158</v>
      </c>
      <c r="H600" s="234">
        <v>60</v>
      </c>
      <c r="I600" s="235"/>
      <c r="J600" s="236">
        <f>ROUND(I600*H600,2)</f>
        <v>0</v>
      </c>
      <c r="K600" s="232" t="s">
        <v>173</v>
      </c>
      <c r="L600" s="42"/>
      <c r="M600" s="237" t="s">
        <v>1</v>
      </c>
      <c r="N600" s="238" t="s">
        <v>43</v>
      </c>
      <c r="O600" s="85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AR600" s="241" t="s">
        <v>1159</v>
      </c>
      <c r="AT600" s="241" t="s">
        <v>169</v>
      </c>
      <c r="AU600" s="241" t="s">
        <v>85</v>
      </c>
      <c r="AY600" s="16" t="s">
        <v>166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6" t="s">
        <v>85</v>
      </c>
      <c r="BK600" s="242">
        <f>ROUND(I600*H600,2)</f>
        <v>0</v>
      </c>
      <c r="BL600" s="16" t="s">
        <v>1159</v>
      </c>
      <c r="BM600" s="241" t="s">
        <v>1170</v>
      </c>
    </row>
    <row r="601" s="12" customFormat="1">
      <c r="B601" s="243"/>
      <c r="C601" s="244"/>
      <c r="D601" s="245" t="s">
        <v>176</v>
      </c>
      <c r="E601" s="246" t="s">
        <v>1</v>
      </c>
      <c r="F601" s="247" t="s">
        <v>1171</v>
      </c>
      <c r="G601" s="244"/>
      <c r="H601" s="246" t="s">
        <v>1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176</v>
      </c>
      <c r="AU601" s="253" t="s">
        <v>85</v>
      </c>
      <c r="AV601" s="12" t="s">
        <v>85</v>
      </c>
      <c r="AW601" s="12" t="s">
        <v>32</v>
      </c>
      <c r="AX601" s="12" t="s">
        <v>78</v>
      </c>
      <c r="AY601" s="253" t="s">
        <v>166</v>
      </c>
    </row>
    <row r="602" s="13" customFormat="1">
      <c r="B602" s="254"/>
      <c r="C602" s="255"/>
      <c r="D602" s="245" t="s">
        <v>176</v>
      </c>
      <c r="E602" s="256" t="s">
        <v>1</v>
      </c>
      <c r="F602" s="257" t="s">
        <v>288</v>
      </c>
      <c r="G602" s="255"/>
      <c r="H602" s="258">
        <v>60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AT602" s="264" t="s">
        <v>176</v>
      </c>
      <c r="AU602" s="264" t="s">
        <v>85</v>
      </c>
      <c r="AV602" s="13" t="s">
        <v>87</v>
      </c>
      <c r="AW602" s="13" t="s">
        <v>32</v>
      </c>
      <c r="AX602" s="13" t="s">
        <v>78</v>
      </c>
      <c r="AY602" s="264" t="s">
        <v>166</v>
      </c>
    </row>
    <row r="603" s="14" customFormat="1">
      <c r="B603" s="265"/>
      <c r="C603" s="266"/>
      <c r="D603" s="245" t="s">
        <v>176</v>
      </c>
      <c r="E603" s="267" t="s">
        <v>1</v>
      </c>
      <c r="F603" s="268" t="s">
        <v>181</v>
      </c>
      <c r="G603" s="266"/>
      <c r="H603" s="269">
        <v>60</v>
      </c>
      <c r="I603" s="270"/>
      <c r="J603" s="266"/>
      <c r="K603" s="266"/>
      <c r="L603" s="271"/>
      <c r="M603" s="272"/>
      <c r="N603" s="273"/>
      <c r="O603" s="273"/>
      <c r="P603" s="273"/>
      <c r="Q603" s="273"/>
      <c r="R603" s="273"/>
      <c r="S603" s="273"/>
      <c r="T603" s="274"/>
      <c r="AT603" s="275" t="s">
        <v>176</v>
      </c>
      <c r="AU603" s="275" t="s">
        <v>85</v>
      </c>
      <c r="AV603" s="14" t="s">
        <v>174</v>
      </c>
      <c r="AW603" s="14" t="s">
        <v>32</v>
      </c>
      <c r="AX603" s="14" t="s">
        <v>85</v>
      </c>
      <c r="AY603" s="275" t="s">
        <v>166</v>
      </c>
    </row>
    <row r="604" s="11" customFormat="1" ht="25.92" customHeight="1">
      <c r="B604" s="214"/>
      <c r="C604" s="215"/>
      <c r="D604" s="216" t="s">
        <v>77</v>
      </c>
      <c r="E604" s="217" t="s">
        <v>323</v>
      </c>
      <c r="F604" s="217" t="s">
        <v>324</v>
      </c>
      <c r="G604" s="215"/>
      <c r="H604" s="215"/>
      <c r="I604" s="218"/>
      <c r="J604" s="219">
        <f>BK604</f>
        <v>0</v>
      </c>
      <c r="K604" s="215"/>
      <c r="L604" s="220"/>
      <c r="M604" s="221"/>
      <c r="N604" s="222"/>
      <c r="O604" s="222"/>
      <c r="P604" s="223">
        <f>P605</f>
        <v>0</v>
      </c>
      <c r="Q604" s="222"/>
      <c r="R604" s="223">
        <f>R605</f>
        <v>0</v>
      </c>
      <c r="S604" s="222"/>
      <c r="T604" s="224">
        <f>T605</f>
        <v>0</v>
      </c>
      <c r="AR604" s="225" t="s">
        <v>198</v>
      </c>
      <c r="AT604" s="226" t="s">
        <v>77</v>
      </c>
      <c r="AU604" s="226" t="s">
        <v>78</v>
      </c>
      <c r="AY604" s="225" t="s">
        <v>166</v>
      </c>
      <c r="BK604" s="227">
        <f>BK605</f>
        <v>0</v>
      </c>
    </row>
    <row r="605" s="11" customFormat="1" ht="22.8" customHeight="1">
      <c r="B605" s="214"/>
      <c r="C605" s="215"/>
      <c r="D605" s="216" t="s">
        <v>77</v>
      </c>
      <c r="E605" s="228" t="s">
        <v>325</v>
      </c>
      <c r="F605" s="228" t="s">
        <v>326</v>
      </c>
      <c r="G605" s="215"/>
      <c r="H605" s="215"/>
      <c r="I605" s="218"/>
      <c r="J605" s="229">
        <f>BK605</f>
        <v>0</v>
      </c>
      <c r="K605" s="215"/>
      <c r="L605" s="220"/>
      <c r="M605" s="221"/>
      <c r="N605" s="222"/>
      <c r="O605" s="222"/>
      <c r="P605" s="223">
        <f>P606</f>
        <v>0</v>
      </c>
      <c r="Q605" s="222"/>
      <c r="R605" s="223">
        <f>R606</f>
        <v>0</v>
      </c>
      <c r="S605" s="222"/>
      <c r="T605" s="224">
        <f>T606</f>
        <v>0</v>
      </c>
      <c r="AR605" s="225" t="s">
        <v>198</v>
      </c>
      <c r="AT605" s="226" t="s">
        <v>77</v>
      </c>
      <c r="AU605" s="226" t="s">
        <v>85</v>
      </c>
      <c r="AY605" s="225" t="s">
        <v>166</v>
      </c>
      <c r="BK605" s="227">
        <f>BK606</f>
        <v>0</v>
      </c>
    </row>
    <row r="606" s="1" customFormat="1" ht="16.5" customHeight="1">
      <c r="B606" s="37"/>
      <c r="C606" s="230" t="s">
        <v>1172</v>
      </c>
      <c r="D606" s="230" t="s">
        <v>169</v>
      </c>
      <c r="E606" s="231" t="s">
        <v>327</v>
      </c>
      <c r="F606" s="232" t="s">
        <v>328</v>
      </c>
      <c r="G606" s="233" t="s">
        <v>329</v>
      </c>
      <c r="H606" s="234">
        <v>1</v>
      </c>
      <c r="I606" s="235"/>
      <c r="J606" s="236">
        <f>ROUND(I606*H606,2)</f>
        <v>0</v>
      </c>
      <c r="K606" s="232" t="s">
        <v>173</v>
      </c>
      <c r="L606" s="42"/>
      <c r="M606" s="286" t="s">
        <v>1</v>
      </c>
      <c r="N606" s="287" t="s">
        <v>43</v>
      </c>
      <c r="O606" s="288"/>
      <c r="P606" s="289">
        <f>O606*H606</f>
        <v>0</v>
      </c>
      <c r="Q606" s="289">
        <v>0</v>
      </c>
      <c r="R606" s="289">
        <f>Q606*H606</f>
        <v>0</v>
      </c>
      <c r="S606" s="289">
        <v>0</v>
      </c>
      <c r="T606" s="290">
        <f>S606*H606</f>
        <v>0</v>
      </c>
      <c r="AR606" s="241" t="s">
        <v>330</v>
      </c>
      <c r="AT606" s="241" t="s">
        <v>169</v>
      </c>
      <c r="AU606" s="241" t="s">
        <v>87</v>
      </c>
      <c r="AY606" s="16" t="s">
        <v>166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6" t="s">
        <v>85</v>
      </c>
      <c r="BK606" s="242">
        <f>ROUND(I606*H606,2)</f>
        <v>0</v>
      </c>
      <c r="BL606" s="16" t="s">
        <v>330</v>
      </c>
      <c r="BM606" s="241" t="s">
        <v>1173</v>
      </c>
    </row>
    <row r="607" s="1" customFormat="1" ht="6.96" customHeight="1">
      <c r="B607" s="60"/>
      <c r="C607" s="61"/>
      <c r="D607" s="61"/>
      <c r="E607" s="61"/>
      <c r="F607" s="61"/>
      <c r="G607" s="61"/>
      <c r="H607" s="61"/>
      <c r="I607" s="181"/>
      <c r="J607" s="61"/>
      <c r="K607" s="61"/>
      <c r="L607" s="42"/>
    </row>
  </sheetData>
  <sheetProtection sheet="1" autoFilter="0" formatColumns="0" formatRows="0" objects="1" scenarios="1" spinCount="100000" saltValue="1+zuEYBql5nAyjdAaDSUCvDgvw+0j3tDWu2MCVcFJHbobAht8hgNdSyB7FOT6oThREURjzcdOlYLZKz6Exd99A==" hashValue="i2GLu5O7akpoVmq4bJomoLH1Ge09IW2YWdjJcFk8HFqOJYz1FwO2cmQCvgNXdNba2wZWfo0L798/VclLnhJJBA==" algorithmName="SHA-512" password="CC35"/>
  <autoFilter ref="C147:K60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119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1177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ROUND((SUM(BE132:BE216)),  2)</f>
        <v>0</v>
      </c>
      <c r="I35" s="162">
        <v>0.20999999999999999</v>
      </c>
      <c r="J35" s="161">
        <f>ROUND(((SUM(BE132:BE216))*I35),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ROUND((SUM(BF132:BF216)),  2)</f>
        <v>0</v>
      </c>
      <c r="I36" s="162">
        <v>0.14999999999999999</v>
      </c>
      <c r="J36" s="161">
        <f>ROUND(((SUM(BF132:BF216))*I36),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ROUND((SUM(BG132:BG216)),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ROUND((SUM(BH132:BH216)),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ROUND((SUM(BI132:BI216)),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03a - NEINV - Pokoje 1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142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143</v>
      </c>
      <c r="E102" s="200"/>
      <c r="F102" s="200"/>
      <c r="G102" s="200"/>
      <c r="H102" s="200"/>
      <c r="I102" s="201"/>
      <c r="J102" s="202">
        <f>J147</f>
        <v>0</v>
      </c>
      <c r="K102" s="127"/>
      <c r="L102" s="203"/>
    </row>
    <row r="103" s="8" customFormat="1" ht="24.96" customHeight="1">
      <c r="B103" s="191"/>
      <c r="C103" s="192"/>
      <c r="D103" s="193" t="s">
        <v>144</v>
      </c>
      <c r="E103" s="194"/>
      <c r="F103" s="194"/>
      <c r="G103" s="194"/>
      <c r="H103" s="194"/>
      <c r="I103" s="195"/>
      <c r="J103" s="196">
        <f>J149</f>
        <v>0</v>
      </c>
      <c r="K103" s="192"/>
      <c r="L103" s="197"/>
    </row>
    <row r="104" s="9" customFormat="1" ht="19.92" customHeight="1">
      <c r="B104" s="198"/>
      <c r="C104" s="127"/>
      <c r="D104" s="199" t="s">
        <v>345</v>
      </c>
      <c r="E104" s="200"/>
      <c r="F104" s="200"/>
      <c r="G104" s="200"/>
      <c r="H104" s="200"/>
      <c r="I104" s="201"/>
      <c r="J104" s="202">
        <f>J150</f>
        <v>0</v>
      </c>
      <c r="K104" s="127"/>
      <c r="L104" s="203"/>
    </row>
    <row r="105" s="9" customFormat="1" ht="19.92" customHeight="1">
      <c r="B105" s="198"/>
      <c r="C105" s="127"/>
      <c r="D105" s="199" t="s">
        <v>346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349</v>
      </c>
      <c r="E106" s="200"/>
      <c r="F106" s="200"/>
      <c r="G106" s="200"/>
      <c r="H106" s="200"/>
      <c r="I106" s="201"/>
      <c r="J106" s="202">
        <f>J175</f>
        <v>0</v>
      </c>
      <c r="K106" s="127"/>
      <c r="L106" s="203"/>
    </row>
    <row r="107" s="9" customFormat="1" ht="19.92" customHeight="1">
      <c r="B107" s="198"/>
      <c r="C107" s="127"/>
      <c r="D107" s="199" t="s">
        <v>351</v>
      </c>
      <c r="E107" s="200"/>
      <c r="F107" s="200"/>
      <c r="G107" s="200"/>
      <c r="H107" s="200"/>
      <c r="I107" s="201"/>
      <c r="J107" s="202">
        <f>J200</f>
        <v>0</v>
      </c>
      <c r="K107" s="127"/>
      <c r="L107" s="203"/>
    </row>
    <row r="108" s="9" customFormat="1" ht="19.92" customHeight="1">
      <c r="B108" s="198"/>
      <c r="C108" s="127"/>
      <c r="D108" s="199" t="s">
        <v>352</v>
      </c>
      <c r="E108" s="200"/>
      <c r="F108" s="200"/>
      <c r="G108" s="200"/>
      <c r="H108" s="200"/>
      <c r="I108" s="201"/>
      <c r="J108" s="202">
        <f>J206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J214</f>
        <v>0</v>
      </c>
      <c r="K109" s="192"/>
      <c r="L109" s="197"/>
    </row>
    <row r="110" s="9" customFormat="1" ht="19.92" customHeight="1">
      <c r="B110" s="198"/>
      <c r="C110" s="127"/>
      <c r="D110" s="199" t="s">
        <v>1178</v>
      </c>
      <c r="E110" s="200"/>
      <c r="F110" s="200"/>
      <c r="G110" s="200"/>
      <c r="H110" s="200"/>
      <c r="I110" s="201"/>
      <c r="J110" s="202">
        <f>J215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335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03a - NEINV - Pokoje 1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P133+P149+P214</f>
        <v>0</v>
      </c>
      <c r="Q132" s="98"/>
      <c r="R132" s="211">
        <f>R133+R149+R214</f>
        <v>12.288929999999999</v>
      </c>
      <c r="S132" s="98"/>
      <c r="T132" s="212">
        <f>T133+T149+T214</f>
        <v>6.0665000000000004</v>
      </c>
      <c r="AT132" s="16" t="s">
        <v>77</v>
      </c>
      <c r="AU132" s="16" t="s">
        <v>138</v>
      </c>
      <c r="BK132" s="213">
        <f>BK133+BK149+BK214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P134+P141+P147</f>
        <v>0</v>
      </c>
      <c r="Q133" s="222"/>
      <c r="R133" s="223">
        <f>R134+R141+R147</f>
        <v>5.5709999999999997</v>
      </c>
      <c r="S133" s="222"/>
      <c r="T133" s="224">
        <f>T134+T141+T147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BK134+BK141+BK147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5.5709999999999997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24" customHeight="1">
      <c r="B135" s="37"/>
      <c r="C135" s="230" t="s">
        <v>85</v>
      </c>
      <c r="D135" s="230" t="s">
        <v>169</v>
      </c>
      <c r="E135" s="231" t="s">
        <v>1179</v>
      </c>
      <c r="F135" s="232" t="s">
        <v>1180</v>
      </c>
      <c r="G135" s="233" t="s">
        <v>172</v>
      </c>
      <c r="H135" s="234">
        <v>570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0.0030000000000000001</v>
      </c>
      <c r="R135" s="239">
        <f>Q135*H135</f>
        <v>1.71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1181</v>
      </c>
    </row>
    <row r="136" s="13" customFormat="1">
      <c r="B136" s="254"/>
      <c r="C136" s="255"/>
      <c r="D136" s="245" t="s">
        <v>176</v>
      </c>
      <c r="E136" s="256" t="s">
        <v>1</v>
      </c>
      <c r="F136" s="257" t="s">
        <v>1182</v>
      </c>
      <c r="G136" s="255"/>
      <c r="H136" s="258">
        <v>570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176</v>
      </c>
      <c r="AU136" s="264" t="s">
        <v>87</v>
      </c>
      <c r="AV136" s="13" t="s">
        <v>87</v>
      </c>
      <c r="AW136" s="13" t="s">
        <v>32</v>
      </c>
      <c r="AX136" s="13" t="s">
        <v>78</v>
      </c>
      <c r="AY136" s="264" t="s">
        <v>166</v>
      </c>
    </row>
    <row r="137" s="14" customFormat="1">
      <c r="B137" s="265"/>
      <c r="C137" s="266"/>
      <c r="D137" s="245" t="s">
        <v>176</v>
      </c>
      <c r="E137" s="267" t="s">
        <v>1</v>
      </c>
      <c r="F137" s="268" t="s">
        <v>181</v>
      </c>
      <c r="G137" s="266"/>
      <c r="H137" s="269">
        <v>570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176</v>
      </c>
      <c r="AU137" s="275" t="s">
        <v>87</v>
      </c>
      <c r="AV137" s="14" t="s">
        <v>174</v>
      </c>
      <c r="AW137" s="14" t="s">
        <v>32</v>
      </c>
      <c r="AX137" s="14" t="s">
        <v>85</v>
      </c>
      <c r="AY137" s="275" t="s">
        <v>166</v>
      </c>
    </row>
    <row r="138" s="1" customFormat="1" ht="24" customHeight="1">
      <c r="B138" s="37"/>
      <c r="C138" s="230" t="s">
        <v>87</v>
      </c>
      <c r="D138" s="230" t="s">
        <v>169</v>
      </c>
      <c r="E138" s="231" t="s">
        <v>405</v>
      </c>
      <c r="F138" s="232" t="s">
        <v>406</v>
      </c>
      <c r="G138" s="233" t="s">
        <v>172</v>
      </c>
      <c r="H138" s="234">
        <v>1287</v>
      </c>
      <c r="I138" s="235"/>
      <c r="J138" s="236">
        <f>ROUND(I138*H138,2)</f>
        <v>0</v>
      </c>
      <c r="K138" s="232" t="s">
        <v>173</v>
      </c>
      <c r="L138" s="42"/>
      <c r="M138" s="237" t="s">
        <v>1</v>
      </c>
      <c r="N138" s="238" t="s">
        <v>43</v>
      </c>
      <c r="O138" s="85"/>
      <c r="P138" s="239">
        <f>O138*H138</f>
        <v>0</v>
      </c>
      <c r="Q138" s="239">
        <v>0.0030000000000000001</v>
      </c>
      <c r="R138" s="239">
        <f>Q138*H138</f>
        <v>3.8610000000000002</v>
      </c>
      <c r="S138" s="239">
        <v>0</v>
      </c>
      <c r="T138" s="240">
        <f>S138*H138</f>
        <v>0</v>
      </c>
      <c r="AR138" s="241" t="s">
        <v>174</v>
      </c>
      <c r="AT138" s="241" t="s">
        <v>169</v>
      </c>
      <c r="AU138" s="241" t="s">
        <v>87</v>
      </c>
      <c r="AY138" s="16" t="s">
        <v>166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85</v>
      </c>
      <c r="BK138" s="242">
        <f>ROUND(I138*H138,2)</f>
        <v>0</v>
      </c>
      <c r="BL138" s="16" t="s">
        <v>174</v>
      </c>
      <c r="BM138" s="241" t="s">
        <v>1183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1184</v>
      </c>
      <c r="G139" s="255"/>
      <c r="H139" s="258">
        <v>1287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1287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187</v>
      </c>
      <c r="F141" s="228" t="s">
        <v>188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SUM(P142:P146)</f>
        <v>0</v>
      </c>
      <c r="Q141" s="222"/>
      <c r="R141" s="223">
        <f>SUM(R142:R146)</f>
        <v>0</v>
      </c>
      <c r="S141" s="222"/>
      <c r="T141" s="224">
        <f>SUM(T142:T146)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SUM(BK142:BK146)</f>
        <v>0</v>
      </c>
    </row>
    <row r="142" s="1" customFormat="1" ht="24" customHeight="1">
      <c r="B142" s="37"/>
      <c r="C142" s="230" t="s">
        <v>189</v>
      </c>
      <c r="D142" s="230" t="s">
        <v>169</v>
      </c>
      <c r="E142" s="231" t="s">
        <v>190</v>
      </c>
      <c r="F142" s="232" t="s">
        <v>191</v>
      </c>
      <c r="G142" s="233" t="s">
        <v>192</v>
      </c>
      <c r="H142" s="234">
        <v>6.0670000000000002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1185</v>
      </c>
    </row>
    <row r="143" s="1" customFormat="1" ht="24" customHeight="1">
      <c r="B143" s="37"/>
      <c r="C143" s="230" t="s">
        <v>174</v>
      </c>
      <c r="D143" s="230" t="s">
        <v>169</v>
      </c>
      <c r="E143" s="231" t="s">
        <v>194</v>
      </c>
      <c r="F143" s="232" t="s">
        <v>195</v>
      </c>
      <c r="G143" s="233" t="s">
        <v>192</v>
      </c>
      <c r="H143" s="234">
        <v>182.00999999999999</v>
      </c>
      <c r="I143" s="235"/>
      <c r="J143" s="236">
        <f>ROUND(I143*H143,2)</f>
        <v>0</v>
      </c>
      <c r="K143" s="232" t="s">
        <v>173</v>
      </c>
      <c r="L143" s="42"/>
      <c r="M143" s="237" t="s">
        <v>1</v>
      </c>
      <c r="N143" s="238" t="s">
        <v>43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174</v>
      </c>
      <c r="AT143" s="241" t="s">
        <v>169</v>
      </c>
      <c r="AU143" s="241" t="s">
        <v>87</v>
      </c>
      <c r="AY143" s="16" t="s">
        <v>166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85</v>
      </c>
      <c r="BK143" s="242">
        <f>ROUND(I143*H143,2)</f>
        <v>0</v>
      </c>
      <c r="BL143" s="16" t="s">
        <v>174</v>
      </c>
      <c r="BM143" s="241" t="s">
        <v>1186</v>
      </c>
    </row>
    <row r="144" s="13" customFormat="1">
      <c r="B144" s="254"/>
      <c r="C144" s="255"/>
      <c r="D144" s="245" t="s">
        <v>176</v>
      </c>
      <c r="E144" s="255"/>
      <c r="F144" s="257" t="s">
        <v>1187</v>
      </c>
      <c r="G144" s="255"/>
      <c r="H144" s="258">
        <v>182.00999999999999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176</v>
      </c>
      <c r="AU144" s="264" t="s">
        <v>87</v>
      </c>
      <c r="AV144" s="13" t="s">
        <v>87</v>
      </c>
      <c r="AW144" s="13" t="s">
        <v>4</v>
      </c>
      <c r="AX144" s="13" t="s">
        <v>85</v>
      </c>
      <c r="AY144" s="264" t="s">
        <v>166</v>
      </c>
    </row>
    <row r="145" s="1" customFormat="1" ht="24" customHeight="1">
      <c r="B145" s="37"/>
      <c r="C145" s="230" t="s">
        <v>198</v>
      </c>
      <c r="D145" s="230" t="s">
        <v>169</v>
      </c>
      <c r="E145" s="231" t="s">
        <v>199</v>
      </c>
      <c r="F145" s="232" t="s">
        <v>200</v>
      </c>
      <c r="G145" s="233" t="s">
        <v>192</v>
      </c>
      <c r="H145" s="234">
        <v>6.0670000000000002</v>
      </c>
      <c r="I145" s="235"/>
      <c r="J145" s="236">
        <f>ROUND(I145*H145,2)</f>
        <v>0</v>
      </c>
      <c r="K145" s="232" t="s">
        <v>173</v>
      </c>
      <c r="L145" s="42"/>
      <c r="M145" s="237" t="s">
        <v>1</v>
      </c>
      <c r="N145" s="238" t="s">
        <v>43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174</v>
      </c>
      <c r="AT145" s="241" t="s">
        <v>169</v>
      </c>
      <c r="AU145" s="241" t="s">
        <v>87</v>
      </c>
      <c r="AY145" s="16" t="s">
        <v>166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85</v>
      </c>
      <c r="BK145" s="242">
        <f>ROUND(I145*H145,2)</f>
        <v>0</v>
      </c>
      <c r="BL145" s="16" t="s">
        <v>174</v>
      </c>
      <c r="BM145" s="241" t="s">
        <v>1188</v>
      </c>
    </row>
    <row r="146" s="1" customFormat="1" ht="24" customHeight="1">
      <c r="B146" s="37"/>
      <c r="C146" s="230" t="s">
        <v>167</v>
      </c>
      <c r="D146" s="230" t="s">
        <v>169</v>
      </c>
      <c r="E146" s="231" t="s">
        <v>202</v>
      </c>
      <c r="F146" s="232" t="s">
        <v>203</v>
      </c>
      <c r="G146" s="233" t="s">
        <v>192</v>
      </c>
      <c r="H146" s="234">
        <v>6.0670000000000002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1189</v>
      </c>
    </row>
    <row r="147" s="11" customFormat="1" ht="22.8" customHeight="1">
      <c r="B147" s="214"/>
      <c r="C147" s="215"/>
      <c r="D147" s="216" t="s">
        <v>77</v>
      </c>
      <c r="E147" s="228" t="s">
        <v>205</v>
      </c>
      <c r="F147" s="228" t="s">
        <v>206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P148</f>
        <v>0</v>
      </c>
      <c r="Q147" s="222"/>
      <c r="R147" s="223">
        <f>R148</f>
        <v>0</v>
      </c>
      <c r="S147" s="222"/>
      <c r="T147" s="224">
        <f>T148</f>
        <v>0</v>
      </c>
      <c r="AR147" s="225" t="s">
        <v>85</v>
      </c>
      <c r="AT147" s="226" t="s">
        <v>77</v>
      </c>
      <c r="AU147" s="226" t="s">
        <v>85</v>
      </c>
      <c r="AY147" s="225" t="s">
        <v>166</v>
      </c>
      <c r="BK147" s="227">
        <f>BK148</f>
        <v>0</v>
      </c>
    </row>
    <row r="148" s="1" customFormat="1" ht="24" customHeight="1">
      <c r="B148" s="37"/>
      <c r="C148" s="230" t="s">
        <v>207</v>
      </c>
      <c r="D148" s="230" t="s">
        <v>169</v>
      </c>
      <c r="E148" s="231" t="s">
        <v>511</v>
      </c>
      <c r="F148" s="232" t="s">
        <v>512</v>
      </c>
      <c r="G148" s="233" t="s">
        <v>192</v>
      </c>
      <c r="H148" s="234">
        <v>5.5890000000000004</v>
      </c>
      <c r="I148" s="235"/>
      <c r="J148" s="236">
        <f>ROUND(I148*H148,2)</f>
        <v>0</v>
      </c>
      <c r="K148" s="232" t="s">
        <v>173</v>
      </c>
      <c r="L148" s="42"/>
      <c r="M148" s="237" t="s">
        <v>1</v>
      </c>
      <c r="N148" s="238" t="s">
        <v>43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174</v>
      </c>
      <c r="AT148" s="241" t="s">
        <v>169</v>
      </c>
      <c r="AU148" s="241" t="s">
        <v>87</v>
      </c>
      <c r="AY148" s="16" t="s">
        <v>166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85</v>
      </c>
      <c r="BK148" s="242">
        <f>ROUND(I148*H148,2)</f>
        <v>0</v>
      </c>
      <c r="BL148" s="16" t="s">
        <v>174</v>
      </c>
      <c r="BM148" s="241" t="s">
        <v>1190</v>
      </c>
    </row>
    <row r="149" s="11" customFormat="1" ht="25.92" customHeight="1">
      <c r="B149" s="214"/>
      <c r="C149" s="215"/>
      <c r="D149" s="216" t="s">
        <v>77</v>
      </c>
      <c r="E149" s="217" t="s">
        <v>211</v>
      </c>
      <c r="F149" s="217" t="s">
        <v>212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P150+P154+P175+P200+P206</f>
        <v>0</v>
      </c>
      <c r="Q149" s="222"/>
      <c r="R149" s="223">
        <f>R150+R154+R175+R200+R206</f>
        <v>6.7179299999999991</v>
      </c>
      <c r="S149" s="222"/>
      <c r="T149" s="224">
        <f>T150+T154+T175+T200+T206</f>
        <v>6.0665000000000004</v>
      </c>
      <c r="AR149" s="225" t="s">
        <v>87</v>
      </c>
      <c r="AT149" s="226" t="s">
        <v>77</v>
      </c>
      <c r="AU149" s="226" t="s">
        <v>78</v>
      </c>
      <c r="AY149" s="225" t="s">
        <v>166</v>
      </c>
      <c r="BK149" s="227">
        <f>BK150+BK154+BK175+BK200+BK206</f>
        <v>0</v>
      </c>
    </row>
    <row r="150" s="11" customFormat="1" ht="22.8" customHeight="1">
      <c r="B150" s="214"/>
      <c r="C150" s="215"/>
      <c r="D150" s="216" t="s">
        <v>77</v>
      </c>
      <c r="E150" s="228" t="s">
        <v>811</v>
      </c>
      <c r="F150" s="228" t="s">
        <v>812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SUM(P151:P153)</f>
        <v>0</v>
      </c>
      <c r="Q150" s="222"/>
      <c r="R150" s="223">
        <f>SUM(R151:R153)</f>
        <v>0.0012000000000000001</v>
      </c>
      <c r="S150" s="222"/>
      <c r="T150" s="224">
        <f>SUM(T151:T153)</f>
        <v>0</v>
      </c>
      <c r="AR150" s="225" t="s">
        <v>87</v>
      </c>
      <c r="AT150" s="226" t="s">
        <v>77</v>
      </c>
      <c r="AU150" s="226" t="s">
        <v>85</v>
      </c>
      <c r="AY150" s="225" t="s">
        <v>166</v>
      </c>
      <c r="BK150" s="227">
        <f>SUM(BK151:BK153)</f>
        <v>0</v>
      </c>
    </row>
    <row r="151" s="1" customFormat="1" ht="16.5" customHeight="1">
      <c r="B151" s="37"/>
      <c r="C151" s="230" t="s">
        <v>215</v>
      </c>
      <c r="D151" s="230" t="s">
        <v>169</v>
      </c>
      <c r="E151" s="231" t="s">
        <v>1191</v>
      </c>
      <c r="F151" s="232" t="s">
        <v>1192</v>
      </c>
      <c r="G151" s="233" t="s">
        <v>218</v>
      </c>
      <c r="H151" s="234">
        <v>60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2.0000000000000002E-05</v>
      </c>
      <c r="R151" s="239">
        <f>Q151*H151</f>
        <v>0.0012000000000000001</v>
      </c>
      <c r="S151" s="239">
        <v>0</v>
      </c>
      <c r="T151" s="240">
        <f>S151*H151</f>
        <v>0</v>
      </c>
      <c r="AR151" s="241" t="s">
        <v>219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219</v>
      </c>
      <c r="BM151" s="241" t="s">
        <v>1193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288</v>
      </c>
      <c r="G152" s="255"/>
      <c r="H152" s="258">
        <v>60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60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1" customFormat="1" ht="22.8" customHeight="1">
      <c r="B154" s="214"/>
      <c r="C154" s="215"/>
      <c r="D154" s="216" t="s">
        <v>77</v>
      </c>
      <c r="E154" s="228" t="s">
        <v>825</v>
      </c>
      <c r="F154" s="228" t="s">
        <v>826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SUM(P155:P174)</f>
        <v>0</v>
      </c>
      <c r="Q154" s="222"/>
      <c r="R154" s="223">
        <f>SUM(R155:R174)</f>
        <v>0.25019999999999998</v>
      </c>
      <c r="S154" s="222"/>
      <c r="T154" s="224">
        <f>SUM(T155:T174)</f>
        <v>4.2840000000000007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SUM(BK155:BK174)</f>
        <v>0</v>
      </c>
    </row>
    <row r="155" s="1" customFormat="1" ht="16.5" customHeight="1">
      <c r="B155" s="37"/>
      <c r="C155" s="230" t="s">
        <v>182</v>
      </c>
      <c r="D155" s="230" t="s">
        <v>169</v>
      </c>
      <c r="E155" s="231" t="s">
        <v>1194</v>
      </c>
      <c r="F155" s="232" t="s">
        <v>1195</v>
      </c>
      <c r="G155" s="233" t="s">
        <v>172</v>
      </c>
      <c r="H155" s="234">
        <v>180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</v>
      </c>
      <c r="R155" s="239">
        <f>Q155*H155</f>
        <v>0</v>
      </c>
      <c r="S155" s="239">
        <v>0.023800000000000002</v>
      </c>
      <c r="T155" s="240">
        <f>S155*H155</f>
        <v>4.2840000000000007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1196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1197</v>
      </c>
      <c r="G156" s="255"/>
      <c r="H156" s="258">
        <v>180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180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16.5" customHeight="1">
      <c r="B158" s="37"/>
      <c r="C158" s="230" t="s">
        <v>227</v>
      </c>
      <c r="D158" s="230" t="s">
        <v>169</v>
      </c>
      <c r="E158" s="231" t="s">
        <v>1198</v>
      </c>
      <c r="F158" s="232" t="s">
        <v>1199</v>
      </c>
      <c r="G158" s="233" t="s">
        <v>172</v>
      </c>
      <c r="H158" s="234">
        <v>180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0.00139</v>
      </c>
      <c r="R158" s="239">
        <f>Q158*H158</f>
        <v>0.25019999999999998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1200</v>
      </c>
    </row>
    <row r="159" s="12" customFormat="1">
      <c r="B159" s="243"/>
      <c r="C159" s="244"/>
      <c r="D159" s="245" t="s">
        <v>176</v>
      </c>
      <c r="E159" s="246" t="s">
        <v>1</v>
      </c>
      <c r="F159" s="247" t="s">
        <v>1201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176</v>
      </c>
      <c r="AU159" s="253" t="s">
        <v>87</v>
      </c>
      <c r="AV159" s="12" t="s">
        <v>85</v>
      </c>
      <c r="AW159" s="12" t="s">
        <v>32</v>
      </c>
      <c r="AX159" s="12" t="s">
        <v>78</v>
      </c>
      <c r="AY159" s="253" t="s">
        <v>166</v>
      </c>
    </row>
    <row r="160" s="13" customFormat="1">
      <c r="B160" s="254"/>
      <c r="C160" s="255"/>
      <c r="D160" s="245" t="s">
        <v>176</v>
      </c>
      <c r="E160" s="256" t="s">
        <v>1</v>
      </c>
      <c r="F160" s="257" t="s">
        <v>1197</v>
      </c>
      <c r="G160" s="255"/>
      <c r="H160" s="258">
        <v>180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176</v>
      </c>
      <c r="AU160" s="264" t="s">
        <v>87</v>
      </c>
      <c r="AV160" s="13" t="s">
        <v>87</v>
      </c>
      <c r="AW160" s="13" t="s">
        <v>32</v>
      </c>
      <c r="AX160" s="13" t="s">
        <v>78</v>
      </c>
      <c r="AY160" s="264" t="s">
        <v>166</v>
      </c>
    </row>
    <row r="161" s="14" customFormat="1">
      <c r="B161" s="265"/>
      <c r="C161" s="266"/>
      <c r="D161" s="245" t="s">
        <v>176</v>
      </c>
      <c r="E161" s="267" t="s">
        <v>1</v>
      </c>
      <c r="F161" s="268" t="s">
        <v>181</v>
      </c>
      <c r="G161" s="266"/>
      <c r="H161" s="269">
        <v>180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AT161" s="275" t="s">
        <v>176</v>
      </c>
      <c r="AU161" s="275" t="s">
        <v>87</v>
      </c>
      <c r="AV161" s="14" t="s">
        <v>174</v>
      </c>
      <c r="AW161" s="14" t="s">
        <v>32</v>
      </c>
      <c r="AX161" s="14" t="s">
        <v>85</v>
      </c>
      <c r="AY161" s="275" t="s">
        <v>166</v>
      </c>
    </row>
    <row r="162" s="1" customFormat="1" ht="16.5" customHeight="1">
      <c r="B162" s="37"/>
      <c r="C162" s="230" t="s">
        <v>231</v>
      </c>
      <c r="D162" s="230" t="s">
        <v>169</v>
      </c>
      <c r="E162" s="231" t="s">
        <v>1202</v>
      </c>
      <c r="F162" s="232" t="s">
        <v>1203</v>
      </c>
      <c r="G162" s="233" t="s">
        <v>218</v>
      </c>
      <c r="H162" s="234">
        <v>60</v>
      </c>
      <c r="I162" s="235"/>
      <c r="J162" s="236">
        <f>ROUND(I162*H162,2)</f>
        <v>0</v>
      </c>
      <c r="K162" s="232" t="s">
        <v>1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1204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288</v>
      </c>
      <c r="G163" s="255"/>
      <c r="H163" s="258">
        <v>60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60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16.5" customHeight="1">
      <c r="B165" s="37"/>
      <c r="C165" s="230" t="s">
        <v>236</v>
      </c>
      <c r="D165" s="230" t="s">
        <v>169</v>
      </c>
      <c r="E165" s="231" t="s">
        <v>1205</v>
      </c>
      <c r="F165" s="232" t="s">
        <v>1206</v>
      </c>
      <c r="G165" s="233" t="s">
        <v>218</v>
      </c>
      <c r="H165" s="234">
        <v>60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1207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288</v>
      </c>
      <c r="G166" s="255"/>
      <c r="H166" s="258">
        <v>60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60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16.5" customHeight="1">
      <c r="B168" s="37"/>
      <c r="C168" s="230" t="s">
        <v>240</v>
      </c>
      <c r="D168" s="230" t="s">
        <v>169</v>
      </c>
      <c r="E168" s="231" t="s">
        <v>1208</v>
      </c>
      <c r="F168" s="232" t="s">
        <v>1209</v>
      </c>
      <c r="G168" s="233" t="s">
        <v>280</v>
      </c>
      <c r="H168" s="234">
        <v>1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1210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85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244</v>
      </c>
      <c r="D171" s="230" t="s">
        <v>169</v>
      </c>
      <c r="E171" s="231" t="s">
        <v>1211</v>
      </c>
      <c r="F171" s="232" t="s">
        <v>1212</v>
      </c>
      <c r="G171" s="233" t="s">
        <v>280</v>
      </c>
      <c r="H171" s="234">
        <v>120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1213</v>
      </c>
    </row>
    <row r="172" s="13" customFormat="1">
      <c r="B172" s="254"/>
      <c r="C172" s="255"/>
      <c r="D172" s="245" t="s">
        <v>176</v>
      </c>
      <c r="E172" s="256" t="s">
        <v>1</v>
      </c>
      <c r="F172" s="257" t="s">
        <v>1214</v>
      </c>
      <c r="G172" s="255"/>
      <c r="H172" s="258">
        <v>120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176</v>
      </c>
      <c r="AU172" s="264" t="s">
        <v>87</v>
      </c>
      <c r="AV172" s="13" t="s">
        <v>87</v>
      </c>
      <c r="AW172" s="13" t="s">
        <v>32</v>
      </c>
      <c r="AX172" s="13" t="s">
        <v>78</v>
      </c>
      <c r="AY172" s="264" t="s">
        <v>166</v>
      </c>
    </row>
    <row r="173" s="14" customFormat="1">
      <c r="B173" s="265"/>
      <c r="C173" s="266"/>
      <c r="D173" s="245" t="s">
        <v>176</v>
      </c>
      <c r="E173" s="267" t="s">
        <v>1</v>
      </c>
      <c r="F173" s="268" t="s">
        <v>181</v>
      </c>
      <c r="G173" s="266"/>
      <c r="H173" s="269">
        <v>120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176</v>
      </c>
      <c r="AU173" s="275" t="s">
        <v>87</v>
      </c>
      <c r="AV173" s="14" t="s">
        <v>174</v>
      </c>
      <c r="AW173" s="14" t="s">
        <v>32</v>
      </c>
      <c r="AX173" s="14" t="s">
        <v>85</v>
      </c>
      <c r="AY173" s="275" t="s">
        <v>166</v>
      </c>
    </row>
    <row r="174" s="1" customFormat="1" ht="24" customHeight="1">
      <c r="B174" s="37"/>
      <c r="C174" s="230" t="s">
        <v>8</v>
      </c>
      <c r="D174" s="230" t="s">
        <v>169</v>
      </c>
      <c r="E174" s="231" t="s">
        <v>832</v>
      </c>
      <c r="F174" s="232" t="s">
        <v>833</v>
      </c>
      <c r="G174" s="233" t="s">
        <v>192</v>
      </c>
      <c r="H174" s="234">
        <v>0.25</v>
      </c>
      <c r="I174" s="235"/>
      <c r="J174" s="236">
        <f>ROUND(I174*H174,2)</f>
        <v>0</v>
      </c>
      <c r="K174" s="232" t="s">
        <v>173</v>
      </c>
      <c r="L174" s="42"/>
      <c r="M174" s="237" t="s">
        <v>1</v>
      </c>
      <c r="N174" s="238" t="s">
        <v>43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219</v>
      </c>
      <c r="AT174" s="241" t="s">
        <v>169</v>
      </c>
      <c r="AU174" s="241" t="s">
        <v>87</v>
      </c>
      <c r="AY174" s="16" t="s">
        <v>166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85</v>
      </c>
      <c r="BK174" s="242">
        <f>ROUND(I174*H174,2)</f>
        <v>0</v>
      </c>
      <c r="BL174" s="16" t="s">
        <v>219</v>
      </c>
      <c r="BM174" s="241" t="s">
        <v>1215</v>
      </c>
    </row>
    <row r="175" s="11" customFormat="1" ht="22.8" customHeight="1">
      <c r="B175" s="214"/>
      <c r="C175" s="215"/>
      <c r="D175" s="216" t="s">
        <v>77</v>
      </c>
      <c r="E175" s="228" t="s">
        <v>1011</v>
      </c>
      <c r="F175" s="228" t="s">
        <v>1012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SUM(P176:P199)</f>
        <v>0</v>
      </c>
      <c r="Q175" s="222"/>
      <c r="R175" s="223">
        <f>SUM(R176:R199)</f>
        <v>5.1256799999999991</v>
      </c>
      <c r="S175" s="222"/>
      <c r="T175" s="224">
        <f>SUM(T176:T199)</f>
        <v>1.425</v>
      </c>
      <c r="AR175" s="225" t="s">
        <v>87</v>
      </c>
      <c r="AT175" s="226" t="s">
        <v>77</v>
      </c>
      <c r="AU175" s="226" t="s">
        <v>85</v>
      </c>
      <c r="AY175" s="225" t="s">
        <v>166</v>
      </c>
      <c r="BK175" s="227">
        <f>SUM(BK176:BK199)</f>
        <v>0</v>
      </c>
    </row>
    <row r="176" s="1" customFormat="1" ht="24" customHeight="1">
      <c r="B176" s="37"/>
      <c r="C176" s="230" t="s">
        <v>219</v>
      </c>
      <c r="D176" s="230" t="s">
        <v>169</v>
      </c>
      <c r="E176" s="231" t="s">
        <v>1216</v>
      </c>
      <c r="F176" s="232" t="s">
        <v>1217</v>
      </c>
      <c r="G176" s="233" t="s">
        <v>172</v>
      </c>
      <c r="H176" s="234">
        <v>600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AR176" s="241" t="s">
        <v>219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219</v>
      </c>
      <c r="BM176" s="241" t="s">
        <v>1218</v>
      </c>
    </row>
    <row r="177" s="1" customFormat="1" ht="24" customHeight="1">
      <c r="B177" s="37"/>
      <c r="C177" s="230" t="s">
        <v>254</v>
      </c>
      <c r="D177" s="230" t="s">
        <v>169</v>
      </c>
      <c r="E177" s="231" t="s">
        <v>1014</v>
      </c>
      <c r="F177" s="232" t="s">
        <v>1015</v>
      </c>
      <c r="G177" s="233" t="s">
        <v>172</v>
      </c>
      <c r="H177" s="234">
        <v>600</v>
      </c>
      <c r="I177" s="235"/>
      <c r="J177" s="236">
        <f>ROUND(I177*H177,2)</f>
        <v>0</v>
      </c>
      <c r="K177" s="232" t="s">
        <v>173</v>
      </c>
      <c r="L177" s="42"/>
      <c r="M177" s="237" t="s">
        <v>1</v>
      </c>
      <c r="N177" s="238" t="s">
        <v>43</v>
      </c>
      <c r="O177" s="8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AR177" s="241" t="s">
        <v>219</v>
      </c>
      <c r="AT177" s="241" t="s">
        <v>169</v>
      </c>
      <c r="AU177" s="241" t="s">
        <v>87</v>
      </c>
      <c r="AY177" s="16" t="s">
        <v>166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85</v>
      </c>
      <c r="BK177" s="242">
        <f>ROUND(I177*H177,2)</f>
        <v>0</v>
      </c>
      <c r="BL177" s="16" t="s">
        <v>219</v>
      </c>
      <c r="BM177" s="241" t="s">
        <v>1219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1220</v>
      </c>
      <c r="G178" s="255"/>
      <c r="H178" s="258">
        <v>600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600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16.5" customHeight="1">
      <c r="B180" s="37"/>
      <c r="C180" s="230" t="s">
        <v>258</v>
      </c>
      <c r="D180" s="230" t="s">
        <v>169</v>
      </c>
      <c r="E180" s="231" t="s">
        <v>1019</v>
      </c>
      <c r="F180" s="232" t="s">
        <v>1020</v>
      </c>
      <c r="G180" s="233" t="s">
        <v>172</v>
      </c>
      <c r="H180" s="234">
        <v>600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AR180" s="241" t="s">
        <v>219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219</v>
      </c>
      <c r="BM180" s="241" t="s">
        <v>1221</v>
      </c>
    </row>
    <row r="181" s="1" customFormat="1" ht="24" customHeight="1">
      <c r="B181" s="37"/>
      <c r="C181" s="230" t="s">
        <v>262</v>
      </c>
      <c r="D181" s="230" t="s">
        <v>169</v>
      </c>
      <c r="E181" s="231" t="s">
        <v>1023</v>
      </c>
      <c r="F181" s="232" t="s">
        <v>1024</v>
      </c>
      <c r="G181" s="233" t="s">
        <v>172</v>
      </c>
      <c r="H181" s="234">
        <v>600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3.0000000000000001E-05</v>
      </c>
      <c r="R181" s="239">
        <f>Q181*H181</f>
        <v>0.018000000000000002</v>
      </c>
      <c r="S181" s="239">
        <v>0</v>
      </c>
      <c r="T181" s="240">
        <f>S181*H181</f>
        <v>0</v>
      </c>
      <c r="AR181" s="241" t="s">
        <v>174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174</v>
      </c>
      <c r="BM181" s="241" t="s">
        <v>1222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1220</v>
      </c>
      <c r="G182" s="255"/>
      <c r="H182" s="258">
        <v>600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600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24" customHeight="1">
      <c r="B184" s="37"/>
      <c r="C184" s="230" t="s">
        <v>266</v>
      </c>
      <c r="D184" s="230" t="s">
        <v>169</v>
      </c>
      <c r="E184" s="231" t="s">
        <v>1223</v>
      </c>
      <c r="F184" s="232" t="s">
        <v>1224</v>
      </c>
      <c r="G184" s="233" t="s">
        <v>172</v>
      </c>
      <c r="H184" s="234">
        <v>600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0.0044999999999999997</v>
      </c>
      <c r="R184" s="239">
        <f>Q184*H184</f>
        <v>2.6999999999999997</v>
      </c>
      <c r="S184" s="239">
        <v>0</v>
      </c>
      <c r="T184" s="240">
        <f>S184*H184</f>
        <v>0</v>
      </c>
      <c r="AR184" s="241" t="s">
        <v>219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219</v>
      </c>
      <c r="BM184" s="241" t="s">
        <v>1225</v>
      </c>
    </row>
    <row r="185" s="1" customFormat="1" ht="24" customHeight="1">
      <c r="B185" s="37"/>
      <c r="C185" s="230" t="s">
        <v>7</v>
      </c>
      <c r="D185" s="230" t="s">
        <v>169</v>
      </c>
      <c r="E185" s="231" t="s">
        <v>1027</v>
      </c>
      <c r="F185" s="232" t="s">
        <v>1028</v>
      </c>
      <c r="G185" s="233" t="s">
        <v>172</v>
      </c>
      <c r="H185" s="234">
        <v>570</v>
      </c>
      <c r="I185" s="235"/>
      <c r="J185" s="236">
        <f>ROUND(I185*H185,2)</f>
        <v>0</v>
      </c>
      <c r="K185" s="232" t="s">
        <v>173</v>
      </c>
      <c r="L185" s="42"/>
      <c r="M185" s="237" t="s">
        <v>1</v>
      </c>
      <c r="N185" s="238" t="s">
        <v>43</v>
      </c>
      <c r="O185" s="85"/>
      <c r="P185" s="239">
        <f>O185*H185</f>
        <v>0</v>
      </c>
      <c r="Q185" s="239">
        <v>0</v>
      </c>
      <c r="R185" s="239">
        <f>Q185*H185</f>
        <v>0</v>
      </c>
      <c r="S185" s="239">
        <v>0.0025000000000000001</v>
      </c>
      <c r="T185" s="240">
        <f>S185*H185</f>
        <v>1.425</v>
      </c>
      <c r="AR185" s="241" t="s">
        <v>219</v>
      </c>
      <c r="AT185" s="241" t="s">
        <v>169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1226</v>
      </c>
    </row>
    <row r="186" s="13" customFormat="1">
      <c r="B186" s="254"/>
      <c r="C186" s="255"/>
      <c r="D186" s="245" t="s">
        <v>176</v>
      </c>
      <c r="E186" s="256" t="s">
        <v>1</v>
      </c>
      <c r="F186" s="257" t="s">
        <v>1182</v>
      </c>
      <c r="G186" s="255"/>
      <c r="H186" s="258">
        <v>570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176</v>
      </c>
      <c r="AU186" s="264" t="s">
        <v>87</v>
      </c>
      <c r="AV186" s="13" t="s">
        <v>87</v>
      </c>
      <c r="AW186" s="13" t="s">
        <v>32</v>
      </c>
      <c r="AX186" s="13" t="s">
        <v>78</v>
      </c>
      <c r="AY186" s="264" t="s">
        <v>166</v>
      </c>
    </row>
    <row r="187" s="14" customFormat="1">
      <c r="B187" s="265"/>
      <c r="C187" s="266"/>
      <c r="D187" s="245" t="s">
        <v>176</v>
      </c>
      <c r="E187" s="267" t="s">
        <v>1</v>
      </c>
      <c r="F187" s="268" t="s">
        <v>181</v>
      </c>
      <c r="G187" s="266"/>
      <c r="H187" s="269">
        <v>570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176</v>
      </c>
      <c r="AU187" s="275" t="s">
        <v>87</v>
      </c>
      <c r="AV187" s="14" t="s">
        <v>174</v>
      </c>
      <c r="AW187" s="14" t="s">
        <v>32</v>
      </c>
      <c r="AX187" s="14" t="s">
        <v>85</v>
      </c>
      <c r="AY187" s="275" t="s">
        <v>166</v>
      </c>
    </row>
    <row r="188" s="1" customFormat="1" ht="16.5" customHeight="1">
      <c r="B188" s="37"/>
      <c r="C188" s="230" t="s">
        <v>273</v>
      </c>
      <c r="D188" s="230" t="s">
        <v>169</v>
      </c>
      <c r="E188" s="231" t="s">
        <v>1031</v>
      </c>
      <c r="F188" s="232" t="s">
        <v>1032</v>
      </c>
      <c r="G188" s="233" t="s">
        <v>172</v>
      </c>
      <c r="H188" s="234">
        <v>600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0.00029999999999999997</v>
      </c>
      <c r="R188" s="239">
        <f>Q188*H188</f>
        <v>0.17999999999999999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1227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1220</v>
      </c>
      <c r="G189" s="255"/>
      <c r="H189" s="258">
        <v>600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600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36" customHeight="1">
      <c r="B191" s="37"/>
      <c r="C191" s="276" t="s">
        <v>277</v>
      </c>
      <c r="D191" s="276" t="s">
        <v>300</v>
      </c>
      <c r="E191" s="277" t="s">
        <v>1035</v>
      </c>
      <c r="F191" s="278" t="s">
        <v>1036</v>
      </c>
      <c r="G191" s="279" t="s">
        <v>172</v>
      </c>
      <c r="H191" s="280">
        <v>660</v>
      </c>
      <c r="I191" s="281"/>
      <c r="J191" s="282">
        <f>ROUND(I191*H191,2)</f>
        <v>0</v>
      </c>
      <c r="K191" s="278" t="s">
        <v>173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0.0028700000000000002</v>
      </c>
      <c r="R191" s="239">
        <f>Q191*H191</f>
        <v>1.8942000000000001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1228</v>
      </c>
    </row>
    <row r="192" s="13" customFormat="1">
      <c r="B192" s="254"/>
      <c r="C192" s="255"/>
      <c r="D192" s="245" t="s">
        <v>176</v>
      </c>
      <c r="E192" s="255"/>
      <c r="F192" s="257" t="s">
        <v>1229</v>
      </c>
      <c r="G192" s="255"/>
      <c r="H192" s="258">
        <v>660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176</v>
      </c>
      <c r="AU192" s="264" t="s">
        <v>87</v>
      </c>
      <c r="AV192" s="13" t="s">
        <v>87</v>
      </c>
      <c r="AW192" s="13" t="s">
        <v>4</v>
      </c>
      <c r="AX192" s="13" t="s">
        <v>85</v>
      </c>
      <c r="AY192" s="264" t="s">
        <v>166</v>
      </c>
    </row>
    <row r="193" s="1" customFormat="1" ht="16.5" customHeight="1">
      <c r="B193" s="37"/>
      <c r="C193" s="230" t="s">
        <v>284</v>
      </c>
      <c r="D193" s="230" t="s">
        <v>169</v>
      </c>
      <c r="E193" s="231" t="s">
        <v>1040</v>
      </c>
      <c r="F193" s="232" t="s">
        <v>1041</v>
      </c>
      <c r="G193" s="233" t="s">
        <v>234</v>
      </c>
      <c r="H193" s="234">
        <v>840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1.0000000000000001E-05</v>
      </c>
      <c r="R193" s="239">
        <f>Q193*H193</f>
        <v>0.0084000000000000012</v>
      </c>
      <c r="S193" s="239">
        <v>0</v>
      </c>
      <c r="T193" s="240">
        <f>S193*H193</f>
        <v>0</v>
      </c>
      <c r="AR193" s="241" t="s">
        <v>219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219</v>
      </c>
      <c r="BM193" s="241" t="s">
        <v>1230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1231</v>
      </c>
      <c r="G194" s="255"/>
      <c r="H194" s="258">
        <v>840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4" customFormat="1">
      <c r="B195" s="265"/>
      <c r="C195" s="266"/>
      <c r="D195" s="245" t="s">
        <v>176</v>
      </c>
      <c r="E195" s="267" t="s">
        <v>1</v>
      </c>
      <c r="F195" s="268" t="s">
        <v>181</v>
      </c>
      <c r="G195" s="266"/>
      <c r="H195" s="269">
        <v>840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176</v>
      </c>
      <c r="AU195" s="275" t="s">
        <v>87</v>
      </c>
      <c r="AV195" s="14" t="s">
        <v>174</v>
      </c>
      <c r="AW195" s="14" t="s">
        <v>32</v>
      </c>
      <c r="AX195" s="14" t="s">
        <v>85</v>
      </c>
      <c r="AY195" s="275" t="s">
        <v>166</v>
      </c>
    </row>
    <row r="196" s="1" customFormat="1" ht="16.5" customHeight="1">
      <c r="B196" s="37"/>
      <c r="C196" s="276" t="s">
        <v>289</v>
      </c>
      <c r="D196" s="276" t="s">
        <v>300</v>
      </c>
      <c r="E196" s="277" t="s">
        <v>1044</v>
      </c>
      <c r="F196" s="278" t="s">
        <v>1045</v>
      </c>
      <c r="G196" s="279" t="s">
        <v>234</v>
      </c>
      <c r="H196" s="280">
        <v>856.79999999999995</v>
      </c>
      <c r="I196" s="281"/>
      <c r="J196" s="282">
        <f>ROUND(I196*H196,2)</f>
        <v>0</v>
      </c>
      <c r="K196" s="278" t="s">
        <v>173</v>
      </c>
      <c r="L196" s="283"/>
      <c r="M196" s="284" t="s">
        <v>1</v>
      </c>
      <c r="N196" s="285" t="s">
        <v>43</v>
      </c>
      <c r="O196" s="85"/>
      <c r="P196" s="239">
        <f>O196*H196</f>
        <v>0</v>
      </c>
      <c r="Q196" s="239">
        <v>0.00035</v>
      </c>
      <c r="R196" s="239">
        <f>Q196*H196</f>
        <v>0.29987999999999998</v>
      </c>
      <c r="S196" s="239">
        <v>0</v>
      </c>
      <c r="T196" s="240">
        <f>S196*H196</f>
        <v>0</v>
      </c>
      <c r="AR196" s="241" t="s">
        <v>303</v>
      </c>
      <c r="AT196" s="241" t="s">
        <v>300</v>
      </c>
      <c r="AU196" s="241" t="s">
        <v>87</v>
      </c>
      <c r="AY196" s="16" t="s">
        <v>166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85</v>
      </c>
      <c r="BK196" s="242">
        <f>ROUND(I196*H196,2)</f>
        <v>0</v>
      </c>
      <c r="BL196" s="16" t="s">
        <v>219</v>
      </c>
      <c r="BM196" s="241" t="s">
        <v>1232</v>
      </c>
    </row>
    <row r="197" s="13" customFormat="1">
      <c r="B197" s="254"/>
      <c r="C197" s="255"/>
      <c r="D197" s="245" t="s">
        <v>176</v>
      </c>
      <c r="E197" s="255"/>
      <c r="F197" s="257" t="s">
        <v>1233</v>
      </c>
      <c r="G197" s="255"/>
      <c r="H197" s="258">
        <v>856.79999999999995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176</v>
      </c>
      <c r="AU197" s="264" t="s">
        <v>87</v>
      </c>
      <c r="AV197" s="13" t="s">
        <v>87</v>
      </c>
      <c r="AW197" s="13" t="s">
        <v>4</v>
      </c>
      <c r="AX197" s="13" t="s">
        <v>85</v>
      </c>
      <c r="AY197" s="264" t="s">
        <v>166</v>
      </c>
    </row>
    <row r="198" s="1" customFormat="1" ht="16.5" customHeight="1">
      <c r="B198" s="37"/>
      <c r="C198" s="230" t="s">
        <v>294</v>
      </c>
      <c r="D198" s="230" t="s">
        <v>169</v>
      </c>
      <c r="E198" s="231" t="s">
        <v>1059</v>
      </c>
      <c r="F198" s="232" t="s">
        <v>1060</v>
      </c>
      <c r="G198" s="233" t="s">
        <v>234</v>
      </c>
      <c r="H198" s="234">
        <v>840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3.0000000000000001E-05</v>
      </c>
      <c r="R198" s="239">
        <f>Q198*H198</f>
        <v>0.0252</v>
      </c>
      <c r="S198" s="239">
        <v>0</v>
      </c>
      <c r="T198" s="240">
        <f>S198*H198</f>
        <v>0</v>
      </c>
      <c r="AR198" s="241" t="s">
        <v>219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219</v>
      </c>
      <c r="BM198" s="241" t="s">
        <v>1234</v>
      </c>
    </row>
    <row r="199" s="1" customFormat="1" ht="24" customHeight="1">
      <c r="B199" s="37"/>
      <c r="C199" s="230" t="s">
        <v>299</v>
      </c>
      <c r="D199" s="230" t="s">
        <v>169</v>
      </c>
      <c r="E199" s="231" t="s">
        <v>1063</v>
      </c>
      <c r="F199" s="232" t="s">
        <v>1064</v>
      </c>
      <c r="G199" s="233" t="s">
        <v>192</v>
      </c>
      <c r="H199" s="234">
        <v>5.1079999999999997</v>
      </c>
      <c r="I199" s="235"/>
      <c r="J199" s="236">
        <f>ROUND(I199*H199,2)</f>
        <v>0</v>
      </c>
      <c r="K199" s="232" t="s">
        <v>173</v>
      </c>
      <c r="L199" s="42"/>
      <c r="M199" s="237" t="s">
        <v>1</v>
      </c>
      <c r="N199" s="238" t="s">
        <v>43</v>
      </c>
      <c r="O199" s="8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AR199" s="241" t="s">
        <v>219</v>
      </c>
      <c r="AT199" s="241" t="s">
        <v>169</v>
      </c>
      <c r="AU199" s="241" t="s">
        <v>87</v>
      </c>
      <c r="AY199" s="16" t="s">
        <v>166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85</v>
      </c>
      <c r="BK199" s="242">
        <f>ROUND(I199*H199,2)</f>
        <v>0</v>
      </c>
      <c r="BL199" s="16" t="s">
        <v>219</v>
      </c>
      <c r="BM199" s="241" t="s">
        <v>1235</v>
      </c>
    </row>
    <row r="200" s="11" customFormat="1" ht="22.8" customHeight="1">
      <c r="B200" s="214"/>
      <c r="C200" s="215"/>
      <c r="D200" s="216" t="s">
        <v>77</v>
      </c>
      <c r="E200" s="228" t="s">
        <v>1105</v>
      </c>
      <c r="F200" s="228" t="s">
        <v>1106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SUM(P201:P205)</f>
        <v>0</v>
      </c>
      <c r="Q200" s="222"/>
      <c r="R200" s="223">
        <f>SUM(R201:R205)</f>
        <v>0.064799999999999996</v>
      </c>
      <c r="S200" s="222"/>
      <c r="T200" s="224">
        <f>SUM(T201:T205)</f>
        <v>0</v>
      </c>
      <c r="AR200" s="225" t="s">
        <v>87</v>
      </c>
      <c r="AT200" s="226" t="s">
        <v>77</v>
      </c>
      <c r="AU200" s="226" t="s">
        <v>85</v>
      </c>
      <c r="AY200" s="225" t="s">
        <v>166</v>
      </c>
      <c r="BK200" s="227">
        <f>SUM(BK201:BK205)</f>
        <v>0</v>
      </c>
    </row>
    <row r="201" s="1" customFormat="1" ht="16.5" customHeight="1">
      <c r="B201" s="37"/>
      <c r="C201" s="230" t="s">
        <v>305</v>
      </c>
      <c r="D201" s="230" t="s">
        <v>169</v>
      </c>
      <c r="E201" s="231" t="s">
        <v>1236</v>
      </c>
      <c r="F201" s="232" t="s">
        <v>1237</v>
      </c>
      <c r="G201" s="233" t="s">
        <v>172</v>
      </c>
      <c r="H201" s="234">
        <v>90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0.00011</v>
      </c>
      <c r="R201" s="239">
        <f>Q201*H201</f>
        <v>0.0099000000000000008</v>
      </c>
      <c r="S201" s="239">
        <v>0</v>
      </c>
      <c r="T201" s="240">
        <f>S201*H201</f>
        <v>0</v>
      </c>
      <c r="AR201" s="241" t="s">
        <v>219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219</v>
      </c>
      <c r="BM201" s="241" t="s">
        <v>1238</v>
      </c>
    </row>
    <row r="202" s="13" customFormat="1">
      <c r="B202" s="254"/>
      <c r="C202" s="255"/>
      <c r="D202" s="245" t="s">
        <v>176</v>
      </c>
      <c r="E202" s="256" t="s">
        <v>1</v>
      </c>
      <c r="F202" s="257" t="s">
        <v>971</v>
      </c>
      <c r="G202" s="255"/>
      <c r="H202" s="258">
        <v>90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176</v>
      </c>
      <c r="AU202" s="264" t="s">
        <v>87</v>
      </c>
      <c r="AV202" s="13" t="s">
        <v>87</v>
      </c>
      <c r="AW202" s="13" t="s">
        <v>32</v>
      </c>
      <c r="AX202" s="13" t="s">
        <v>78</v>
      </c>
      <c r="AY202" s="264" t="s">
        <v>166</v>
      </c>
    </row>
    <row r="203" s="14" customFormat="1">
      <c r="B203" s="265"/>
      <c r="C203" s="266"/>
      <c r="D203" s="245" t="s">
        <v>176</v>
      </c>
      <c r="E203" s="267" t="s">
        <v>1</v>
      </c>
      <c r="F203" s="268" t="s">
        <v>181</v>
      </c>
      <c r="G203" s="266"/>
      <c r="H203" s="269">
        <v>90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176</v>
      </c>
      <c r="AU203" s="275" t="s">
        <v>87</v>
      </c>
      <c r="AV203" s="14" t="s">
        <v>174</v>
      </c>
      <c r="AW203" s="14" t="s">
        <v>32</v>
      </c>
      <c r="AX203" s="14" t="s">
        <v>85</v>
      </c>
      <c r="AY203" s="275" t="s">
        <v>166</v>
      </c>
    </row>
    <row r="204" s="1" customFormat="1" ht="16.5" customHeight="1">
      <c r="B204" s="37"/>
      <c r="C204" s="230" t="s">
        <v>311</v>
      </c>
      <c r="D204" s="230" t="s">
        <v>169</v>
      </c>
      <c r="E204" s="231" t="s">
        <v>1239</v>
      </c>
      <c r="F204" s="232" t="s">
        <v>1240</v>
      </c>
      <c r="G204" s="233" t="s">
        <v>172</v>
      </c>
      <c r="H204" s="234">
        <v>90</v>
      </c>
      <c r="I204" s="235"/>
      <c r="J204" s="236">
        <f>ROUND(I204*H204,2)</f>
        <v>0</v>
      </c>
      <c r="K204" s="232" t="s">
        <v>173</v>
      </c>
      <c r="L204" s="42"/>
      <c r="M204" s="237" t="s">
        <v>1</v>
      </c>
      <c r="N204" s="238" t="s">
        <v>43</v>
      </c>
      <c r="O204" s="85"/>
      <c r="P204" s="239">
        <f>O204*H204</f>
        <v>0</v>
      </c>
      <c r="Q204" s="239">
        <v>0.00017000000000000001</v>
      </c>
      <c r="R204" s="239">
        <f>Q204*H204</f>
        <v>0.015300000000000001</v>
      </c>
      <c r="S204" s="239">
        <v>0</v>
      </c>
      <c r="T204" s="240">
        <f>S204*H204</f>
        <v>0</v>
      </c>
      <c r="AR204" s="241" t="s">
        <v>219</v>
      </c>
      <c r="AT204" s="241" t="s">
        <v>169</v>
      </c>
      <c r="AU204" s="241" t="s">
        <v>87</v>
      </c>
      <c r="AY204" s="16" t="s">
        <v>166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6" t="s">
        <v>85</v>
      </c>
      <c r="BK204" s="242">
        <f>ROUND(I204*H204,2)</f>
        <v>0</v>
      </c>
      <c r="BL204" s="16" t="s">
        <v>219</v>
      </c>
      <c r="BM204" s="241" t="s">
        <v>1241</v>
      </c>
    </row>
    <row r="205" s="1" customFormat="1" ht="16.5" customHeight="1">
      <c r="B205" s="37"/>
      <c r="C205" s="230" t="s">
        <v>315</v>
      </c>
      <c r="D205" s="230" t="s">
        <v>169</v>
      </c>
      <c r="E205" s="231" t="s">
        <v>1242</v>
      </c>
      <c r="F205" s="232" t="s">
        <v>1243</v>
      </c>
      <c r="G205" s="233" t="s">
        <v>172</v>
      </c>
      <c r="H205" s="234">
        <v>90</v>
      </c>
      <c r="I205" s="235"/>
      <c r="J205" s="236">
        <f>ROUND(I205*H205,2)</f>
        <v>0</v>
      </c>
      <c r="K205" s="232" t="s">
        <v>173</v>
      </c>
      <c r="L205" s="42"/>
      <c r="M205" s="237" t="s">
        <v>1</v>
      </c>
      <c r="N205" s="238" t="s">
        <v>43</v>
      </c>
      <c r="O205" s="85"/>
      <c r="P205" s="239">
        <f>O205*H205</f>
        <v>0</v>
      </c>
      <c r="Q205" s="239">
        <v>0.00044000000000000002</v>
      </c>
      <c r="R205" s="239">
        <f>Q205*H205</f>
        <v>0.039600000000000003</v>
      </c>
      <c r="S205" s="239">
        <v>0</v>
      </c>
      <c r="T205" s="240">
        <f>S205*H205</f>
        <v>0</v>
      </c>
      <c r="AR205" s="241" t="s">
        <v>219</v>
      </c>
      <c r="AT205" s="241" t="s">
        <v>169</v>
      </c>
      <c r="AU205" s="241" t="s">
        <v>87</v>
      </c>
      <c r="AY205" s="16" t="s">
        <v>166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85</v>
      </c>
      <c r="BK205" s="242">
        <f>ROUND(I205*H205,2)</f>
        <v>0</v>
      </c>
      <c r="BL205" s="16" t="s">
        <v>219</v>
      </c>
      <c r="BM205" s="241" t="s">
        <v>1244</v>
      </c>
    </row>
    <row r="206" s="11" customFormat="1" ht="22.8" customHeight="1">
      <c r="B206" s="214"/>
      <c r="C206" s="215"/>
      <c r="D206" s="216" t="s">
        <v>77</v>
      </c>
      <c r="E206" s="228" t="s">
        <v>1129</v>
      </c>
      <c r="F206" s="228" t="s">
        <v>1130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SUM(P207:P213)</f>
        <v>0</v>
      </c>
      <c r="Q206" s="222"/>
      <c r="R206" s="223">
        <f>SUM(R207:R213)</f>
        <v>1.2760500000000001</v>
      </c>
      <c r="S206" s="222"/>
      <c r="T206" s="224">
        <f>SUM(T207:T213)</f>
        <v>0.35749999999999998</v>
      </c>
      <c r="AR206" s="225" t="s">
        <v>87</v>
      </c>
      <c r="AT206" s="226" t="s">
        <v>77</v>
      </c>
      <c r="AU206" s="226" t="s">
        <v>85</v>
      </c>
      <c r="AY206" s="225" t="s">
        <v>166</v>
      </c>
      <c r="BK206" s="227">
        <f>SUM(BK207:BK213)</f>
        <v>0</v>
      </c>
    </row>
    <row r="207" s="1" customFormat="1" ht="24" customHeight="1">
      <c r="B207" s="37"/>
      <c r="C207" s="230" t="s">
        <v>319</v>
      </c>
      <c r="D207" s="230" t="s">
        <v>169</v>
      </c>
      <c r="E207" s="231" t="s">
        <v>1245</v>
      </c>
      <c r="F207" s="232" t="s">
        <v>1246</v>
      </c>
      <c r="G207" s="233" t="s">
        <v>172</v>
      </c>
      <c r="H207" s="234">
        <v>1430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0.00025000000000000001</v>
      </c>
      <c r="T207" s="240">
        <f>S207*H207</f>
        <v>0.35749999999999998</v>
      </c>
      <c r="AR207" s="241" t="s">
        <v>219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219</v>
      </c>
      <c r="BM207" s="241" t="s">
        <v>1247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1248</v>
      </c>
      <c r="G208" s="255"/>
      <c r="H208" s="258">
        <v>1430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1430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303</v>
      </c>
      <c r="D210" s="230" t="s">
        <v>169</v>
      </c>
      <c r="E210" s="231" t="s">
        <v>1146</v>
      </c>
      <c r="F210" s="232" t="s">
        <v>1147</v>
      </c>
      <c r="G210" s="233" t="s">
        <v>172</v>
      </c>
      <c r="H210" s="234">
        <v>2715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0.00020000000000000001</v>
      </c>
      <c r="R210" s="239">
        <f>Q210*H210</f>
        <v>0.54300000000000004</v>
      </c>
      <c r="S210" s="239">
        <v>0</v>
      </c>
      <c r="T210" s="240">
        <f>S210*H210</f>
        <v>0</v>
      </c>
      <c r="AR210" s="241" t="s">
        <v>219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219</v>
      </c>
      <c r="BM210" s="241" t="s">
        <v>1249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1250</v>
      </c>
      <c r="G211" s="255"/>
      <c r="H211" s="258">
        <v>2715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2715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478</v>
      </c>
      <c r="D213" s="230" t="s">
        <v>169</v>
      </c>
      <c r="E213" s="231" t="s">
        <v>1251</v>
      </c>
      <c r="F213" s="232" t="s">
        <v>1252</v>
      </c>
      <c r="G213" s="233" t="s">
        <v>172</v>
      </c>
      <c r="H213" s="234">
        <v>2715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0.00027</v>
      </c>
      <c r="R213" s="239">
        <f>Q213*H213</f>
        <v>0.73304999999999998</v>
      </c>
      <c r="S213" s="239">
        <v>0</v>
      </c>
      <c r="T213" s="240">
        <f>S213*H213</f>
        <v>0</v>
      </c>
      <c r="AR213" s="241" t="s">
        <v>219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219</v>
      </c>
      <c r="BM213" s="241" t="s">
        <v>1253</v>
      </c>
    </row>
    <row r="214" s="11" customFormat="1" ht="25.92" customHeight="1">
      <c r="B214" s="214"/>
      <c r="C214" s="215"/>
      <c r="D214" s="216" t="s">
        <v>77</v>
      </c>
      <c r="E214" s="217" t="s">
        <v>323</v>
      </c>
      <c r="F214" s="217" t="s">
        <v>324</v>
      </c>
      <c r="G214" s="215"/>
      <c r="H214" s="215"/>
      <c r="I214" s="218"/>
      <c r="J214" s="219">
        <f>BK214</f>
        <v>0</v>
      </c>
      <c r="K214" s="215"/>
      <c r="L214" s="220"/>
      <c r="M214" s="221"/>
      <c r="N214" s="222"/>
      <c r="O214" s="222"/>
      <c r="P214" s="223">
        <f>P215</f>
        <v>0</v>
      </c>
      <c r="Q214" s="222"/>
      <c r="R214" s="223">
        <f>R215</f>
        <v>0</v>
      </c>
      <c r="S214" s="222"/>
      <c r="T214" s="224">
        <f>T215</f>
        <v>0</v>
      </c>
      <c r="AR214" s="225" t="s">
        <v>198</v>
      </c>
      <c r="AT214" s="226" t="s">
        <v>77</v>
      </c>
      <c r="AU214" s="226" t="s">
        <v>78</v>
      </c>
      <c r="AY214" s="225" t="s">
        <v>166</v>
      </c>
      <c r="BK214" s="227">
        <f>BK215</f>
        <v>0</v>
      </c>
    </row>
    <row r="215" s="11" customFormat="1" ht="22.8" customHeight="1">
      <c r="B215" s="214"/>
      <c r="C215" s="215"/>
      <c r="D215" s="216" t="s">
        <v>77</v>
      </c>
      <c r="E215" s="228" t="s">
        <v>325</v>
      </c>
      <c r="F215" s="228" t="s">
        <v>323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</f>
        <v>0</v>
      </c>
      <c r="Q215" s="222"/>
      <c r="R215" s="223">
        <f>R216</f>
        <v>0</v>
      </c>
      <c r="S215" s="222"/>
      <c r="T215" s="224">
        <f>T216</f>
        <v>0</v>
      </c>
      <c r="AR215" s="225" t="s">
        <v>198</v>
      </c>
      <c r="AT215" s="226" t="s">
        <v>77</v>
      </c>
      <c r="AU215" s="226" t="s">
        <v>85</v>
      </c>
      <c r="AY215" s="225" t="s">
        <v>166</v>
      </c>
      <c r="BK215" s="227">
        <f>BK216</f>
        <v>0</v>
      </c>
    </row>
    <row r="216" s="1" customFormat="1" ht="16.5" customHeight="1">
      <c r="B216" s="37"/>
      <c r="C216" s="230" t="s">
        <v>483</v>
      </c>
      <c r="D216" s="230" t="s">
        <v>169</v>
      </c>
      <c r="E216" s="231" t="s">
        <v>327</v>
      </c>
      <c r="F216" s="232" t="s">
        <v>328</v>
      </c>
      <c r="G216" s="233" t="s">
        <v>329</v>
      </c>
      <c r="H216" s="234">
        <v>1</v>
      </c>
      <c r="I216" s="235"/>
      <c r="J216" s="236">
        <f>ROUND(I216*H216,2)</f>
        <v>0</v>
      </c>
      <c r="K216" s="232" t="s">
        <v>173</v>
      </c>
      <c r="L216" s="42"/>
      <c r="M216" s="286" t="s">
        <v>1</v>
      </c>
      <c r="N216" s="287" t="s">
        <v>43</v>
      </c>
      <c r="O216" s="288"/>
      <c r="P216" s="289">
        <f>O216*H216</f>
        <v>0</v>
      </c>
      <c r="Q216" s="289">
        <v>0</v>
      </c>
      <c r="R216" s="289">
        <f>Q216*H216</f>
        <v>0</v>
      </c>
      <c r="S216" s="289">
        <v>0</v>
      </c>
      <c r="T216" s="290">
        <f>S216*H216</f>
        <v>0</v>
      </c>
      <c r="AR216" s="241" t="s">
        <v>330</v>
      </c>
      <c r="AT216" s="241" t="s">
        <v>169</v>
      </c>
      <c r="AU216" s="241" t="s">
        <v>87</v>
      </c>
      <c r="AY216" s="16" t="s">
        <v>166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85</v>
      </c>
      <c r="BK216" s="242">
        <f>ROUND(I216*H216,2)</f>
        <v>0</v>
      </c>
      <c r="BL216" s="16" t="s">
        <v>330</v>
      </c>
      <c r="BM216" s="241" t="s">
        <v>1254</v>
      </c>
    </row>
    <row r="217" s="1" customFormat="1" ht="6.96" customHeight="1">
      <c r="B217" s="60"/>
      <c r="C217" s="61"/>
      <c r="D217" s="61"/>
      <c r="E217" s="61"/>
      <c r="F217" s="61"/>
      <c r="G217" s="61"/>
      <c r="H217" s="61"/>
      <c r="I217" s="181"/>
      <c r="J217" s="61"/>
      <c r="K217" s="61"/>
      <c r="L217" s="42"/>
    </row>
  </sheetData>
  <sheetProtection sheet="1" autoFilter="0" formatColumns="0" formatRows="0" objects="1" scenarios="1" spinCount="100000" saltValue="ZQaCB11zf06AjesnQVMPI/MfFS/uCXaU4HKYeZJPVIwN1CXUUPwv0Mz9XdjzPMjKhRe5NrDT2TDSJyOHa9FuEg==" hashValue="0gii8nhL8y8mk5t+BTKGAXJVvvMYb1s3N2GgBcg2TA9w2MARMnacKYpa0EY31z72uY4KfQyYQRz8FKatOGDJYQ==" algorithmName="SHA-512" password="CC35"/>
  <autoFilter ref="C131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122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1255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ROUND((SUM(BE132:BE216)),  2)</f>
        <v>0</v>
      </c>
      <c r="I35" s="162">
        <v>0.20999999999999999</v>
      </c>
      <c r="J35" s="161">
        <f>ROUND(((SUM(BE132:BE216))*I35),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ROUND((SUM(BF132:BF216)),  2)</f>
        <v>0</v>
      </c>
      <c r="I36" s="162">
        <v>0.14999999999999999</v>
      </c>
      <c r="J36" s="161">
        <f>ROUND(((SUM(BF132:BF216))*I36),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ROUND((SUM(BG132:BG216)),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ROUND((SUM(BH132:BH216)),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ROUND((SUM(BI132:BI216)),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03b - NEINV - Pokoje 2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142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143</v>
      </c>
      <c r="E102" s="200"/>
      <c r="F102" s="200"/>
      <c r="G102" s="200"/>
      <c r="H102" s="200"/>
      <c r="I102" s="201"/>
      <c r="J102" s="202">
        <f>J147</f>
        <v>0</v>
      </c>
      <c r="K102" s="127"/>
      <c r="L102" s="203"/>
    </row>
    <row r="103" s="8" customFormat="1" ht="24.96" customHeight="1">
      <c r="B103" s="191"/>
      <c r="C103" s="192"/>
      <c r="D103" s="193" t="s">
        <v>144</v>
      </c>
      <c r="E103" s="194"/>
      <c r="F103" s="194"/>
      <c r="G103" s="194"/>
      <c r="H103" s="194"/>
      <c r="I103" s="195"/>
      <c r="J103" s="196">
        <f>J149</f>
        <v>0</v>
      </c>
      <c r="K103" s="192"/>
      <c r="L103" s="197"/>
    </row>
    <row r="104" s="9" customFormat="1" ht="19.92" customHeight="1">
      <c r="B104" s="198"/>
      <c r="C104" s="127"/>
      <c r="D104" s="199" t="s">
        <v>345</v>
      </c>
      <c r="E104" s="200"/>
      <c r="F104" s="200"/>
      <c r="G104" s="200"/>
      <c r="H104" s="200"/>
      <c r="I104" s="201"/>
      <c r="J104" s="202">
        <f>J150</f>
        <v>0</v>
      </c>
      <c r="K104" s="127"/>
      <c r="L104" s="203"/>
    </row>
    <row r="105" s="9" customFormat="1" ht="19.92" customHeight="1">
      <c r="B105" s="198"/>
      <c r="C105" s="127"/>
      <c r="D105" s="199" t="s">
        <v>346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349</v>
      </c>
      <c r="E106" s="200"/>
      <c r="F106" s="200"/>
      <c r="G106" s="200"/>
      <c r="H106" s="200"/>
      <c r="I106" s="201"/>
      <c r="J106" s="202">
        <f>J175</f>
        <v>0</v>
      </c>
      <c r="K106" s="127"/>
      <c r="L106" s="203"/>
    </row>
    <row r="107" s="9" customFormat="1" ht="19.92" customHeight="1">
      <c r="B107" s="198"/>
      <c r="C107" s="127"/>
      <c r="D107" s="199" t="s">
        <v>351</v>
      </c>
      <c r="E107" s="200"/>
      <c r="F107" s="200"/>
      <c r="G107" s="200"/>
      <c r="H107" s="200"/>
      <c r="I107" s="201"/>
      <c r="J107" s="202">
        <f>J200</f>
        <v>0</v>
      </c>
      <c r="K107" s="127"/>
      <c r="L107" s="203"/>
    </row>
    <row r="108" s="9" customFormat="1" ht="19.92" customHeight="1">
      <c r="B108" s="198"/>
      <c r="C108" s="127"/>
      <c r="D108" s="199" t="s">
        <v>352</v>
      </c>
      <c r="E108" s="200"/>
      <c r="F108" s="200"/>
      <c r="G108" s="200"/>
      <c r="H108" s="200"/>
      <c r="I108" s="201"/>
      <c r="J108" s="202">
        <f>J206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J214</f>
        <v>0</v>
      </c>
      <c r="K109" s="192"/>
      <c r="L109" s="197"/>
    </row>
    <row r="110" s="9" customFormat="1" ht="19.92" customHeight="1">
      <c r="B110" s="198"/>
      <c r="C110" s="127"/>
      <c r="D110" s="199" t="s">
        <v>1178</v>
      </c>
      <c r="E110" s="200"/>
      <c r="F110" s="200"/>
      <c r="G110" s="200"/>
      <c r="H110" s="200"/>
      <c r="I110" s="201"/>
      <c r="J110" s="202">
        <f>J215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335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03b - NEINV - Pokoje 2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P133+P149+P214</f>
        <v>0</v>
      </c>
      <c r="Q132" s="98"/>
      <c r="R132" s="211">
        <f>R133+R149+R214</f>
        <v>12.288929999999999</v>
      </c>
      <c r="S132" s="98"/>
      <c r="T132" s="212">
        <f>T133+T149+T214</f>
        <v>6.0665000000000004</v>
      </c>
      <c r="AT132" s="16" t="s">
        <v>77</v>
      </c>
      <c r="AU132" s="16" t="s">
        <v>138</v>
      </c>
      <c r="BK132" s="213">
        <f>BK133+BK149+BK214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P134+P141+P147</f>
        <v>0</v>
      </c>
      <c r="Q133" s="222"/>
      <c r="R133" s="223">
        <f>R134+R141+R147</f>
        <v>5.5709999999999997</v>
      </c>
      <c r="S133" s="222"/>
      <c r="T133" s="224">
        <f>T134+T141+T147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BK134+BK141+BK147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5.5709999999999997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24" customHeight="1">
      <c r="B135" s="37"/>
      <c r="C135" s="230" t="s">
        <v>85</v>
      </c>
      <c r="D135" s="230" t="s">
        <v>169</v>
      </c>
      <c r="E135" s="231" t="s">
        <v>1179</v>
      </c>
      <c r="F135" s="232" t="s">
        <v>1180</v>
      </c>
      <c r="G135" s="233" t="s">
        <v>172</v>
      </c>
      <c r="H135" s="234">
        <v>570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0.0030000000000000001</v>
      </c>
      <c r="R135" s="239">
        <f>Q135*H135</f>
        <v>1.71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1181</v>
      </c>
    </row>
    <row r="136" s="13" customFormat="1">
      <c r="B136" s="254"/>
      <c r="C136" s="255"/>
      <c r="D136" s="245" t="s">
        <v>176</v>
      </c>
      <c r="E136" s="256" t="s">
        <v>1</v>
      </c>
      <c r="F136" s="257" t="s">
        <v>1182</v>
      </c>
      <c r="G136" s="255"/>
      <c r="H136" s="258">
        <v>570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176</v>
      </c>
      <c r="AU136" s="264" t="s">
        <v>87</v>
      </c>
      <c r="AV136" s="13" t="s">
        <v>87</v>
      </c>
      <c r="AW136" s="13" t="s">
        <v>32</v>
      </c>
      <c r="AX136" s="13" t="s">
        <v>78</v>
      </c>
      <c r="AY136" s="264" t="s">
        <v>166</v>
      </c>
    </row>
    <row r="137" s="14" customFormat="1">
      <c r="B137" s="265"/>
      <c r="C137" s="266"/>
      <c r="D137" s="245" t="s">
        <v>176</v>
      </c>
      <c r="E137" s="267" t="s">
        <v>1</v>
      </c>
      <c r="F137" s="268" t="s">
        <v>181</v>
      </c>
      <c r="G137" s="266"/>
      <c r="H137" s="269">
        <v>570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176</v>
      </c>
      <c r="AU137" s="275" t="s">
        <v>87</v>
      </c>
      <c r="AV137" s="14" t="s">
        <v>174</v>
      </c>
      <c r="AW137" s="14" t="s">
        <v>32</v>
      </c>
      <c r="AX137" s="14" t="s">
        <v>85</v>
      </c>
      <c r="AY137" s="275" t="s">
        <v>166</v>
      </c>
    </row>
    <row r="138" s="1" customFormat="1" ht="24" customHeight="1">
      <c r="B138" s="37"/>
      <c r="C138" s="230" t="s">
        <v>87</v>
      </c>
      <c r="D138" s="230" t="s">
        <v>169</v>
      </c>
      <c r="E138" s="231" t="s">
        <v>405</v>
      </c>
      <c r="F138" s="232" t="s">
        <v>406</v>
      </c>
      <c r="G138" s="233" t="s">
        <v>172</v>
      </c>
      <c r="H138" s="234">
        <v>1287</v>
      </c>
      <c r="I138" s="235"/>
      <c r="J138" s="236">
        <f>ROUND(I138*H138,2)</f>
        <v>0</v>
      </c>
      <c r="K138" s="232" t="s">
        <v>173</v>
      </c>
      <c r="L138" s="42"/>
      <c r="M138" s="237" t="s">
        <v>1</v>
      </c>
      <c r="N138" s="238" t="s">
        <v>43</v>
      </c>
      <c r="O138" s="85"/>
      <c r="P138" s="239">
        <f>O138*H138</f>
        <v>0</v>
      </c>
      <c r="Q138" s="239">
        <v>0.0030000000000000001</v>
      </c>
      <c r="R138" s="239">
        <f>Q138*H138</f>
        <v>3.8610000000000002</v>
      </c>
      <c r="S138" s="239">
        <v>0</v>
      </c>
      <c r="T138" s="240">
        <f>S138*H138</f>
        <v>0</v>
      </c>
      <c r="AR138" s="241" t="s">
        <v>174</v>
      </c>
      <c r="AT138" s="241" t="s">
        <v>169</v>
      </c>
      <c r="AU138" s="241" t="s">
        <v>87</v>
      </c>
      <c r="AY138" s="16" t="s">
        <v>166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85</v>
      </c>
      <c r="BK138" s="242">
        <f>ROUND(I138*H138,2)</f>
        <v>0</v>
      </c>
      <c r="BL138" s="16" t="s">
        <v>174</v>
      </c>
      <c r="BM138" s="241" t="s">
        <v>1183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1184</v>
      </c>
      <c r="G139" s="255"/>
      <c r="H139" s="258">
        <v>1287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1287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187</v>
      </c>
      <c r="F141" s="228" t="s">
        <v>188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SUM(P142:P146)</f>
        <v>0</v>
      </c>
      <c r="Q141" s="222"/>
      <c r="R141" s="223">
        <f>SUM(R142:R146)</f>
        <v>0</v>
      </c>
      <c r="S141" s="222"/>
      <c r="T141" s="224">
        <f>SUM(T142:T146)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SUM(BK142:BK146)</f>
        <v>0</v>
      </c>
    </row>
    <row r="142" s="1" customFormat="1" ht="24" customHeight="1">
      <c r="B142" s="37"/>
      <c r="C142" s="230" t="s">
        <v>189</v>
      </c>
      <c r="D142" s="230" t="s">
        <v>169</v>
      </c>
      <c r="E142" s="231" t="s">
        <v>190</v>
      </c>
      <c r="F142" s="232" t="s">
        <v>191</v>
      </c>
      <c r="G142" s="233" t="s">
        <v>192</v>
      </c>
      <c r="H142" s="234">
        <v>6.0670000000000002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1185</v>
      </c>
    </row>
    <row r="143" s="1" customFormat="1" ht="24" customHeight="1">
      <c r="B143" s="37"/>
      <c r="C143" s="230" t="s">
        <v>174</v>
      </c>
      <c r="D143" s="230" t="s">
        <v>169</v>
      </c>
      <c r="E143" s="231" t="s">
        <v>194</v>
      </c>
      <c r="F143" s="232" t="s">
        <v>195</v>
      </c>
      <c r="G143" s="233" t="s">
        <v>192</v>
      </c>
      <c r="H143" s="234">
        <v>182.00999999999999</v>
      </c>
      <c r="I143" s="235"/>
      <c r="J143" s="236">
        <f>ROUND(I143*H143,2)</f>
        <v>0</v>
      </c>
      <c r="K143" s="232" t="s">
        <v>173</v>
      </c>
      <c r="L143" s="42"/>
      <c r="M143" s="237" t="s">
        <v>1</v>
      </c>
      <c r="N143" s="238" t="s">
        <v>43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174</v>
      </c>
      <c r="AT143" s="241" t="s">
        <v>169</v>
      </c>
      <c r="AU143" s="241" t="s">
        <v>87</v>
      </c>
      <c r="AY143" s="16" t="s">
        <v>166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85</v>
      </c>
      <c r="BK143" s="242">
        <f>ROUND(I143*H143,2)</f>
        <v>0</v>
      </c>
      <c r="BL143" s="16" t="s">
        <v>174</v>
      </c>
      <c r="BM143" s="241" t="s">
        <v>1186</v>
      </c>
    </row>
    <row r="144" s="13" customFormat="1">
      <c r="B144" s="254"/>
      <c r="C144" s="255"/>
      <c r="D144" s="245" t="s">
        <v>176</v>
      </c>
      <c r="E144" s="255"/>
      <c r="F144" s="257" t="s">
        <v>1187</v>
      </c>
      <c r="G144" s="255"/>
      <c r="H144" s="258">
        <v>182.00999999999999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176</v>
      </c>
      <c r="AU144" s="264" t="s">
        <v>87</v>
      </c>
      <c r="AV144" s="13" t="s">
        <v>87</v>
      </c>
      <c r="AW144" s="13" t="s">
        <v>4</v>
      </c>
      <c r="AX144" s="13" t="s">
        <v>85</v>
      </c>
      <c r="AY144" s="264" t="s">
        <v>166</v>
      </c>
    </row>
    <row r="145" s="1" customFormat="1" ht="24" customHeight="1">
      <c r="B145" s="37"/>
      <c r="C145" s="230" t="s">
        <v>198</v>
      </c>
      <c r="D145" s="230" t="s">
        <v>169</v>
      </c>
      <c r="E145" s="231" t="s">
        <v>199</v>
      </c>
      <c r="F145" s="232" t="s">
        <v>200</v>
      </c>
      <c r="G145" s="233" t="s">
        <v>192</v>
      </c>
      <c r="H145" s="234">
        <v>6.0670000000000002</v>
      </c>
      <c r="I145" s="235"/>
      <c r="J145" s="236">
        <f>ROUND(I145*H145,2)</f>
        <v>0</v>
      </c>
      <c r="K145" s="232" t="s">
        <v>173</v>
      </c>
      <c r="L145" s="42"/>
      <c r="M145" s="237" t="s">
        <v>1</v>
      </c>
      <c r="N145" s="238" t="s">
        <v>43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174</v>
      </c>
      <c r="AT145" s="241" t="s">
        <v>169</v>
      </c>
      <c r="AU145" s="241" t="s">
        <v>87</v>
      </c>
      <c r="AY145" s="16" t="s">
        <v>166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85</v>
      </c>
      <c r="BK145" s="242">
        <f>ROUND(I145*H145,2)</f>
        <v>0</v>
      </c>
      <c r="BL145" s="16" t="s">
        <v>174</v>
      </c>
      <c r="BM145" s="241" t="s">
        <v>1188</v>
      </c>
    </row>
    <row r="146" s="1" customFormat="1" ht="24" customHeight="1">
      <c r="B146" s="37"/>
      <c r="C146" s="230" t="s">
        <v>167</v>
      </c>
      <c r="D146" s="230" t="s">
        <v>169</v>
      </c>
      <c r="E146" s="231" t="s">
        <v>202</v>
      </c>
      <c r="F146" s="232" t="s">
        <v>203</v>
      </c>
      <c r="G146" s="233" t="s">
        <v>192</v>
      </c>
      <c r="H146" s="234">
        <v>6.0670000000000002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1189</v>
      </c>
    </row>
    <row r="147" s="11" customFormat="1" ht="22.8" customHeight="1">
      <c r="B147" s="214"/>
      <c r="C147" s="215"/>
      <c r="D147" s="216" t="s">
        <v>77</v>
      </c>
      <c r="E147" s="228" t="s">
        <v>205</v>
      </c>
      <c r="F147" s="228" t="s">
        <v>206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P148</f>
        <v>0</v>
      </c>
      <c r="Q147" s="222"/>
      <c r="R147" s="223">
        <f>R148</f>
        <v>0</v>
      </c>
      <c r="S147" s="222"/>
      <c r="T147" s="224">
        <f>T148</f>
        <v>0</v>
      </c>
      <c r="AR147" s="225" t="s">
        <v>85</v>
      </c>
      <c r="AT147" s="226" t="s">
        <v>77</v>
      </c>
      <c r="AU147" s="226" t="s">
        <v>85</v>
      </c>
      <c r="AY147" s="225" t="s">
        <v>166</v>
      </c>
      <c r="BK147" s="227">
        <f>BK148</f>
        <v>0</v>
      </c>
    </row>
    <row r="148" s="1" customFormat="1" ht="24" customHeight="1">
      <c r="B148" s="37"/>
      <c r="C148" s="230" t="s">
        <v>207</v>
      </c>
      <c r="D148" s="230" t="s">
        <v>169</v>
      </c>
      <c r="E148" s="231" t="s">
        <v>511</v>
      </c>
      <c r="F148" s="232" t="s">
        <v>512</v>
      </c>
      <c r="G148" s="233" t="s">
        <v>192</v>
      </c>
      <c r="H148" s="234">
        <v>5.5890000000000004</v>
      </c>
      <c r="I148" s="235"/>
      <c r="J148" s="236">
        <f>ROUND(I148*H148,2)</f>
        <v>0</v>
      </c>
      <c r="K148" s="232" t="s">
        <v>173</v>
      </c>
      <c r="L148" s="42"/>
      <c r="M148" s="237" t="s">
        <v>1</v>
      </c>
      <c r="N148" s="238" t="s">
        <v>43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174</v>
      </c>
      <c r="AT148" s="241" t="s">
        <v>169</v>
      </c>
      <c r="AU148" s="241" t="s">
        <v>87</v>
      </c>
      <c r="AY148" s="16" t="s">
        <v>166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85</v>
      </c>
      <c r="BK148" s="242">
        <f>ROUND(I148*H148,2)</f>
        <v>0</v>
      </c>
      <c r="BL148" s="16" t="s">
        <v>174</v>
      </c>
      <c r="BM148" s="241" t="s">
        <v>1190</v>
      </c>
    </row>
    <row r="149" s="11" customFormat="1" ht="25.92" customHeight="1">
      <c r="B149" s="214"/>
      <c r="C149" s="215"/>
      <c r="D149" s="216" t="s">
        <v>77</v>
      </c>
      <c r="E149" s="217" t="s">
        <v>211</v>
      </c>
      <c r="F149" s="217" t="s">
        <v>212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P150+P154+P175+P200+P206</f>
        <v>0</v>
      </c>
      <c r="Q149" s="222"/>
      <c r="R149" s="223">
        <f>R150+R154+R175+R200+R206</f>
        <v>6.7179299999999991</v>
      </c>
      <c r="S149" s="222"/>
      <c r="T149" s="224">
        <f>T150+T154+T175+T200+T206</f>
        <v>6.0665000000000004</v>
      </c>
      <c r="AR149" s="225" t="s">
        <v>87</v>
      </c>
      <c r="AT149" s="226" t="s">
        <v>77</v>
      </c>
      <c r="AU149" s="226" t="s">
        <v>78</v>
      </c>
      <c r="AY149" s="225" t="s">
        <v>166</v>
      </c>
      <c r="BK149" s="227">
        <f>BK150+BK154+BK175+BK200+BK206</f>
        <v>0</v>
      </c>
    </row>
    <row r="150" s="11" customFormat="1" ht="22.8" customHeight="1">
      <c r="B150" s="214"/>
      <c r="C150" s="215"/>
      <c r="D150" s="216" t="s">
        <v>77</v>
      </c>
      <c r="E150" s="228" t="s">
        <v>811</v>
      </c>
      <c r="F150" s="228" t="s">
        <v>812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SUM(P151:P153)</f>
        <v>0</v>
      </c>
      <c r="Q150" s="222"/>
      <c r="R150" s="223">
        <f>SUM(R151:R153)</f>
        <v>0.0012000000000000001</v>
      </c>
      <c r="S150" s="222"/>
      <c r="T150" s="224">
        <f>SUM(T151:T153)</f>
        <v>0</v>
      </c>
      <c r="AR150" s="225" t="s">
        <v>87</v>
      </c>
      <c r="AT150" s="226" t="s">
        <v>77</v>
      </c>
      <c r="AU150" s="226" t="s">
        <v>85</v>
      </c>
      <c r="AY150" s="225" t="s">
        <v>166</v>
      </c>
      <c r="BK150" s="227">
        <f>SUM(BK151:BK153)</f>
        <v>0</v>
      </c>
    </row>
    <row r="151" s="1" customFormat="1" ht="16.5" customHeight="1">
      <c r="B151" s="37"/>
      <c r="C151" s="230" t="s">
        <v>215</v>
      </c>
      <c r="D151" s="230" t="s">
        <v>169</v>
      </c>
      <c r="E151" s="231" t="s">
        <v>1191</v>
      </c>
      <c r="F151" s="232" t="s">
        <v>1192</v>
      </c>
      <c r="G151" s="233" t="s">
        <v>218</v>
      </c>
      <c r="H151" s="234">
        <v>60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2.0000000000000002E-05</v>
      </c>
      <c r="R151" s="239">
        <f>Q151*H151</f>
        <v>0.0012000000000000001</v>
      </c>
      <c r="S151" s="239">
        <v>0</v>
      </c>
      <c r="T151" s="240">
        <f>S151*H151</f>
        <v>0</v>
      </c>
      <c r="AR151" s="241" t="s">
        <v>219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219</v>
      </c>
      <c r="BM151" s="241" t="s">
        <v>1193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288</v>
      </c>
      <c r="G152" s="255"/>
      <c r="H152" s="258">
        <v>60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60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1" customFormat="1" ht="22.8" customHeight="1">
      <c r="B154" s="214"/>
      <c r="C154" s="215"/>
      <c r="D154" s="216" t="s">
        <v>77</v>
      </c>
      <c r="E154" s="228" t="s">
        <v>825</v>
      </c>
      <c r="F154" s="228" t="s">
        <v>826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SUM(P155:P174)</f>
        <v>0</v>
      </c>
      <c r="Q154" s="222"/>
      <c r="R154" s="223">
        <f>SUM(R155:R174)</f>
        <v>0.25019999999999998</v>
      </c>
      <c r="S154" s="222"/>
      <c r="T154" s="224">
        <f>SUM(T155:T174)</f>
        <v>4.2840000000000007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SUM(BK155:BK174)</f>
        <v>0</v>
      </c>
    </row>
    <row r="155" s="1" customFormat="1" ht="16.5" customHeight="1">
      <c r="B155" s="37"/>
      <c r="C155" s="230" t="s">
        <v>182</v>
      </c>
      <c r="D155" s="230" t="s">
        <v>169</v>
      </c>
      <c r="E155" s="231" t="s">
        <v>1194</v>
      </c>
      <c r="F155" s="232" t="s">
        <v>1195</v>
      </c>
      <c r="G155" s="233" t="s">
        <v>172</v>
      </c>
      <c r="H155" s="234">
        <v>180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</v>
      </c>
      <c r="R155" s="239">
        <f>Q155*H155</f>
        <v>0</v>
      </c>
      <c r="S155" s="239">
        <v>0.023800000000000002</v>
      </c>
      <c r="T155" s="240">
        <f>S155*H155</f>
        <v>4.2840000000000007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1196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1197</v>
      </c>
      <c r="G156" s="255"/>
      <c r="H156" s="258">
        <v>180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180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16.5" customHeight="1">
      <c r="B158" s="37"/>
      <c r="C158" s="230" t="s">
        <v>227</v>
      </c>
      <c r="D158" s="230" t="s">
        <v>169</v>
      </c>
      <c r="E158" s="231" t="s">
        <v>1198</v>
      </c>
      <c r="F158" s="232" t="s">
        <v>1199</v>
      </c>
      <c r="G158" s="233" t="s">
        <v>172</v>
      </c>
      <c r="H158" s="234">
        <v>180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0.00139</v>
      </c>
      <c r="R158" s="239">
        <f>Q158*H158</f>
        <v>0.25019999999999998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1200</v>
      </c>
    </row>
    <row r="159" s="12" customFormat="1">
      <c r="B159" s="243"/>
      <c r="C159" s="244"/>
      <c r="D159" s="245" t="s">
        <v>176</v>
      </c>
      <c r="E159" s="246" t="s">
        <v>1</v>
      </c>
      <c r="F159" s="247" t="s">
        <v>1201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176</v>
      </c>
      <c r="AU159" s="253" t="s">
        <v>87</v>
      </c>
      <c r="AV159" s="12" t="s">
        <v>85</v>
      </c>
      <c r="AW159" s="12" t="s">
        <v>32</v>
      </c>
      <c r="AX159" s="12" t="s">
        <v>78</v>
      </c>
      <c r="AY159" s="253" t="s">
        <v>166</v>
      </c>
    </row>
    <row r="160" s="13" customFormat="1">
      <c r="B160" s="254"/>
      <c r="C160" s="255"/>
      <c r="D160" s="245" t="s">
        <v>176</v>
      </c>
      <c r="E160" s="256" t="s">
        <v>1</v>
      </c>
      <c r="F160" s="257" t="s">
        <v>1197</v>
      </c>
      <c r="G160" s="255"/>
      <c r="H160" s="258">
        <v>180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176</v>
      </c>
      <c r="AU160" s="264" t="s">
        <v>87</v>
      </c>
      <c r="AV160" s="13" t="s">
        <v>87</v>
      </c>
      <c r="AW160" s="13" t="s">
        <v>32</v>
      </c>
      <c r="AX160" s="13" t="s">
        <v>78</v>
      </c>
      <c r="AY160" s="264" t="s">
        <v>166</v>
      </c>
    </row>
    <row r="161" s="14" customFormat="1">
      <c r="B161" s="265"/>
      <c r="C161" s="266"/>
      <c r="D161" s="245" t="s">
        <v>176</v>
      </c>
      <c r="E161" s="267" t="s">
        <v>1</v>
      </c>
      <c r="F161" s="268" t="s">
        <v>181</v>
      </c>
      <c r="G161" s="266"/>
      <c r="H161" s="269">
        <v>180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AT161" s="275" t="s">
        <v>176</v>
      </c>
      <c r="AU161" s="275" t="s">
        <v>87</v>
      </c>
      <c r="AV161" s="14" t="s">
        <v>174</v>
      </c>
      <c r="AW161" s="14" t="s">
        <v>32</v>
      </c>
      <c r="AX161" s="14" t="s">
        <v>85</v>
      </c>
      <c r="AY161" s="275" t="s">
        <v>166</v>
      </c>
    </row>
    <row r="162" s="1" customFormat="1" ht="16.5" customHeight="1">
      <c r="B162" s="37"/>
      <c r="C162" s="230" t="s">
        <v>231</v>
      </c>
      <c r="D162" s="230" t="s">
        <v>169</v>
      </c>
      <c r="E162" s="231" t="s">
        <v>1202</v>
      </c>
      <c r="F162" s="232" t="s">
        <v>1203</v>
      </c>
      <c r="G162" s="233" t="s">
        <v>218</v>
      </c>
      <c r="H162" s="234">
        <v>60</v>
      </c>
      <c r="I162" s="235"/>
      <c r="J162" s="236">
        <f>ROUND(I162*H162,2)</f>
        <v>0</v>
      </c>
      <c r="K162" s="232" t="s">
        <v>1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1204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288</v>
      </c>
      <c r="G163" s="255"/>
      <c r="H163" s="258">
        <v>60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60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16.5" customHeight="1">
      <c r="B165" s="37"/>
      <c r="C165" s="230" t="s">
        <v>236</v>
      </c>
      <c r="D165" s="230" t="s">
        <v>169</v>
      </c>
      <c r="E165" s="231" t="s">
        <v>1205</v>
      </c>
      <c r="F165" s="232" t="s">
        <v>1206</v>
      </c>
      <c r="G165" s="233" t="s">
        <v>218</v>
      </c>
      <c r="H165" s="234">
        <v>60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1207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288</v>
      </c>
      <c r="G166" s="255"/>
      <c r="H166" s="258">
        <v>60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60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16.5" customHeight="1">
      <c r="B168" s="37"/>
      <c r="C168" s="230" t="s">
        <v>240</v>
      </c>
      <c r="D168" s="230" t="s">
        <v>169</v>
      </c>
      <c r="E168" s="231" t="s">
        <v>1208</v>
      </c>
      <c r="F168" s="232" t="s">
        <v>1209</v>
      </c>
      <c r="G168" s="233" t="s">
        <v>280</v>
      </c>
      <c r="H168" s="234">
        <v>1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1210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85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244</v>
      </c>
      <c r="D171" s="230" t="s">
        <v>169</v>
      </c>
      <c r="E171" s="231" t="s">
        <v>1211</v>
      </c>
      <c r="F171" s="232" t="s">
        <v>1212</v>
      </c>
      <c r="G171" s="233" t="s">
        <v>280</v>
      </c>
      <c r="H171" s="234">
        <v>120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1213</v>
      </c>
    </row>
    <row r="172" s="13" customFormat="1">
      <c r="B172" s="254"/>
      <c r="C172" s="255"/>
      <c r="D172" s="245" t="s">
        <v>176</v>
      </c>
      <c r="E172" s="256" t="s">
        <v>1</v>
      </c>
      <c r="F172" s="257" t="s">
        <v>1214</v>
      </c>
      <c r="G172" s="255"/>
      <c r="H172" s="258">
        <v>120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176</v>
      </c>
      <c r="AU172" s="264" t="s">
        <v>87</v>
      </c>
      <c r="AV172" s="13" t="s">
        <v>87</v>
      </c>
      <c r="AW172" s="13" t="s">
        <v>32</v>
      </c>
      <c r="AX172" s="13" t="s">
        <v>78</v>
      </c>
      <c r="AY172" s="264" t="s">
        <v>166</v>
      </c>
    </row>
    <row r="173" s="14" customFormat="1">
      <c r="B173" s="265"/>
      <c r="C173" s="266"/>
      <c r="D173" s="245" t="s">
        <v>176</v>
      </c>
      <c r="E173" s="267" t="s">
        <v>1</v>
      </c>
      <c r="F173" s="268" t="s">
        <v>181</v>
      </c>
      <c r="G173" s="266"/>
      <c r="H173" s="269">
        <v>120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176</v>
      </c>
      <c r="AU173" s="275" t="s">
        <v>87</v>
      </c>
      <c r="AV173" s="14" t="s">
        <v>174</v>
      </c>
      <c r="AW173" s="14" t="s">
        <v>32</v>
      </c>
      <c r="AX173" s="14" t="s">
        <v>85</v>
      </c>
      <c r="AY173" s="275" t="s">
        <v>166</v>
      </c>
    </row>
    <row r="174" s="1" customFormat="1" ht="24" customHeight="1">
      <c r="B174" s="37"/>
      <c r="C174" s="230" t="s">
        <v>8</v>
      </c>
      <c r="D174" s="230" t="s">
        <v>169</v>
      </c>
      <c r="E174" s="231" t="s">
        <v>832</v>
      </c>
      <c r="F174" s="232" t="s">
        <v>833</v>
      </c>
      <c r="G174" s="233" t="s">
        <v>192</v>
      </c>
      <c r="H174" s="234">
        <v>0.25</v>
      </c>
      <c r="I174" s="235"/>
      <c r="J174" s="236">
        <f>ROUND(I174*H174,2)</f>
        <v>0</v>
      </c>
      <c r="K174" s="232" t="s">
        <v>173</v>
      </c>
      <c r="L174" s="42"/>
      <c r="M174" s="237" t="s">
        <v>1</v>
      </c>
      <c r="N174" s="238" t="s">
        <v>43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219</v>
      </c>
      <c r="AT174" s="241" t="s">
        <v>169</v>
      </c>
      <c r="AU174" s="241" t="s">
        <v>87</v>
      </c>
      <c r="AY174" s="16" t="s">
        <v>166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85</v>
      </c>
      <c r="BK174" s="242">
        <f>ROUND(I174*H174,2)</f>
        <v>0</v>
      </c>
      <c r="BL174" s="16" t="s">
        <v>219</v>
      </c>
      <c r="BM174" s="241" t="s">
        <v>1215</v>
      </c>
    </row>
    <row r="175" s="11" customFormat="1" ht="22.8" customHeight="1">
      <c r="B175" s="214"/>
      <c r="C175" s="215"/>
      <c r="D175" s="216" t="s">
        <v>77</v>
      </c>
      <c r="E175" s="228" t="s">
        <v>1011</v>
      </c>
      <c r="F175" s="228" t="s">
        <v>1012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SUM(P176:P199)</f>
        <v>0</v>
      </c>
      <c r="Q175" s="222"/>
      <c r="R175" s="223">
        <f>SUM(R176:R199)</f>
        <v>5.1256799999999991</v>
      </c>
      <c r="S175" s="222"/>
      <c r="T175" s="224">
        <f>SUM(T176:T199)</f>
        <v>1.425</v>
      </c>
      <c r="AR175" s="225" t="s">
        <v>87</v>
      </c>
      <c r="AT175" s="226" t="s">
        <v>77</v>
      </c>
      <c r="AU175" s="226" t="s">
        <v>85</v>
      </c>
      <c r="AY175" s="225" t="s">
        <v>166</v>
      </c>
      <c r="BK175" s="227">
        <f>SUM(BK176:BK199)</f>
        <v>0</v>
      </c>
    </row>
    <row r="176" s="1" customFormat="1" ht="24" customHeight="1">
      <c r="B176" s="37"/>
      <c r="C176" s="230" t="s">
        <v>219</v>
      </c>
      <c r="D176" s="230" t="s">
        <v>169</v>
      </c>
      <c r="E176" s="231" t="s">
        <v>1216</v>
      </c>
      <c r="F176" s="232" t="s">
        <v>1217</v>
      </c>
      <c r="G176" s="233" t="s">
        <v>172</v>
      </c>
      <c r="H176" s="234">
        <v>600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AR176" s="241" t="s">
        <v>219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219</v>
      </c>
      <c r="BM176" s="241" t="s">
        <v>1218</v>
      </c>
    </row>
    <row r="177" s="1" customFormat="1" ht="24" customHeight="1">
      <c r="B177" s="37"/>
      <c r="C177" s="230" t="s">
        <v>254</v>
      </c>
      <c r="D177" s="230" t="s">
        <v>169</v>
      </c>
      <c r="E177" s="231" t="s">
        <v>1014</v>
      </c>
      <c r="F177" s="232" t="s">
        <v>1015</v>
      </c>
      <c r="G177" s="233" t="s">
        <v>172</v>
      </c>
      <c r="H177" s="234">
        <v>600</v>
      </c>
      <c r="I177" s="235"/>
      <c r="J177" s="236">
        <f>ROUND(I177*H177,2)</f>
        <v>0</v>
      </c>
      <c r="K177" s="232" t="s">
        <v>173</v>
      </c>
      <c r="L177" s="42"/>
      <c r="M177" s="237" t="s">
        <v>1</v>
      </c>
      <c r="N177" s="238" t="s">
        <v>43</v>
      </c>
      <c r="O177" s="8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AR177" s="241" t="s">
        <v>219</v>
      </c>
      <c r="AT177" s="241" t="s">
        <v>169</v>
      </c>
      <c r="AU177" s="241" t="s">
        <v>87</v>
      </c>
      <c r="AY177" s="16" t="s">
        <v>166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85</v>
      </c>
      <c r="BK177" s="242">
        <f>ROUND(I177*H177,2)</f>
        <v>0</v>
      </c>
      <c r="BL177" s="16" t="s">
        <v>219</v>
      </c>
      <c r="BM177" s="241" t="s">
        <v>1219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1220</v>
      </c>
      <c r="G178" s="255"/>
      <c r="H178" s="258">
        <v>600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600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16.5" customHeight="1">
      <c r="B180" s="37"/>
      <c r="C180" s="230" t="s">
        <v>258</v>
      </c>
      <c r="D180" s="230" t="s">
        <v>169</v>
      </c>
      <c r="E180" s="231" t="s">
        <v>1019</v>
      </c>
      <c r="F180" s="232" t="s">
        <v>1020</v>
      </c>
      <c r="G180" s="233" t="s">
        <v>172</v>
      </c>
      <c r="H180" s="234">
        <v>600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AR180" s="241" t="s">
        <v>219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219</v>
      </c>
      <c r="BM180" s="241" t="s">
        <v>1221</v>
      </c>
    </row>
    <row r="181" s="1" customFormat="1" ht="24" customHeight="1">
      <c r="B181" s="37"/>
      <c r="C181" s="230" t="s">
        <v>262</v>
      </c>
      <c r="D181" s="230" t="s">
        <v>169</v>
      </c>
      <c r="E181" s="231" t="s">
        <v>1023</v>
      </c>
      <c r="F181" s="232" t="s">
        <v>1024</v>
      </c>
      <c r="G181" s="233" t="s">
        <v>172</v>
      </c>
      <c r="H181" s="234">
        <v>600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3.0000000000000001E-05</v>
      </c>
      <c r="R181" s="239">
        <f>Q181*H181</f>
        <v>0.018000000000000002</v>
      </c>
      <c r="S181" s="239">
        <v>0</v>
      </c>
      <c r="T181" s="240">
        <f>S181*H181</f>
        <v>0</v>
      </c>
      <c r="AR181" s="241" t="s">
        <v>174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174</v>
      </c>
      <c r="BM181" s="241" t="s">
        <v>1222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1220</v>
      </c>
      <c r="G182" s="255"/>
      <c r="H182" s="258">
        <v>600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600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24" customHeight="1">
      <c r="B184" s="37"/>
      <c r="C184" s="230" t="s">
        <v>266</v>
      </c>
      <c r="D184" s="230" t="s">
        <v>169</v>
      </c>
      <c r="E184" s="231" t="s">
        <v>1223</v>
      </c>
      <c r="F184" s="232" t="s">
        <v>1224</v>
      </c>
      <c r="G184" s="233" t="s">
        <v>172</v>
      </c>
      <c r="H184" s="234">
        <v>600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0.0044999999999999997</v>
      </c>
      <c r="R184" s="239">
        <f>Q184*H184</f>
        <v>2.6999999999999997</v>
      </c>
      <c r="S184" s="239">
        <v>0</v>
      </c>
      <c r="T184" s="240">
        <f>S184*H184</f>
        <v>0</v>
      </c>
      <c r="AR184" s="241" t="s">
        <v>219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219</v>
      </c>
      <c r="BM184" s="241" t="s">
        <v>1225</v>
      </c>
    </row>
    <row r="185" s="1" customFormat="1" ht="24" customHeight="1">
      <c r="B185" s="37"/>
      <c r="C185" s="230" t="s">
        <v>7</v>
      </c>
      <c r="D185" s="230" t="s">
        <v>169</v>
      </c>
      <c r="E185" s="231" t="s">
        <v>1027</v>
      </c>
      <c r="F185" s="232" t="s">
        <v>1028</v>
      </c>
      <c r="G185" s="233" t="s">
        <v>172</v>
      </c>
      <c r="H185" s="234">
        <v>570</v>
      </c>
      <c r="I185" s="235"/>
      <c r="J185" s="236">
        <f>ROUND(I185*H185,2)</f>
        <v>0</v>
      </c>
      <c r="K185" s="232" t="s">
        <v>173</v>
      </c>
      <c r="L185" s="42"/>
      <c r="M185" s="237" t="s">
        <v>1</v>
      </c>
      <c r="N185" s="238" t="s">
        <v>43</v>
      </c>
      <c r="O185" s="85"/>
      <c r="P185" s="239">
        <f>O185*H185</f>
        <v>0</v>
      </c>
      <c r="Q185" s="239">
        <v>0</v>
      </c>
      <c r="R185" s="239">
        <f>Q185*H185</f>
        <v>0</v>
      </c>
      <c r="S185" s="239">
        <v>0.0025000000000000001</v>
      </c>
      <c r="T185" s="240">
        <f>S185*H185</f>
        <v>1.425</v>
      </c>
      <c r="AR185" s="241" t="s">
        <v>219</v>
      </c>
      <c r="AT185" s="241" t="s">
        <v>169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1226</v>
      </c>
    </row>
    <row r="186" s="13" customFormat="1">
      <c r="B186" s="254"/>
      <c r="C186" s="255"/>
      <c r="D186" s="245" t="s">
        <v>176</v>
      </c>
      <c r="E186" s="256" t="s">
        <v>1</v>
      </c>
      <c r="F186" s="257" t="s">
        <v>1182</v>
      </c>
      <c r="G186" s="255"/>
      <c r="H186" s="258">
        <v>570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176</v>
      </c>
      <c r="AU186" s="264" t="s">
        <v>87</v>
      </c>
      <c r="AV186" s="13" t="s">
        <v>87</v>
      </c>
      <c r="AW186" s="13" t="s">
        <v>32</v>
      </c>
      <c r="AX186" s="13" t="s">
        <v>78</v>
      </c>
      <c r="AY186" s="264" t="s">
        <v>166</v>
      </c>
    </row>
    <row r="187" s="14" customFormat="1">
      <c r="B187" s="265"/>
      <c r="C187" s="266"/>
      <c r="D187" s="245" t="s">
        <v>176</v>
      </c>
      <c r="E187" s="267" t="s">
        <v>1</v>
      </c>
      <c r="F187" s="268" t="s">
        <v>181</v>
      </c>
      <c r="G187" s="266"/>
      <c r="H187" s="269">
        <v>570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176</v>
      </c>
      <c r="AU187" s="275" t="s">
        <v>87</v>
      </c>
      <c r="AV187" s="14" t="s">
        <v>174</v>
      </c>
      <c r="AW187" s="14" t="s">
        <v>32</v>
      </c>
      <c r="AX187" s="14" t="s">
        <v>85</v>
      </c>
      <c r="AY187" s="275" t="s">
        <v>166</v>
      </c>
    </row>
    <row r="188" s="1" customFormat="1" ht="16.5" customHeight="1">
      <c r="B188" s="37"/>
      <c r="C188" s="230" t="s">
        <v>273</v>
      </c>
      <c r="D188" s="230" t="s">
        <v>169</v>
      </c>
      <c r="E188" s="231" t="s">
        <v>1031</v>
      </c>
      <c r="F188" s="232" t="s">
        <v>1032</v>
      </c>
      <c r="G188" s="233" t="s">
        <v>172</v>
      </c>
      <c r="H188" s="234">
        <v>600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0.00029999999999999997</v>
      </c>
      <c r="R188" s="239">
        <f>Q188*H188</f>
        <v>0.17999999999999999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1227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1220</v>
      </c>
      <c r="G189" s="255"/>
      <c r="H189" s="258">
        <v>600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600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36" customHeight="1">
      <c r="B191" s="37"/>
      <c r="C191" s="276" t="s">
        <v>277</v>
      </c>
      <c r="D191" s="276" t="s">
        <v>300</v>
      </c>
      <c r="E191" s="277" t="s">
        <v>1035</v>
      </c>
      <c r="F191" s="278" t="s">
        <v>1036</v>
      </c>
      <c r="G191" s="279" t="s">
        <v>172</v>
      </c>
      <c r="H191" s="280">
        <v>660</v>
      </c>
      <c r="I191" s="281"/>
      <c r="J191" s="282">
        <f>ROUND(I191*H191,2)</f>
        <v>0</v>
      </c>
      <c r="K191" s="278" t="s">
        <v>173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0.0028700000000000002</v>
      </c>
      <c r="R191" s="239">
        <f>Q191*H191</f>
        <v>1.8942000000000001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1228</v>
      </c>
    </row>
    <row r="192" s="13" customFormat="1">
      <c r="B192" s="254"/>
      <c r="C192" s="255"/>
      <c r="D192" s="245" t="s">
        <v>176</v>
      </c>
      <c r="E192" s="255"/>
      <c r="F192" s="257" t="s">
        <v>1229</v>
      </c>
      <c r="G192" s="255"/>
      <c r="H192" s="258">
        <v>660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176</v>
      </c>
      <c r="AU192" s="264" t="s">
        <v>87</v>
      </c>
      <c r="AV192" s="13" t="s">
        <v>87</v>
      </c>
      <c r="AW192" s="13" t="s">
        <v>4</v>
      </c>
      <c r="AX192" s="13" t="s">
        <v>85</v>
      </c>
      <c r="AY192" s="264" t="s">
        <v>166</v>
      </c>
    </row>
    <row r="193" s="1" customFormat="1" ht="16.5" customHeight="1">
      <c r="B193" s="37"/>
      <c r="C193" s="230" t="s">
        <v>284</v>
      </c>
      <c r="D193" s="230" t="s">
        <v>169</v>
      </c>
      <c r="E193" s="231" t="s">
        <v>1040</v>
      </c>
      <c r="F193" s="232" t="s">
        <v>1041</v>
      </c>
      <c r="G193" s="233" t="s">
        <v>234</v>
      </c>
      <c r="H193" s="234">
        <v>840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1.0000000000000001E-05</v>
      </c>
      <c r="R193" s="239">
        <f>Q193*H193</f>
        <v>0.0084000000000000012</v>
      </c>
      <c r="S193" s="239">
        <v>0</v>
      </c>
      <c r="T193" s="240">
        <f>S193*H193</f>
        <v>0</v>
      </c>
      <c r="AR193" s="241" t="s">
        <v>219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219</v>
      </c>
      <c r="BM193" s="241" t="s">
        <v>1230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1231</v>
      </c>
      <c r="G194" s="255"/>
      <c r="H194" s="258">
        <v>840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4" customFormat="1">
      <c r="B195" s="265"/>
      <c r="C195" s="266"/>
      <c r="D195" s="245" t="s">
        <v>176</v>
      </c>
      <c r="E195" s="267" t="s">
        <v>1</v>
      </c>
      <c r="F195" s="268" t="s">
        <v>181</v>
      </c>
      <c r="G195" s="266"/>
      <c r="H195" s="269">
        <v>840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176</v>
      </c>
      <c r="AU195" s="275" t="s">
        <v>87</v>
      </c>
      <c r="AV195" s="14" t="s">
        <v>174</v>
      </c>
      <c r="AW195" s="14" t="s">
        <v>32</v>
      </c>
      <c r="AX195" s="14" t="s">
        <v>85</v>
      </c>
      <c r="AY195" s="275" t="s">
        <v>166</v>
      </c>
    </row>
    <row r="196" s="1" customFormat="1" ht="16.5" customHeight="1">
      <c r="B196" s="37"/>
      <c r="C196" s="276" t="s">
        <v>289</v>
      </c>
      <c r="D196" s="276" t="s">
        <v>300</v>
      </c>
      <c r="E196" s="277" t="s">
        <v>1044</v>
      </c>
      <c r="F196" s="278" t="s">
        <v>1045</v>
      </c>
      <c r="G196" s="279" t="s">
        <v>234</v>
      </c>
      <c r="H196" s="280">
        <v>856.79999999999995</v>
      </c>
      <c r="I196" s="281"/>
      <c r="J196" s="282">
        <f>ROUND(I196*H196,2)</f>
        <v>0</v>
      </c>
      <c r="K196" s="278" t="s">
        <v>173</v>
      </c>
      <c r="L196" s="283"/>
      <c r="M196" s="284" t="s">
        <v>1</v>
      </c>
      <c r="N196" s="285" t="s">
        <v>43</v>
      </c>
      <c r="O196" s="85"/>
      <c r="P196" s="239">
        <f>O196*H196</f>
        <v>0</v>
      </c>
      <c r="Q196" s="239">
        <v>0.00035</v>
      </c>
      <c r="R196" s="239">
        <f>Q196*H196</f>
        <v>0.29987999999999998</v>
      </c>
      <c r="S196" s="239">
        <v>0</v>
      </c>
      <c r="T196" s="240">
        <f>S196*H196</f>
        <v>0</v>
      </c>
      <c r="AR196" s="241" t="s">
        <v>303</v>
      </c>
      <c r="AT196" s="241" t="s">
        <v>300</v>
      </c>
      <c r="AU196" s="241" t="s">
        <v>87</v>
      </c>
      <c r="AY196" s="16" t="s">
        <v>166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85</v>
      </c>
      <c r="BK196" s="242">
        <f>ROUND(I196*H196,2)</f>
        <v>0</v>
      </c>
      <c r="BL196" s="16" t="s">
        <v>219</v>
      </c>
      <c r="BM196" s="241" t="s">
        <v>1232</v>
      </c>
    </row>
    <row r="197" s="13" customFormat="1">
      <c r="B197" s="254"/>
      <c r="C197" s="255"/>
      <c r="D197" s="245" t="s">
        <v>176</v>
      </c>
      <c r="E197" s="255"/>
      <c r="F197" s="257" t="s">
        <v>1233</v>
      </c>
      <c r="G197" s="255"/>
      <c r="H197" s="258">
        <v>856.79999999999995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176</v>
      </c>
      <c r="AU197" s="264" t="s">
        <v>87</v>
      </c>
      <c r="AV197" s="13" t="s">
        <v>87</v>
      </c>
      <c r="AW197" s="13" t="s">
        <v>4</v>
      </c>
      <c r="AX197" s="13" t="s">
        <v>85</v>
      </c>
      <c r="AY197" s="264" t="s">
        <v>166</v>
      </c>
    </row>
    <row r="198" s="1" customFormat="1" ht="16.5" customHeight="1">
      <c r="B198" s="37"/>
      <c r="C198" s="230" t="s">
        <v>294</v>
      </c>
      <c r="D198" s="230" t="s">
        <v>169</v>
      </c>
      <c r="E198" s="231" t="s">
        <v>1059</v>
      </c>
      <c r="F198" s="232" t="s">
        <v>1060</v>
      </c>
      <c r="G198" s="233" t="s">
        <v>234</v>
      </c>
      <c r="H198" s="234">
        <v>840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3.0000000000000001E-05</v>
      </c>
      <c r="R198" s="239">
        <f>Q198*H198</f>
        <v>0.0252</v>
      </c>
      <c r="S198" s="239">
        <v>0</v>
      </c>
      <c r="T198" s="240">
        <f>S198*H198</f>
        <v>0</v>
      </c>
      <c r="AR198" s="241" t="s">
        <v>219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219</v>
      </c>
      <c r="BM198" s="241" t="s">
        <v>1234</v>
      </c>
    </row>
    <row r="199" s="1" customFormat="1" ht="24" customHeight="1">
      <c r="B199" s="37"/>
      <c r="C199" s="230" t="s">
        <v>299</v>
      </c>
      <c r="D199" s="230" t="s">
        <v>169</v>
      </c>
      <c r="E199" s="231" t="s">
        <v>1063</v>
      </c>
      <c r="F199" s="232" t="s">
        <v>1064</v>
      </c>
      <c r="G199" s="233" t="s">
        <v>192</v>
      </c>
      <c r="H199" s="234">
        <v>5.1079999999999997</v>
      </c>
      <c r="I199" s="235"/>
      <c r="J199" s="236">
        <f>ROUND(I199*H199,2)</f>
        <v>0</v>
      </c>
      <c r="K199" s="232" t="s">
        <v>173</v>
      </c>
      <c r="L199" s="42"/>
      <c r="M199" s="237" t="s">
        <v>1</v>
      </c>
      <c r="N199" s="238" t="s">
        <v>43</v>
      </c>
      <c r="O199" s="8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AR199" s="241" t="s">
        <v>219</v>
      </c>
      <c r="AT199" s="241" t="s">
        <v>169</v>
      </c>
      <c r="AU199" s="241" t="s">
        <v>87</v>
      </c>
      <c r="AY199" s="16" t="s">
        <v>166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85</v>
      </c>
      <c r="BK199" s="242">
        <f>ROUND(I199*H199,2)</f>
        <v>0</v>
      </c>
      <c r="BL199" s="16" t="s">
        <v>219</v>
      </c>
      <c r="BM199" s="241" t="s">
        <v>1235</v>
      </c>
    </row>
    <row r="200" s="11" customFormat="1" ht="22.8" customHeight="1">
      <c r="B200" s="214"/>
      <c r="C200" s="215"/>
      <c r="D200" s="216" t="s">
        <v>77</v>
      </c>
      <c r="E200" s="228" t="s">
        <v>1105</v>
      </c>
      <c r="F200" s="228" t="s">
        <v>1106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SUM(P201:P205)</f>
        <v>0</v>
      </c>
      <c r="Q200" s="222"/>
      <c r="R200" s="223">
        <f>SUM(R201:R205)</f>
        <v>0.064799999999999996</v>
      </c>
      <c r="S200" s="222"/>
      <c r="T200" s="224">
        <f>SUM(T201:T205)</f>
        <v>0</v>
      </c>
      <c r="AR200" s="225" t="s">
        <v>87</v>
      </c>
      <c r="AT200" s="226" t="s">
        <v>77</v>
      </c>
      <c r="AU200" s="226" t="s">
        <v>85</v>
      </c>
      <c r="AY200" s="225" t="s">
        <v>166</v>
      </c>
      <c r="BK200" s="227">
        <f>SUM(BK201:BK205)</f>
        <v>0</v>
      </c>
    </row>
    <row r="201" s="1" customFormat="1" ht="16.5" customHeight="1">
      <c r="B201" s="37"/>
      <c r="C201" s="230" t="s">
        <v>305</v>
      </c>
      <c r="D201" s="230" t="s">
        <v>169</v>
      </c>
      <c r="E201" s="231" t="s">
        <v>1236</v>
      </c>
      <c r="F201" s="232" t="s">
        <v>1237</v>
      </c>
      <c r="G201" s="233" t="s">
        <v>172</v>
      </c>
      <c r="H201" s="234">
        <v>90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0.00011</v>
      </c>
      <c r="R201" s="239">
        <f>Q201*H201</f>
        <v>0.0099000000000000008</v>
      </c>
      <c r="S201" s="239">
        <v>0</v>
      </c>
      <c r="T201" s="240">
        <f>S201*H201</f>
        <v>0</v>
      </c>
      <c r="AR201" s="241" t="s">
        <v>219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219</v>
      </c>
      <c r="BM201" s="241" t="s">
        <v>1238</v>
      </c>
    </row>
    <row r="202" s="13" customFormat="1">
      <c r="B202" s="254"/>
      <c r="C202" s="255"/>
      <c r="D202" s="245" t="s">
        <v>176</v>
      </c>
      <c r="E202" s="256" t="s">
        <v>1</v>
      </c>
      <c r="F202" s="257" t="s">
        <v>971</v>
      </c>
      <c r="G202" s="255"/>
      <c r="H202" s="258">
        <v>90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176</v>
      </c>
      <c r="AU202" s="264" t="s">
        <v>87</v>
      </c>
      <c r="AV202" s="13" t="s">
        <v>87</v>
      </c>
      <c r="AW202" s="13" t="s">
        <v>32</v>
      </c>
      <c r="AX202" s="13" t="s">
        <v>78</v>
      </c>
      <c r="AY202" s="264" t="s">
        <v>166</v>
      </c>
    </row>
    <row r="203" s="14" customFormat="1">
      <c r="B203" s="265"/>
      <c r="C203" s="266"/>
      <c r="D203" s="245" t="s">
        <v>176</v>
      </c>
      <c r="E203" s="267" t="s">
        <v>1</v>
      </c>
      <c r="F203" s="268" t="s">
        <v>181</v>
      </c>
      <c r="G203" s="266"/>
      <c r="H203" s="269">
        <v>90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176</v>
      </c>
      <c r="AU203" s="275" t="s">
        <v>87</v>
      </c>
      <c r="AV203" s="14" t="s">
        <v>174</v>
      </c>
      <c r="AW203" s="14" t="s">
        <v>32</v>
      </c>
      <c r="AX203" s="14" t="s">
        <v>85</v>
      </c>
      <c r="AY203" s="275" t="s">
        <v>166</v>
      </c>
    </row>
    <row r="204" s="1" customFormat="1" ht="16.5" customHeight="1">
      <c r="B204" s="37"/>
      <c r="C204" s="230" t="s">
        <v>311</v>
      </c>
      <c r="D204" s="230" t="s">
        <v>169</v>
      </c>
      <c r="E204" s="231" t="s">
        <v>1239</v>
      </c>
      <c r="F204" s="232" t="s">
        <v>1240</v>
      </c>
      <c r="G204" s="233" t="s">
        <v>172</v>
      </c>
      <c r="H204" s="234">
        <v>90</v>
      </c>
      <c r="I204" s="235"/>
      <c r="J204" s="236">
        <f>ROUND(I204*H204,2)</f>
        <v>0</v>
      </c>
      <c r="K204" s="232" t="s">
        <v>173</v>
      </c>
      <c r="L204" s="42"/>
      <c r="M204" s="237" t="s">
        <v>1</v>
      </c>
      <c r="N204" s="238" t="s">
        <v>43</v>
      </c>
      <c r="O204" s="85"/>
      <c r="P204" s="239">
        <f>O204*H204</f>
        <v>0</v>
      </c>
      <c r="Q204" s="239">
        <v>0.00017000000000000001</v>
      </c>
      <c r="R204" s="239">
        <f>Q204*H204</f>
        <v>0.015300000000000001</v>
      </c>
      <c r="S204" s="239">
        <v>0</v>
      </c>
      <c r="T204" s="240">
        <f>S204*H204</f>
        <v>0</v>
      </c>
      <c r="AR204" s="241" t="s">
        <v>219</v>
      </c>
      <c r="AT204" s="241" t="s">
        <v>169</v>
      </c>
      <c r="AU204" s="241" t="s">
        <v>87</v>
      </c>
      <c r="AY204" s="16" t="s">
        <v>166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6" t="s">
        <v>85</v>
      </c>
      <c r="BK204" s="242">
        <f>ROUND(I204*H204,2)</f>
        <v>0</v>
      </c>
      <c r="BL204" s="16" t="s">
        <v>219</v>
      </c>
      <c r="BM204" s="241" t="s">
        <v>1241</v>
      </c>
    </row>
    <row r="205" s="1" customFormat="1" ht="16.5" customHeight="1">
      <c r="B205" s="37"/>
      <c r="C205" s="230" t="s">
        <v>315</v>
      </c>
      <c r="D205" s="230" t="s">
        <v>169</v>
      </c>
      <c r="E205" s="231" t="s">
        <v>1242</v>
      </c>
      <c r="F205" s="232" t="s">
        <v>1243</v>
      </c>
      <c r="G205" s="233" t="s">
        <v>172</v>
      </c>
      <c r="H205" s="234">
        <v>90</v>
      </c>
      <c r="I205" s="235"/>
      <c r="J205" s="236">
        <f>ROUND(I205*H205,2)</f>
        <v>0</v>
      </c>
      <c r="K205" s="232" t="s">
        <v>173</v>
      </c>
      <c r="L205" s="42"/>
      <c r="M205" s="237" t="s">
        <v>1</v>
      </c>
      <c r="N205" s="238" t="s">
        <v>43</v>
      </c>
      <c r="O205" s="85"/>
      <c r="P205" s="239">
        <f>O205*H205</f>
        <v>0</v>
      </c>
      <c r="Q205" s="239">
        <v>0.00044000000000000002</v>
      </c>
      <c r="R205" s="239">
        <f>Q205*H205</f>
        <v>0.039600000000000003</v>
      </c>
      <c r="S205" s="239">
        <v>0</v>
      </c>
      <c r="T205" s="240">
        <f>S205*H205</f>
        <v>0</v>
      </c>
      <c r="AR205" s="241" t="s">
        <v>219</v>
      </c>
      <c r="AT205" s="241" t="s">
        <v>169</v>
      </c>
      <c r="AU205" s="241" t="s">
        <v>87</v>
      </c>
      <c r="AY205" s="16" t="s">
        <v>166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85</v>
      </c>
      <c r="BK205" s="242">
        <f>ROUND(I205*H205,2)</f>
        <v>0</v>
      </c>
      <c r="BL205" s="16" t="s">
        <v>219</v>
      </c>
      <c r="BM205" s="241" t="s">
        <v>1244</v>
      </c>
    </row>
    <row r="206" s="11" customFormat="1" ht="22.8" customHeight="1">
      <c r="B206" s="214"/>
      <c r="C206" s="215"/>
      <c r="D206" s="216" t="s">
        <v>77</v>
      </c>
      <c r="E206" s="228" t="s">
        <v>1129</v>
      </c>
      <c r="F206" s="228" t="s">
        <v>1130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SUM(P207:P213)</f>
        <v>0</v>
      </c>
      <c r="Q206" s="222"/>
      <c r="R206" s="223">
        <f>SUM(R207:R213)</f>
        <v>1.2760500000000001</v>
      </c>
      <c r="S206" s="222"/>
      <c r="T206" s="224">
        <f>SUM(T207:T213)</f>
        <v>0.35749999999999998</v>
      </c>
      <c r="AR206" s="225" t="s">
        <v>87</v>
      </c>
      <c r="AT206" s="226" t="s">
        <v>77</v>
      </c>
      <c r="AU206" s="226" t="s">
        <v>85</v>
      </c>
      <c r="AY206" s="225" t="s">
        <v>166</v>
      </c>
      <c r="BK206" s="227">
        <f>SUM(BK207:BK213)</f>
        <v>0</v>
      </c>
    </row>
    <row r="207" s="1" customFormat="1" ht="24" customHeight="1">
      <c r="B207" s="37"/>
      <c r="C207" s="230" t="s">
        <v>319</v>
      </c>
      <c r="D207" s="230" t="s">
        <v>169</v>
      </c>
      <c r="E207" s="231" t="s">
        <v>1245</v>
      </c>
      <c r="F207" s="232" t="s">
        <v>1246</v>
      </c>
      <c r="G207" s="233" t="s">
        <v>172</v>
      </c>
      <c r="H207" s="234">
        <v>1430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0.00025000000000000001</v>
      </c>
      <c r="T207" s="240">
        <f>S207*H207</f>
        <v>0.35749999999999998</v>
      </c>
      <c r="AR207" s="241" t="s">
        <v>219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219</v>
      </c>
      <c r="BM207" s="241" t="s">
        <v>1247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1248</v>
      </c>
      <c r="G208" s="255"/>
      <c r="H208" s="258">
        <v>1430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1430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303</v>
      </c>
      <c r="D210" s="230" t="s">
        <v>169</v>
      </c>
      <c r="E210" s="231" t="s">
        <v>1146</v>
      </c>
      <c r="F210" s="232" t="s">
        <v>1147</v>
      </c>
      <c r="G210" s="233" t="s">
        <v>172</v>
      </c>
      <c r="H210" s="234">
        <v>2715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0.00020000000000000001</v>
      </c>
      <c r="R210" s="239">
        <f>Q210*H210</f>
        <v>0.54300000000000004</v>
      </c>
      <c r="S210" s="239">
        <v>0</v>
      </c>
      <c r="T210" s="240">
        <f>S210*H210</f>
        <v>0</v>
      </c>
      <c r="AR210" s="241" t="s">
        <v>219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219</v>
      </c>
      <c r="BM210" s="241" t="s">
        <v>1249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1250</v>
      </c>
      <c r="G211" s="255"/>
      <c r="H211" s="258">
        <v>2715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2715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478</v>
      </c>
      <c r="D213" s="230" t="s">
        <v>169</v>
      </c>
      <c r="E213" s="231" t="s">
        <v>1251</v>
      </c>
      <c r="F213" s="232" t="s">
        <v>1252</v>
      </c>
      <c r="G213" s="233" t="s">
        <v>172</v>
      </c>
      <c r="H213" s="234">
        <v>2715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0.00027</v>
      </c>
      <c r="R213" s="239">
        <f>Q213*H213</f>
        <v>0.73304999999999998</v>
      </c>
      <c r="S213" s="239">
        <v>0</v>
      </c>
      <c r="T213" s="240">
        <f>S213*H213</f>
        <v>0</v>
      </c>
      <c r="AR213" s="241" t="s">
        <v>219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219</v>
      </c>
      <c r="BM213" s="241" t="s">
        <v>1253</v>
      </c>
    </row>
    <row r="214" s="11" customFormat="1" ht="25.92" customHeight="1">
      <c r="B214" s="214"/>
      <c r="C214" s="215"/>
      <c r="D214" s="216" t="s">
        <v>77</v>
      </c>
      <c r="E214" s="217" t="s">
        <v>323</v>
      </c>
      <c r="F214" s="217" t="s">
        <v>324</v>
      </c>
      <c r="G214" s="215"/>
      <c r="H214" s="215"/>
      <c r="I214" s="218"/>
      <c r="J214" s="219">
        <f>BK214</f>
        <v>0</v>
      </c>
      <c r="K214" s="215"/>
      <c r="L214" s="220"/>
      <c r="M214" s="221"/>
      <c r="N214" s="222"/>
      <c r="O214" s="222"/>
      <c r="P214" s="223">
        <f>P215</f>
        <v>0</v>
      </c>
      <c r="Q214" s="222"/>
      <c r="R214" s="223">
        <f>R215</f>
        <v>0</v>
      </c>
      <c r="S214" s="222"/>
      <c r="T214" s="224">
        <f>T215</f>
        <v>0</v>
      </c>
      <c r="AR214" s="225" t="s">
        <v>198</v>
      </c>
      <c r="AT214" s="226" t="s">
        <v>77</v>
      </c>
      <c r="AU214" s="226" t="s">
        <v>78</v>
      </c>
      <c r="AY214" s="225" t="s">
        <v>166</v>
      </c>
      <c r="BK214" s="227">
        <f>BK215</f>
        <v>0</v>
      </c>
    </row>
    <row r="215" s="11" customFormat="1" ht="22.8" customHeight="1">
      <c r="B215" s="214"/>
      <c r="C215" s="215"/>
      <c r="D215" s="216" t="s">
        <v>77</v>
      </c>
      <c r="E215" s="228" t="s">
        <v>325</v>
      </c>
      <c r="F215" s="228" t="s">
        <v>323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</f>
        <v>0</v>
      </c>
      <c r="Q215" s="222"/>
      <c r="R215" s="223">
        <f>R216</f>
        <v>0</v>
      </c>
      <c r="S215" s="222"/>
      <c r="T215" s="224">
        <f>T216</f>
        <v>0</v>
      </c>
      <c r="AR215" s="225" t="s">
        <v>198</v>
      </c>
      <c r="AT215" s="226" t="s">
        <v>77</v>
      </c>
      <c r="AU215" s="226" t="s">
        <v>85</v>
      </c>
      <c r="AY215" s="225" t="s">
        <v>166</v>
      </c>
      <c r="BK215" s="227">
        <f>BK216</f>
        <v>0</v>
      </c>
    </row>
    <row r="216" s="1" customFormat="1" ht="16.5" customHeight="1">
      <c r="B216" s="37"/>
      <c r="C216" s="230" t="s">
        <v>483</v>
      </c>
      <c r="D216" s="230" t="s">
        <v>169</v>
      </c>
      <c r="E216" s="231" t="s">
        <v>327</v>
      </c>
      <c r="F216" s="232" t="s">
        <v>328</v>
      </c>
      <c r="G216" s="233" t="s">
        <v>329</v>
      </c>
      <c r="H216" s="234">
        <v>1</v>
      </c>
      <c r="I216" s="235"/>
      <c r="J216" s="236">
        <f>ROUND(I216*H216,2)</f>
        <v>0</v>
      </c>
      <c r="K216" s="232" t="s">
        <v>173</v>
      </c>
      <c r="L216" s="42"/>
      <c r="M216" s="286" t="s">
        <v>1</v>
      </c>
      <c r="N216" s="287" t="s">
        <v>43</v>
      </c>
      <c r="O216" s="288"/>
      <c r="P216" s="289">
        <f>O216*H216</f>
        <v>0</v>
      </c>
      <c r="Q216" s="289">
        <v>0</v>
      </c>
      <c r="R216" s="289">
        <f>Q216*H216</f>
        <v>0</v>
      </c>
      <c r="S216" s="289">
        <v>0</v>
      </c>
      <c r="T216" s="290">
        <f>S216*H216</f>
        <v>0</v>
      </c>
      <c r="AR216" s="241" t="s">
        <v>330</v>
      </c>
      <c r="AT216" s="241" t="s">
        <v>169</v>
      </c>
      <c r="AU216" s="241" t="s">
        <v>87</v>
      </c>
      <c r="AY216" s="16" t="s">
        <v>166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85</v>
      </c>
      <c r="BK216" s="242">
        <f>ROUND(I216*H216,2)</f>
        <v>0</v>
      </c>
      <c r="BL216" s="16" t="s">
        <v>330</v>
      </c>
      <c r="BM216" s="241" t="s">
        <v>1254</v>
      </c>
    </row>
    <row r="217" s="1" customFormat="1" ht="6.96" customHeight="1">
      <c r="B217" s="60"/>
      <c r="C217" s="61"/>
      <c r="D217" s="61"/>
      <c r="E217" s="61"/>
      <c r="F217" s="61"/>
      <c r="G217" s="61"/>
      <c r="H217" s="61"/>
      <c r="I217" s="181"/>
      <c r="J217" s="61"/>
      <c r="K217" s="61"/>
      <c r="L217" s="42"/>
    </row>
  </sheetData>
  <sheetProtection sheet="1" autoFilter="0" formatColumns="0" formatRows="0" objects="1" scenarios="1" spinCount="100000" saltValue="cTgfRFC4NJE/TcsOdtygvdWchgbQR4QorH0SqhQqFMlc06hc1e1+EJcHOLEeC9+gRKOqfMidF1a8xsVZa5XhYw==" hashValue="PJNbcEmzq68/OXHRJcsaJUq9/RmXtsS1Y0hS9iU5sEBmmYKRkRPXhwApDJ2stQ12/3VmJbsleakw9++i0sE9nQ==" algorithmName="SHA-512" password="CC35"/>
  <autoFilter ref="C131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125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1256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ROUND((SUM(BE132:BE216)),  2)</f>
        <v>0</v>
      </c>
      <c r="I35" s="162">
        <v>0.20999999999999999</v>
      </c>
      <c r="J35" s="161">
        <f>ROUND(((SUM(BE132:BE216))*I35),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ROUND((SUM(BF132:BF216)),  2)</f>
        <v>0</v>
      </c>
      <c r="I36" s="162">
        <v>0.14999999999999999</v>
      </c>
      <c r="J36" s="161">
        <f>ROUND(((SUM(BF132:BF216))*I36),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ROUND((SUM(BG132:BG216)),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ROUND((SUM(BH132:BH216)),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ROUND((SUM(BI132:BI216)),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03c - NEINV - Pokoje 3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142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143</v>
      </c>
      <c r="E102" s="200"/>
      <c r="F102" s="200"/>
      <c r="G102" s="200"/>
      <c r="H102" s="200"/>
      <c r="I102" s="201"/>
      <c r="J102" s="202">
        <f>J147</f>
        <v>0</v>
      </c>
      <c r="K102" s="127"/>
      <c r="L102" s="203"/>
    </row>
    <row r="103" s="8" customFormat="1" ht="24.96" customHeight="1">
      <c r="B103" s="191"/>
      <c r="C103" s="192"/>
      <c r="D103" s="193" t="s">
        <v>144</v>
      </c>
      <c r="E103" s="194"/>
      <c r="F103" s="194"/>
      <c r="G103" s="194"/>
      <c r="H103" s="194"/>
      <c r="I103" s="195"/>
      <c r="J103" s="196">
        <f>J149</f>
        <v>0</v>
      </c>
      <c r="K103" s="192"/>
      <c r="L103" s="197"/>
    </row>
    <row r="104" s="9" customFormat="1" ht="19.92" customHeight="1">
      <c r="B104" s="198"/>
      <c r="C104" s="127"/>
      <c r="D104" s="199" t="s">
        <v>345</v>
      </c>
      <c r="E104" s="200"/>
      <c r="F104" s="200"/>
      <c r="G104" s="200"/>
      <c r="H104" s="200"/>
      <c r="I104" s="201"/>
      <c r="J104" s="202">
        <f>J150</f>
        <v>0</v>
      </c>
      <c r="K104" s="127"/>
      <c r="L104" s="203"/>
    </row>
    <row r="105" s="9" customFormat="1" ht="19.92" customHeight="1">
      <c r="B105" s="198"/>
      <c r="C105" s="127"/>
      <c r="D105" s="199" t="s">
        <v>346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349</v>
      </c>
      <c r="E106" s="200"/>
      <c r="F106" s="200"/>
      <c r="G106" s="200"/>
      <c r="H106" s="200"/>
      <c r="I106" s="201"/>
      <c r="J106" s="202">
        <f>J175</f>
        <v>0</v>
      </c>
      <c r="K106" s="127"/>
      <c r="L106" s="203"/>
    </row>
    <row r="107" s="9" customFormat="1" ht="19.92" customHeight="1">
      <c r="B107" s="198"/>
      <c r="C107" s="127"/>
      <c r="D107" s="199" t="s">
        <v>351</v>
      </c>
      <c r="E107" s="200"/>
      <c r="F107" s="200"/>
      <c r="G107" s="200"/>
      <c r="H107" s="200"/>
      <c r="I107" s="201"/>
      <c r="J107" s="202">
        <f>J200</f>
        <v>0</v>
      </c>
      <c r="K107" s="127"/>
      <c r="L107" s="203"/>
    </row>
    <row r="108" s="9" customFormat="1" ht="19.92" customHeight="1">
      <c r="B108" s="198"/>
      <c r="C108" s="127"/>
      <c r="D108" s="199" t="s">
        <v>352</v>
      </c>
      <c r="E108" s="200"/>
      <c r="F108" s="200"/>
      <c r="G108" s="200"/>
      <c r="H108" s="200"/>
      <c r="I108" s="201"/>
      <c r="J108" s="202">
        <f>J206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J214</f>
        <v>0</v>
      </c>
      <c r="K109" s="192"/>
      <c r="L109" s="197"/>
    </row>
    <row r="110" s="9" customFormat="1" ht="19.92" customHeight="1">
      <c r="B110" s="198"/>
      <c r="C110" s="127"/>
      <c r="D110" s="199" t="s">
        <v>1178</v>
      </c>
      <c r="E110" s="200"/>
      <c r="F110" s="200"/>
      <c r="G110" s="200"/>
      <c r="H110" s="200"/>
      <c r="I110" s="201"/>
      <c r="J110" s="202">
        <f>J215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335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03c - NEINV - Pokoje 3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P133+P149+P214</f>
        <v>0</v>
      </c>
      <c r="Q132" s="98"/>
      <c r="R132" s="211">
        <f>R133+R149+R214</f>
        <v>12.288929999999999</v>
      </c>
      <c r="S132" s="98"/>
      <c r="T132" s="212">
        <f>T133+T149+T214</f>
        <v>6.0665000000000004</v>
      </c>
      <c r="AT132" s="16" t="s">
        <v>77</v>
      </c>
      <c r="AU132" s="16" t="s">
        <v>138</v>
      </c>
      <c r="BK132" s="213">
        <f>BK133+BK149+BK214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P134+P141+P147</f>
        <v>0</v>
      </c>
      <c r="Q133" s="222"/>
      <c r="R133" s="223">
        <f>R134+R141+R147</f>
        <v>5.5709999999999997</v>
      </c>
      <c r="S133" s="222"/>
      <c r="T133" s="224">
        <f>T134+T141+T147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BK134+BK141+BK147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5.5709999999999997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24" customHeight="1">
      <c r="B135" s="37"/>
      <c r="C135" s="230" t="s">
        <v>85</v>
      </c>
      <c r="D135" s="230" t="s">
        <v>169</v>
      </c>
      <c r="E135" s="231" t="s">
        <v>1179</v>
      </c>
      <c r="F135" s="232" t="s">
        <v>1180</v>
      </c>
      <c r="G135" s="233" t="s">
        <v>172</v>
      </c>
      <c r="H135" s="234">
        <v>570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0.0030000000000000001</v>
      </c>
      <c r="R135" s="239">
        <f>Q135*H135</f>
        <v>1.71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1181</v>
      </c>
    </row>
    <row r="136" s="13" customFormat="1">
      <c r="B136" s="254"/>
      <c r="C136" s="255"/>
      <c r="D136" s="245" t="s">
        <v>176</v>
      </c>
      <c r="E136" s="256" t="s">
        <v>1</v>
      </c>
      <c r="F136" s="257" t="s">
        <v>1182</v>
      </c>
      <c r="G136" s="255"/>
      <c r="H136" s="258">
        <v>570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176</v>
      </c>
      <c r="AU136" s="264" t="s">
        <v>87</v>
      </c>
      <c r="AV136" s="13" t="s">
        <v>87</v>
      </c>
      <c r="AW136" s="13" t="s">
        <v>32</v>
      </c>
      <c r="AX136" s="13" t="s">
        <v>78</v>
      </c>
      <c r="AY136" s="264" t="s">
        <v>166</v>
      </c>
    </row>
    <row r="137" s="14" customFormat="1">
      <c r="B137" s="265"/>
      <c r="C137" s="266"/>
      <c r="D137" s="245" t="s">
        <v>176</v>
      </c>
      <c r="E137" s="267" t="s">
        <v>1</v>
      </c>
      <c r="F137" s="268" t="s">
        <v>181</v>
      </c>
      <c r="G137" s="266"/>
      <c r="H137" s="269">
        <v>570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176</v>
      </c>
      <c r="AU137" s="275" t="s">
        <v>87</v>
      </c>
      <c r="AV137" s="14" t="s">
        <v>174</v>
      </c>
      <c r="AW137" s="14" t="s">
        <v>32</v>
      </c>
      <c r="AX137" s="14" t="s">
        <v>85</v>
      </c>
      <c r="AY137" s="275" t="s">
        <v>166</v>
      </c>
    </row>
    <row r="138" s="1" customFormat="1" ht="24" customHeight="1">
      <c r="B138" s="37"/>
      <c r="C138" s="230" t="s">
        <v>87</v>
      </c>
      <c r="D138" s="230" t="s">
        <v>169</v>
      </c>
      <c r="E138" s="231" t="s">
        <v>405</v>
      </c>
      <c r="F138" s="232" t="s">
        <v>406</v>
      </c>
      <c r="G138" s="233" t="s">
        <v>172</v>
      </c>
      <c r="H138" s="234">
        <v>1287</v>
      </c>
      <c r="I138" s="235"/>
      <c r="J138" s="236">
        <f>ROUND(I138*H138,2)</f>
        <v>0</v>
      </c>
      <c r="K138" s="232" t="s">
        <v>173</v>
      </c>
      <c r="L138" s="42"/>
      <c r="M138" s="237" t="s">
        <v>1</v>
      </c>
      <c r="N138" s="238" t="s">
        <v>43</v>
      </c>
      <c r="O138" s="85"/>
      <c r="P138" s="239">
        <f>O138*H138</f>
        <v>0</v>
      </c>
      <c r="Q138" s="239">
        <v>0.0030000000000000001</v>
      </c>
      <c r="R138" s="239">
        <f>Q138*H138</f>
        <v>3.8610000000000002</v>
      </c>
      <c r="S138" s="239">
        <v>0</v>
      </c>
      <c r="T138" s="240">
        <f>S138*H138</f>
        <v>0</v>
      </c>
      <c r="AR138" s="241" t="s">
        <v>174</v>
      </c>
      <c r="AT138" s="241" t="s">
        <v>169</v>
      </c>
      <c r="AU138" s="241" t="s">
        <v>87</v>
      </c>
      <c r="AY138" s="16" t="s">
        <v>166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85</v>
      </c>
      <c r="BK138" s="242">
        <f>ROUND(I138*H138,2)</f>
        <v>0</v>
      </c>
      <c r="BL138" s="16" t="s">
        <v>174</v>
      </c>
      <c r="BM138" s="241" t="s">
        <v>1183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1184</v>
      </c>
      <c r="G139" s="255"/>
      <c r="H139" s="258">
        <v>1287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1287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187</v>
      </c>
      <c r="F141" s="228" t="s">
        <v>188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SUM(P142:P146)</f>
        <v>0</v>
      </c>
      <c r="Q141" s="222"/>
      <c r="R141" s="223">
        <f>SUM(R142:R146)</f>
        <v>0</v>
      </c>
      <c r="S141" s="222"/>
      <c r="T141" s="224">
        <f>SUM(T142:T146)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SUM(BK142:BK146)</f>
        <v>0</v>
      </c>
    </row>
    <row r="142" s="1" customFormat="1" ht="24" customHeight="1">
      <c r="B142" s="37"/>
      <c r="C142" s="230" t="s">
        <v>189</v>
      </c>
      <c r="D142" s="230" t="s">
        <v>169</v>
      </c>
      <c r="E142" s="231" t="s">
        <v>190</v>
      </c>
      <c r="F142" s="232" t="s">
        <v>191</v>
      </c>
      <c r="G142" s="233" t="s">
        <v>192</v>
      </c>
      <c r="H142" s="234">
        <v>6.0670000000000002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1185</v>
      </c>
    </row>
    <row r="143" s="1" customFormat="1" ht="24" customHeight="1">
      <c r="B143" s="37"/>
      <c r="C143" s="230" t="s">
        <v>174</v>
      </c>
      <c r="D143" s="230" t="s">
        <v>169</v>
      </c>
      <c r="E143" s="231" t="s">
        <v>194</v>
      </c>
      <c r="F143" s="232" t="s">
        <v>195</v>
      </c>
      <c r="G143" s="233" t="s">
        <v>192</v>
      </c>
      <c r="H143" s="234">
        <v>182.00999999999999</v>
      </c>
      <c r="I143" s="235"/>
      <c r="J143" s="236">
        <f>ROUND(I143*H143,2)</f>
        <v>0</v>
      </c>
      <c r="K143" s="232" t="s">
        <v>173</v>
      </c>
      <c r="L143" s="42"/>
      <c r="M143" s="237" t="s">
        <v>1</v>
      </c>
      <c r="N143" s="238" t="s">
        <v>43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174</v>
      </c>
      <c r="AT143" s="241" t="s">
        <v>169</v>
      </c>
      <c r="AU143" s="241" t="s">
        <v>87</v>
      </c>
      <c r="AY143" s="16" t="s">
        <v>166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85</v>
      </c>
      <c r="BK143" s="242">
        <f>ROUND(I143*H143,2)</f>
        <v>0</v>
      </c>
      <c r="BL143" s="16" t="s">
        <v>174</v>
      </c>
      <c r="BM143" s="241" t="s">
        <v>1186</v>
      </c>
    </row>
    <row r="144" s="13" customFormat="1">
      <c r="B144" s="254"/>
      <c r="C144" s="255"/>
      <c r="D144" s="245" t="s">
        <v>176</v>
      </c>
      <c r="E144" s="255"/>
      <c r="F144" s="257" t="s">
        <v>1187</v>
      </c>
      <c r="G144" s="255"/>
      <c r="H144" s="258">
        <v>182.00999999999999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176</v>
      </c>
      <c r="AU144" s="264" t="s">
        <v>87</v>
      </c>
      <c r="AV144" s="13" t="s">
        <v>87</v>
      </c>
      <c r="AW144" s="13" t="s">
        <v>4</v>
      </c>
      <c r="AX144" s="13" t="s">
        <v>85</v>
      </c>
      <c r="AY144" s="264" t="s">
        <v>166</v>
      </c>
    </row>
    <row r="145" s="1" customFormat="1" ht="24" customHeight="1">
      <c r="B145" s="37"/>
      <c r="C145" s="230" t="s">
        <v>198</v>
      </c>
      <c r="D145" s="230" t="s">
        <v>169</v>
      </c>
      <c r="E145" s="231" t="s">
        <v>199</v>
      </c>
      <c r="F145" s="232" t="s">
        <v>200</v>
      </c>
      <c r="G145" s="233" t="s">
        <v>192</v>
      </c>
      <c r="H145" s="234">
        <v>6.0670000000000002</v>
      </c>
      <c r="I145" s="235"/>
      <c r="J145" s="236">
        <f>ROUND(I145*H145,2)</f>
        <v>0</v>
      </c>
      <c r="K145" s="232" t="s">
        <v>173</v>
      </c>
      <c r="L145" s="42"/>
      <c r="M145" s="237" t="s">
        <v>1</v>
      </c>
      <c r="N145" s="238" t="s">
        <v>43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174</v>
      </c>
      <c r="AT145" s="241" t="s">
        <v>169</v>
      </c>
      <c r="AU145" s="241" t="s">
        <v>87</v>
      </c>
      <c r="AY145" s="16" t="s">
        <v>166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85</v>
      </c>
      <c r="BK145" s="242">
        <f>ROUND(I145*H145,2)</f>
        <v>0</v>
      </c>
      <c r="BL145" s="16" t="s">
        <v>174</v>
      </c>
      <c r="BM145" s="241" t="s">
        <v>1188</v>
      </c>
    </row>
    <row r="146" s="1" customFormat="1" ht="24" customHeight="1">
      <c r="B146" s="37"/>
      <c r="C146" s="230" t="s">
        <v>167</v>
      </c>
      <c r="D146" s="230" t="s">
        <v>169</v>
      </c>
      <c r="E146" s="231" t="s">
        <v>202</v>
      </c>
      <c r="F146" s="232" t="s">
        <v>203</v>
      </c>
      <c r="G146" s="233" t="s">
        <v>192</v>
      </c>
      <c r="H146" s="234">
        <v>6.0670000000000002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1189</v>
      </c>
    </row>
    <row r="147" s="11" customFormat="1" ht="22.8" customHeight="1">
      <c r="B147" s="214"/>
      <c r="C147" s="215"/>
      <c r="D147" s="216" t="s">
        <v>77</v>
      </c>
      <c r="E147" s="228" t="s">
        <v>205</v>
      </c>
      <c r="F147" s="228" t="s">
        <v>206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P148</f>
        <v>0</v>
      </c>
      <c r="Q147" s="222"/>
      <c r="R147" s="223">
        <f>R148</f>
        <v>0</v>
      </c>
      <c r="S147" s="222"/>
      <c r="T147" s="224">
        <f>T148</f>
        <v>0</v>
      </c>
      <c r="AR147" s="225" t="s">
        <v>85</v>
      </c>
      <c r="AT147" s="226" t="s">
        <v>77</v>
      </c>
      <c r="AU147" s="226" t="s">
        <v>85</v>
      </c>
      <c r="AY147" s="225" t="s">
        <v>166</v>
      </c>
      <c r="BK147" s="227">
        <f>BK148</f>
        <v>0</v>
      </c>
    </row>
    <row r="148" s="1" customFormat="1" ht="24" customHeight="1">
      <c r="B148" s="37"/>
      <c r="C148" s="230" t="s">
        <v>207</v>
      </c>
      <c r="D148" s="230" t="s">
        <v>169</v>
      </c>
      <c r="E148" s="231" t="s">
        <v>511</v>
      </c>
      <c r="F148" s="232" t="s">
        <v>512</v>
      </c>
      <c r="G148" s="233" t="s">
        <v>192</v>
      </c>
      <c r="H148" s="234">
        <v>5.5890000000000004</v>
      </c>
      <c r="I148" s="235"/>
      <c r="J148" s="236">
        <f>ROUND(I148*H148,2)</f>
        <v>0</v>
      </c>
      <c r="K148" s="232" t="s">
        <v>173</v>
      </c>
      <c r="L148" s="42"/>
      <c r="M148" s="237" t="s">
        <v>1</v>
      </c>
      <c r="N148" s="238" t="s">
        <v>43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174</v>
      </c>
      <c r="AT148" s="241" t="s">
        <v>169</v>
      </c>
      <c r="AU148" s="241" t="s">
        <v>87</v>
      </c>
      <c r="AY148" s="16" t="s">
        <v>166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85</v>
      </c>
      <c r="BK148" s="242">
        <f>ROUND(I148*H148,2)</f>
        <v>0</v>
      </c>
      <c r="BL148" s="16" t="s">
        <v>174</v>
      </c>
      <c r="BM148" s="241" t="s">
        <v>1190</v>
      </c>
    </row>
    <row r="149" s="11" customFormat="1" ht="25.92" customHeight="1">
      <c r="B149" s="214"/>
      <c r="C149" s="215"/>
      <c r="D149" s="216" t="s">
        <v>77</v>
      </c>
      <c r="E149" s="217" t="s">
        <v>211</v>
      </c>
      <c r="F149" s="217" t="s">
        <v>212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P150+P154+P175+P200+P206</f>
        <v>0</v>
      </c>
      <c r="Q149" s="222"/>
      <c r="R149" s="223">
        <f>R150+R154+R175+R200+R206</f>
        <v>6.7179299999999991</v>
      </c>
      <c r="S149" s="222"/>
      <c r="T149" s="224">
        <f>T150+T154+T175+T200+T206</f>
        <v>6.0665000000000004</v>
      </c>
      <c r="AR149" s="225" t="s">
        <v>87</v>
      </c>
      <c r="AT149" s="226" t="s">
        <v>77</v>
      </c>
      <c r="AU149" s="226" t="s">
        <v>78</v>
      </c>
      <c r="AY149" s="225" t="s">
        <v>166</v>
      </c>
      <c r="BK149" s="227">
        <f>BK150+BK154+BK175+BK200+BK206</f>
        <v>0</v>
      </c>
    </row>
    <row r="150" s="11" customFormat="1" ht="22.8" customHeight="1">
      <c r="B150" s="214"/>
      <c r="C150" s="215"/>
      <c r="D150" s="216" t="s">
        <v>77</v>
      </c>
      <c r="E150" s="228" t="s">
        <v>811</v>
      </c>
      <c r="F150" s="228" t="s">
        <v>812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SUM(P151:P153)</f>
        <v>0</v>
      </c>
      <c r="Q150" s="222"/>
      <c r="R150" s="223">
        <f>SUM(R151:R153)</f>
        <v>0.0012000000000000001</v>
      </c>
      <c r="S150" s="222"/>
      <c r="T150" s="224">
        <f>SUM(T151:T153)</f>
        <v>0</v>
      </c>
      <c r="AR150" s="225" t="s">
        <v>87</v>
      </c>
      <c r="AT150" s="226" t="s">
        <v>77</v>
      </c>
      <c r="AU150" s="226" t="s">
        <v>85</v>
      </c>
      <c r="AY150" s="225" t="s">
        <v>166</v>
      </c>
      <c r="BK150" s="227">
        <f>SUM(BK151:BK153)</f>
        <v>0</v>
      </c>
    </row>
    <row r="151" s="1" customFormat="1" ht="16.5" customHeight="1">
      <c r="B151" s="37"/>
      <c r="C151" s="230" t="s">
        <v>215</v>
      </c>
      <c r="D151" s="230" t="s">
        <v>169</v>
      </c>
      <c r="E151" s="231" t="s">
        <v>1191</v>
      </c>
      <c r="F151" s="232" t="s">
        <v>1192</v>
      </c>
      <c r="G151" s="233" t="s">
        <v>218</v>
      </c>
      <c r="H151" s="234">
        <v>60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2.0000000000000002E-05</v>
      </c>
      <c r="R151" s="239">
        <f>Q151*H151</f>
        <v>0.0012000000000000001</v>
      </c>
      <c r="S151" s="239">
        <v>0</v>
      </c>
      <c r="T151" s="240">
        <f>S151*H151</f>
        <v>0</v>
      </c>
      <c r="AR151" s="241" t="s">
        <v>219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219</v>
      </c>
      <c r="BM151" s="241" t="s">
        <v>1193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288</v>
      </c>
      <c r="G152" s="255"/>
      <c r="H152" s="258">
        <v>60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60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1" customFormat="1" ht="22.8" customHeight="1">
      <c r="B154" s="214"/>
      <c r="C154" s="215"/>
      <c r="D154" s="216" t="s">
        <v>77</v>
      </c>
      <c r="E154" s="228" t="s">
        <v>825</v>
      </c>
      <c r="F154" s="228" t="s">
        <v>826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SUM(P155:P174)</f>
        <v>0</v>
      </c>
      <c r="Q154" s="222"/>
      <c r="R154" s="223">
        <f>SUM(R155:R174)</f>
        <v>0.25019999999999998</v>
      </c>
      <c r="S154" s="222"/>
      <c r="T154" s="224">
        <f>SUM(T155:T174)</f>
        <v>4.2840000000000007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SUM(BK155:BK174)</f>
        <v>0</v>
      </c>
    </row>
    <row r="155" s="1" customFormat="1" ht="16.5" customHeight="1">
      <c r="B155" s="37"/>
      <c r="C155" s="230" t="s">
        <v>182</v>
      </c>
      <c r="D155" s="230" t="s">
        <v>169</v>
      </c>
      <c r="E155" s="231" t="s">
        <v>1194</v>
      </c>
      <c r="F155" s="232" t="s">
        <v>1195</v>
      </c>
      <c r="G155" s="233" t="s">
        <v>172</v>
      </c>
      <c r="H155" s="234">
        <v>180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</v>
      </c>
      <c r="R155" s="239">
        <f>Q155*H155</f>
        <v>0</v>
      </c>
      <c r="S155" s="239">
        <v>0.023800000000000002</v>
      </c>
      <c r="T155" s="240">
        <f>S155*H155</f>
        <v>4.2840000000000007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1196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1197</v>
      </c>
      <c r="G156" s="255"/>
      <c r="H156" s="258">
        <v>180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180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16.5" customHeight="1">
      <c r="B158" s="37"/>
      <c r="C158" s="230" t="s">
        <v>227</v>
      </c>
      <c r="D158" s="230" t="s">
        <v>169</v>
      </c>
      <c r="E158" s="231" t="s">
        <v>1198</v>
      </c>
      <c r="F158" s="232" t="s">
        <v>1199</v>
      </c>
      <c r="G158" s="233" t="s">
        <v>172</v>
      </c>
      <c r="H158" s="234">
        <v>180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0.00139</v>
      </c>
      <c r="R158" s="239">
        <f>Q158*H158</f>
        <v>0.25019999999999998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1200</v>
      </c>
    </row>
    <row r="159" s="12" customFormat="1">
      <c r="B159" s="243"/>
      <c r="C159" s="244"/>
      <c r="D159" s="245" t="s">
        <v>176</v>
      </c>
      <c r="E159" s="246" t="s">
        <v>1</v>
      </c>
      <c r="F159" s="247" t="s">
        <v>1201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176</v>
      </c>
      <c r="AU159" s="253" t="s">
        <v>87</v>
      </c>
      <c r="AV159" s="12" t="s">
        <v>85</v>
      </c>
      <c r="AW159" s="12" t="s">
        <v>32</v>
      </c>
      <c r="AX159" s="12" t="s">
        <v>78</v>
      </c>
      <c r="AY159" s="253" t="s">
        <v>166</v>
      </c>
    </row>
    <row r="160" s="13" customFormat="1">
      <c r="B160" s="254"/>
      <c r="C160" s="255"/>
      <c r="D160" s="245" t="s">
        <v>176</v>
      </c>
      <c r="E160" s="256" t="s">
        <v>1</v>
      </c>
      <c r="F160" s="257" t="s">
        <v>1197</v>
      </c>
      <c r="G160" s="255"/>
      <c r="H160" s="258">
        <v>180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176</v>
      </c>
      <c r="AU160" s="264" t="s">
        <v>87</v>
      </c>
      <c r="AV160" s="13" t="s">
        <v>87</v>
      </c>
      <c r="AW160" s="13" t="s">
        <v>32</v>
      </c>
      <c r="AX160" s="13" t="s">
        <v>78</v>
      </c>
      <c r="AY160" s="264" t="s">
        <v>166</v>
      </c>
    </row>
    <row r="161" s="14" customFormat="1">
      <c r="B161" s="265"/>
      <c r="C161" s="266"/>
      <c r="D161" s="245" t="s">
        <v>176</v>
      </c>
      <c r="E161" s="267" t="s">
        <v>1</v>
      </c>
      <c r="F161" s="268" t="s">
        <v>181</v>
      </c>
      <c r="G161" s="266"/>
      <c r="H161" s="269">
        <v>180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AT161" s="275" t="s">
        <v>176</v>
      </c>
      <c r="AU161" s="275" t="s">
        <v>87</v>
      </c>
      <c r="AV161" s="14" t="s">
        <v>174</v>
      </c>
      <c r="AW161" s="14" t="s">
        <v>32</v>
      </c>
      <c r="AX161" s="14" t="s">
        <v>85</v>
      </c>
      <c r="AY161" s="275" t="s">
        <v>166</v>
      </c>
    </row>
    <row r="162" s="1" customFormat="1" ht="16.5" customHeight="1">
      <c r="B162" s="37"/>
      <c r="C162" s="230" t="s">
        <v>231</v>
      </c>
      <c r="D162" s="230" t="s">
        <v>169</v>
      </c>
      <c r="E162" s="231" t="s">
        <v>1202</v>
      </c>
      <c r="F162" s="232" t="s">
        <v>1203</v>
      </c>
      <c r="G162" s="233" t="s">
        <v>218</v>
      </c>
      <c r="H162" s="234">
        <v>60</v>
      </c>
      <c r="I162" s="235"/>
      <c r="J162" s="236">
        <f>ROUND(I162*H162,2)</f>
        <v>0</v>
      </c>
      <c r="K162" s="232" t="s">
        <v>1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1204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288</v>
      </c>
      <c r="G163" s="255"/>
      <c r="H163" s="258">
        <v>60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60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16.5" customHeight="1">
      <c r="B165" s="37"/>
      <c r="C165" s="230" t="s">
        <v>236</v>
      </c>
      <c r="D165" s="230" t="s">
        <v>169</v>
      </c>
      <c r="E165" s="231" t="s">
        <v>1205</v>
      </c>
      <c r="F165" s="232" t="s">
        <v>1206</v>
      </c>
      <c r="G165" s="233" t="s">
        <v>218</v>
      </c>
      <c r="H165" s="234">
        <v>60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1207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288</v>
      </c>
      <c r="G166" s="255"/>
      <c r="H166" s="258">
        <v>60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60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16.5" customHeight="1">
      <c r="B168" s="37"/>
      <c r="C168" s="230" t="s">
        <v>240</v>
      </c>
      <c r="D168" s="230" t="s">
        <v>169</v>
      </c>
      <c r="E168" s="231" t="s">
        <v>1208</v>
      </c>
      <c r="F168" s="232" t="s">
        <v>1209</v>
      </c>
      <c r="G168" s="233" t="s">
        <v>280</v>
      </c>
      <c r="H168" s="234">
        <v>1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1210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85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244</v>
      </c>
      <c r="D171" s="230" t="s">
        <v>169</v>
      </c>
      <c r="E171" s="231" t="s">
        <v>1211</v>
      </c>
      <c r="F171" s="232" t="s">
        <v>1212</v>
      </c>
      <c r="G171" s="233" t="s">
        <v>280</v>
      </c>
      <c r="H171" s="234">
        <v>120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1213</v>
      </c>
    </row>
    <row r="172" s="13" customFormat="1">
      <c r="B172" s="254"/>
      <c r="C172" s="255"/>
      <c r="D172" s="245" t="s">
        <v>176</v>
      </c>
      <c r="E172" s="256" t="s">
        <v>1</v>
      </c>
      <c r="F172" s="257" t="s">
        <v>1214</v>
      </c>
      <c r="G172" s="255"/>
      <c r="H172" s="258">
        <v>120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176</v>
      </c>
      <c r="AU172" s="264" t="s">
        <v>87</v>
      </c>
      <c r="AV172" s="13" t="s">
        <v>87</v>
      </c>
      <c r="AW172" s="13" t="s">
        <v>32</v>
      </c>
      <c r="AX172" s="13" t="s">
        <v>78</v>
      </c>
      <c r="AY172" s="264" t="s">
        <v>166</v>
      </c>
    </row>
    <row r="173" s="14" customFormat="1">
      <c r="B173" s="265"/>
      <c r="C173" s="266"/>
      <c r="D173" s="245" t="s">
        <v>176</v>
      </c>
      <c r="E173" s="267" t="s">
        <v>1</v>
      </c>
      <c r="F173" s="268" t="s">
        <v>181</v>
      </c>
      <c r="G173" s="266"/>
      <c r="H173" s="269">
        <v>120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176</v>
      </c>
      <c r="AU173" s="275" t="s">
        <v>87</v>
      </c>
      <c r="AV173" s="14" t="s">
        <v>174</v>
      </c>
      <c r="AW173" s="14" t="s">
        <v>32</v>
      </c>
      <c r="AX173" s="14" t="s">
        <v>85</v>
      </c>
      <c r="AY173" s="275" t="s">
        <v>166</v>
      </c>
    </row>
    <row r="174" s="1" customFormat="1" ht="24" customHeight="1">
      <c r="B174" s="37"/>
      <c r="C174" s="230" t="s">
        <v>8</v>
      </c>
      <c r="D174" s="230" t="s">
        <v>169</v>
      </c>
      <c r="E174" s="231" t="s">
        <v>832</v>
      </c>
      <c r="F174" s="232" t="s">
        <v>833</v>
      </c>
      <c r="G174" s="233" t="s">
        <v>192</v>
      </c>
      <c r="H174" s="234">
        <v>0.25</v>
      </c>
      <c r="I174" s="235"/>
      <c r="J174" s="236">
        <f>ROUND(I174*H174,2)</f>
        <v>0</v>
      </c>
      <c r="K174" s="232" t="s">
        <v>173</v>
      </c>
      <c r="L174" s="42"/>
      <c r="M174" s="237" t="s">
        <v>1</v>
      </c>
      <c r="N174" s="238" t="s">
        <v>43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219</v>
      </c>
      <c r="AT174" s="241" t="s">
        <v>169</v>
      </c>
      <c r="AU174" s="241" t="s">
        <v>87</v>
      </c>
      <c r="AY174" s="16" t="s">
        <v>166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85</v>
      </c>
      <c r="BK174" s="242">
        <f>ROUND(I174*H174,2)</f>
        <v>0</v>
      </c>
      <c r="BL174" s="16" t="s">
        <v>219</v>
      </c>
      <c r="BM174" s="241" t="s">
        <v>1215</v>
      </c>
    </row>
    <row r="175" s="11" customFormat="1" ht="22.8" customHeight="1">
      <c r="B175" s="214"/>
      <c r="C175" s="215"/>
      <c r="D175" s="216" t="s">
        <v>77</v>
      </c>
      <c r="E175" s="228" t="s">
        <v>1011</v>
      </c>
      <c r="F175" s="228" t="s">
        <v>1012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SUM(P176:P199)</f>
        <v>0</v>
      </c>
      <c r="Q175" s="222"/>
      <c r="R175" s="223">
        <f>SUM(R176:R199)</f>
        <v>5.1256799999999991</v>
      </c>
      <c r="S175" s="222"/>
      <c r="T175" s="224">
        <f>SUM(T176:T199)</f>
        <v>1.425</v>
      </c>
      <c r="AR175" s="225" t="s">
        <v>87</v>
      </c>
      <c r="AT175" s="226" t="s">
        <v>77</v>
      </c>
      <c r="AU175" s="226" t="s">
        <v>85</v>
      </c>
      <c r="AY175" s="225" t="s">
        <v>166</v>
      </c>
      <c r="BK175" s="227">
        <f>SUM(BK176:BK199)</f>
        <v>0</v>
      </c>
    </row>
    <row r="176" s="1" customFormat="1" ht="24" customHeight="1">
      <c r="B176" s="37"/>
      <c r="C176" s="230" t="s">
        <v>219</v>
      </c>
      <c r="D176" s="230" t="s">
        <v>169</v>
      </c>
      <c r="E176" s="231" t="s">
        <v>1216</v>
      </c>
      <c r="F176" s="232" t="s">
        <v>1217</v>
      </c>
      <c r="G176" s="233" t="s">
        <v>172</v>
      </c>
      <c r="H176" s="234">
        <v>600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AR176" s="241" t="s">
        <v>219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219</v>
      </c>
      <c r="BM176" s="241" t="s">
        <v>1218</v>
      </c>
    </row>
    <row r="177" s="1" customFormat="1" ht="24" customHeight="1">
      <c r="B177" s="37"/>
      <c r="C177" s="230" t="s">
        <v>254</v>
      </c>
      <c r="D177" s="230" t="s">
        <v>169</v>
      </c>
      <c r="E177" s="231" t="s">
        <v>1014</v>
      </c>
      <c r="F177" s="232" t="s">
        <v>1015</v>
      </c>
      <c r="G177" s="233" t="s">
        <v>172</v>
      </c>
      <c r="H177" s="234">
        <v>600</v>
      </c>
      <c r="I177" s="235"/>
      <c r="J177" s="236">
        <f>ROUND(I177*H177,2)</f>
        <v>0</v>
      </c>
      <c r="K177" s="232" t="s">
        <v>173</v>
      </c>
      <c r="L177" s="42"/>
      <c r="M177" s="237" t="s">
        <v>1</v>
      </c>
      <c r="N177" s="238" t="s">
        <v>43</v>
      </c>
      <c r="O177" s="8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AR177" s="241" t="s">
        <v>219</v>
      </c>
      <c r="AT177" s="241" t="s">
        <v>169</v>
      </c>
      <c r="AU177" s="241" t="s">
        <v>87</v>
      </c>
      <c r="AY177" s="16" t="s">
        <v>166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85</v>
      </c>
      <c r="BK177" s="242">
        <f>ROUND(I177*H177,2)</f>
        <v>0</v>
      </c>
      <c r="BL177" s="16" t="s">
        <v>219</v>
      </c>
      <c r="BM177" s="241" t="s">
        <v>1219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1220</v>
      </c>
      <c r="G178" s="255"/>
      <c r="H178" s="258">
        <v>600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600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16.5" customHeight="1">
      <c r="B180" s="37"/>
      <c r="C180" s="230" t="s">
        <v>258</v>
      </c>
      <c r="D180" s="230" t="s">
        <v>169</v>
      </c>
      <c r="E180" s="231" t="s">
        <v>1019</v>
      </c>
      <c r="F180" s="232" t="s">
        <v>1020</v>
      </c>
      <c r="G180" s="233" t="s">
        <v>172</v>
      </c>
      <c r="H180" s="234">
        <v>600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AR180" s="241" t="s">
        <v>219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219</v>
      </c>
      <c r="BM180" s="241" t="s">
        <v>1221</v>
      </c>
    </row>
    <row r="181" s="1" customFormat="1" ht="24" customHeight="1">
      <c r="B181" s="37"/>
      <c r="C181" s="230" t="s">
        <v>262</v>
      </c>
      <c r="D181" s="230" t="s">
        <v>169</v>
      </c>
      <c r="E181" s="231" t="s">
        <v>1023</v>
      </c>
      <c r="F181" s="232" t="s">
        <v>1024</v>
      </c>
      <c r="G181" s="233" t="s">
        <v>172</v>
      </c>
      <c r="H181" s="234">
        <v>600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3.0000000000000001E-05</v>
      </c>
      <c r="R181" s="239">
        <f>Q181*H181</f>
        <v>0.018000000000000002</v>
      </c>
      <c r="S181" s="239">
        <v>0</v>
      </c>
      <c r="T181" s="240">
        <f>S181*H181</f>
        <v>0</v>
      </c>
      <c r="AR181" s="241" t="s">
        <v>174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174</v>
      </c>
      <c r="BM181" s="241" t="s">
        <v>1222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1220</v>
      </c>
      <c r="G182" s="255"/>
      <c r="H182" s="258">
        <v>600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600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24" customHeight="1">
      <c r="B184" s="37"/>
      <c r="C184" s="230" t="s">
        <v>266</v>
      </c>
      <c r="D184" s="230" t="s">
        <v>169</v>
      </c>
      <c r="E184" s="231" t="s">
        <v>1223</v>
      </c>
      <c r="F184" s="232" t="s">
        <v>1224</v>
      </c>
      <c r="G184" s="233" t="s">
        <v>172</v>
      </c>
      <c r="H184" s="234">
        <v>600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0.0044999999999999997</v>
      </c>
      <c r="R184" s="239">
        <f>Q184*H184</f>
        <v>2.6999999999999997</v>
      </c>
      <c r="S184" s="239">
        <v>0</v>
      </c>
      <c r="T184" s="240">
        <f>S184*H184</f>
        <v>0</v>
      </c>
      <c r="AR184" s="241" t="s">
        <v>219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219</v>
      </c>
      <c r="BM184" s="241" t="s">
        <v>1225</v>
      </c>
    </row>
    <row r="185" s="1" customFormat="1" ht="24" customHeight="1">
      <c r="B185" s="37"/>
      <c r="C185" s="230" t="s">
        <v>7</v>
      </c>
      <c r="D185" s="230" t="s">
        <v>169</v>
      </c>
      <c r="E185" s="231" t="s">
        <v>1027</v>
      </c>
      <c r="F185" s="232" t="s">
        <v>1028</v>
      </c>
      <c r="G185" s="233" t="s">
        <v>172</v>
      </c>
      <c r="H185" s="234">
        <v>570</v>
      </c>
      <c r="I185" s="235"/>
      <c r="J185" s="236">
        <f>ROUND(I185*H185,2)</f>
        <v>0</v>
      </c>
      <c r="K185" s="232" t="s">
        <v>173</v>
      </c>
      <c r="L185" s="42"/>
      <c r="M185" s="237" t="s">
        <v>1</v>
      </c>
      <c r="N185" s="238" t="s">
        <v>43</v>
      </c>
      <c r="O185" s="85"/>
      <c r="P185" s="239">
        <f>O185*H185</f>
        <v>0</v>
      </c>
      <c r="Q185" s="239">
        <v>0</v>
      </c>
      <c r="R185" s="239">
        <f>Q185*H185</f>
        <v>0</v>
      </c>
      <c r="S185" s="239">
        <v>0.0025000000000000001</v>
      </c>
      <c r="T185" s="240">
        <f>S185*H185</f>
        <v>1.425</v>
      </c>
      <c r="AR185" s="241" t="s">
        <v>219</v>
      </c>
      <c r="AT185" s="241" t="s">
        <v>169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1226</v>
      </c>
    </row>
    <row r="186" s="13" customFormat="1">
      <c r="B186" s="254"/>
      <c r="C186" s="255"/>
      <c r="D186" s="245" t="s">
        <v>176</v>
      </c>
      <c r="E186" s="256" t="s">
        <v>1</v>
      </c>
      <c r="F186" s="257" t="s">
        <v>1182</v>
      </c>
      <c r="G186" s="255"/>
      <c r="H186" s="258">
        <v>570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176</v>
      </c>
      <c r="AU186" s="264" t="s">
        <v>87</v>
      </c>
      <c r="AV186" s="13" t="s">
        <v>87</v>
      </c>
      <c r="AW186" s="13" t="s">
        <v>32</v>
      </c>
      <c r="AX186" s="13" t="s">
        <v>78</v>
      </c>
      <c r="AY186" s="264" t="s">
        <v>166</v>
      </c>
    </row>
    <row r="187" s="14" customFormat="1">
      <c r="B187" s="265"/>
      <c r="C187" s="266"/>
      <c r="D187" s="245" t="s">
        <v>176</v>
      </c>
      <c r="E187" s="267" t="s">
        <v>1</v>
      </c>
      <c r="F187" s="268" t="s">
        <v>181</v>
      </c>
      <c r="G187" s="266"/>
      <c r="H187" s="269">
        <v>570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176</v>
      </c>
      <c r="AU187" s="275" t="s">
        <v>87</v>
      </c>
      <c r="AV187" s="14" t="s">
        <v>174</v>
      </c>
      <c r="AW187" s="14" t="s">
        <v>32</v>
      </c>
      <c r="AX187" s="14" t="s">
        <v>85</v>
      </c>
      <c r="AY187" s="275" t="s">
        <v>166</v>
      </c>
    </row>
    <row r="188" s="1" customFormat="1" ht="16.5" customHeight="1">
      <c r="B188" s="37"/>
      <c r="C188" s="230" t="s">
        <v>273</v>
      </c>
      <c r="D188" s="230" t="s">
        <v>169</v>
      </c>
      <c r="E188" s="231" t="s">
        <v>1031</v>
      </c>
      <c r="F188" s="232" t="s">
        <v>1032</v>
      </c>
      <c r="G188" s="233" t="s">
        <v>172</v>
      </c>
      <c r="H188" s="234">
        <v>600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0.00029999999999999997</v>
      </c>
      <c r="R188" s="239">
        <f>Q188*H188</f>
        <v>0.17999999999999999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1227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1220</v>
      </c>
      <c r="G189" s="255"/>
      <c r="H189" s="258">
        <v>600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600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36" customHeight="1">
      <c r="B191" s="37"/>
      <c r="C191" s="276" t="s">
        <v>277</v>
      </c>
      <c r="D191" s="276" t="s">
        <v>300</v>
      </c>
      <c r="E191" s="277" t="s">
        <v>1035</v>
      </c>
      <c r="F191" s="278" t="s">
        <v>1036</v>
      </c>
      <c r="G191" s="279" t="s">
        <v>172</v>
      </c>
      <c r="H191" s="280">
        <v>660</v>
      </c>
      <c r="I191" s="281"/>
      <c r="J191" s="282">
        <f>ROUND(I191*H191,2)</f>
        <v>0</v>
      </c>
      <c r="K191" s="278" t="s">
        <v>173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0.0028700000000000002</v>
      </c>
      <c r="R191" s="239">
        <f>Q191*H191</f>
        <v>1.8942000000000001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1228</v>
      </c>
    </row>
    <row r="192" s="13" customFormat="1">
      <c r="B192" s="254"/>
      <c r="C192" s="255"/>
      <c r="D192" s="245" t="s">
        <v>176</v>
      </c>
      <c r="E192" s="255"/>
      <c r="F192" s="257" t="s">
        <v>1229</v>
      </c>
      <c r="G192" s="255"/>
      <c r="H192" s="258">
        <v>660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176</v>
      </c>
      <c r="AU192" s="264" t="s">
        <v>87</v>
      </c>
      <c r="AV192" s="13" t="s">
        <v>87</v>
      </c>
      <c r="AW192" s="13" t="s">
        <v>4</v>
      </c>
      <c r="AX192" s="13" t="s">
        <v>85</v>
      </c>
      <c r="AY192" s="264" t="s">
        <v>166</v>
      </c>
    </row>
    <row r="193" s="1" customFormat="1" ht="16.5" customHeight="1">
      <c r="B193" s="37"/>
      <c r="C193" s="230" t="s">
        <v>284</v>
      </c>
      <c r="D193" s="230" t="s">
        <v>169</v>
      </c>
      <c r="E193" s="231" t="s">
        <v>1040</v>
      </c>
      <c r="F193" s="232" t="s">
        <v>1041</v>
      </c>
      <c r="G193" s="233" t="s">
        <v>234</v>
      </c>
      <c r="H193" s="234">
        <v>840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1.0000000000000001E-05</v>
      </c>
      <c r="R193" s="239">
        <f>Q193*H193</f>
        <v>0.0084000000000000012</v>
      </c>
      <c r="S193" s="239">
        <v>0</v>
      </c>
      <c r="T193" s="240">
        <f>S193*H193</f>
        <v>0</v>
      </c>
      <c r="AR193" s="241" t="s">
        <v>219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219</v>
      </c>
      <c r="BM193" s="241" t="s">
        <v>1230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1231</v>
      </c>
      <c r="G194" s="255"/>
      <c r="H194" s="258">
        <v>840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4" customFormat="1">
      <c r="B195" s="265"/>
      <c r="C195" s="266"/>
      <c r="D195" s="245" t="s">
        <v>176</v>
      </c>
      <c r="E195" s="267" t="s">
        <v>1</v>
      </c>
      <c r="F195" s="268" t="s">
        <v>181</v>
      </c>
      <c r="G195" s="266"/>
      <c r="H195" s="269">
        <v>840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176</v>
      </c>
      <c r="AU195" s="275" t="s">
        <v>87</v>
      </c>
      <c r="AV195" s="14" t="s">
        <v>174</v>
      </c>
      <c r="AW195" s="14" t="s">
        <v>32</v>
      </c>
      <c r="AX195" s="14" t="s">
        <v>85</v>
      </c>
      <c r="AY195" s="275" t="s">
        <v>166</v>
      </c>
    </row>
    <row r="196" s="1" customFormat="1" ht="16.5" customHeight="1">
      <c r="B196" s="37"/>
      <c r="C196" s="276" t="s">
        <v>289</v>
      </c>
      <c r="D196" s="276" t="s">
        <v>300</v>
      </c>
      <c r="E196" s="277" t="s">
        <v>1044</v>
      </c>
      <c r="F196" s="278" t="s">
        <v>1045</v>
      </c>
      <c r="G196" s="279" t="s">
        <v>234</v>
      </c>
      <c r="H196" s="280">
        <v>856.79999999999995</v>
      </c>
      <c r="I196" s="281"/>
      <c r="J196" s="282">
        <f>ROUND(I196*H196,2)</f>
        <v>0</v>
      </c>
      <c r="K196" s="278" t="s">
        <v>173</v>
      </c>
      <c r="L196" s="283"/>
      <c r="M196" s="284" t="s">
        <v>1</v>
      </c>
      <c r="N196" s="285" t="s">
        <v>43</v>
      </c>
      <c r="O196" s="85"/>
      <c r="P196" s="239">
        <f>O196*H196</f>
        <v>0</v>
      </c>
      <c r="Q196" s="239">
        <v>0.00035</v>
      </c>
      <c r="R196" s="239">
        <f>Q196*H196</f>
        <v>0.29987999999999998</v>
      </c>
      <c r="S196" s="239">
        <v>0</v>
      </c>
      <c r="T196" s="240">
        <f>S196*H196</f>
        <v>0</v>
      </c>
      <c r="AR196" s="241" t="s">
        <v>303</v>
      </c>
      <c r="AT196" s="241" t="s">
        <v>300</v>
      </c>
      <c r="AU196" s="241" t="s">
        <v>87</v>
      </c>
      <c r="AY196" s="16" t="s">
        <v>166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85</v>
      </c>
      <c r="BK196" s="242">
        <f>ROUND(I196*H196,2)</f>
        <v>0</v>
      </c>
      <c r="BL196" s="16" t="s">
        <v>219</v>
      </c>
      <c r="BM196" s="241" t="s">
        <v>1232</v>
      </c>
    </row>
    <row r="197" s="13" customFormat="1">
      <c r="B197" s="254"/>
      <c r="C197" s="255"/>
      <c r="D197" s="245" t="s">
        <v>176</v>
      </c>
      <c r="E197" s="255"/>
      <c r="F197" s="257" t="s">
        <v>1233</v>
      </c>
      <c r="G197" s="255"/>
      <c r="H197" s="258">
        <v>856.79999999999995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176</v>
      </c>
      <c r="AU197" s="264" t="s">
        <v>87</v>
      </c>
      <c r="AV197" s="13" t="s">
        <v>87</v>
      </c>
      <c r="AW197" s="13" t="s">
        <v>4</v>
      </c>
      <c r="AX197" s="13" t="s">
        <v>85</v>
      </c>
      <c r="AY197" s="264" t="s">
        <v>166</v>
      </c>
    </row>
    <row r="198" s="1" customFormat="1" ht="16.5" customHeight="1">
      <c r="B198" s="37"/>
      <c r="C198" s="230" t="s">
        <v>294</v>
      </c>
      <c r="D198" s="230" t="s">
        <v>169</v>
      </c>
      <c r="E198" s="231" t="s">
        <v>1059</v>
      </c>
      <c r="F198" s="232" t="s">
        <v>1060</v>
      </c>
      <c r="G198" s="233" t="s">
        <v>234</v>
      </c>
      <c r="H198" s="234">
        <v>840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3.0000000000000001E-05</v>
      </c>
      <c r="R198" s="239">
        <f>Q198*H198</f>
        <v>0.0252</v>
      </c>
      <c r="S198" s="239">
        <v>0</v>
      </c>
      <c r="T198" s="240">
        <f>S198*H198</f>
        <v>0</v>
      </c>
      <c r="AR198" s="241" t="s">
        <v>219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219</v>
      </c>
      <c r="BM198" s="241" t="s">
        <v>1234</v>
      </c>
    </row>
    <row r="199" s="1" customFormat="1" ht="24" customHeight="1">
      <c r="B199" s="37"/>
      <c r="C199" s="230" t="s">
        <v>299</v>
      </c>
      <c r="D199" s="230" t="s">
        <v>169</v>
      </c>
      <c r="E199" s="231" t="s">
        <v>1063</v>
      </c>
      <c r="F199" s="232" t="s">
        <v>1064</v>
      </c>
      <c r="G199" s="233" t="s">
        <v>192</v>
      </c>
      <c r="H199" s="234">
        <v>5.1079999999999997</v>
      </c>
      <c r="I199" s="235"/>
      <c r="J199" s="236">
        <f>ROUND(I199*H199,2)</f>
        <v>0</v>
      </c>
      <c r="K199" s="232" t="s">
        <v>173</v>
      </c>
      <c r="L199" s="42"/>
      <c r="M199" s="237" t="s">
        <v>1</v>
      </c>
      <c r="N199" s="238" t="s">
        <v>43</v>
      </c>
      <c r="O199" s="8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AR199" s="241" t="s">
        <v>219</v>
      </c>
      <c r="AT199" s="241" t="s">
        <v>169</v>
      </c>
      <c r="AU199" s="241" t="s">
        <v>87</v>
      </c>
      <c r="AY199" s="16" t="s">
        <v>166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85</v>
      </c>
      <c r="BK199" s="242">
        <f>ROUND(I199*H199,2)</f>
        <v>0</v>
      </c>
      <c r="BL199" s="16" t="s">
        <v>219</v>
      </c>
      <c r="BM199" s="241" t="s">
        <v>1235</v>
      </c>
    </row>
    <row r="200" s="11" customFormat="1" ht="22.8" customHeight="1">
      <c r="B200" s="214"/>
      <c r="C200" s="215"/>
      <c r="D200" s="216" t="s">
        <v>77</v>
      </c>
      <c r="E200" s="228" t="s">
        <v>1105</v>
      </c>
      <c r="F200" s="228" t="s">
        <v>1106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SUM(P201:P205)</f>
        <v>0</v>
      </c>
      <c r="Q200" s="222"/>
      <c r="R200" s="223">
        <f>SUM(R201:R205)</f>
        <v>0.064799999999999996</v>
      </c>
      <c r="S200" s="222"/>
      <c r="T200" s="224">
        <f>SUM(T201:T205)</f>
        <v>0</v>
      </c>
      <c r="AR200" s="225" t="s">
        <v>87</v>
      </c>
      <c r="AT200" s="226" t="s">
        <v>77</v>
      </c>
      <c r="AU200" s="226" t="s">
        <v>85</v>
      </c>
      <c r="AY200" s="225" t="s">
        <v>166</v>
      </c>
      <c r="BK200" s="227">
        <f>SUM(BK201:BK205)</f>
        <v>0</v>
      </c>
    </row>
    <row r="201" s="1" customFormat="1" ht="16.5" customHeight="1">
      <c r="B201" s="37"/>
      <c r="C201" s="230" t="s">
        <v>305</v>
      </c>
      <c r="D201" s="230" t="s">
        <v>169</v>
      </c>
      <c r="E201" s="231" t="s">
        <v>1236</v>
      </c>
      <c r="F201" s="232" t="s">
        <v>1237</v>
      </c>
      <c r="G201" s="233" t="s">
        <v>172</v>
      </c>
      <c r="H201" s="234">
        <v>90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0.00011</v>
      </c>
      <c r="R201" s="239">
        <f>Q201*H201</f>
        <v>0.0099000000000000008</v>
      </c>
      <c r="S201" s="239">
        <v>0</v>
      </c>
      <c r="T201" s="240">
        <f>S201*H201</f>
        <v>0</v>
      </c>
      <c r="AR201" s="241" t="s">
        <v>219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219</v>
      </c>
      <c r="BM201" s="241" t="s">
        <v>1238</v>
      </c>
    </row>
    <row r="202" s="13" customFormat="1">
      <c r="B202" s="254"/>
      <c r="C202" s="255"/>
      <c r="D202" s="245" t="s">
        <v>176</v>
      </c>
      <c r="E202" s="256" t="s">
        <v>1</v>
      </c>
      <c r="F202" s="257" t="s">
        <v>971</v>
      </c>
      <c r="G202" s="255"/>
      <c r="H202" s="258">
        <v>90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176</v>
      </c>
      <c r="AU202" s="264" t="s">
        <v>87</v>
      </c>
      <c r="AV202" s="13" t="s">
        <v>87</v>
      </c>
      <c r="AW202" s="13" t="s">
        <v>32</v>
      </c>
      <c r="AX202" s="13" t="s">
        <v>78</v>
      </c>
      <c r="AY202" s="264" t="s">
        <v>166</v>
      </c>
    </row>
    <row r="203" s="14" customFormat="1">
      <c r="B203" s="265"/>
      <c r="C203" s="266"/>
      <c r="D203" s="245" t="s">
        <v>176</v>
      </c>
      <c r="E203" s="267" t="s">
        <v>1</v>
      </c>
      <c r="F203" s="268" t="s">
        <v>181</v>
      </c>
      <c r="G203" s="266"/>
      <c r="H203" s="269">
        <v>90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176</v>
      </c>
      <c r="AU203" s="275" t="s">
        <v>87</v>
      </c>
      <c r="AV203" s="14" t="s">
        <v>174</v>
      </c>
      <c r="AW203" s="14" t="s">
        <v>32</v>
      </c>
      <c r="AX203" s="14" t="s">
        <v>85</v>
      </c>
      <c r="AY203" s="275" t="s">
        <v>166</v>
      </c>
    </row>
    <row r="204" s="1" customFormat="1" ht="16.5" customHeight="1">
      <c r="B204" s="37"/>
      <c r="C204" s="230" t="s">
        <v>311</v>
      </c>
      <c r="D204" s="230" t="s">
        <v>169</v>
      </c>
      <c r="E204" s="231" t="s">
        <v>1239</v>
      </c>
      <c r="F204" s="232" t="s">
        <v>1240</v>
      </c>
      <c r="G204" s="233" t="s">
        <v>172</v>
      </c>
      <c r="H204" s="234">
        <v>90</v>
      </c>
      <c r="I204" s="235"/>
      <c r="J204" s="236">
        <f>ROUND(I204*H204,2)</f>
        <v>0</v>
      </c>
      <c r="K204" s="232" t="s">
        <v>173</v>
      </c>
      <c r="L204" s="42"/>
      <c r="M204" s="237" t="s">
        <v>1</v>
      </c>
      <c r="N204" s="238" t="s">
        <v>43</v>
      </c>
      <c r="O204" s="85"/>
      <c r="P204" s="239">
        <f>O204*H204</f>
        <v>0</v>
      </c>
      <c r="Q204" s="239">
        <v>0.00017000000000000001</v>
      </c>
      <c r="R204" s="239">
        <f>Q204*H204</f>
        <v>0.015300000000000001</v>
      </c>
      <c r="S204" s="239">
        <v>0</v>
      </c>
      <c r="T204" s="240">
        <f>S204*H204</f>
        <v>0</v>
      </c>
      <c r="AR204" s="241" t="s">
        <v>219</v>
      </c>
      <c r="AT204" s="241" t="s">
        <v>169</v>
      </c>
      <c r="AU204" s="241" t="s">
        <v>87</v>
      </c>
      <c r="AY204" s="16" t="s">
        <v>166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6" t="s">
        <v>85</v>
      </c>
      <c r="BK204" s="242">
        <f>ROUND(I204*H204,2)</f>
        <v>0</v>
      </c>
      <c r="BL204" s="16" t="s">
        <v>219</v>
      </c>
      <c r="BM204" s="241" t="s">
        <v>1241</v>
      </c>
    </row>
    <row r="205" s="1" customFormat="1" ht="16.5" customHeight="1">
      <c r="B205" s="37"/>
      <c r="C205" s="230" t="s">
        <v>315</v>
      </c>
      <c r="D205" s="230" t="s">
        <v>169</v>
      </c>
      <c r="E205" s="231" t="s">
        <v>1242</v>
      </c>
      <c r="F205" s="232" t="s">
        <v>1243</v>
      </c>
      <c r="G205" s="233" t="s">
        <v>172</v>
      </c>
      <c r="H205" s="234">
        <v>90</v>
      </c>
      <c r="I205" s="235"/>
      <c r="J205" s="236">
        <f>ROUND(I205*H205,2)</f>
        <v>0</v>
      </c>
      <c r="K205" s="232" t="s">
        <v>173</v>
      </c>
      <c r="L205" s="42"/>
      <c r="M205" s="237" t="s">
        <v>1</v>
      </c>
      <c r="N205" s="238" t="s">
        <v>43</v>
      </c>
      <c r="O205" s="85"/>
      <c r="P205" s="239">
        <f>O205*H205</f>
        <v>0</v>
      </c>
      <c r="Q205" s="239">
        <v>0.00044000000000000002</v>
      </c>
      <c r="R205" s="239">
        <f>Q205*H205</f>
        <v>0.039600000000000003</v>
      </c>
      <c r="S205" s="239">
        <v>0</v>
      </c>
      <c r="T205" s="240">
        <f>S205*H205</f>
        <v>0</v>
      </c>
      <c r="AR205" s="241" t="s">
        <v>219</v>
      </c>
      <c r="AT205" s="241" t="s">
        <v>169</v>
      </c>
      <c r="AU205" s="241" t="s">
        <v>87</v>
      </c>
      <c r="AY205" s="16" t="s">
        <v>166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85</v>
      </c>
      <c r="BK205" s="242">
        <f>ROUND(I205*H205,2)</f>
        <v>0</v>
      </c>
      <c r="BL205" s="16" t="s">
        <v>219</v>
      </c>
      <c r="BM205" s="241" t="s">
        <v>1244</v>
      </c>
    </row>
    <row r="206" s="11" customFormat="1" ht="22.8" customHeight="1">
      <c r="B206" s="214"/>
      <c r="C206" s="215"/>
      <c r="D206" s="216" t="s">
        <v>77</v>
      </c>
      <c r="E206" s="228" t="s">
        <v>1129</v>
      </c>
      <c r="F206" s="228" t="s">
        <v>1130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SUM(P207:P213)</f>
        <v>0</v>
      </c>
      <c r="Q206" s="222"/>
      <c r="R206" s="223">
        <f>SUM(R207:R213)</f>
        <v>1.2760500000000001</v>
      </c>
      <c r="S206" s="222"/>
      <c r="T206" s="224">
        <f>SUM(T207:T213)</f>
        <v>0.35749999999999998</v>
      </c>
      <c r="AR206" s="225" t="s">
        <v>87</v>
      </c>
      <c r="AT206" s="226" t="s">
        <v>77</v>
      </c>
      <c r="AU206" s="226" t="s">
        <v>85</v>
      </c>
      <c r="AY206" s="225" t="s">
        <v>166</v>
      </c>
      <c r="BK206" s="227">
        <f>SUM(BK207:BK213)</f>
        <v>0</v>
      </c>
    </row>
    <row r="207" s="1" customFormat="1" ht="24" customHeight="1">
      <c r="B207" s="37"/>
      <c r="C207" s="230" t="s">
        <v>319</v>
      </c>
      <c r="D207" s="230" t="s">
        <v>169</v>
      </c>
      <c r="E207" s="231" t="s">
        <v>1245</v>
      </c>
      <c r="F207" s="232" t="s">
        <v>1246</v>
      </c>
      <c r="G207" s="233" t="s">
        <v>172</v>
      </c>
      <c r="H207" s="234">
        <v>1430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0.00025000000000000001</v>
      </c>
      <c r="T207" s="240">
        <f>S207*H207</f>
        <v>0.35749999999999998</v>
      </c>
      <c r="AR207" s="241" t="s">
        <v>219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219</v>
      </c>
      <c r="BM207" s="241" t="s">
        <v>1247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1248</v>
      </c>
      <c r="G208" s="255"/>
      <c r="H208" s="258">
        <v>1430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1430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303</v>
      </c>
      <c r="D210" s="230" t="s">
        <v>169</v>
      </c>
      <c r="E210" s="231" t="s">
        <v>1146</v>
      </c>
      <c r="F210" s="232" t="s">
        <v>1147</v>
      </c>
      <c r="G210" s="233" t="s">
        <v>172</v>
      </c>
      <c r="H210" s="234">
        <v>2715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0.00020000000000000001</v>
      </c>
      <c r="R210" s="239">
        <f>Q210*H210</f>
        <v>0.54300000000000004</v>
      </c>
      <c r="S210" s="239">
        <v>0</v>
      </c>
      <c r="T210" s="240">
        <f>S210*H210</f>
        <v>0</v>
      </c>
      <c r="AR210" s="241" t="s">
        <v>219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219</v>
      </c>
      <c r="BM210" s="241" t="s">
        <v>1249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1250</v>
      </c>
      <c r="G211" s="255"/>
      <c r="H211" s="258">
        <v>2715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2715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478</v>
      </c>
      <c r="D213" s="230" t="s">
        <v>169</v>
      </c>
      <c r="E213" s="231" t="s">
        <v>1251</v>
      </c>
      <c r="F213" s="232" t="s">
        <v>1252</v>
      </c>
      <c r="G213" s="233" t="s">
        <v>172</v>
      </c>
      <c r="H213" s="234">
        <v>2715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0.00027</v>
      </c>
      <c r="R213" s="239">
        <f>Q213*H213</f>
        <v>0.73304999999999998</v>
      </c>
      <c r="S213" s="239">
        <v>0</v>
      </c>
      <c r="T213" s="240">
        <f>S213*H213</f>
        <v>0</v>
      </c>
      <c r="AR213" s="241" t="s">
        <v>219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219</v>
      </c>
      <c r="BM213" s="241" t="s">
        <v>1253</v>
      </c>
    </row>
    <row r="214" s="11" customFormat="1" ht="25.92" customHeight="1">
      <c r="B214" s="214"/>
      <c r="C214" s="215"/>
      <c r="D214" s="216" t="s">
        <v>77</v>
      </c>
      <c r="E214" s="217" t="s">
        <v>323</v>
      </c>
      <c r="F214" s="217" t="s">
        <v>324</v>
      </c>
      <c r="G214" s="215"/>
      <c r="H214" s="215"/>
      <c r="I214" s="218"/>
      <c r="J214" s="219">
        <f>BK214</f>
        <v>0</v>
      </c>
      <c r="K214" s="215"/>
      <c r="L214" s="220"/>
      <c r="M214" s="221"/>
      <c r="N214" s="222"/>
      <c r="O214" s="222"/>
      <c r="P214" s="223">
        <f>P215</f>
        <v>0</v>
      </c>
      <c r="Q214" s="222"/>
      <c r="R214" s="223">
        <f>R215</f>
        <v>0</v>
      </c>
      <c r="S214" s="222"/>
      <c r="T214" s="224">
        <f>T215</f>
        <v>0</v>
      </c>
      <c r="AR214" s="225" t="s">
        <v>198</v>
      </c>
      <c r="AT214" s="226" t="s">
        <v>77</v>
      </c>
      <c r="AU214" s="226" t="s">
        <v>78</v>
      </c>
      <c r="AY214" s="225" t="s">
        <v>166</v>
      </c>
      <c r="BK214" s="227">
        <f>BK215</f>
        <v>0</v>
      </c>
    </row>
    <row r="215" s="11" customFormat="1" ht="22.8" customHeight="1">
      <c r="B215" s="214"/>
      <c r="C215" s="215"/>
      <c r="D215" s="216" t="s">
        <v>77</v>
      </c>
      <c r="E215" s="228" t="s">
        <v>325</v>
      </c>
      <c r="F215" s="228" t="s">
        <v>323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</f>
        <v>0</v>
      </c>
      <c r="Q215" s="222"/>
      <c r="R215" s="223">
        <f>R216</f>
        <v>0</v>
      </c>
      <c r="S215" s="222"/>
      <c r="T215" s="224">
        <f>T216</f>
        <v>0</v>
      </c>
      <c r="AR215" s="225" t="s">
        <v>198</v>
      </c>
      <c r="AT215" s="226" t="s">
        <v>77</v>
      </c>
      <c r="AU215" s="226" t="s">
        <v>85</v>
      </c>
      <c r="AY215" s="225" t="s">
        <v>166</v>
      </c>
      <c r="BK215" s="227">
        <f>BK216</f>
        <v>0</v>
      </c>
    </row>
    <row r="216" s="1" customFormat="1" ht="16.5" customHeight="1">
      <c r="B216" s="37"/>
      <c r="C216" s="230" t="s">
        <v>483</v>
      </c>
      <c r="D216" s="230" t="s">
        <v>169</v>
      </c>
      <c r="E216" s="231" t="s">
        <v>327</v>
      </c>
      <c r="F216" s="232" t="s">
        <v>328</v>
      </c>
      <c r="G216" s="233" t="s">
        <v>329</v>
      </c>
      <c r="H216" s="234">
        <v>1</v>
      </c>
      <c r="I216" s="235"/>
      <c r="J216" s="236">
        <f>ROUND(I216*H216,2)</f>
        <v>0</v>
      </c>
      <c r="K216" s="232" t="s">
        <v>173</v>
      </c>
      <c r="L216" s="42"/>
      <c r="M216" s="286" t="s">
        <v>1</v>
      </c>
      <c r="N216" s="287" t="s">
        <v>43</v>
      </c>
      <c r="O216" s="288"/>
      <c r="P216" s="289">
        <f>O216*H216</f>
        <v>0</v>
      </c>
      <c r="Q216" s="289">
        <v>0</v>
      </c>
      <c r="R216" s="289">
        <f>Q216*H216</f>
        <v>0</v>
      </c>
      <c r="S216" s="289">
        <v>0</v>
      </c>
      <c r="T216" s="290">
        <f>S216*H216</f>
        <v>0</v>
      </c>
      <c r="AR216" s="241" t="s">
        <v>330</v>
      </c>
      <c r="AT216" s="241" t="s">
        <v>169</v>
      </c>
      <c r="AU216" s="241" t="s">
        <v>87</v>
      </c>
      <c r="AY216" s="16" t="s">
        <v>166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85</v>
      </c>
      <c r="BK216" s="242">
        <f>ROUND(I216*H216,2)</f>
        <v>0</v>
      </c>
      <c r="BL216" s="16" t="s">
        <v>330</v>
      </c>
      <c r="BM216" s="241" t="s">
        <v>1254</v>
      </c>
    </row>
    <row r="217" s="1" customFormat="1" ht="6.96" customHeight="1">
      <c r="B217" s="60"/>
      <c r="C217" s="61"/>
      <c r="D217" s="61"/>
      <c r="E217" s="61"/>
      <c r="F217" s="61"/>
      <c r="G217" s="61"/>
      <c r="H217" s="61"/>
      <c r="I217" s="181"/>
      <c r="J217" s="61"/>
      <c r="K217" s="61"/>
      <c r="L217" s="42"/>
    </row>
  </sheetData>
  <sheetProtection sheet="1" autoFilter="0" formatColumns="0" formatRows="0" objects="1" scenarios="1" spinCount="100000" saltValue="plLB3/jjGOVvptt/YNaZjvfuESJJVTpvPPrHqiBAsShOFpXu43qg0U++D0Epg4IIucijhNHaNDB5Cx46sxv70w==" hashValue="AH2EK5q/9OwsLi0+whiNkC9hj5jfcWl1SUY44xMAPY+LQX3WYh3/H2T08el9kJKkYhouktRm8Av+VDXQmFUSlg==" algorithmName="SHA-512" password="CC35"/>
  <autoFilter ref="C131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0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128</v>
      </c>
    </row>
    <row r="3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19"/>
      <c r="AT3" s="16" t="s">
        <v>87</v>
      </c>
    </row>
    <row r="4" ht="24.96" customHeight="1">
      <c r="B4" s="19"/>
      <c r="D4" s="144" t="s">
        <v>129</v>
      </c>
      <c r="L4" s="19"/>
      <c r="M4" s="145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46" t="s">
        <v>16</v>
      </c>
      <c r="L6" s="19"/>
    </row>
    <row r="7" ht="16.5" customHeight="1">
      <c r="B7" s="19"/>
      <c r="E7" s="147" t="str">
        <f>'Rekapitulace stavby'!K6</f>
        <v>UK KAM – Rekonstrukce a oprava bloku B, kolej Kajetánka I</v>
      </c>
      <c r="F7" s="146"/>
      <c r="G7" s="146"/>
      <c r="H7" s="146"/>
      <c r="L7" s="19"/>
    </row>
    <row r="8" ht="12" customHeight="1">
      <c r="B8" s="19"/>
      <c r="D8" s="146" t="s">
        <v>130</v>
      </c>
      <c r="L8" s="19"/>
    </row>
    <row r="9" s="1" customFormat="1" ht="16.5" customHeight="1">
      <c r="B9" s="42"/>
      <c r="E9" s="147" t="s">
        <v>335</v>
      </c>
      <c r="F9" s="1"/>
      <c r="G9" s="1"/>
      <c r="H9" s="1"/>
      <c r="I9" s="148"/>
      <c r="L9" s="42"/>
    </row>
    <row r="10" s="1" customFormat="1" ht="12" customHeight="1">
      <c r="B10" s="42"/>
      <c r="D10" s="146" t="s">
        <v>132</v>
      </c>
      <c r="I10" s="148"/>
      <c r="L10" s="42"/>
    </row>
    <row r="11" s="1" customFormat="1" ht="36.96" customHeight="1">
      <c r="B11" s="42"/>
      <c r="E11" s="149" t="s">
        <v>1257</v>
      </c>
      <c r="F11" s="1"/>
      <c r="G11" s="1"/>
      <c r="H11" s="1"/>
      <c r="I11" s="148"/>
      <c r="L11" s="42"/>
    </row>
    <row r="12" s="1" customFormat="1">
      <c r="B12" s="42"/>
      <c r="I12" s="148"/>
      <c r="L12" s="42"/>
    </row>
    <row r="13" s="1" customFormat="1" ht="12" customHeight="1">
      <c r="B13" s="42"/>
      <c r="D13" s="146" t="s">
        <v>18</v>
      </c>
      <c r="F13" s="135" t="s">
        <v>1</v>
      </c>
      <c r="I13" s="150" t="s">
        <v>19</v>
      </c>
      <c r="J13" s="135" t="s">
        <v>1</v>
      </c>
      <c r="L13" s="42"/>
    </row>
    <row r="14" s="1" customFormat="1" ht="12" customHeight="1">
      <c r="B14" s="42"/>
      <c r="D14" s="146" t="s">
        <v>20</v>
      </c>
      <c r="F14" s="135" t="s">
        <v>21</v>
      </c>
      <c r="I14" s="150" t="s">
        <v>22</v>
      </c>
      <c r="J14" s="151" t="str">
        <f>'Rekapitulace stavby'!AN8</f>
        <v>2. 12. 2019</v>
      </c>
      <c r="L14" s="42"/>
    </row>
    <row r="15" s="1" customFormat="1" ht="10.8" customHeight="1">
      <c r="B15" s="42"/>
      <c r="I15" s="148"/>
      <c r="L15" s="42"/>
    </row>
    <row r="16" s="1" customFormat="1" ht="12" customHeight="1">
      <c r="B16" s="42"/>
      <c r="D16" s="146" t="s">
        <v>24</v>
      </c>
      <c r="I16" s="150" t="s">
        <v>25</v>
      </c>
      <c r="J16" s="135" t="s">
        <v>1</v>
      </c>
      <c r="L16" s="42"/>
    </row>
    <row r="17" s="1" customFormat="1" ht="18" customHeight="1">
      <c r="B17" s="42"/>
      <c r="E17" s="135" t="s">
        <v>26</v>
      </c>
      <c r="I17" s="150" t="s">
        <v>27</v>
      </c>
      <c r="J17" s="135" t="s">
        <v>1</v>
      </c>
      <c r="L17" s="42"/>
    </row>
    <row r="18" s="1" customFormat="1" ht="6.96" customHeight="1">
      <c r="B18" s="42"/>
      <c r="I18" s="148"/>
      <c r="L18" s="42"/>
    </row>
    <row r="19" s="1" customFormat="1" ht="12" customHeight="1">
      <c r="B19" s="42"/>
      <c r="D19" s="146" t="s">
        <v>28</v>
      </c>
      <c r="I19" s="150" t="s">
        <v>25</v>
      </c>
      <c r="J19" s="32" t="str">
        <f>'Rekapitulace stavby'!AN13</f>
        <v>Vyplň údaj</v>
      </c>
      <c r="L19" s="42"/>
    </row>
    <row r="20" s="1" customFormat="1" ht="18" customHeight="1">
      <c r="B20" s="42"/>
      <c r="E20" s="32" t="str">
        <f>'Rekapitulace stavby'!E14</f>
        <v>Vyplň údaj</v>
      </c>
      <c r="F20" s="135"/>
      <c r="G20" s="135"/>
      <c r="H20" s="135"/>
      <c r="I20" s="150" t="s">
        <v>27</v>
      </c>
      <c r="J20" s="32" t="str">
        <f>'Rekapitulace stavby'!AN14</f>
        <v>Vyplň údaj</v>
      </c>
      <c r="L20" s="42"/>
    </row>
    <row r="21" s="1" customFormat="1" ht="6.96" customHeight="1">
      <c r="B21" s="42"/>
      <c r="I21" s="148"/>
      <c r="L21" s="42"/>
    </row>
    <row r="22" s="1" customFormat="1" ht="12" customHeight="1">
      <c r="B22" s="42"/>
      <c r="D22" s="146" t="s">
        <v>30</v>
      </c>
      <c r="I22" s="150" t="s">
        <v>25</v>
      </c>
      <c r="J22" s="135" t="s">
        <v>1</v>
      </c>
      <c r="L22" s="42"/>
    </row>
    <row r="23" s="1" customFormat="1" ht="18" customHeight="1">
      <c r="B23" s="42"/>
      <c r="E23" s="135" t="s">
        <v>31</v>
      </c>
      <c r="I23" s="150" t="s">
        <v>27</v>
      </c>
      <c r="J23" s="135" t="s">
        <v>1</v>
      </c>
      <c r="L23" s="42"/>
    </row>
    <row r="24" s="1" customFormat="1" ht="6.96" customHeight="1">
      <c r="B24" s="42"/>
      <c r="I24" s="148"/>
      <c r="L24" s="42"/>
    </row>
    <row r="25" s="1" customFormat="1" ht="12" customHeight="1">
      <c r="B25" s="42"/>
      <c r="D25" s="146" t="s">
        <v>33</v>
      </c>
      <c r="I25" s="150" t="s">
        <v>25</v>
      </c>
      <c r="J25" s="135" t="s">
        <v>34</v>
      </c>
      <c r="L25" s="42"/>
    </row>
    <row r="26" s="1" customFormat="1" ht="18" customHeight="1">
      <c r="B26" s="42"/>
      <c r="E26" s="135" t="s">
        <v>35</v>
      </c>
      <c r="I26" s="150" t="s">
        <v>27</v>
      </c>
      <c r="J26" s="135" t="s">
        <v>36</v>
      </c>
      <c r="L26" s="42"/>
    </row>
    <row r="27" s="1" customFormat="1" ht="6.96" customHeight="1">
      <c r="B27" s="42"/>
      <c r="I27" s="148"/>
      <c r="L27" s="42"/>
    </row>
    <row r="28" s="1" customFormat="1" ht="12" customHeight="1">
      <c r="B28" s="42"/>
      <c r="D28" s="146" t="s">
        <v>37</v>
      </c>
      <c r="I28" s="148"/>
      <c r="L28" s="42"/>
    </row>
    <row r="29" s="7" customFormat="1" ht="16.5" customHeight="1">
      <c r="B29" s="152"/>
      <c r="E29" s="153" t="s">
        <v>1</v>
      </c>
      <c r="F29" s="153"/>
      <c r="G29" s="153"/>
      <c r="H29" s="153"/>
      <c r="I29" s="154"/>
      <c r="L29" s="152"/>
    </row>
    <row r="30" s="1" customFormat="1" ht="6.96" customHeight="1">
      <c r="B30" s="42"/>
      <c r="I30" s="148"/>
      <c r="L30" s="42"/>
    </row>
    <row r="31" s="1" customFormat="1" ht="6.96" customHeight="1">
      <c r="B31" s="42"/>
      <c r="D31" s="77"/>
      <c r="E31" s="77"/>
      <c r="F31" s="77"/>
      <c r="G31" s="77"/>
      <c r="H31" s="77"/>
      <c r="I31" s="155"/>
      <c r="J31" s="77"/>
      <c r="K31" s="77"/>
      <c r="L31" s="42"/>
    </row>
    <row r="32" s="1" customFormat="1" ht="25.44" customHeight="1">
      <c r="B32" s="42"/>
      <c r="D32" s="156" t="s">
        <v>38</v>
      </c>
      <c r="I32" s="148"/>
      <c r="J32" s="157">
        <f>ROUND(J132, 2)</f>
        <v>0</v>
      </c>
      <c r="L32" s="42"/>
    </row>
    <row r="33" s="1" customFormat="1" ht="6.96" customHeight="1">
      <c r="B33" s="42"/>
      <c r="D33" s="77"/>
      <c r="E33" s="77"/>
      <c r="F33" s="77"/>
      <c r="G33" s="77"/>
      <c r="H33" s="77"/>
      <c r="I33" s="155"/>
      <c r="J33" s="77"/>
      <c r="K33" s="77"/>
      <c r="L33" s="42"/>
    </row>
    <row r="34" s="1" customFormat="1" ht="14.4" customHeight="1">
      <c r="B34" s="42"/>
      <c r="F34" s="158" t="s">
        <v>40</v>
      </c>
      <c r="I34" s="159" t="s">
        <v>39</v>
      </c>
      <c r="J34" s="158" t="s">
        <v>41</v>
      </c>
      <c r="L34" s="42"/>
    </row>
    <row r="35" s="1" customFormat="1" ht="14.4" customHeight="1">
      <c r="B35" s="42"/>
      <c r="D35" s="160" t="s">
        <v>42</v>
      </c>
      <c r="E35" s="146" t="s">
        <v>43</v>
      </c>
      <c r="F35" s="161">
        <f>ROUND((SUM(BE132:BE216)),  2)</f>
        <v>0</v>
      </c>
      <c r="I35" s="162">
        <v>0.20999999999999999</v>
      </c>
      <c r="J35" s="161">
        <f>ROUND(((SUM(BE132:BE216))*I35),  2)</f>
        <v>0</v>
      </c>
      <c r="L35" s="42"/>
    </row>
    <row r="36" s="1" customFormat="1" ht="14.4" customHeight="1">
      <c r="B36" s="42"/>
      <c r="E36" s="146" t="s">
        <v>44</v>
      </c>
      <c r="F36" s="161">
        <f>ROUND((SUM(BF132:BF216)),  2)</f>
        <v>0</v>
      </c>
      <c r="I36" s="162">
        <v>0.14999999999999999</v>
      </c>
      <c r="J36" s="161">
        <f>ROUND(((SUM(BF132:BF216))*I36),  2)</f>
        <v>0</v>
      </c>
      <c r="L36" s="42"/>
    </row>
    <row r="37" hidden="1" s="1" customFormat="1" ht="14.4" customHeight="1">
      <c r="B37" s="42"/>
      <c r="E37" s="146" t="s">
        <v>45</v>
      </c>
      <c r="F37" s="161">
        <f>ROUND((SUM(BG132:BG216)),  2)</f>
        <v>0</v>
      </c>
      <c r="I37" s="162">
        <v>0.20999999999999999</v>
      </c>
      <c r="J37" s="161">
        <f>0</f>
        <v>0</v>
      </c>
      <c r="L37" s="42"/>
    </row>
    <row r="38" hidden="1" s="1" customFormat="1" ht="14.4" customHeight="1">
      <c r="B38" s="42"/>
      <c r="E38" s="146" t="s">
        <v>46</v>
      </c>
      <c r="F38" s="161">
        <f>ROUND((SUM(BH132:BH216)),  2)</f>
        <v>0</v>
      </c>
      <c r="I38" s="162">
        <v>0.14999999999999999</v>
      </c>
      <c r="J38" s="161">
        <f>0</f>
        <v>0</v>
      </c>
      <c r="L38" s="42"/>
    </row>
    <row r="39" hidden="1" s="1" customFormat="1" ht="14.4" customHeight="1">
      <c r="B39" s="42"/>
      <c r="E39" s="146" t="s">
        <v>47</v>
      </c>
      <c r="F39" s="161">
        <f>ROUND((SUM(BI132:BI216)),  2)</f>
        <v>0</v>
      </c>
      <c r="I39" s="162">
        <v>0</v>
      </c>
      <c r="J39" s="161">
        <f>0</f>
        <v>0</v>
      </c>
      <c r="L39" s="42"/>
    </row>
    <row r="40" s="1" customFormat="1" ht="6.96" customHeight="1">
      <c r="B40" s="42"/>
      <c r="I40" s="148"/>
      <c r="L40" s="42"/>
    </row>
    <row r="41" s="1" customFormat="1" ht="25.44" customHeight="1">
      <c r="B41" s="42"/>
      <c r="C41" s="163"/>
      <c r="D41" s="164" t="s">
        <v>48</v>
      </c>
      <c r="E41" s="165"/>
      <c r="F41" s="165"/>
      <c r="G41" s="166" t="s">
        <v>49</v>
      </c>
      <c r="H41" s="167" t="s">
        <v>50</v>
      </c>
      <c r="I41" s="168"/>
      <c r="J41" s="169">
        <f>SUM(J32:J39)</f>
        <v>0</v>
      </c>
      <c r="K41" s="170"/>
      <c r="L41" s="42"/>
    </row>
    <row r="42" s="1" customFormat="1" ht="14.4" customHeight="1">
      <c r="B42" s="42"/>
      <c r="I42" s="148"/>
      <c r="L42" s="42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71" t="s">
        <v>51</v>
      </c>
      <c r="E50" s="172"/>
      <c r="F50" s="172"/>
      <c r="G50" s="171" t="s">
        <v>52</v>
      </c>
      <c r="H50" s="172"/>
      <c r="I50" s="173"/>
      <c r="J50" s="172"/>
      <c r="K50" s="172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74" t="s">
        <v>53</v>
      </c>
      <c r="E61" s="175"/>
      <c r="F61" s="176" t="s">
        <v>54</v>
      </c>
      <c r="G61" s="174" t="s">
        <v>53</v>
      </c>
      <c r="H61" s="175"/>
      <c r="I61" s="177"/>
      <c r="J61" s="178" t="s">
        <v>54</v>
      </c>
      <c r="K61" s="175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71" t="s">
        <v>55</v>
      </c>
      <c r="E65" s="172"/>
      <c r="F65" s="172"/>
      <c r="G65" s="171" t="s">
        <v>56</v>
      </c>
      <c r="H65" s="172"/>
      <c r="I65" s="173"/>
      <c r="J65" s="172"/>
      <c r="K65" s="172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74" t="s">
        <v>53</v>
      </c>
      <c r="E76" s="175"/>
      <c r="F76" s="176" t="s">
        <v>54</v>
      </c>
      <c r="G76" s="174" t="s">
        <v>53</v>
      </c>
      <c r="H76" s="175"/>
      <c r="I76" s="177"/>
      <c r="J76" s="178" t="s">
        <v>54</v>
      </c>
      <c r="K76" s="175"/>
      <c r="L76" s="42"/>
    </row>
    <row r="77" s="1" customFormat="1" ht="14.4" customHeight="1">
      <c r="B77" s="179"/>
      <c r="C77" s="180"/>
      <c r="D77" s="180"/>
      <c r="E77" s="180"/>
      <c r="F77" s="180"/>
      <c r="G77" s="180"/>
      <c r="H77" s="180"/>
      <c r="I77" s="181"/>
      <c r="J77" s="180"/>
      <c r="K77" s="180"/>
      <c r="L77" s="42"/>
    </row>
    <row r="81" s="1" customFormat="1" ht="6.96" customHeight="1">
      <c r="B81" s="182"/>
      <c r="C81" s="183"/>
      <c r="D81" s="183"/>
      <c r="E81" s="183"/>
      <c r="F81" s="183"/>
      <c r="G81" s="183"/>
      <c r="H81" s="183"/>
      <c r="I81" s="184"/>
      <c r="J81" s="183"/>
      <c r="K81" s="183"/>
      <c r="L81" s="42"/>
    </row>
    <row r="82" s="1" customFormat="1" ht="24.96" customHeight="1">
      <c r="B82" s="37"/>
      <c r="C82" s="22" t="s">
        <v>134</v>
      </c>
      <c r="D82" s="38"/>
      <c r="E82" s="38"/>
      <c r="F82" s="38"/>
      <c r="G82" s="38"/>
      <c r="H82" s="38"/>
      <c r="I82" s="148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48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48"/>
      <c r="J84" s="38"/>
      <c r="K84" s="38"/>
      <c r="L84" s="42"/>
    </row>
    <row r="85" s="1" customFormat="1" ht="16.5" customHeight="1">
      <c r="B85" s="37"/>
      <c r="C85" s="38"/>
      <c r="D85" s="38"/>
      <c r="E85" s="185" t="str">
        <f>E7</f>
        <v>UK KAM – Rekonstrukce a oprava bloku B, kolej Kajetánka I</v>
      </c>
      <c r="F85" s="31"/>
      <c r="G85" s="31"/>
      <c r="H85" s="31"/>
      <c r="I85" s="148"/>
      <c r="J85" s="38"/>
      <c r="K85" s="38"/>
      <c r="L85" s="42"/>
    </row>
    <row r="86" ht="12" customHeight="1">
      <c r="B86" s="20"/>
      <c r="C86" s="31" t="s">
        <v>130</v>
      </c>
      <c r="D86" s="21"/>
      <c r="E86" s="21"/>
      <c r="F86" s="21"/>
      <c r="G86" s="21"/>
      <c r="H86" s="21"/>
      <c r="I86" s="140"/>
      <c r="J86" s="21"/>
      <c r="K86" s="21"/>
      <c r="L86" s="19"/>
    </row>
    <row r="87" s="1" customFormat="1" ht="16.5" customHeight="1">
      <c r="B87" s="37"/>
      <c r="C87" s="38"/>
      <c r="D87" s="38"/>
      <c r="E87" s="185" t="s">
        <v>335</v>
      </c>
      <c r="F87" s="38"/>
      <c r="G87" s="38"/>
      <c r="H87" s="38"/>
      <c r="I87" s="148"/>
      <c r="J87" s="38"/>
      <c r="K87" s="38"/>
      <c r="L87" s="42"/>
    </row>
    <row r="88" s="1" customFormat="1" ht="12" customHeight="1">
      <c r="B88" s="37"/>
      <c r="C88" s="31" t="s">
        <v>132</v>
      </c>
      <c r="D88" s="38"/>
      <c r="E88" s="38"/>
      <c r="F88" s="38"/>
      <c r="G88" s="38"/>
      <c r="H88" s="38"/>
      <c r="I88" s="148"/>
      <c r="J88" s="38"/>
      <c r="K88" s="38"/>
      <c r="L88" s="42"/>
    </row>
    <row r="89" s="1" customFormat="1" ht="16.5" customHeight="1">
      <c r="B89" s="37"/>
      <c r="C89" s="38"/>
      <c r="D89" s="38"/>
      <c r="E89" s="70" t="str">
        <f>E11</f>
        <v>03d - NEINV - Pokoje 4</v>
      </c>
      <c r="F89" s="38"/>
      <c r="G89" s="38"/>
      <c r="H89" s="38"/>
      <c r="I89" s="148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48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F14</f>
        <v>Radimova 35/12, blok B</v>
      </c>
      <c r="G91" s="38"/>
      <c r="H91" s="38"/>
      <c r="I91" s="150" t="s">
        <v>22</v>
      </c>
      <c r="J91" s="73" t="str">
        <f>IF(J14="","",J14)</f>
        <v>2. 12. 2019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48"/>
      <c r="J92" s="38"/>
      <c r="K92" s="38"/>
      <c r="L92" s="42"/>
    </row>
    <row r="93" s="1" customFormat="1" ht="15.15" customHeight="1">
      <c r="B93" s="37"/>
      <c r="C93" s="31" t="s">
        <v>24</v>
      </c>
      <c r="D93" s="38"/>
      <c r="E93" s="38"/>
      <c r="F93" s="26" t="str">
        <f>E17</f>
        <v xml:space="preserve">Univerzita Karlova, Koleje a menzy - 168 02 Praha </v>
      </c>
      <c r="G93" s="38"/>
      <c r="H93" s="38"/>
      <c r="I93" s="150" t="s">
        <v>30</v>
      </c>
      <c r="J93" s="35" t="str">
        <f>E23</f>
        <v>Ateliér M</v>
      </c>
      <c r="K93" s="38"/>
      <c r="L93" s="42"/>
    </row>
    <row r="94" s="1" customFormat="1" ht="15.15" customHeight="1">
      <c r="B94" s="37"/>
      <c r="C94" s="31" t="s">
        <v>28</v>
      </c>
      <c r="D94" s="38"/>
      <c r="E94" s="38"/>
      <c r="F94" s="26" t="str">
        <f>IF(E20="","",E20)</f>
        <v>Vyplň údaj</v>
      </c>
      <c r="G94" s="38"/>
      <c r="H94" s="38"/>
      <c r="I94" s="150" t="s">
        <v>33</v>
      </c>
      <c r="J94" s="35" t="str">
        <f>E26</f>
        <v>Jan Petr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48"/>
      <c r="J95" s="38"/>
      <c r="K95" s="38"/>
      <c r="L95" s="42"/>
    </row>
    <row r="96" s="1" customFormat="1" ht="29.28" customHeight="1">
      <c r="B96" s="37"/>
      <c r="C96" s="186" t="s">
        <v>135</v>
      </c>
      <c r="D96" s="187"/>
      <c r="E96" s="187"/>
      <c r="F96" s="187"/>
      <c r="G96" s="187"/>
      <c r="H96" s="187"/>
      <c r="I96" s="188"/>
      <c r="J96" s="189" t="s">
        <v>136</v>
      </c>
      <c r="K96" s="187"/>
      <c r="L96" s="42"/>
    </row>
    <row r="97" s="1" customFormat="1" ht="10.32" customHeight="1">
      <c r="B97" s="37"/>
      <c r="C97" s="38"/>
      <c r="D97" s="38"/>
      <c r="E97" s="38"/>
      <c r="F97" s="38"/>
      <c r="G97" s="38"/>
      <c r="H97" s="38"/>
      <c r="I97" s="148"/>
      <c r="J97" s="38"/>
      <c r="K97" s="38"/>
      <c r="L97" s="42"/>
    </row>
    <row r="98" s="1" customFormat="1" ht="22.8" customHeight="1">
      <c r="B98" s="37"/>
      <c r="C98" s="190" t="s">
        <v>137</v>
      </c>
      <c r="D98" s="38"/>
      <c r="E98" s="38"/>
      <c r="F98" s="38"/>
      <c r="G98" s="38"/>
      <c r="H98" s="38"/>
      <c r="I98" s="148"/>
      <c r="J98" s="104">
        <f>J132</f>
        <v>0</v>
      </c>
      <c r="K98" s="38"/>
      <c r="L98" s="42"/>
      <c r="AU98" s="16" t="s">
        <v>138</v>
      </c>
    </row>
    <row r="99" s="8" customFormat="1" ht="24.96" customHeight="1">
      <c r="B99" s="191"/>
      <c r="C99" s="192"/>
      <c r="D99" s="193" t="s">
        <v>139</v>
      </c>
      <c r="E99" s="194"/>
      <c r="F99" s="194"/>
      <c r="G99" s="194"/>
      <c r="H99" s="194"/>
      <c r="I99" s="195"/>
      <c r="J99" s="196">
        <f>J133</f>
        <v>0</v>
      </c>
      <c r="K99" s="192"/>
      <c r="L99" s="197"/>
    </row>
    <row r="100" s="9" customFormat="1" ht="19.92" customHeight="1">
      <c r="B100" s="198"/>
      <c r="C100" s="127"/>
      <c r="D100" s="199" t="s">
        <v>140</v>
      </c>
      <c r="E100" s="200"/>
      <c r="F100" s="200"/>
      <c r="G100" s="200"/>
      <c r="H100" s="200"/>
      <c r="I100" s="201"/>
      <c r="J100" s="202">
        <f>J134</f>
        <v>0</v>
      </c>
      <c r="K100" s="127"/>
      <c r="L100" s="203"/>
    </row>
    <row r="101" s="9" customFormat="1" ht="19.92" customHeight="1">
      <c r="B101" s="198"/>
      <c r="C101" s="127"/>
      <c r="D101" s="199" t="s">
        <v>142</v>
      </c>
      <c r="E101" s="200"/>
      <c r="F101" s="200"/>
      <c r="G101" s="200"/>
      <c r="H101" s="200"/>
      <c r="I101" s="201"/>
      <c r="J101" s="202">
        <f>J141</f>
        <v>0</v>
      </c>
      <c r="K101" s="127"/>
      <c r="L101" s="203"/>
    </row>
    <row r="102" s="9" customFormat="1" ht="19.92" customHeight="1">
      <c r="B102" s="198"/>
      <c r="C102" s="127"/>
      <c r="D102" s="199" t="s">
        <v>143</v>
      </c>
      <c r="E102" s="200"/>
      <c r="F102" s="200"/>
      <c r="G102" s="200"/>
      <c r="H102" s="200"/>
      <c r="I102" s="201"/>
      <c r="J102" s="202">
        <f>J147</f>
        <v>0</v>
      </c>
      <c r="K102" s="127"/>
      <c r="L102" s="203"/>
    </row>
    <row r="103" s="8" customFormat="1" ht="24.96" customHeight="1">
      <c r="B103" s="191"/>
      <c r="C103" s="192"/>
      <c r="D103" s="193" t="s">
        <v>144</v>
      </c>
      <c r="E103" s="194"/>
      <c r="F103" s="194"/>
      <c r="G103" s="194"/>
      <c r="H103" s="194"/>
      <c r="I103" s="195"/>
      <c r="J103" s="196">
        <f>J149</f>
        <v>0</v>
      </c>
      <c r="K103" s="192"/>
      <c r="L103" s="197"/>
    </row>
    <row r="104" s="9" customFormat="1" ht="19.92" customHeight="1">
      <c r="B104" s="198"/>
      <c r="C104" s="127"/>
      <c r="D104" s="199" t="s">
        <v>345</v>
      </c>
      <c r="E104" s="200"/>
      <c r="F104" s="200"/>
      <c r="G104" s="200"/>
      <c r="H104" s="200"/>
      <c r="I104" s="201"/>
      <c r="J104" s="202">
        <f>J150</f>
        <v>0</v>
      </c>
      <c r="K104" s="127"/>
      <c r="L104" s="203"/>
    </row>
    <row r="105" s="9" customFormat="1" ht="19.92" customHeight="1">
      <c r="B105" s="198"/>
      <c r="C105" s="127"/>
      <c r="D105" s="199" t="s">
        <v>346</v>
      </c>
      <c r="E105" s="200"/>
      <c r="F105" s="200"/>
      <c r="G105" s="200"/>
      <c r="H105" s="200"/>
      <c r="I105" s="201"/>
      <c r="J105" s="202">
        <f>J154</f>
        <v>0</v>
      </c>
      <c r="K105" s="127"/>
      <c r="L105" s="203"/>
    </row>
    <row r="106" s="9" customFormat="1" ht="19.92" customHeight="1">
      <c r="B106" s="198"/>
      <c r="C106" s="127"/>
      <c r="D106" s="199" t="s">
        <v>349</v>
      </c>
      <c r="E106" s="200"/>
      <c r="F106" s="200"/>
      <c r="G106" s="200"/>
      <c r="H106" s="200"/>
      <c r="I106" s="201"/>
      <c r="J106" s="202">
        <f>J175</f>
        <v>0</v>
      </c>
      <c r="K106" s="127"/>
      <c r="L106" s="203"/>
    </row>
    <row r="107" s="9" customFormat="1" ht="19.92" customHeight="1">
      <c r="B107" s="198"/>
      <c r="C107" s="127"/>
      <c r="D107" s="199" t="s">
        <v>351</v>
      </c>
      <c r="E107" s="200"/>
      <c r="F107" s="200"/>
      <c r="G107" s="200"/>
      <c r="H107" s="200"/>
      <c r="I107" s="201"/>
      <c r="J107" s="202">
        <f>J200</f>
        <v>0</v>
      </c>
      <c r="K107" s="127"/>
      <c r="L107" s="203"/>
    </row>
    <row r="108" s="9" customFormat="1" ht="19.92" customHeight="1">
      <c r="B108" s="198"/>
      <c r="C108" s="127"/>
      <c r="D108" s="199" t="s">
        <v>352</v>
      </c>
      <c r="E108" s="200"/>
      <c r="F108" s="200"/>
      <c r="G108" s="200"/>
      <c r="H108" s="200"/>
      <c r="I108" s="201"/>
      <c r="J108" s="202">
        <f>J206</f>
        <v>0</v>
      </c>
      <c r="K108" s="127"/>
      <c r="L108" s="203"/>
    </row>
    <row r="109" s="8" customFormat="1" ht="24.96" customHeight="1">
      <c r="B109" s="191"/>
      <c r="C109" s="192"/>
      <c r="D109" s="193" t="s">
        <v>149</v>
      </c>
      <c r="E109" s="194"/>
      <c r="F109" s="194"/>
      <c r="G109" s="194"/>
      <c r="H109" s="194"/>
      <c r="I109" s="195"/>
      <c r="J109" s="196">
        <f>J214</f>
        <v>0</v>
      </c>
      <c r="K109" s="192"/>
      <c r="L109" s="197"/>
    </row>
    <row r="110" s="9" customFormat="1" ht="19.92" customHeight="1">
      <c r="B110" s="198"/>
      <c r="C110" s="127"/>
      <c r="D110" s="199" t="s">
        <v>1178</v>
      </c>
      <c r="E110" s="200"/>
      <c r="F110" s="200"/>
      <c r="G110" s="200"/>
      <c r="H110" s="200"/>
      <c r="I110" s="201"/>
      <c r="J110" s="202">
        <f>J215</f>
        <v>0</v>
      </c>
      <c r="K110" s="127"/>
      <c r="L110" s="203"/>
    </row>
    <row r="111" s="1" customFormat="1" ht="21.84" customHeight="1">
      <c r="B111" s="37"/>
      <c r="C111" s="38"/>
      <c r="D111" s="38"/>
      <c r="E111" s="38"/>
      <c r="F111" s="38"/>
      <c r="G111" s="38"/>
      <c r="H111" s="38"/>
      <c r="I111" s="148"/>
      <c r="J111" s="38"/>
      <c r="K111" s="38"/>
      <c r="L111" s="42"/>
    </row>
    <row r="112" s="1" customFormat="1" ht="6.96" customHeight="1">
      <c r="B112" s="60"/>
      <c r="C112" s="61"/>
      <c r="D112" s="61"/>
      <c r="E112" s="61"/>
      <c r="F112" s="61"/>
      <c r="G112" s="61"/>
      <c r="H112" s="61"/>
      <c r="I112" s="181"/>
      <c r="J112" s="61"/>
      <c r="K112" s="61"/>
      <c r="L112" s="42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4"/>
      <c r="J116" s="63"/>
      <c r="K116" s="63"/>
      <c r="L116" s="42"/>
    </row>
    <row r="117" s="1" customFormat="1" ht="24.96" customHeight="1">
      <c r="B117" s="37"/>
      <c r="C117" s="22" t="s">
        <v>151</v>
      </c>
      <c r="D117" s="38"/>
      <c r="E117" s="38"/>
      <c r="F117" s="38"/>
      <c r="G117" s="38"/>
      <c r="H117" s="38"/>
      <c r="I117" s="148"/>
      <c r="J117" s="38"/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48"/>
      <c r="J118" s="38"/>
      <c r="K118" s="38"/>
      <c r="L118" s="42"/>
    </row>
    <row r="119" s="1" customFormat="1" ht="12" customHeight="1">
      <c r="B119" s="37"/>
      <c r="C119" s="31" t="s">
        <v>16</v>
      </c>
      <c r="D119" s="38"/>
      <c r="E119" s="38"/>
      <c r="F119" s="38"/>
      <c r="G119" s="38"/>
      <c r="H119" s="38"/>
      <c r="I119" s="148"/>
      <c r="J119" s="38"/>
      <c r="K119" s="38"/>
      <c r="L119" s="42"/>
    </row>
    <row r="120" s="1" customFormat="1" ht="16.5" customHeight="1">
      <c r="B120" s="37"/>
      <c r="C120" s="38"/>
      <c r="D120" s="38"/>
      <c r="E120" s="185" t="str">
        <f>E7</f>
        <v>UK KAM – Rekonstrukce a oprava bloku B, kolej Kajetánka I</v>
      </c>
      <c r="F120" s="31"/>
      <c r="G120" s="31"/>
      <c r="H120" s="31"/>
      <c r="I120" s="148"/>
      <c r="J120" s="38"/>
      <c r="K120" s="38"/>
      <c r="L120" s="42"/>
    </row>
    <row r="121" ht="12" customHeight="1">
      <c r="B121" s="20"/>
      <c r="C121" s="31" t="s">
        <v>130</v>
      </c>
      <c r="D121" s="21"/>
      <c r="E121" s="21"/>
      <c r="F121" s="21"/>
      <c r="G121" s="21"/>
      <c r="H121" s="21"/>
      <c r="I121" s="140"/>
      <c r="J121" s="21"/>
      <c r="K121" s="21"/>
      <c r="L121" s="19"/>
    </row>
    <row r="122" s="1" customFormat="1" ht="16.5" customHeight="1">
      <c r="B122" s="37"/>
      <c r="C122" s="38"/>
      <c r="D122" s="38"/>
      <c r="E122" s="185" t="s">
        <v>335</v>
      </c>
      <c r="F122" s="38"/>
      <c r="G122" s="38"/>
      <c r="H122" s="38"/>
      <c r="I122" s="148"/>
      <c r="J122" s="38"/>
      <c r="K122" s="38"/>
      <c r="L122" s="42"/>
    </row>
    <row r="123" s="1" customFormat="1" ht="12" customHeight="1">
      <c r="B123" s="37"/>
      <c r="C123" s="31" t="s">
        <v>132</v>
      </c>
      <c r="D123" s="38"/>
      <c r="E123" s="38"/>
      <c r="F123" s="38"/>
      <c r="G123" s="38"/>
      <c r="H123" s="38"/>
      <c r="I123" s="148"/>
      <c r="J123" s="38"/>
      <c r="K123" s="38"/>
      <c r="L123" s="42"/>
    </row>
    <row r="124" s="1" customFormat="1" ht="16.5" customHeight="1">
      <c r="B124" s="37"/>
      <c r="C124" s="38"/>
      <c r="D124" s="38"/>
      <c r="E124" s="70" t="str">
        <f>E11</f>
        <v>03d - NEINV - Pokoje 4</v>
      </c>
      <c r="F124" s="38"/>
      <c r="G124" s="38"/>
      <c r="H124" s="38"/>
      <c r="I124" s="148"/>
      <c r="J124" s="38"/>
      <c r="K124" s="38"/>
      <c r="L124" s="42"/>
    </row>
    <row r="125" s="1" customFormat="1" ht="6.96" customHeight="1">
      <c r="B125" s="37"/>
      <c r="C125" s="38"/>
      <c r="D125" s="38"/>
      <c r="E125" s="38"/>
      <c r="F125" s="38"/>
      <c r="G125" s="38"/>
      <c r="H125" s="38"/>
      <c r="I125" s="148"/>
      <c r="J125" s="38"/>
      <c r="K125" s="38"/>
      <c r="L125" s="42"/>
    </row>
    <row r="126" s="1" customFormat="1" ht="12" customHeight="1">
      <c r="B126" s="37"/>
      <c r="C126" s="31" t="s">
        <v>20</v>
      </c>
      <c r="D126" s="38"/>
      <c r="E126" s="38"/>
      <c r="F126" s="26" t="str">
        <f>F14</f>
        <v>Radimova 35/12, blok B</v>
      </c>
      <c r="G126" s="38"/>
      <c r="H126" s="38"/>
      <c r="I126" s="150" t="s">
        <v>22</v>
      </c>
      <c r="J126" s="73" t="str">
        <f>IF(J14="","",J14)</f>
        <v>2. 12. 2019</v>
      </c>
      <c r="K126" s="38"/>
      <c r="L126" s="42"/>
    </row>
    <row r="127" s="1" customFormat="1" ht="6.96" customHeight="1">
      <c r="B127" s="37"/>
      <c r="C127" s="38"/>
      <c r="D127" s="38"/>
      <c r="E127" s="38"/>
      <c r="F127" s="38"/>
      <c r="G127" s="38"/>
      <c r="H127" s="38"/>
      <c r="I127" s="148"/>
      <c r="J127" s="38"/>
      <c r="K127" s="38"/>
      <c r="L127" s="42"/>
    </row>
    <row r="128" s="1" customFormat="1" ht="15.15" customHeight="1">
      <c r="B128" s="37"/>
      <c r="C128" s="31" t="s">
        <v>24</v>
      </c>
      <c r="D128" s="38"/>
      <c r="E128" s="38"/>
      <c r="F128" s="26" t="str">
        <f>E17</f>
        <v xml:space="preserve">Univerzita Karlova, Koleje a menzy - 168 02 Praha </v>
      </c>
      <c r="G128" s="38"/>
      <c r="H128" s="38"/>
      <c r="I128" s="150" t="s">
        <v>30</v>
      </c>
      <c r="J128" s="35" t="str">
        <f>E23</f>
        <v>Ateliér M</v>
      </c>
      <c r="K128" s="38"/>
      <c r="L128" s="42"/>
    </row>
    <row r="129" s="1" customFormat="1" ht="15.15" customHeight="1">
      <c r="B129" s="37"/>
      <c r="C129" s="31" t="s">
        <v>28</v>
      </c>
      <c r="D129" s="38"/>
      <c r="E129" s="38"/>
      <c r="F129" s="26" t="str">
        <f>IF(E20="","",E20)</f>
        <v>Vyplň údaj</v>
      </c>
      <c r="G129" s="38"/>
      <c r="H129" s="38"/>
      <c r="I129" s="150" t="s">
        <v>33</v>
      </c>
      <c r="J129" s="35" t="str">
        <f>E26</f>
        <v>Jan Petr</v>
      </c>
      <c r="K129" s="38"/>
      <c r="L129" s="42"/>
    </row>
    <row r="130" s="1" customFormat="1" ht="10.32" customHeight="1">
      <c r="B130" s="37"/>
      <c r="C130" s="38"/>
      <c r="D130" s="38"/>
      <c r="E130" s="38"/>
      <c r="F130" s="38"/>
      <c r="G130" s="38"/>
      <c r="H130" s="38"/>
      <c r="I130" s="148"/>
      <c r="J130" s="38"/>
      <c r="K130" s="38"/>
      <c r="L130" s="42"/>
    </row>
    <row r="131" s="10" customFormat="1" ht="29.28" customHeight="1">
      <c r="B131" s="204"/>
      <c r="C131" s="205" t="s">
        <v>152</v>
      </c>
      <c r="D131" s="206" t="s">
        <v>63</v>
      </c>
      <c r="E131" s="206" t="s">
        <v>59</v>
      </c>
      <c r="F131" s="206" t="s">
        <v>60</v>
      </c>
      <c r="G131" s="206" t="s">
        <v>153</v>
      </c>
      <c r="H131" s="206" t="s">
        <v>154</v>
      </c>
      <c r="I131" s="207" t="s">
        <v>155</v>
      </c>
      <c r="J131" s="206" t="s">
        <v>136</v>
      </c>
      <c r="K131" s="208" t="s">
        <v>156</v>
      </c>
      <c r="L131" s="209"/>
      <c r="M131" s="94" t="s">
        <v>1</v>
      </c>
      <c r="N131" s="95" t="s">
        <v>42</v>
      </c>
      <c r="O131" s="95" t="s">
        <v>157</v>
      </c>
      <c r="P131" s="95" t="s">
        <v>158</v>
      </c>
      <c r="Q131" s="95" t="s">
        <v>159</v>
      </c>
      <c r="R131" s="95" t="s">
        <v>160</v>
      </c>
      <c r="S131" s="95" t="s">
        <v>161</v>
      </c>
      <c r="T131" s="96" t="s">
        <v>162</v>
      </c>
    </row>
    <row r="132" s="1" customFormat="1" ht="22.8" customHeight="1">
      <c r="B132" s="37"/>
      <c r="C132" s="101" t="s">
        <v>163</v>
      </c>
      <c r="D132" s="38"/>
      <c r="E132" s="38"/>
      <c r="F132" s="38"/>
      <c r="G132" s="38"/>
      <c r="H132" s="38"/>
      <c r="I132" s="148"/>
      <c r="J132" s="210">
        <f>BK132</f>
        <v>0</v>
      </c>
      <c r="K132" s="38"/>
      <c r="L132" s="42"/>
      <c r="M132" s="97"/>
      <c r="N132" s="98"/>
      <c r="O132" s="98"/>
      <c r="P132" s="211">
        <f>P133+P149+P214</f>
        <v>0</v>
      </c>
      <c r="Q132" s="98"/>
      <c r="R132" s="211">
        <f>R133+R149+R214</f>
        <v>12.288929999999999</v>
      </c>
      <c r="S132" s="98"/>
      <c r="T132" s="212">
        <f>T133+T149+T214</f>
        <v>6.0665000000000004</v>
      </c>
      <c r="AT132" s="16" t="s">
        <v>77</v>
      </c>
      <c r="AU132" s="16" t="s">
        <v>138</v>
      </c>
      <c r="BK132" s="213">
        <f>BK133+BK149+BK214</f>
        <v>0</v>
      </c>
    </row>
    <row r="133" s="11" customFormat="1" ht="25.92" customHeight="1">
      <c r="B133" s="214"/>
      <c r="C133" s="215"/>
      <c r="D133" s="216" t="s">
        <v>77</v>
      </c>
      <c r="E133" s="217" t="s">
        <v>164</v>
      </c>
      <c r="F133" s="217" t="s">
        <v>165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P134+P141+P147</f>
        <v>0</v>
      </c>
      <c r="Q133" s="222"/>
      <c r="R133" s="223">
        <f>R134+R141+R147</f>
        <v>5.5709999999999997</v>
      </c>
      <c r="S133" s="222"/>
      <c r="T133" s="224">
        <f>T134+T141+T147</f>
        <v>0</v>
      </c>
      <c r="AR133" s="225" t="s">
        <v>85</v>
      </c>
      <c r="AT133" s="226" t="s">
        <v>77</v>
      </c>
      <c r="AU133" s="226" t="s">
        <v>78</v>
      </c>
      <c r="AY133" s="225" t="s">
        <v>166</v>
      </c>
      <c r="BK133" s="227">
        <f>BK134+BK141+BK147</f>
        <v>0</v>
      </c>
    </row>
    <row r="134" s="11" customFormat="1" ht="22.8" customHeight="1">
      <c r="B134" s="214"/>
      <c r="C134" s="215"/>
      <c r="D134" s="216" t="s">
        <v>77</v>
      </c>
      <c r="E134" s="228" t="s">
        <v>167</v>
      </c>
      <c r="F134" s="228" t="s">
        <v>168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SUM(P135:P140)</f>
        <v>0</v>
      </c>
      <c r="Q134" s="222"/>
      <c r="R134" s="223">
        <f>SUM(R135:R140)</f>
        <v>5.5709999999999997</v>
      </c>
      <c r="S134" s="222"/>
      <c r="T134" s="224">
        <f>SUM(T135:T140)</f>
        <v>0</v>
      </c>
      <c r="AR134" s="225" t="s">
        <v>85</v>
      </c>
      <c r="AT134" s="226" t="s">
        <v>77</v>
      </c>
      <c r="AU134" s="226" t="s">
        <v>85</v>
      </c>
      <c r="AY134" s="225" t="s">
        <v>166</v>
      </c>
      <c r="BK134" s="227">
        <f>SUM(BK135:BK140)</f>
        <v>0</v>
      </c>
    </row>
    <row r="135" s="1" customFormat="1" ht="24" customHeight="1">
      <c r="B135" s="37"/>
      <c r="C135" s="230" t="s">
        <v>85</v>
      </c>
      <c r="D135" s="230" t="s">
        <v>169</v>
      </c>
      <c r="E135" s="231" t="s">
        <v>1179</v>
      </c>
      <c r="F135" s="232" t="s">
        <v>1180</v>
      </c>
      <c r="G135" s="233" t="s">
        <v>172</v>
      </c>
      <c r="H135" s="234">
        <v>570</v>
      </c>
      <c r="I135" s="235"/>
      <c r="J135" s="236">
        <f>ROUND(I135*H135,2)</f>
        <v>0</v>
      </c>
      <c r="K135" s="232" t="s">
        <v>173</v>
      </c>
      <c r="L135" s="42"/>
      <c r="M135" s="237" t="s">
        <v>1</v>
      </c>
      <c r="N135" s="238" t="s">
        <v>43</v>
      </c>
      <c r="O135" s="85"/>
      <c r="P135" s="239">
        <f>O135*H135</f>
        <v>0</v>
      </c>
      <c r="Q135" s="239">
        <v>0.0030000000000000001</v>
      </c>
      <c r="R135" s="239">
        <f>Q135*H135</f>
        <v>1.71</v>
      </c>
      <c r="S135" s="239">
        <v>0</v>
      </c>
      <c r="T135" s="240">
        <f>S135*H135</f>
        <v>0</v>
      </c>
      <c r="AR135" s="241" t="s">
        <v>174</v>
      </c>
      <c r="AT135" s="241" t="s">
        <v>169</v>
      </c>
      <c r="AU135" s="241" t="s">
        <v>87</v>
      </c>
      <c r="AY135" s="16" t="s">
        <v>166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6" t="s">
        <v>85</v>
      </c>
      <c r="BK135" s="242">
        <f>ROUND(I135*H135,2)</f>
        <v>0</v>
      </c>
      <c r="BL135" s="16" t="s">
        <v>174</v>
      </c>
      <c r="BM135" s="241" t="s">
        <v>1181</v>
      </c>
    </row>
    <row r="136" s="13" customFormat="1">
      <c r="B136" s="254"/>
      <c r="C136" s="255"/>
      <c r="D136" s="245" t="s">
        <v>176</v>
      </c>
      <c r="E136" s="256" t="s">
        <v>1</v>
      </c>
      <c r="F136" s="257" t="s">
        <v>1182</v>
      </c>
      <c r="G136" s="255"/>
      <c r="H136" s="258">
        <v>570</v>
      </c>
      <c r="I136" s="259"/>
      <c r="J136" s="255"/>
      <c r="K136" s="255"/>
      <c r="L136" s="260"/>
      <c r="M136" s="261"/>
      <c r="N136" s="262"/>
      <c r="O136" s="262"/>
      <c r="P136" s="262"/>
      <c r="Q136" s="262"/>
      <c r="R136" s="262"/>
      <c r="S136" s="262"/>
      <c r="T136" s="263"/>
      <c r="AT136" s="264" t="s">
        <v>176</v>
      </c>
      <c r="AU136" s="264" t="s">
        <v>87</v>
      </c>
      <c r="AV136" s="13" t="s">
        <v>87</v>
      </c>
      <c r="AW136" s="13" t="s">
        <v>32</v>
      </c>
      <c r="AX136" s="13" t="s">
        <v>78</v>
      </c>
      <c r="AY136" s="264" t="s">
        <v>166</v>
      </c>
    </row>
    <row r="137" s="14" customFormat="1">
      <c r="B137" s="265"/>
      <c r="C137" s="266"/>
      <c r="D137" s="245" t="s">
        <v>176</v>
      </c>
      <c r="E137" s="267" t="s">
        <v>1</v>
      </c>
      <c r="F137" s="268" t="s">
        <v>181</v>
      </c>
      <c r="G137" s="266"/>
      <c r="H137" s="269">
        <v>570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AT137" s="275" t="s">
        <v>176</v>
      </c>
      <c r="AU137" s="275" t="s">
        <v>87</v>
      </c>
      <c r="AV137" s="14" t="s">
        <v>174</v>
      </c>
      <c r="AW137" s="14" t="s">
        <v>32</v>
      </c>
      <c r="AX137" s="14" t="s">
        <v>85</v>
      </c>
      <c r="AY137" s="275" t="s">
        <v>166</v>
      </c>
    </row>
    <row r="138" s="1" customFormat="1" ht="24" customHeight="1">
      <c r="B138" s="37"/>
      <c r="C138" s="230" t="s">
        <v>87</v>
      </c>
      <c r="D138" s="230" t="s">
        <v>169</v>
      </c>
      <c r="E138" s="231" t="s">
        <v>405</v>
      </c>
      <c r="F138" s="232" t="s">
        <v>406</v>
      </c>
      <c r="G138" s="233" t="s">
        <v>172</v>
      </c>
      <c r="H138" s="234">
        <v>1287</v>
      </c>
      <c r="I138" s="235"/>
      <c r="J138" s="236">
        <f>ROUND(I138*H138,2)</f>
        <v>0</v>
      </c>
      <c r="K138" s="232" t="s">
        <v>173</v>
      </c>
      <c r="L138" s="42"/>
      <c r="M138" s="237" t="s">
        <v>1</v>
      </c>
      <c r="N138" s="238" t="s">
        <v>43</v>
      </c>
      <c r="O138" s="85"/>
      <c r="P138" s="239">
        <f>O138*H138</f>
        <v>0</v>
      </c>
      <c r="Q138" s="239">
        <v>0.0030000000000000001</v>
      </c>
      <c r="R138" s="239">
        <f>Q138*H138</f>
        <v>3.8610000000000002</v>
      </c>
      <c r="S138" s="239">
        <v>0</v>
      </c>
      <c r="T138" s="240">
        <f>S138*H138</f>
        <v>0</v>
      </c>
      <c r="AR138" s="241" t="s">
        <v>174</v>
      </c>
      <c r="AT138" s="241" t="s">
        <v>169</v>
      </c>
      <c r="AU138" s="241" t="s">
        <v>87</v>
      </c>
      <c r="AY138" s="16" t="s">
        <v>166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6" t="s">
        <v>85</v>
      </c>
      <c r="BK138" s="242">
        <f>ROUND(I138*H138,2)</f>
        <v>0</v>
      </c>
      <c r="BL138" s="16" t="s">
        <v>174</v>
      </c>
      <c r="BM138" s="241" t="s">
        <v>1183</v>
      </c>
    </row>
    <row r="139" s="13" customFormat="1">
      <c r="B139" s="254"/>
      <c r="C139" s="255"/>
      <c r="D139" s="245" t="s">
        <v>176</v>
      </c>
      <c r="E139" s="256" t="s">
        <v>1</v>
      </c>
      <c r="F139" s="257" t="s">
        <v>1184</v>
      </c>
      <c r="G139" s="255"/>
      <c r="H139" s="258">
        <v>1287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AT139" s="264" t="s">
        <v>176</v>
      </c>
      <c r="AU139" s="264" t="s">
        <v>87</v>
      </c>
      <c r="AV139" s="13" t="s">
        <v>87</v>
      </c>
      <c r="AW139" s="13" t="s">
        <v>32</v>
      </c>
      <c r="AX139" s="13" t="s">
        <v>78</v>
      </c>
      <c r="AY139" s="264" t="s">
        <v>166</v>
      </c>
    </row>
    <row r="140" s="14" customFormat="1">
      <c r="B140" s="265"/>
      <c r="C140" s="266"/>
      <c r="D140" s="245" t="s">
        <v>176</v>
      </c>
      <c r="E140" s="267" t="s">
        <v>1</v>
      </c>
      <c r="F140" s="268" t="s">
        <v>181</v>
      </c>
      <c r="G140" s="266"/>
      <c r="H140" s="269">
        <v>1287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AT140" s="275" t="s">
        <v>176</v>
      </c>
      <c r="AU140" s="275" t="s">
        <v>87</v>
      </c>
      <c r="AV140" s="14" t="s">
        <v>174</v>
      </c>
      <c r="AW140" s="14" t="s">
        <v>32</v>
      </c>
      <c r="AX140" s="14" t="s">
        <v>85</v>
      </c>
      <c r="AY140" s="275" t="s">
        <v>166</v>
      </c>
    </row>
    <row r="141" s="11" customFormat="1" ht="22.8" customHeight="1">
      <c r="B141" s="214"/>
      <c r="C141" s="215"/>
      <c r="D141" s="216" t="s">
        <v>77</v>
      </c>
      <c r="E141" s="228" t="s">
        <v>187</v>
      </c>
      <c r="F141" s="228" t="s">
        <v>188</v>
      </c>
      <c r="G141" s="215"/>
      <c r="H141" s="215"/>
      <c r="I141" s="218"/>
      <c r="J141" s="229">
        <f>BK141</f>
        <v>0</v>
      </c>
      <c r="K141" s="215"/>
      <c r="L141" s="220"/>
      <c r="M141" s="221"/>
      <c r="N141" s="222"/>
      <c r="O141" s="222"/>
      <c r="P141" s="223">
        <f>SUM(P142:P146)</f>
        <v>0</v>
      </c>
      <c r="Q141" s="222"/>
      <c r="R141" s="223">
        <f>SUM(R142:R146)</f>
        <v>0</v>
      </c>
      <c r="S141" s="222"/>
      <c r="T141" s="224">
        <f>SUM(T142:T146)</f>
        <v>0</v>
      </c>
      <c r="AR141" s="225" t="s">
        <v>85</v>
      </c>
      <c r="AT141" s="226" t="s">
        <v>77</v>
      </c>
      <c r="AU141" s="226" t="s">
        <v>85</v>
      </c>
      <c r="AY141" s="225" t="s">
        <v>166</v>
      </c>
      <c r="BK141" s="227">
        <f>SUM(BK142:BK146)</f>
        <v>0</v>
      </c>
    </row>
    <row r="142" s="1" customFormat="1" ht="24" customHeight="1">
      <c r="B142" s="37"/>
      <c r="C142" s="230" t="s">
        <v>189</v>
      </c>
      <c r="D142" s="230" t="s">
        <v>169</v>
      </c>
      <c r="E142" s="231" t="s">
        <v>190</v>
      </c>
      <c r="F142" s="232" t="s">
        <v>191</v>
      </c>
      <c r="G142" s="233" t="s">
        <v>192</v>
      </c>
      <c r="H142" s="234">
        <v>6.0670000000000002</v>
      </c>
      <c r="I142" s="235"/>
      <c r="J142" s="236">
        <f>ROUND(I142*H142,2)</f>
        <v>0</v>
      </c>
      <c r="K142" s="232" t="s">
        <v>173</v>
      </c>
      <c r="L142" s="42"/>
      <c r="M142" s="237" t="s">
        <v>1</v>
      </c>
      <c r="N142" s="238" t="s">
        <v>43</v>
      </c>
      <c r="O142" s="85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AR142" s="241" t="s">
        <v>174</v>
      </c>
      <c r="AT142" s="241" t="s">
        <v>169</v>
      </c>
      <c r="AU142" s="241" t="s">
        <v>87</v>
      </c>
      <c r="AY142" s="16" t="s">
        <v>166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6" t="s">
        <v>85</v>
      </c>
      <c r="BK142" s="242">
        <f>ROUND(I142*H142,2)</f>
        <v>0</v>
      </c>
      <c r="BL142" s="16" t="s">
        <v>174</v>
      </c>
      <c r="BM142" s="241" t="s">
        <v>1185</v>
      </c>
    </row>
    <row r="143" s="1" customFormat="1" ht="24" customHeight="1">
      <c r="B143" s="37"/>
      <c r="C143" s="230" t="s">
        <v>174</v>
      </c>
      <c r="D143" s="230" t="s">
        <v>169</v>
      </c>
      <c r="E143" s="231" t="s">
        <v>194</v>
      </c>
      <c r="F143" s="232" t="s">
        <v>195</v>
      </c>
      <c r="G143" s="233" t="s">
        <v>192</v>
      </c>
      <c r="H143" s="234">
        <v>182.00999999999999</v>
      </c>
      <c r="I143" s="235"/>
      <c r="J143" s="236">
        <f>ROUND(I143*H143,2)</f>
        <v>0</v>
      </c>
      <c r="K143" s="232" t="s">
        <v>173</v>
      </c>
      <c r="L143" s="42"/>
      <c r="M143" s="237" t="s">
        <v>1</v>
      </c>
      <c r="N143" s="238" t="s">
        <v>43</v>
      </c>
      <c r="O143" s="85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AR143" s="241" t="s">
        <v>174</v>
      </c>
      <c r="AT143" s="241" t="s">
        <v>169</v>
      </c>
      <c r="AU143" s="241" t="s">
        <v>87</v>
      </c>
      <c r="AY143" s="16" t="s">
        <v>166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6" t="s">
        <v>85</v>
      </c>
      <c r="BK143" s="242">
        <f>ROUND(I143*H143,2)</f>
        <v>0</v>
      </c>
      <c r="BL143" s="16" t="s">
        <v>174</v>
      </c>
      <c r="BM143" s="241" t="s">
        <v>1186</v>
      </c>
    </row>
    <row r="144" s="13" customFormat="1">
      <c r="B144" s="254"/>
      <c r="C144" s="255"/>
      <c r="D144" s="245" t="s">
        <v>176</v>
      </c>
      <c r="E144" s="255"/>
      <c r="F144" s="257" t="s">
        <v>1187</v>
      </c>
      <c r="G144" s="255"/>
      <c r="H144" s="258">
        <v>182.00999999999999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AT144" s="264" t="s">
        <v>176</v>
      </c>
      <c r="AU144" s="264" t="s">
        <v>87</v>
      </c>
      <c r="AV144" s="13" t="s">
        <v>87</v>
      </c>
      <c r="AW144" s="13" t="s">
        <v>4</v>
      </c>
      <c r="AX144" s="13" t="s">
        <v>85</v>
      </c>
      <c r="AY144" s="264" t="s">
        <v>166</v>
      </c>
    </row>
    <row r="145" s="1" customFormat="1" ht="24" customHeight="1">
      <c r="B145" s="37"/>
      <c r="C145" s="230" t="s">
        <v>198</v>
      </c>
      <c r="D145" s="230" t="s">
        <v>169</v>
      </c>
      <c r="E145" s="231" t="s">
        <v>199</v>
      </c>
      <c r="F145" s="232" t="s">
        <v>200</v>
      </c>
      <c r="G145" s="233" t="s">
        <v>192</v>
      </c>
      <c r="H145" s="234">
        <v>6.0670000000000002</v>
      </c>
      <c r="I145" s="235"/>
      <c r="J145" s="236">
        <f>ROUND(I145*H145,2)</f>
        <v>0</v>
      </c>
      <c r="K145" s="232" t="s">
        <v>173</v>
      </c>
      <c r="L145" s="42"/>
      <c r="M145" s="237" t="s">
        <v>1</v>
      </c>
      <c r="N145" s="238" t="s">
        <v>43</v>
      </c>
      <c r="O145" s="85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AR145" s="241" t="s">
        <v>174</v>
      </c>
      <c r="AT145" s="241" t="s">
        <v>169</v>
      </c>
      <c r="AU145" s="241" t="s">
        <v>87</v>
      </c>
      <c r="AY145" s="16" t="s">
        <v>166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6" t="s">
        <v>85</v>
      </c>
      <c r="BK145" s="242">
        <f>ROUND(I145*H145,2)</f>
        <v>0</v>
      </c>
      <c r="BL145" s="16" t="s">
        <v>174</v>
      </c>
      <c r="BM145" s="241" t="s">
        <v>1188</v>
      </c>
    </row>
    <row r="146" s="1" customFormat="1" ht="24" customHeight="1">
      <c r="B146" s="37"/>
      <c r="C146" s="230" t="s">
        <v>167</v>
      </c>
      <c r="D146" s="230" t="s">
        <v>169</v>
      </c>
      <c r="E146" s="231" t="s">
        <v>202</v>
      </c>
      <c r="F146" s="232" t="s">
        <v>203</v>
      </c>
      <c r="G146" s="233" t="s">
        <v>192</v>
      </c>
      <c r="H146" s="234">
        <v>6.0670000000000002</v>
      </c>
      <c r="I146" s="235"/>
      <c r="J146" s="236">
        <f>ROUND(I146*H146,2)</f>
        <v>0</v>
      </c>
      <c r="K146" s="232" t="s">
        <v>173</v>
      </c>
      <c r="L146" s="42"/>
      <c r="M146" s="237" t="s">
        <v>1</v>
      </c>
      <c r="N146" s="238" t="s">
        <v>43</v>
      </c>
      <c r="O146" s="85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AR146" s="241" t="s">
        <v>174</v>
      </c>
      <c r="AT146" s="241" t="s">
        <v>169</v>
      </c>
      <c r="AU146" s="241" t="s">
        <v>87</v>
      </c>
      <c r="AY146" s="16" t="s">
        <v>166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6" t="s">
        <v>85</v>
      </c>
      <c r="BK146" s="242">
        <f>ROUND(I146*H146,2)</f>
        <v>0</v>
      </c>
      <c r="BL146" s="16" t="s">
        <v>174</v>
      </c>
      <c r="BM146" s="241" t="s">
        <v>1189</v>
      </c>
    </row>
    <row r="147" s="11" customFormat="1" ht="22.8" customHeight="1">
      <c r="B147" s="214"/>
      <c r="C147" s="215"/>
      <c r="D147" s="216" t="s">
        <v>77</v>
      </c>
      <c r="E147" s="228" t="s">
        <v>205</v>
      </c>
      <c r="F147" s="228" t="s">
        <v>206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P148</f>
        <v>0</v>
      </c>
      <c r="Q147" s="222"/>
      <c r="R147" s="223">
        <f>R148</f>
        <v>0</v>
      </c>
      <c r="S147" s="222"/>
      <c r="T147" s="224">
        <f>T148</f>
        <v>0</v>
      </c>
      <c r="AR147" s="225" t="s">
        <v>85</v>
      </c>
      <c r="AT147" s="226" t="s">
        <v>77</v>
      </c>
      <c r="AU147" s="226" t="s">
        <v>85</v>
      </c>
      <c r="AY147" s="225" t="s">
        <v>166</v>
      </c>
      <c r="BK147" s="227">
        <f>BK148</f>
        <v>0</v>
      </c>
    </row>
    <row r="148" s="1" customFormat="1" ht="24" customHeight="1">
      <c r="B148" s="37"/>
      <c r="C148" s="230" t="s">
        <v>207</v>
      </c>
      <c r="D148" s="230" t="s">
        <v>169</v>
      </c>
      <c r="E148" s="231" t="s">
        <v>511</v>
      </c>
      <c r="F148" s="232" t="s">
        <v>512</v>
      </c>
      <c r="G148" s="233" t="s">
        <v>192</v>
      </c>
      <c r="H148" s="234">
        <v>5.5890000000000004</v>
      </c>
      <c r="I148" s="235"/>
      <c r="J148" s="236">
        <f>ROUND(I148*H148,2)</f>
        <v>0</v>
      </c>
      <c r="K148" s="232" t="s">
        <v>173</v>
      </c>
      <c r="L148" s="42"/>
      <c r="M148" s="237" t="s">
        <v>1</v>
      </c>
      <c r="N148" s="238" t="s">
        <v>43</v>
      </c>
      <c r="O148" s="85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AR148" s="241" t="s">
        <v>174</v>
      </c>
      <c r="AT148" s="241" t="s">
        <v>169</v>
      </c>
      <c r="AU148" s="241" t="s">
        <v>87</v>
      </c>
      <c r="AY148" s="16" t="s">
        <v>166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6" t="s">
        <v>85</v>
      </c>
      <c r="BK148" s="242">
        <f>ROUND(I148*H148,2)</f>
        <v>0</v>
      </c>
      <c r="BL148" s="16" t="s">
        <v>174</v>
      </c>
      <c r="BM148" s="241" t="s">
        <v>1190</v>
      </c>
    </row>
    <row r="149" s="11" customFormat="1" ht="25.92" customHeight="1">
      <c r="B149" s="214"/>
      <c r="C149" s="215"/>
      <c r="D149" s="216" t="s">
        <v>77</v>
      </c>
      <c r="E149" s="217" t="s">
        <v>211</v>
      </c>
      <c r="F149" s="217" t="s">
        <v>212</v>
      </c>
      <c r="G149" s="215"/>
      <c r="H149" s="215"/>
      <c r="I149" s="218"/>
      <c r="J149" s="219">
        <f>BK149</f>
        <v>0</v>
      </c>
      <c r="K149" s="215"/>
      <c r="L149" s="220"/>
      <c r="M149" s="221"/>
      <c r="N149" s="222"/>
      <c r="O149" s="222"/>
      <c r="P149" s="223">
        <f>P150+P154+P175+P200+P206</f>
        <v>0</v>
      </c>
      <c r="Q149" s="222"/>
      <c r="R149" s="223">
        <f>R150+R154+R175+R200+R206</f>
        <v>6.7179299999999991</v>
      </c>
      <c r="S149" s="222"/>
      <c r="T149" s="224">
        <f>T150+T154+T175+T200+T206</f>
        <v>6.0665000000000004</v>
      </c>
      <c r="AR149" s="225" t="s">
        <v>87</v>
      </c>
      <c r="AT149" s="226" t="s">
        <v>77</v>
      </c>
      <c r="AU149" s="226" t="s">
        <v>78</v>
      </c>
      <c r="AY149" s="225" t="s">
        <v>166</v>
      </c>
      <c r="BK149" s="227">
        <f>BK150+BK154+BK175+BK200+BK206</f>
        <v>0</v>
      </c>
    </row>
    <row r="150" s="11" customFormat="1" ht="22.8" customHeight="1">
      <c r="B150" s="214"/>
      <c r="C150" s="215"/>
      <c r="D150" s="216" t="s">
        <v>77</v>
      </c>
      <c r="E150" s="228" t="s">
        <v>811</v>
      </c>
      <c r="F150" s="228" t="s">
        <v>812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SUM(P151:P153)</f>
        <v>0</v>
      </c>
      <c r="Q150" s="222"/>
      <c r="R150" s="223">
        <f>SUM(R151:R153)</f>
        <v>0.0012000000000000001</v>
      </c>
      <c r="S150" s="222"/>
      <c r="T150" s="224">
        <f>SUM(T151:T153)</f>
        <v>0</v>
      </c>
      <c r="AR150" s="225" t="s">
        <v>87</v>
      </c>
      <c r="AT150" s="226" t="s">
        <v>77</v>
      </c>
      <c r="AU150" s="226" t="s">
        <v>85</v>
      </c>
      <c r="AY150" s="225" t="s">
        <v>166</v>
      </c>
      <c r="BK150" s="227">
        <f>SUM(BK151:BK153)</f>
        <v>0</v>
      </c>
    </row>
    <row r="151" s="1" customFormat="1" ht="16.5" customHeight="1">
      <c r="B151" s="37"/>
      <c r="C151" s="230" t="s">
        <v>215</v>
      </c>
      <c r="D151" s="230" t="s">
        <v>169</v>
      </c>
      <c r="E151" s="231" t="s">
        <v>1191</v>
      </c>
      <c r="F151" s="232" t="s">
        <v>1192</v>
      </c>
      <c r="G151" s="233" t="s">
        <v>218</v>
      </c>
      <c r="H151" s="234">
        <v>60</v>
      </c>
      <c r="I151" s="235"/>
      <c r="J151" s="236">
        <f>ROUND(I151*H151,2)</f>
        <v>0</v>
      </c>
      <c r="K151" s="232" t="s">
        <v>173</v>
      </c>
      <c r="L151" s="42"/>
      <c r="M151" s="237" t="s">
        <v>1</v>
      </c>
      <c r="N151" s="238" t="s">
        <v>43</v>
      </c>
      <c r="O151" s="85"/>
      <c r="P151" s="239">
        <f>O151*H151</f>
        <v>0</v>
      </c>
      <c r="Q151" s="239">
        <v>2.0000000000000002E-05</v>
      </c>
      <c r="R151" s="239">
        <f>Q151*H151</f>
        <v>0.0012000000000000001</v>
      </c>
      <c r="S151" s="239">
        <v>0</v>
      </c>
      <c r="T151" s="240">
        <f>S151*H151</f>
        <v>0</v>
      </c>
      <c r="AR151" s="241" t="s">
        <v>219</v>
      </c>
      <c r="AT151" s="241" t="s">
        <v>169</v>
      </c>
      <c r="AU151" s="241" t="s">
        <v>87</v>
      </c>
      <c r="AY151" s="16" t="s">
        <v>166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6" t="s">
        <v>85</v>
      </c>
      <c r="BK151" s="242">
        <f>ROUND(I151*H151,2)</f>
        <v>0</v>
      </c>
      <c r="BL151" s="16" t="s">
        <v>219</v>
      </c>
      <c r="BM151" s="241" t="s">
        <v>1193</v>
      </c>
    </row>
    <row r="152" s="13" customFormat="1">
      <c r="B152" s="254"/>
      <c r="C152" s="255"/>
      <c r="D152" s="245" t="s">
        <v>176</v>
      </c>
      <c r="E152" s="256" t="s">
        <v>1</v>
      </c>
      <c r="F152" s="257" t="s">
        <v>288</v>
      </c>
      <c r="G152" s="255"/>
      <c r="H152" s="258">
        <v>60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176</v>
      </c>
      <c r="AU152" s="264" t="s">
        <v>87</v>
      </c>
      <c r="AV152" s="13" t="s">
        <v>87</v>
      </c>
      <c r="AW152" s="13" t="s">
        <v>32</v>
      </c>
      <c r="AX152" s="13" t="s">
        <v>78</v>
      </c>
      <c r="AY152" s="264" t="s">
        <v>166</v>
      </c>
    </row>
    <row r="153" s="14" customFormat="1">
      <c r="B153" s="265"/>
      <c r="C153" s="266"/>
      <c r="D153" s="245" t="s">
        <v>176</v>
      </c>
      <c r="E153" s="267" t="s">
        <v>1</v>
      </c>
      <c r="F153" s="268" t="s">
        <v>181</v>
      </c>
      <c r="G153" s="266"/>
      <c r="H153" s="269">
        <v>60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AT153" s="275" t="s">
        <v>176</v>
      </c>
      <c r="AU153" s="275" t="s">
        <v>87</v>
      </c>
      <c r="AV153" s="14" t="s">
        <v>174</v>
      </c>
      <c r="AW153" s="14" t="s">
        <v>32</v>
      </c>
      <c r="AX153" s="14" t="s">
        <v>85</v>
      </c>
      <c r="AY153" s="275" t="s">
        <v>166</v>
      </c>
    </row>
    <row r="154" s="11" customFormat="1" ht="22.8" customHeight="1">
      <c r="B154" s="214"/>
      <c r="C154" s="215"/>
      <c r="D154" s="216" t="s">
        <v>77</v>
      </c>
      <c r="E154" s="228" t="s">
        <v>825</v>
      </c>
      <c r="F154" s="228" t="s">
        <v>826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SUM(P155:P174)</f>
        <v>0</v>
      </c>
      <c r="Q154" s="222"/>
      <c r="R154" s="223">
        <f>SUM(R155:R174)</f>
        <v>0.25019999999999998</v>
      </c>
      <c r="S154" s="222"/>
      <c r="T154" s="224">
        <f>SUM(T155:T174)</f>
        <v>4.2840000000000007</v>
      </c>
      <c r="AR154" s="225" t="s">
        <v>87</v>
      </c>
      <c r="AT154" s="226" t="s">
        <v>77</v>
      </c>
      <c r="AU154" s="226" t="s">
        <v>85</v>
      </c>
      <c r="AY154" s="225" t="s">
        <v>166</v>
      </c>
      <c r="BK154" s="227">
        <f>SUM(BK155:BK174)</f>
        <v>0</v>
      </c>
    </row>
    <row r="155" s="1" customFormat="1" ht="16.5" customHeight="1">
      <c r="B155" s="37"/>
      <c r="C155" s="230" t="s">
        <v>182</v>
      </c>
      <c r="D155" s="230" t="s">
        <v>169</v>
      </c>
      <c r="E155" s="231" t="s">
        <v>1194</v>
      </c>
      <c r="F155" s="232" t="s">
        <v>1195</v>
      </c>
      <c r="G155" s="233" t="s">
        <v>172</v>
      </c>
      <c r="H155" s="234">
        <v>180</v>
      </c>
      <c r="I155" s="235"/>
      <c r="J155" s="236">
        <f>ROUND(I155*H155,2)</f>
        <v>0</v>
      </c>
      <c r="K155" s="232" t="s">
        <v>173</v>
      </c>
      <c r="L155" s="42"/>
      <c r="M155" s="237" t="s">
        <v>1</v>
      </c>
      <c r="N155" s="238" t="s">
        <v>43</v>
      </c>
      <c r="O155" s="85"/>
      <c r="P155" s="239">
        <f>O155*H155</f>
        <v>0</v>
      </c>
      <c r="Q155" s="239">
        <v>0</v>
      </c>
      <c r="R155" s="239">
        <f>Q155*H155</f>
        <v>0</v>
      </c>
      <c r="S155" s="239">
        <v>0.023800000000000002</v>
      </c>
      <c r="T155" s="240">
        <f>S155*H155</f>
        <v>4.2840000000000007</v>
      </c>
      <c r="AR155" s="241" t="s">
        <v>219</v>
      </c>
      <c r="AT155" s="241" t="s">
        <v>169</v>
      </c>
      <c r="AU155" s="241" t="s">
        <v>87</v>
      </c>
      <c r="AY155" s="16" t="s">
        <v>166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6" t="s">
        <v>85</v>
      </c>
      <c r="BK155" s="242">
        <f>ROUND(I155*H155,2)</f>
        <v>0</v>
      </c>
      <c r="BL155" s="16" t="s">
        <v>219</v>
      </c>
      <c r="BM155" s="241" t="s">
        <v>1196</v>
      </c>
    </row>
    <row r="156" s="13" customFormat="1">
      <c r="B156" s="254"/>
      <c r="C156" s="255"/>
      <c r="D156" s="245" t="s">
        <v>176</v>
      </c>
      <c r="E156" s="256" t="s">
        <v>1</v>
      </c>
      <c r="F156" s="257" t="s">
        <v>1197</v>
      </c>
      <c r="G156" s="255"/>
      <c r="H156" s="258">
        <v>180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AT156" s="264" t="s">
        <v>176</v>
      </c>
      <c r="AU156" s="264" t="s">
        <v>87</v>
      </c>
      <c r="AV156" s="13" t="s">
        <v>87</v>
      </c>
      <c r="AW156" s="13" t="s">
        <v>32</v>
      </c>
      <c r="AX156" s="13" t="s">
        <v>78</v>
      </c>
      <c r="AY156" s="264" t="s">
        <v>166</v>
      </c>
    </row>
    <row r="157" s="14" customFormat="1">
      <c r="B157" s="265"/>
      <c r="C157" s="266"/>
      <c r="D157" s="245" t="s">
        <v>176</v>
      </c>
      <c r="E157" s="267" t="s">
        <v>1</v>
      </c>
      <c r="F157" s="268" t="s">
        <v>181</v>
      </c>
      <c r="G157" s="266"/>
      <c r="H157" s="269">
        <v>180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AT157" s="275" t="s">
        <v>176</v>
      </c>
      <c r="AU157" s="275" t="s">
        <v>87</v>
      </c>
      <c r="AV157" s="14" t="s">
        <v>174</v>
      </c>
      <c r="AW157" s="14" t="s">
        <v>32</v>
      </c>
      <c r="AX157" s="14" t="s">
        <v>85</v>
      </c>
      <c r="AY157" s="275" t="s">
        <v>166</v>
      </c>
    </row>
    <row r="158" s="1" customFormat="1" ht="16.5" customHeight="1">
      <c r="B158" s="37"/>
      <c r="C158" s="230" t="s">
        <v>227</v>
      </c>
      <c r="D158" s="230" t="s">
        <v>169</v>
      </c>
      <c r="E158" s="231" t="s">
        <v>1198</v>
      </c>
      <c r="F158" s="232" t="s">
        <v>1199</v>
      </c>
      <c r="G158" s="233" t="s">
        <v>172</v>
      </c>
      <c r="H158" s="234">
        <v>180</v>
      </c>
      <c r="I158" s="235"/>
      <c r="J158" s="236">
        <f>ROUND(I158*H158,2)</f>
        <v>0</v>
      </c>
      <c r="K158" s="232" t="s">
        <v>173</v>
      </c>
      <c r="L158" s="42"/>
      <c r="M158" s="237" t="s">
        <v>1</v>
      </c>
      <c r="N158" s="238" t="s">
        <v>43</v>
      </c>
      <c r="O158" s="85"/>
      <c r="P158" s="239">
        <f>O158*H158</f>
        <v>0</v>
      </c>
      <c r="Q158" s="239">
        <v>0.00139</v>
      </c>
      <c r="R158" s="239">
        <f>Q158*H158</f>
        <v>0.25019999999999998</v>
      </c>
      <c r="S158" s="239">
        <v>0</v>
      </c>
      <c r="T158" s="240">
        <f>S158*H158</f>
        <v>0</v>
      </c>
      <c r="AR158" s="241" t="s">
        <v>219</v>
      </c>
      <c r="AT158" s="241" t="s">
        <v>169</v>
      </c>
      <c r="AU158" s="241" t="s">
        <v>87</v>
      </c>
      <c r="AY158" s="16" t="s">
        <v>166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6" t="s">
        <v>85</v>
      </c>
      <c r="BK158" s="242">
        <f>ROUND(I158*H158,2)</f>
        <v>0</v>
      </c>
      <c r="BL158" s="16" t="s">
        <v>219</v>
      </c>
      <c r="BM158" s="241" t="s">
        <v>1200</v>
      </c>
    </row>
    <row r="159" s="12" customFormat="1">
      <c r="B159" s="243"/>
      <c r="C159" s="244"/>
      <c r="D159" s="245" t="s">
        <v>176</v>
      </c>
      <c r="E159" s="246" t="s">
        <v>1</v>
      </c>
      <c r="F159" s="247" t="s">
        <v>1201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176</v>
      </c>
      <c r="AU159" s="253" t="s">
        <v>87</v>
      </c>
      <c r="AV159" s="12" t="s">
        <v>85</v>
      </c>
      <c r="AW159" s="12" t="s">
        <v>32</v>
      </c>
      <c r="AX159" s="12" t="s">
        <v>78</v>
      </c>
      <c r="AY159" s="253" t="s">
        <v>166</v>
      </c>
    </row>
    <row r="160" s="13" customFormat="1">
      <c r="B160" s="254"/>
      <c r="C160" s="255"/>
      <c r="D160" s="245" t="s">
        <v>176</v>
      </c>
      <c r="E160" s="256" t="s">
        <v>1</v>
      </c>
      <c r="F160" s="257" t="s">
        <v>1197</v>
      </c>
      <c r="G160" s="255"/>
      <c r="H160" s="258">
        <v>180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AT160" s="264" t="s">
        <v>176</v>
      </c>
      <c r="AU160" s="264" t="s">
        <v>87</v>
      </c>
      <c r="AV160" s="13" t="s">
        <v>87</v>
      </c>
      <c r="AW160" s="13" t="s">
        <v>32</v>
      </c>
      <c r="AX160" s="13" t="s">
        <v>78</v>
      </c>
      <c r="AY160" s="264" t="s">
        <v>166</v>
      </c>
    </row>
    <row r="161" s="14" customFormat="1">
      <c r="B161" s="265"/>
      <c r="C161" s="266"/>
      <c r="D161" s="245" t="s">
        <v>176</v>
      </c>
      <c r="E161" s="267" t="s">
        <v>1</v>
      </c>
      <c r="F161" s="268" t="s">
        <v>181</v>
      </c>
      <c r="G161" s="266"/>
      <c r="H161" s="269">
        <v>180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AT161" s="275" t="s">
        <v>176</v>
      </c>
      <c r="AU161" s="275" t="s">
        <v>87</v>
      </c>
      <c r="AV161" s="14" t="s">
        <v>174</v>
      </c>
      <c r="AW161" s="14" t="s">
        <v>32</v>
      </c>
      <c r="AX161" s="14" t="s">
        <v>85</v>
      </c>
      <c r="AY161" s="275" t="s">
        <v>166</v>
      </c>
    </row>
    <row r="162" s="1" customFormat="1" ht="16.5" customHeight="1">
      <c r="B162" s="37"/>
      <c r="C162" s="230" t="s">
        <v>231</v>
      </c>
      <c r="D162" s="230" t="s">
        <v>169</v>
      </c>
      <c r="E162" s="231" t="s">
        <v>1202</v>
      </c>
      <c r="F162" s="232" t="s">
        <v>1203</v>
      </c>
      <c r="G162" s="233" t="s">
        <v>218</v>
      </c>
      <c r="H162" s="234">
        <v>60</v>
      </c>
      <c r="I162" s="235"/>
      <c r="J162" s="236">
        <f>ROUND(I162*H162,2)</f>
        <v>0</v>
      </c>
      <c r="K162" s="232" t="s">
        <v>1</v>
      </c>
      <c r="L162" s="42"/>
      <c r="M162" s="237" t="s">
        <v>1</v>
      </c>
      <c r="N162" s="238" t="s">
        <v>43</v>
      </c>
      <c r="O162" s="85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AR162" s="241" t="s">
        <v>219</v>
      </c>
      <c r="AT162" s="241" t="s">
        <v>169</v>
      </c>
      <c r="AU162" s="241" t="s">
        <v>87</v>
      </c>
      <c r="AY162" s="16" t="s">
        <v>166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6" t="s">
        <v>85</v>
      </c>
      <c r="BK162" s="242">
        <f>ROUND(I162*H162,2)</f>
        <v>0</v>
      </c>
      <c r="BL162" s="16" t="s">
        <v>219</v>
      </c>
      <c r="BM162" s="241" t="s">
        <v>1204</v>
      </c>
    </row>
    <row r="163" s="13" customFormat="1">
      <c r="B163" s="254"/>
      <c r="C163" s="255"/>
      <c r="D163" s="245" t="s">
        <v>176</v>
      </c>
      <c r="E163" s="256" t="s">
        <v>1</v>
      </c>
      <c r="F163" s="257" t="s">
        <v>288</v>
      </c>
      <c r="G163" s="255"/>
      <c r="H163" s="258">
        <v>60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AT163" s="264" t="s">
        <v>176</v>
      </c>
      <c r="AU163" s="264" t="s">
        <v>87</v>
      </c>
      <c r="AV163" s="13" t="s">
        <v>87</v>
      </c>
      <c r="AW163" s="13" t="s">
        <v>32</v>
      </c>
      <c r="AX163" s="13" t="s">
        <v>78</v>
      </c>
      <c r="AY163" s="264" t="s">
        <v>166</v>
      </c>
    </row>
    <row r="164" s="14" customFormat="1">
      <c r="B164" s="265"/>
      <c r="C164" s="266"/>
      <c r="D164" s="245" t="s">
        <v>176</v>
      </c>
      <c r="E164" s="267" t="s">
        <v>1</v>
      </c>
      <c r="F164" s="268" t="s">
        <v>181</v>
      </c>
      <c r="G164" s="266"/>
      <c r="H164" s="269">
        <v>60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AT164" s="275" t="s">
        <v>176</v>
      </c>
      <c r="AU164" s="275" t="s">
        <v>87</v>
      </c>
      <c r="AV164" s="14" t="s">
        <v>174</v>
      </c>
      <c r="AW164" s="14" t="s">
        <v>32</v>
      </c>
      <c r="AX164" s="14" t="s">
        <v>85</v>
      </c>
      <c r="AY164" s="275" t="s">
        <v>166</v>
      </c>
    </row>
    <row r="165" s="1" customFormat="1" ht="16.5" customHeight="1">
      <c r="B165" s="37"/>
      <c r="C165" s="230" t="s">
        <v>236</v>
      </c>
      <c r="D165" s="230" t="s">
        <v>169</v>
      </c>
      <c r="E165" s="231" t="s">
        <v>1205</v>
      </c>
      <c r="F165" s="232" t="s">
        <v>1206</v>
      </c>
      <c r="G165" s="233" t="s">
        <v>218</v>
      </c>
      <c r="H165" s="234">
        <v>60</v>
      </c>
      <c r="I165" s="235"/>
      <c r="J165" s="236">
        <f>ROUND(I165*H165,2)</f>
        <v>0</v>
      </c>
      <c r="K165" s="232" t="s">
        <v>1</v>
      </c>
      <c r="L165" s="42"/>
      <c r="M165" s="237" t="s">
        <v>1</v>
      </c>
      <c r="N165" s="238" t="s">
        <v>43</v>
      </c>
      <c r="O165" s="85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AR165" s="241" t="s">
        <v>219</v>
      </c>
      <c r="AT165" s="241" t="s">
        <v>169</v>
      </c>
      <c r="AU165" s="241" t="s">
        <v>87</v>
      </c>
      <c r="AY165" s="16" t="s">
        <v>166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6" t="s">
        <v>85</v>
      </c>
      <c r="BK165" s="242">
        <f>ROUND(I165*H165,2)</f>
        <v>0</v>
      </c>
      <c r="BL165" s="16" t="s">
        <v>219</v>
      </c>
      <c r="BM165" s="241" t="s">
        <v>1207</v>
      </c>
    </row>
    <row r="166" s="13" customFormat="1">
      <c r="B166" s="254"/>
      <c r="C166" s="255"/>
      <c r="D166" s="245" t="s">
        <v>176</v>
      </c>
      <c r="E166" s="256" t="s">
        <v>1</v>
      </c>
      <c r="F166" s="257" t="s">
        <v>288</v>
      </c>
      <c r="G166" s="255"/>
      <c r="H166" s="258">
        <v>60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176</v>
      </c>
      <c r="AU166" s="264" t="s">
        <v>87</v>
      </c>
      <c r="AV166" s="13" t="s">
        <v>87</v>
      </c>
      <c r="AW166" s="13" t="s">
        <v>32</v>
      </c>
      <c r="AX166" s="13" t="s">
        <v>78</v>
      </c>
      <c r="AY166" s="264" t="s">
        <v>166</v>
      </c>
    </row>
    <row r="167" s="14" customFormat="1">
      <c r="B167" s="265"/>
      <c r="C167" s="266"/>
      <c r="D167" s="245" t="s">
        <v>176</v>
      </c>
      <c r="E167" s="267" t="s">
        <v>1</v>
      </c>
      <c r="F167" s="268" t="s">
        <v>181</v>
      </c>
      <c r="G167" s="266"/>
      <c r="H167" s="269">
        <v>60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AT167" s="275" t="s">
        <v>176</v>
      </c>
      <c r="AU167" s="275" t="s">
        <v>87</v>
      </c>
      <c r="AV167" s="14" t="s">
        <v>174</v>
      </c>
      <c r="AW167" s="14" t="s">
        <v>32</v>
      </c>
      <c r="AX167" s="14" t="s">
        <v>85</v>
      </c>
      <c r="AY167" s="275" t="s">
        <v>166</v>
      </c>
    </row>
    <row r="168" s="1" customFormat="1" ht="16.5" customHeight="1">
      <c r="B168" s="37"/>
      <c r="C168" s="230" t="s">
        <v>240</v>
      </c>
      <c r="D168" s="230" t="s">
        <v>169</v>
      </c>
      <c r="E168" s="231" t="s">
        <v>1208</v>
      </c>
      <c r="F168" s="232" t="s">
        <v>1209</v>
      </c>
      <c r="G168" s="233" t="s">
        <v>280</v>
      </c>
      <c r="H168" s="234">
        <v>1</v>
      </c>
      <c r="I168" s="235"/>
      <c r="J168" s="236">
        <f>ROUND(I168*H168,2)</f>
        <v>0</v>
      </c>
      <c r="K168" s="232" t="s">
        <v>1</v>
      </c>
      <c r="L168" s="42"/>
      <c r="M168" s="237" t="s">
        <v>1</v>
      </c>
      <c r="N168" s="238" t="s">
        <v>43</v>
      </c>
      <c r="O168" s="85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AR168" s="241" t="s">
        <v>219</v>
      </c>
      <c r="AT168" s="241" t="s">
        <v>169</v>
      </c>
      <c r="AU168" s="241" t="s">
        <v>87</v>
      </c>
      <c r="AY168" s="16" t="s">
        <v>166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6" t="s">
        <v>85</v>
      </c>
      <c r="BK168" s="242">
        <f>ROUND(I168*H168,2)</f>
        <v>0</v>
      </c>
      <c r="BL168" s="16" t="s">
        <v>219</v>
      </c>
      <c r="BM168" s="241" t="s">
        <v>1210</v>
      </c>
    </row>
    <row r="169" s="13" customFormat="1">
      <c r="B169" s="254"/>
      <c r="C169" s="255"/>
      <c r="D169" s="245" t="s">
        <v>176</v>
      </c>
      <c r="E169" s="256" t="s">
        <v>1</v>
      </c>
      <c r="F169" s="257" t="s">
        <v>85</v>
      </c>
      <c r="G169" s="255"/>
      <c r="H169" s="258">
        <v>1</v>
      </c>
      <c r="I169" s="259"/>
      <c r="J169" s="255"/>
      <c r="K169" s="255"/>
      <c r="L169" s="260"/>
      <c r="M169" s="261"/>
      <c r="N169" s="262"/>
      <c r="O169" s="262"/>
      <c r="P169" s="262"/>
      <c r="Q169" s="262"/>
      <c r="R169" s="262"/>
      <c r="S169" s="262"/>
      <c r="T169" s="263"/>
      <c r="AT169" s="264" t="s">
        <v>176</v>
      </c>
      <c r="AU169" s="264" t="s">
        <v>87</v>
      </c>
      <c r="AV169" s="13" t="s">
        <v>87</v>
      </c>
      <c r="AW169" s="13" t="s">
        <v>32</v>
      </c>
      <c r="AX169" s="13" t="s">
        <v>78</v>
      </c>
      <c r="AY169" s="264" t="s">
        <v>166</v>
      </c>
    </row>
    <row r="170" s="14" customFormat="1">
      <c r="B170" s="265"/>
      <c r="C170" s="266"/>
      <c r="D170" s="245" t="s">
        <v>176</v>
      </c>
      <c r="E170" s="267" t="s">
        <v>1</v>
      </c>
      <c r="F170" s="268" t="s">
        <v>181</v>
      </c>
      <c r="G170" s="266"/>
      <c r="H170" s="269">
        <v>1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AT170" s="275" t="s">
        <v>176</v>
      </c>
      <c r="AU170" s="275" t="s">
        <v>87</v>
      </c>
      <c r="AV170" s="14" t="s">
        <v>174</v>
      </c>
      <c r="AW170" s="14" t="s">
        <v>32</v>
      </c>
      <c r="AX170" s="14" t="s">
        <v>85</v>
      </c>
      <c r="AY170" s="275" t="s">
        <v>166</v>
      </c>
    </row>
    <row r="171" s="1" customFormat="1" ht="16.5" customHeight="1">
      <c r="B171" s="37"/>
      <c r="C171" s="230" t="s">
        <v>244</v>
      </c>
      <c r="D171" s="230" t="s">
        <v>169</v>
      </c>
      <c r="E171" s="231" t="s">
        <v>1211</v>
      </c>
      <c r="F171" s="232" t="s">
        <v>1212</v>
      </c>
      <c r="G171" s="233" t="s">
        <v>280</v>
      </c>
      <c r="H171" s="234">
        <v>120</v>
      </c>
      <c r="I171" s="235"/>
      <c r="J171" s="236">
        <f>ROUND(I171*H171,2)</f>
        <v>0</v>
      </c>
      <c r="K171" s="232" t="s">
        <v>1</v>
      </c>
      <c r="L171" s="42"/>
      <c r="M171" s="237" t="s">
        <v>1</v>
      </c>
      <c r="N171" s="238" t="s">
        <v>43</v>
      </c>
      <c r="O171" s="85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AR171" s="241" t="s">
        <v>219</v>
      </c>
      <c r="AT171" s="241" t="s">
        <v>169</v>
      </c>
      <c r="AU171" s="241" t="s">
        <v>87</v>
      </c>
      <c r="AY171" s="16" t="s">
        <v>166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6" t="s">
        <v>85</v>
      </c>
      <c r="BK171" s="242">
        <f>ROUND(I171*H171,2)</f>
        <v>0</v>
      </c>
      <c r="BL171" s="16" t="s">
        <v>219</v>
      </c>
      <c r="BM171" s="241" t="s">
        <v>1213</v>
      </c>
    </row>
    <row r="172" s="13" customFormat="1">
      <c r="B172" s="254"/>
      <c r="C172" s="255"/>
      <c r="D172" s="245" t="s">
        <v>176</v>
      </c>
      <c r="E172" s="256" t="s">
        <v>1</v>
      </c>
      <c r="F172" s="257" t="s">
        <v>1214</v>
      </c>
      <c r="G172" s="255"/>
      <c r="H172" s="258">
        <v>120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AT172" s="264" t="s">
        <v>176</v>
      </c>
      <c r="AU172" s="264" t="s">
        <v>87</v>
      </c>
      <c r="AV172" s="13" t="s">
        <v>87</v>
      </c>
      <c r="AW172" s="13" t="s">
        <v>32</v>
      </c>
      <c r="AX172" s="13" t="s">
        <v>78</v>
      </c>
      <c r="AY172" s="264" t="s">
        <v>166</v>
      </c>
    </row>
    <row r="173" s="14" customFormat="1">
      <c r="B173" s="265"/>
      <c r="C173" s="266"/>
      <c r="D173" s="245" t="s">
        <v>176</v>
      </c>
      <c r="E173" s="267" t="s">
        <v>1</v>
      </c>
      <c r="F173" s="268" t="s">
        <v>181</v>
      </c>
      <c r="G173" s="266"/>
      <c r="H173" s="269">
        <v>120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AT173" s="275" t="s">
        <v>176</v>
      </c>
      <c r="AU173" s="275" t="s">
        <v>87</v>
      </c>
      <c r="AV173" s="14" t="s">
        <v>174</v>
      </c>
      <c r="AW173" s="14" t="s">
        <v>32</v>
      </c>
      <c r="AX173" s="14" t="s">
        <v>85</v>
      </c>
      <c r="AY173" s="275" t="s">
        <v>166</v>
      </c>
    </row>
    <row r="174" s="1" customFormat="1" ht="24" customHeight="1">
      <c r="B174" s="37"/>
      <c r="C174" s="230" t="s">
        <v>8</v>
      </c>
      <c r="D174" s="230" t="s">
        <v>169</v>
      </c>
      <c r="E174" s="231" t="s">
        <v>832</v>
      </c>
      <c r="F174" s="232" t="s">
        <v>833</v>
      </c>
      <c r="G174" s="233" t="s">
        <v>192</v>
      </c>
      <c r="H174" s="234">
        <v>0.25</v>
      </c>
      <c r="I174" s="235"/>
      <c r="J174" s="236">
        <f>ROUND(I174*H174,2)</f>
        <v>0</v>
      </c>
      <c r="K174" s="232" t="s">
        <v>173</v>
      </c>
      <c r="L174" s="42"/>
      <c r="M174" s="237" t="s">
        <v>1</v>
      </c>
      <c r="N174" s="238" t="s">
        <v>43</v>
      </c>
      <c r="O174" s="85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AR174" s="241" t="s">
        <v>219</v>
      </c>
      <c r="AT174" s="241" t="s">
        <v>169</v>
      </c>
      <c r="AU174" s="241" t="s">
        <v>87</v>
      </c>
      <c r="AY174" s="16" t="s">
        <v>166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6" t="s">
        <v>85</v>
      </c>
      <c r="BK174" s="242">
        <f>ROUND(I174*H174,2)</f>
        <v>0</v>
      </c>
      <c r="BL174" s="16" t="s">
        <v>219</v>
      </c>
      <c r="BM174" s="241" t="s">
        <v>1215</v>
      </c>
    </row>
    <row r="175" s="11" customFormat="1" ht="22.8" customHeight="1">
      <c r="B175" s="214"/>
      <c r="C175" s="215"/>
      <c r="D175" s="216" t="s">
        <v>77</v>
      </c>
      <c r="E175" s="228" t="s">
        <v>1011</v>
      </c>
      <c r="F175" s="228" t="s">
        <v>1012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SUM(P176:P199)</f>
        <v>0</v>
      </c>
      <c r="Q175" s="222"/>
      <c r="R175" s="223">
        <f>SUM(R176:R199)</f>
        <v>5.1256799999999991</v>
      </c>
      <c r="S175" s="222"/>
      <c r="T175" s="224">
        <f>SUM(T176:T199)</f>
        <v>1.425</v>
      </c>
      <c r="AR175" s="225" t="s">
        <v>87</v>
      </c>
      <c r="AT175" s="226" t="s">
        <v>77</v>
      </c>
      <c r="AU175" s="226" t="s">
        <v>85</v>
      </c>
      <c r="AY175" s="225" t="s">
        <v>166</v>
      </c>
      <c r="BK175" s="227">
        <f>SUM(BK176:BK199)</f>
        <v>0</v>
      </c>
    </row>
    <row r="176" s="1" customFormat="1" ht="24" customHeight="1">
      <c r="B176" s="37"/>
      <c r="C176" s="230" t="s">
        <v>219</v>
      </c>
      <c r="D176" s="230" t="s">
        <v>169</v>
      </c>
      <c r="E176" s="231" t="s">
        <v>1216</v>
      </c>
      <c r="F176" s="232" t="s">
        <v>1217</v>
      </c>
      <c r="G176" s="233" t="s">
        <v>172</v>
      </c>
      <c r="H176" s="234">
        <v>600</v>
      </c>
      <c r="I176" s="235"/>
      <c r="J176" s="236">
        <f>ROUND(I176*H176,2)</f>
        <v>0</v>
      </c>
      <c r="K176" s="232" t="s">
        <v>173</v>
      </c>
      <c r="L176" s="42"/>
      <c r="M176" s="237" t="s">
        <v>1</v>
      </c>
      <c r="N176" s="238" t="s">
        <v>43</v>
      </c>
      <c r="O176" s="85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AR176" s="241" t="s">
        <v>219</v>
      </c>
      <c r="AT176" s="241" t="s">
        <v>169</v>
      </c>
      <c r="AU176" s="241" t="s">
        <v>87</v>
      </c>
      <c r="AY176" s="16" t="s">
        <v>166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6" t="s">
        <v>85</v>
      </c>
      <c r="BK176" s="242">
        <f>ROUND(I176*H176,2)</f>
        <v>0</v>
      </c>
      <c r="BL176" s="16" t="s">
        <v>219</v>
      </c>
      <c r="BM176" s="241" t="s">
        <v>1218</v>
      </c>
    </row>
    <row r="177" s="1" customFormat="1" ht="24" customHeight="1">
      <c r="B177" s="37"/>
      <c r="C177" s="230" t="s">
        <v>254</v>
      </c>
      <c r="D177" s="230" t="s">
        <v>169</v>
      </c>
      <c r="E177" s="231" t="s">
        <v>1014</v>
      </c>
      <c r="F177" s="232" t="s">
        <v>1015</v>
      </c>
      <c r="G177" s="233" t="s">
        <v>172</v>
      </c>
      <c r="H177" s="234">
        <v>600</v>
      </c>
      <c r="I177" s="235"/>
      <c r="J177" s="236">
        <f>ROUND(I177*H177,2)</f>
        <v>0</v>
      </c>
      <c r="K177" s="232" t="s">
        <v>173</v>
      </c>
      <c r="L177" s="42"/>
      <c r="M177" s="237" t="s">
        <v>1</v>
      </c>
      <c r="N177" s="238" t="s">
        <v>43</v>
      </c>
      <c r="O177" s="85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AR177" s="241" t="s">
        <v>219</v>
      </c>
      <c r="AT177" s="241" t="s">
        <v>169</v>
      </c>
      <c r="AU177" s="241" t="s">
        <v>87</v>
      </c>
      <c r="AY177" s="16" t="s">
        <v>166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6" t="s">
        <v>85</v>
      </c>
      <c r="BK177" s="242">
        <f>ROUND(I177*H177,2)</f>
        <v>0</v>
      </c>
      <c r="BL177" s="16" t="s">
        <v>219</v>
      </c>
      <c r="BM177" s="241" t="s">
        <v>1219</v>
      </c>
    </row>
    <row r="178" s="13" customFormat="1">
      <c r="B178" s="254"/>
      <c r="C178" s="255"/>
      <c r="D178" s="245" t="s">
        <v>176</v>
      </c>
      <c r="E178" s="256" t="s">
        <v>1</v>
      </c>
      <c r="F178" s="257" t="s">
        <v>1220</v>
      </c>
      <c r="G178" s="255"/>
      <c r="H178" s="258">
        <v>600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AT178" s="264" t="s">
        <v>176</v>
      </c>
      <c r="AU178" s="264" t="s">
        <v>87</v>
      </c>
      <c r="AV178" s="13" t="s">
        <v>87</v>
      </c>
      <c r="AW178" s="13" t="s">
        <v>32</v>
      </c>
      <c r="AX178" s="13" t="s">
        <v>78</v>
      </c>
      <c r="AY178" s="264" t="s">
        <v>166</v>
      </c>
    </row>
    <row r="179" s="14" customFormat="1">
      <c r="B179" s="265"/>
      <c r="C179" s="266"/>
      <c r="D179" s="245" t="s">
        <v>176</v>
      </c>
      <c r="E179" s="267" t="s">
        <v>1</v>
      </c>
      <c r="F179" s="268" t="s">
        <v>181</v>
      </c>
      <c r="G179" s="266"/>
      <c r="H179" s="269">
        <v>600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AT179" s="275" t="s">
        <v>176</v>
      </c>
      <c r="AU179" s="275" t="s">
        <v>87</v>
      </c>
      <c r="AV179" s="14" t="s">
        <v>174</v>
      </c>
      <c r="AW179" s="14" t="s">
        <v>32</v>
      </c>
      <c r="AX179" s="14" t="s">
        <v>85</v>
      </c>
      <c r="AY179" s="275" t="s">
        <v>166</v>
      </c>
    </row>
    <row r="180" s="1" customFormat="1" ht="16.5" customHeight="1">
      <c r="B180" s="37"/>
      <c r="C180" s="230" t="s">
        <v>258</v>
      </c>
      <c r="D180" s="230" t="s">
        <v>169</v>
      </c>
      <c r="E180" s="231" t="s">
        <v>1019</v>
      </c>
      <c r="F180" s="232" t="s">
        <v>1020</v>
      </c>
      <c r="G180" s="233" t="s">
        <v>172</v>
      </c>
      <c r="H180" s="234">
        <v>600</v>
      </c>
      <c r="I180" s="235"/>
      <c r="J180" s="236">
        <f>ROUND(I180*H180,2)</f>
        <v>0</v>
      </c>
      <c r="K180" s="232" t="s">
        <v>173</v>
      </c>
      <c r="L180" s="42"/>
      <c r="M180" s="237" t="s">
        <v>1</v>
      </c>
      <c r="N180" s="238" t="s">
        <v>43</v>
      </c>
      <c r="O180" s="85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AR180" s="241" t="s">
        <v>219</v>
      </c>
      <c r="AT180" s="241" t="s">
        <v>169</v>
      </c>
      <c r="AU180" s="241" t="s">
        <v>87</v>
      </c>
      <c r="AY180" s="16" t="s">
        <v>166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6" t="s">
        <v>85</v>
      </c>
      <c r="BK180" s="242">
        <f>ROUND(I180*H180,2)</f>
        <v>0</v>
      </c>
      <c r="BL180" s="16" t="s">
        <v>219</v>
      </c>
      <c r="BM180" s="241" t="s">
        <v>1221</v>
      </c>
    </row>
    <row r="181" s="1" customFormat="1" ht="24" customHeight="1">
      <c r="B181" s="37"/>
      <c r="C181" s="230" t="s">
        <v>262</v>
      </c>
      <c r="D181" s="230" t="s">
        <v>169</v>
      </c>
      <c r="E181" s="231" t="s">
        <v>1023</v>
      </c>
      <c r="F181" s="232" t="s">
        <v>1024</v>
      </c>
      <c r="G181" s="233" t="s">
        <v>172</v>
      </c>
      <c r="H181" s="234">
        <v>600</v>
      </c>
      <c r="I181" s="235"/>
      <c r="J181" s="236">
        <f>ROUND(I181*H181,2)</f>
        <v>0</v>
      </c>
      <c r="K181" s="232" t="s">
        <v>173</v>
      </c>
      <c r="L181" s="42"/>
      <c r="M181" s="237" t="s">
        <v>1</v>
      </c>
      <c r="N181" s="238" t="s">
        <v>43</v>
      </c>
      <c r="O181" s="85"/>
      <c r="P181" s="239">
        <f>O181*H181</f>
        <v>0</v>
      </c>
      <c r="Q181" s="239">
        <v>3.0000000000000001E-05</v>
      </c>
      <c r="R181" s="239">
        <f>Q181*H181</f>
        <v>0.018000000000000002</v>
      </c>
      <c r="S181" s="239">
        <v>0</v>
      </c>
      <c r="T181" s="240">
        <f>S181*H181</f>
        <v>0</v>
      </c>
      <c r="AR181" s="241" t="s">
        <v>174</v>
      </c>
      <c r="AT181" s="241" t="s">
        <v>169</v>
      </c>
      <c r="AU181" s="241" t="s">
        <v>87</v>
      </c>
      <c r="AY181" s="16" t="s">
        <v>166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6" t="s">
        <v>85</v>
      </c>
      <c r="BK181" s="242">
        <f>ROUND(I181*H181,2)</f>
        <v>0</v>
      </c>
      <c r="BL181" s="16" t="s">
        <v>174</v>
      </c>
      <c r="BM181" s="241" t="s">
        <v>1222</v>
      </c>
    </row>
    <row r="182" s="13" customFormat="1">
      <c r="B182" s="254"/>
      <c r="C182" s="255"/>
      <c r="D182" s="245" t="s">
        <v>176</v>
      </c>
      <c r="E182" s="256" t="s">
        <v>1</v>
      </c>
      <c r="F182" s="257" t="s">
        <v>1220</v>
      </c>
      <c r="G182" s="255"/>
      <c r="H182" s="258">
        <v>600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AT182" s="264" t="s">
        <v>176</v>
      </c>
      <c r="AU182" s="264" t="s">
        <v>87</v>
      </c>
      <c r="AV182" s="13" t="s">
        <v>87</v>
      </c>
      <c r="AW182" s="13" t="s">
        <v>32</v>
      </c>
      <c r="AX182" s="13" t="s">
        <v>78</v>
      </c>
      <c r="AY182" s="264" t="s">
        <v>166</v>
      </c>
    </row>
    <row r="183" s="14" customFormat="1">
      <c r="B183" s="265"/>
      <c r="C183" s="266"/>
      <c r="D183" s="245" t="s">
        <v>176</v>
      </c>
      <c r="E183" s="267" t="s">
        <v>1</v>
      </c>
      <c r="F183" s="268" t="s">
        <v>181</v>
      </c>
      <c r="G183" s="266"/>
      <c r="H183" s="269">
        <v>600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AT183" s="275" t="s">
        <v>176</v>
      </c>
      <c r="AU183" s="275" t="s">
        <v>87</v>
      </c>
      <c r="AV183" s="14" t="s">
        <v>174</v>
      </c>
      <c r="AW183" s="14" t="s">
        <v>32</v>
      </c>
      <c r="AX183" s="14" t="s">
        <v>85</v>
      </c>
      <c r="AY183" s="275" t="s">
        <v>166</v>
      </c>
    </row>
    <row r="184" s="1" customFormat="1" ht="24" customHeight="1">
      <c r="B184" s="37"/>
      <c r="C184" s="230" t="s">
        <v>266</v>
      </c>
      <c r="D184" s="230" t="s">
        <v>169</v>
      </c>
      <c r="E184" s="231" t="s">
        <v>1223</v>
      </c>
      <c r="F184" s="232" t="s">
        <v>1224</v>
      </c>
      <c r="G184" s="233" t="s">
        <v>172</v>
      </c>
      <c r="H184" s="234">
        <v>600</v>
      </c>
      <c r="I184" s="235"/>
      <c r="J184" s="236">
        <f>ROUND(I184*H184,2)</f>
        <v>0</v>
      </c>
      <c r="K184" s="232" t="s">
        <v>173</v>
      </c>
      <c r="L184" s="42"/>
      <c r="M184" s="237" t="s">
        <v>1</v>
      </c>
      <c r="N184" s="238" t="s">
        <v>43</v>
      </c>
      <c r="O184" s="85"/>
      <c r="P184" s="239">
        <f>O184*H184</f>
        <v>0</v>
      </c>
      <c r="Q184" s="239">
        <v>0.0044999999999999997</v>
      </c>
      <c r="R184" s="239">
        <f>Q184*H184</f>
        <v>2.6999999999999997</v>
      </c>
      <c r="S184" s="239">
        <v>0</v>
      </c>
      <c r="T184" s="240">
        <f>S184*H184</f>
        <v>0</v>
      </c>
      <c r="AR184" s="241" t="s">
        <v>219</v>
      </c>
      <c r="AT184" s="241" t="s">
        <v>169</v>
      </c>
      <c r="AU184" s="241" t="s">
        <v>87</v>
      </c>
      <c r="AY184" s="16" t="s">
        <v>166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6" t="s">
        <v>85</v>
      </c>
      <c r="BK184" s="242">
        <f>ROUND(I184*H184,2)</f>
        <v>0</v>
      </c>
      <c r="BL184" s="16" t="s">
        <v>219</v>
      </c>
      <c r="BM184" s="241" t="s">
        <v>1225</v>
      </c>
    </row>
    <row r="185" s="1" customFormat="1" ht="24" customHeight="1">
      <c r="B185" s="37"/>
      <c r="C185" s="230" t="s">
        <v>7</v>
      </c>
      <c r="D185" s="230" t="s">
        <v>169</v>
      </c>
      <c r="E185" s="231" t="s">
        <v>1027</v>
      </c>
      <c r="F185" s="232" t="s">
        <v>1028</v>
      </c>
      <c r="G185" s="233" t="s">
        <v>172</v>
      </c>
      <c r="H185" s="234">
        <v>570</v>
      </c>
      <c r="I185" s="235"/>
      <c r="J185" s="236">
        <f>ROUND(I185*H185,2)</f>
        <v>0</v>
      </c>
      <c r="K185" s="232" t="s">
        <v>173</v>
      </c>
      <c r="L185" s="42"/>
      <c r="M185" s="237" t="s">
        <v>1</v>
      </c>
      <c r="N185" s="238" t="s">
        <v>43</v>
      </c>
      <c r="O185" s="85"/>
      <c r="P185" s="239">
        <f>O185*H185</f>
        <v>0</v>
      </c>
      <c r="Q185" s="239">
        <v>0</v>
      </c>
      <c r="R185" s="239">
        <f>Q185*H185</f>
        <v>0</v>
      </c>
      <c r="S185" s="239">
        <v>0.0025000000000000001</v>
      </c>
      <c r="T185" s="240">
        <f>S185*H185</f>
        <v>1.425</v>
      </c>
      <c r="AR185" s="241" t="s">
        <v>219</v>
      </c>
      <c r="AT185" s="241" t="s">
        <v>169</v>
      </c>
      <c r="AU185" s="241" t="s">
        <v>87</v>
      </c>
      <c r="AY185" s="16" t="s">
        <v>166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6" t="s">
        <v>85</v>
      </c>
      <c r="BK185" s="242">
        <f>ROUND(I185*H185,2)</f>
        <v>0</v>
      </c>
      <c r="BL185" s="16" t="s">
        <v>219</v>
      </c>
      <c r="BM185" s="241" t="s">
        <v>1226</v>
      </c>
    </row>
    <row r="186" s="13" customFormat="1">
      <c r="B186" s="254"/>
      <c r="C186" s="255"/>
      <c r="D186" s="245" t="s">
        <v>176</v>
      </c>
      <c r="E186" s="256" t="s">
        <v>1</v>
      </c>
      <c r="F186" s="257" t="s">
        <v>1182</v>
      </c>
      <c r="G186" s="255"/>
      <c r="H186" s="258">
        <v>570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AT186" s="264" t="s">
        <v>176</v>
      </c>
      <c r="AU186" s="264" t="s">
        <v>87</v>
      </c>
      <c r="AV186" s="13" t="s">
        <v>87</v>
      </c>
      <c r="AW186" s="13" t="s">
        <v>32</v>
      </c>
      <c r="AX186" s="13" t="s">
        <v>78</v>
      </c>
      <c r="AY186" s="264" t="s">
        <v>166</v>
      </c>
    </row>
    <row r="187" s="14" customFormat="1">
      <c r="B187" s="265"/>
      <c r="C187" s="266"/>
      <c r="D187" s="245" t="s">
        <v>176</v>
      </c>
      <c r="E187" s="267" t="s">
        <v>1</v>
      </c>
      <c r="F187" s="268" t="s">
        <v>181</v>
      </c>
      <c r="G187" s="266"/>
      <c r="H187" s="269">
        <v>570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AT187" s="275" t="s">
        <v>176</v>
      </c>
      <c r="AU187" s="275" t="s">
        <v>87</v>
      </c>
      <c r="AV187" s="14" t="s">
        <v>174</v>
      </c>
      <c r="AW187" s="14" t="s">
        <v>32</v>
      </c>
      <c r="AX187" s="14" t="s">
        <v>85</v>
      </c>
      <c r="AY187" s="275" t="s">
        <v>166</v>
      </c>
    </row>
    <row r="188" s="1" customFormat="1" ht="16.5" customHeight="1">
      <c r="B188" s="37"/>
      <c r="C188" s="230" t="s">
        <v>273</v>
      </c>
      <c r="D188" s="230" t="s">
        <v>169</v>
      </c>
      <c r="E188" s="231" t="s">
        <v>1031</v>
      </c>
      <c r="F188" s="232" t="s">
        <v>1032</v>
      </c>
      <c r="G188" s="233" t="s">
        <v>172</v>
      </c>
      <c r="H188" s="234">
        <v>600</v>
      </c>
      <c r="I188" s="235"/>
      <c r="J188" s="236">
        <f>ROUND(I188*H188,2)</f>
        <v>0</v>
      </c>
      <c r="K188" s="232" t="s">
        <v>173</v>
      </c>
      <c r="L188" s="42"/>
      <c r="M188" s="237" t="s">
        <v>1</v>
      </c>
      <c r="N188" s="238" t="s">
        <v>43</v>
      </c>
      <c r="O188" s="85"/>
      <c r="P188" s="239">
        <f>O188*H188</f>
        <v>0</v>
      </c>
      <c r="Q188" s="239">
        <v>0.00029999999999999997</v>
      </c>
      <c r="R188" s="239">
        <f>Q188*H188</f>
        <v>0.17999999999999999</v>
      </c>
      <c r="S188" s="239">
        <v>0</v>
      </c>
      <c r="T188" s="240">
        <f>S188*H188</f>
        <v>0</v>
      </c>
      <c r="AR188" s="241" t="s">
        <v>219</v>
      </c>
      <c r="AT188" s="241" t="s">
        <v>169</v>
      </c>
      <c r="AU188" s="241" t="s">
        <v>87</v>
      </c>
      <c r="AY188" s="16" t="s">
        <v>166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6" t="s">
        <v>85</v>
      </c>
      <c r="BK188" s="242">
        <f>ROUND(I188*H188,2)</f>
        <v>0</v>
      </c>
      <c r="BL188" s="16" t="s">
        <v>219</v>
      </c>
      <c r="BM188" s="241" t="s">
        <v>1227</v>
      </c>
    </row>
    <row r="189" s="13" customFormat="1">
      <c r="B189" s="254"/>
      <c r="C189" s="255"/>
      <c r="D189" s="245" t="s">
        <v>176</v>
      </c>
      <c r="E189" s="256" t="s">
        <v>1</v>
      </c>
      <c r="F189" s="257" t="s">
        <v>1220</v>
      </c>
      <c r="G189" s="255"/>
      <c r="H189" s="258">
        <v>600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176</v>
      </c>
      <c r="AU189" s="264" t="s">
        <v>87</v>
      </c>
      <c r="AV189" s="13" t="s">
        <v>87</v>
      </c>
      <c r="AW189" s="13" t="s">
        <v>32</v>
      </c>
      <c r="AX189" s="13" t="s">
        <v>78</v>
      </c>
      <c r="AY189" s="264" t="s">
        <v>166</v>
      </c>
    </row>
    <row r="190" s="14" customFormat="1">
      <c r="B190" s="265"/>
      <c r="C190" s="266"/>
      <c r="D190" s="245" t="s">
        <v>176</v>
      </c>
      <c r="E190" s="267" t="s">
        <v>1</v>
      </c>
      <c r="F190" s="268" t="s">
        <v>181</v>
      </c>
      <c r="G190" s="266"/>
      <c r="H190" s="269">
        <v>600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AT190" s="275" t="s">
        <v>176</v>
      </c>
      <c r="AU190" s="275" t="s">
        <v>87</v>
      </c>
      <c r="AV190" s="14" t="s">
        <v>174</v>
      </c>
      <c r="AW190" s="14" t="s">
        <v>32</v>
      </c>
      <c r="AX190" s="14" t="s">
        <v>85</v>
      </c>
      <c r="AY190" s="275" t="s">
        <v>166</v>
      </c>
    </row>
    <row r="191" s="1" customFormat="1" ht="36" customHeight="1">
      <c r="B191" s="37"/>
      <c r="C191" s="276" t="s">
        <v>277</v>
      </c>
      <c r="D191" s="276" t="s">
        <v>300</v>
      </c>
      <c r="E191" s="277" t="s">
        <v>1035</v>
      </c>
      <c r="F191" s="278" t="s">
        <v>1036</v>
      </c>
      <c r="G191" s="279" t="s">
        <v>172</v>
      </c>
      <c r="H191" s="280">
        <v>660</v>
      </c>
      <c r="I191" s="281"/>
      <c r="J191" s="282">
        <f>ROUND(I191*H191,2)</f>
        <v>0</v>
      </c>
      <c r="K191" s="278" t="s">
        <v>173</v>
      </c>
      <c r="L191" s="283"/>
      <c r="M191" s="284" t="s">
        <v>1</v>
      </c>
      <c r="N191" s="285" t="s">
        <v>43</v>
      </c>
      <c r="O191" s="85"/>
      <c r="P191" s="239">
        <f>O191*H191</f>
        <v>0</v>
      </c>
      <c r="Q191" s="239">
        <v>0.0028700000000000002</v>
      </c>
      <c r="R191" s="239">
        <f>Q191*H191</f>
        <v>1.8942000000000001</v>
      </c>
      <c r="S191" s="239">
        <v>0</v>
      </c>
      <c r="T191" s="240">
        <f>S191*H191</f>
        <v>0</v>
      </c>
      <c r="AR191" s="241" t="s">
        <v>303</v>
      </c>
      <c r="AT191" s="241" t="s">
        <v>300</v>
      </c>
      <c r="AU191" s="241" t="s">
        <v>87</v>
      </c>
      <c r="AY191" s="16" t="s">
        <v>166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6" t="s">
        <v>85</v>
      </c>
      <c r="BK191" s="242">
        <f>ROUND(I191*H191,2)</f>
        <v>0</v>
      </c>
      <c r="BL191" s="16" t="s">
        <v>219</v>
      </c>
      <c r="BM191" s="241" t="s">
        <v>1228</v>
      </c>
    </row>
    <row r="192" s="13" customFormat="1">
      <c r="B192" s="254"/>
      <c r="C192" s="255"/>
      <c r="D192" s="245" t="s">
        <v>176</v>
      </c>
      <c r="E192" s="255"/>
      <c r="F192" s="257" t="s">
        <v>1229</v>
      </c>
      <c r="G192" s="255"/>
      <c r="H192" s="258">
        <v>660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AT192" s="264" t="s">
        <v>176</v>
      </c>
      <c r="AU192" s="264" t="s">
        <v>87</v>
      </c>
      <c r="AV192" s="13" t="s">
        <v>87</v>
      </c>
      <c r="AW192" s="13" t="s">
        <v>4</v>
      </c>
      <c r="AX192" s="13" t="s">
        <v>85</v>
      </c>
      <c r="AY192" s="264" t="s">
        <v>166</v>
      </c>
    </row>
    <row r="193" s="1" customFormat="1" ht="16.5" customHeight="1">
      <c r="B193" s="37"/>
      <c r="C193" s="230" t="s">
        <v>284</v>
      </c>
      <c r="D193" s="230" t="s">
        <v>169</v>
      </c>
      <c r="E193" s="231" t="s">
        <v>1040</v>
      </c>
      <c r="F193" s="232" t="s">
        <v>1041</v>
      </c>
      <c r="G193" s="233" t="s">
        <v>234</v>
      </c>
      <c r="H193" s="234">
        <v>840</v>
      </c>
      <c r="I193" s="235"/>
      <c r="J193" s="236">
        <f>ROUND(I193*H193,2)</f>
        <v>0</v>
      </c>
      <c r="K193" s="232" t="s">
        <v>173</v>
      </c>
      <c r="L193" s="42"/>
      <c r="M193" s="237" t="s">
        <v>1</v>
      </c>
      <c r="N193" s="238" t="s">
        <v>43</v>
      </c>
      <c r="O193" s="85"/>
      <c r="P193" s="239">
        <f>O193*H193</f>
        <v>0</v>
      </c>
      <c r="Q193" s="239">
        <v>1.0000000000000001E-05</v>
      </c>
      <c r="R193" s="239">
        <f>Q193*H193</f>
        <v>0.0084000000000000012</v>
      </c>
      <c r="S193" s="239">
        <v>0</v>
      </c>
      <c r="T193" s="240">
        <f>S193*H193</f>
        <v>0</v>
      </c>
      <c r="AR193" s="241" t="s">
        <v>219</v>
      </c>
      <c r="AT193" s="241" t="s">
        <v>169</v>
      </c>
      <c r="AU193" s="241" t="s">
        <v>87</v>
      </c>
      <c r="AY193" s="16" t="s">
        <v>166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6" t="s">
        <v>85</v>
      </c>
      <c r="BK193" s="242">
        <f>ROUND(I193*H193,2)</f>
        <v>0</v>
      </c>
      <c r="BL193" s="16" t="s">
        <v>219</v>
      </c>
      <c r="BM193" s="241" t="s">
        <v>1230</v>
      </c>
    </row>
    <row r="194" s="13" customFormat="1">
      <c r="B194" s="254"/>
      <c r="C194" s="255"/>
      <c r="D194" s="245" t="s">
        <v>176</v>
      </c>
      <c r="E194" s="256" t="s">
        <v>1</v>
      </c>
      <c r="F194" s="257" t="s">
        <v>1231</v>
      </c>
      <c r="G194" s="255"/>
      <c r="H194" s="258">
        <v>840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AT194" s="264" t="s">
        <v>176</v>
      </c>
      <c r="AU194" s="264" t="s">
        <v>87</v>
      </c>
      <c r="AV194" s="13" t="s">
        <v>87</v>
      </c>
      <c r="AW194" s="13" t="s">
        <v>32</v>
      </c>
      <c r="AX194" s="13" t="s">
        <v>78</v>
      </c>
      <c r="AY194" s="264" t="s">
        <v>166</v>
      </c>
    </row>
    <row r="195" s="14" customFormat="1">
      <c r="B195" s="265"/>
      <c r="C195" s="266"/>
      <c r="D195" s="245" t="s">
        <v>176</v>
      </c>
      <c r="E195" s="267" t="s">
        <v>1</v>
      </c>
      <c r="F195" s="268" t="s">
        <v>181</v>
      </c>
      <c r="G195" s="266"/>
      <c r="H195" s="269">
        <v>840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AT195" s="275" t="s">
        <v>176</v>
      </c>
      <c r="AU195" s="275" t="s">
        <v>87</v>
      </c>
      <c r="AV195" s="14" t="s">
        <v>174</v>
      </c>
      <c r="AW195" s="14" t="s">
        <v>32</v>
      </c>
      <c r="AX195" s="14" t="s">
        <v>85</v>
      </c>
      <c r="AY195" s="275" t="s">
        <v>166</v>
      </c>
    </row>
    <row r="196" s="1" customFormat="1" ht="16.5" customHeight="1">
      <c r="B196" s="37"/>
      <c r="C196" s="276" t="s">
        <v>289</v>
      </c>
      <c r="D196" s="276" t="s">
        <v>300</v>
      </c>
      <c r="E196" s="277" t="s">
        <v>1044</v>
      </c>
      <c r="F196" s="278" t="s">
        <v>1045</v>
      </c>
      <c r="G196" s="279" t="s">
        <v>234</v>
      </c>
      <c r="H196" s="280">
        <v>856.79999999999995</v>
      </c>
      <c r="I196" s="281"/>
      <c r="J196" s="282">
        <f>ROUND(I196*H196,2)</f>
        <v>0</v>
      </c>
      <c r="K196" s="278" t="s">
        <v>173</v>
      </c>
      <c r="L196" s="283"/>
      <c r="M196" s="284" t="s">
        <v>1</v>
      </c>
      <c r="N196" s="285" t="s">
        <v>43</v>
      </c>
      <c r="O196" s="85"/>
      <c r="P196" s="239">
        <f>O196*H196</f>
        <v>0</v>
      </c>
      <c r="Q196" s="239">
        <v>0.00035</v>
      </c>
      <c r="R196" s="239">
        <f>Q196*H196</f>
        <v>0.29987999999999998</v>
      </c>
      <c r="S196" s="239">
        <v>0</v>
      </c>
      <c r="T196" s="240">
        <f>S196*H196</f>
        <v>0</v>
      </c>
      <c r="AR196" s="241" t="s">
        <v>303</v>
      </c>
      <c r="AT196" s="241" t="s">
        <v>300</v>
      </c>
      <c r="AU196" s="241" t="s">
        <v>87</v>
      </c>
      <c r="AY196" s="16" t="s">
        <v>166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6" t="s">
        <v>85</v>
      </c>
      <c r="BK196" s="242">
        <f>ROUND(I196*H196,2)</f>
        <v>0</v>
      </c>
      <c r="BL196" s="16" t="s">
        <v>219</v>
      </c>
      <c r="BM196" s="241" t="s">
        <v>1232</v>
      </c>
    </row>
    <row r="197" s="13" customFormat="1">
      <c r="B197" s="254"/>
      <c r="C197" s="255"/>
      <c r="D197" s="245" t="s">
        <v>176</v>
      </c>
      <c r="E197" s="255"/>
      <c r="F197" s="257" t="s">
        <v>1233</v>
      </c>
      <c r="G197" s="255"/>
      <c r="H197" s="258">
        <v>856.79999999999995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AT197" s="264" t="s">
        <v>176</v>
      </c>
      <c r="AU197" s="264" t="s">
        <v>87</v>
      </c>
      <c r="AV197" s="13" t="s">
        <v>87</v>
      </c>
      <c r="AW197" s="13" t="s">
        <v>4</v>
      </c>
      <c r="AX197" s="13" t="s">
        <v>85</v>
      </c>
      <c r="AY197" s="264" t="s">
        <v>166</v>
      </c>
    </row>
    <row r="198" s="1" customFormat="1" ht="16.5" customHeight="1">
      <c r="B198" s="37"/>
      <c r="C198" s="230" t="s">
        <v>294</v>
      </c>
      <c r="D198" s="230" t="s">
        <v>169</v>
      </c>
      <c r="E198" s="231" t="s">
        <v>1059</v>
      </c>
      <c r="F198" s="232" t="s">
        <v>1060</v>
      </c>
      <c r="G198" s="233" t="s">
        <v>234</v>
      </c>
      <c r="H198" s="234">
        <v>840</v>
      </c>
      <c r="I198" s="235"/>
      <c r="J198" s="236">
        <f>ROUND(I198*H198,2)</f>
        <v>0</v>
      </c>
      <c r="K198" s="232" t="s">
        <v>173</v>
      </c>
      <c r="L198" s="42"/>
      <c r="M198" s="237" t="s">
        <v>1</v>
      </c>
      <c r="N198" s="238" t="s">
        <v>43</v>
      </c>
      <c r="O198" s="85"/>
      <c r="P198" s="239">
        <f>O198*H198</f>
        <v>0</v>
      </c>
      <c r="Q198" s="239">
        <v>3.0000000000000001E-05</v>
      </c>
      <c r="R198" s="239">
        <f>Q198*H198</f>
        <v>0.0252</v>
      </c>
      <c r="S198" s="239">
        <v>0</v>
      </c>
      <c r="T198" s="240">
        <f>S198*H198</f>
        <v>0</v>
      </c>
      <c r="AR198" s="241" t="s">
        <v>219</v>
      </c>
      <c r="AT198" s="241" t="s">
        <v>169</v>
      </c>
      <c r="AU198" s="241" t="s">
        <v>87</v>
      </c>
      <c r="AY198" s="16" t="s">
        <v>166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6" t="s">
        <v>85</v>
      </c>
      <c r="BK198" s="242">
        <f>ROUND(I198*H198,2)</f>
        <v>0</v>
      </c>
      <c r="BL198" s="16" t="s">
        <v>219</v>
      </c>
      <c r="BM198" s="241" t="s">
        <v>1234</v>
      </c>
    </row>
    <row r="199" s="1" customFormat="1" ht="24" customHeight="1">
      <c r="B199" s="37"/>
      <c r="C199" s="230" t="s">
        <v>299</v>
      </c>
      <c r="D199" s="230" t="s">
        <v>169</v>
      </c>
      <c r="E199" s="231" t="s">
        <v>1063</v>
      </c>
      <c r="F199" s="232" t="s">
        <v>1064</v>
      </c>
      <c r="G199" s="233" t="s">
        <v>192</v>
      </c>
      <c r="H199" s="234">
        <v>5.1079999999999997</v>
      </c>
      <c r="I199" s="235"/>
      <c r="J199" s="236">
        <f>ROUND(I199*H199,2)</f>
        <v>0</v>
      </c>
      <c r="K199" s="232" t="s">
        <v>173</v>
      </c>
      <c r="L199" s="42"/>
      <c r="M199" s="237" t="s">
        <v>1</v>
      </c>
      <c r="N199" s="238" t="s">
        <v>43</v>
      </c>
      <c r="O199" s="85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AR199" s="241" t="s">
        <v>219</v>
      </c>
      <c r="AT199" s="241" t="s">
        <v>169</v>
      </c>
      <c r="AU199" s="241" t="s">
        <v>87</v>
      </c>
      <c r="AY199" s="16" t="s">
        <v>166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6" t="s">
        <v>85</v>
      </c>
      <c r="BK199" s="242">
        <f>ROUND(I199*H199,2)</f>
        <v>0</v>
      </c>
      <c r="BL199" s="16" t="s">
        <v>219</v>
      </c>
      <c r="BM199" s="241" t="s">
        <v>1235</v>
      </c>
    </row>
    <row r="200" s="11" customFormat="1" ht="22.8" customHeight="1">
      <c r="B200" s="214"/>
      <c r="C200" s="215"/>
      <c r="D200" s="216" t="s">
        <v>77</v>
      </c>
      <c r="E200" s="228" t="s">
        <v>1105</v>
      </c>
      <c r="F200" s="228" t="s">
        <v>1106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SUM(P201:P205)</f>
        <v>0</v>
      </c>
      <c r="Q200" s="222"/>
      <c r="R200" s="223">
        <f>SUM(R201:R205)</f>
        <v>0.064799999999999996</v>
      </c>
      <c r="S200" s="222"/>
      <c r="T200" s="224">
        <f>SUM(T201:T205)</f>
        <v>0</v>
      </c>
      <c r="AR200" s="225" t="s">
        <v>87</v>
      </c>
      <c r="AT200" s="226" t="s">
        <v>77</v>
      </c>
      <c r="AU200" s="226" t="s">
        <v>85</v>
      </c>
      <c r="AY200" s="225" t="s">
        <v>166</v>
      </c>
      <c r="BK200" s="227">
        <f>SUM(BK201:BK205)</f>
        <v>0</v>
      </c>
    </row>
    <row r="201" s="1" customFormat="1" ht="16.5" customHeight="1">
      <c r="B201" s="37"/>
      <c r="C201" s="230" t="s">
        <v>305</v>
      </c>
      <c r="D201" s="230" t="s">
        <v>169</v>
      </c>
      <c r="E201" s="231" t="s">
        <v>1236</v>
      </c>
      <c r="F201" s="232" t="s">
        <v>1237</v>
      </c>
      <c r="G201" s="233" t="s">
        <v>172</v>
      </c>
      <c r="H201" s="234">
        <v>90</v>
      </c>
      <c r="I201" s="235"/>
      <c r="J201" s="236">
        <f>ROUND(I201*H201,2)</f>
        <v>0</v>
      </c>
      <c r="K201" s="232" t="s">
        <v>173</v>
      </c>
      <c r="L201" s="42"/>
      <c r="M201" s="237" t="s">
        <v>1</v>
      </c>
      <c r="N201" s="238" t="s">
        <v>43</v>
      </c>
      <c r="O201" s="85"/>
      <c r="P201" s="239">
        <f>O201*H201</f>
        <v>0</v>
      </c>
      <c r="Q201" s="239">
        <v>0.00011</v>
      </c>
      <c r="R201" s="239">
        <f>Q201*H201</f>
        <v>0.0099000000000000008</v>
      </c>
      <c r="S201" s="239">
        <v>0</v>
      </c>
      <c r="T201" s="240">
        <f>S201*H201</f>
        <v>0</v>
      </c>
      <c r="AR201" s="241" t="s">
        <v>219</v>
      </c>
      <c r="AT201" s="241" t="s">
        <v>169</v>
      </c>
      <c r="AU201" s="241" t="s">
        <v>87</v>
      </c>
      <c r="AY201" s="16" t="s">
        <v>166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6" t="s">
        <v>85</v>
      </c>
      <c r="BK201" s="242">
        <f>ROUND(I201*H201,2)</f>
        <v>0</v>
      </c>
      <c r="BL201" s="16" t="s">
        <v>219</v>
      </c>
      <c r="BM201" s="241" t="s">
        <v>1238</v>
      </c>
    </row>
    <row r="202" s="13" customFormat="1">
      <c r="B202" s="254"/>
      <c r="C202" s="255"/>
      <c r="D202" s="245" t="s">
        <v>176</v>
      </c>
      <c r="E202" s="256" t="s">
        <v>1</v>
      </c>
      <c r="F202" s="257" t="s">
        <v>971</v>
      </c>
      <c r="G202" s="255"/>
      <c r="H202" s="258">
        <v>90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176</v>
      </c>
      <c r="AU202" s="264" t="s">
        <v>87</v>
      </c>
      <c r="AV202" s="13" t="s">
        <v>87</v>
      </c>
      <c r="AW202" s="13" t="s">
        <v>32</v>
      </c>
      <c r="AX202" s="13" t="s">
        <v>78</v>
      </c>
      <c r="AY202" s="264" t="s">
        <v>166</v>
      </c>
    </row>
    <row r="203" s="14" customFormat="1">
      <c r="B203" s="265"/>
      <c r="C203" s="266"/>
      <c r="D203" s="245" t="s">
        <v>176</v>
      </c>
      <c r="E203" s="267" t="s">
        <v>1</v>
      </c>
      <c r="F203" s="268" t="s">
        <v>181</v>
      </c>
      <c r="G203" s="266"/>
      <c r="H203" s="269">
        <v>90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AT203" s="275" t="s">
        <v>176</v>
      </c>
      <c r="AU203" s="275" t="s">
        <v>87</v>
      </c>
      <c r="AV203" s="14" t="s">
        <v>174</v>
      </c>
      <c r="AW203" s="14" t="s">
        <v>32</v>
      </c>
      <c r="AX203" s="14" t="s">
        <v>85</v>
      </c>
      <c r="AY203" s="275" t="s">
        <v>166</v>
      </c>
    </row>
    <row r="204" s="1" customFormat="1" ht="16.5" customHeight="1">
      <c r="B204" s="37"/>
      <c r="C204" s="230" t="s">
        <v>311</v>
      </c>
      <c r="D204" s="230" t="s">
        <v>169</v>
      </c>
      <c r="E204" s="231" t="s">
        <v>1239</v>
      </c>
      <c r="F204" s="232" t="s">
        <v>1240</v>
      </c>
      <c r="G204" s="233" t="s">
        <v>172</v>
      </c>
      <c r="H204" s="234">
        <v>90</v>
      </c>
      <c r="I204" s="235"/>
      <c r="J204" s="236">
        <f>ROUND(I204*H204,2)</f>
        <v>0</v>
      </c>
      <c r="K204" s="232" t="s">
        <v>173</v>
      </c>
      <c r="L204" s="42"/>
      <c r="M204" s="237" t="s">
        <v>1</v>
      </c>
      <c r="N204" s="238" t="s">
        <v>43</v>
      </c>
      <c r="O204" s="85"/>
      <c r="P204" s="239">
        <f>O204*H204</f>
        <v>0</v>
      </c>
      <c r="Q204" s="239">
        <v>0.00017000000000000001</v>
      </c>
      <c r="R204" s="239">
        <f>Q204*H204</f>
        <v>0.015300000000000001</v>
      </c>
      <c r="S204" s="239">
        <v>0</v>
      </c>
      <c r="T204" s="240">
        <f>S204*H204</f>
        <v>0</v>
      </c>
      <c r="AR204" s="241" t="s">
        <v>219</v>
      </c>
      <c r="AT204" s="241" t="s">
        <v>169</v>
      </c>
      <c r="AU204" s="241" t="s">
        <v>87</v>
      </c>
      <c r="AY204" s="16" t="s">
        <v>166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6" t="s">
        <v>85</v>
      </c>
      <c r="BK204" s="242">
        <f>ROUND(I204*H204,2)</f>
        <v>0</v>
      </c>
      <c r="BL204" s="16" t="s">
        <v>219</v>
      </c>
      <c r="BM204" s="241" t="s">
        <v>1241</v>
      </c>
    </row>
    <row r="205" s="1" customFormat="1" ht="16.5" customHeight="1">
      <c r="B205" s="37"/>
      <c r="C205" s="230" t="s">
        <v>315</v>
      </c>
      <c r="D205" s="230" t="s">
        <v>169</v>
      </c>
      <c r="E205" s="231" t="s">
        <v>1242</v>
      </c>
      <c r="F205" s="232" t="s">
        <v>1243</v>
      </c>
      <c r="G205" s="233" t="s">
        <v>172</v>
      </c>
      <c r="H205" s="234">
        <v>90</v>
      </c>
      <c r="I205" s="235"/>
      <c r="J205" s="236">
        <f>ROUND(I205*H205,2)</f>
        <v>0</v>
      </c>
      <c r="K205" s="232" t="s">
        <v>173</v>
      </c>
      <c r="L205" s="42"/>
      <c r="M205" s="237" t="s">
        <v>1</v>
      </c>
      <c r="N205" s="238" t="s">
        <v>43</v>
      </c>
      <c r="O205" s="85"/>
      <c r="P205" s="239">
        <f>O205*H205</f>
        <v>0</v>
      </c>
      <c r="Q205" s="239">
        <v>0.00044000000000000002</v>
      </c>
      <c r="R205" s="239">
        <f>Q205*H205</f>
        <v>0.039600000000000003</v>
      </c>
      <c r="S205" s="239">
        <v>0</v>
      </c>
      <c r="T205" s="240">
        <f>S205*H205</f>
        <v>0</v>
      </c>
      <c r="AR205" s="241" t="s">
        <v>219</v>
      </c>
      <c r="AT205" s="241" t="s">
        <v>169</v>
      </c>
      <c r="AU205" s="241" t="s">
        <v>87</v>
      </c>
      <c r="AY205" s="16" t="s">
        <v>166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6" t="s">
        <v>85</v>
      </c>
      <c r="BK205" s="242">
        <f>ROUND(I205*H205,2)</f>
        <v>0</v>
      </c>
      <c r="BL205" s="16" t="s">
        <v>219</v>
      </c>
      <c r="BM205" s="241" t="s">
        <v>1244</v>
      </c>
    </row>
    <row r="206" s="11" customFormat="1" ht="22.8" customHeight="1">
      <c r="B206" s="214"/>
      <c r="C206" s="215"/>
      <c r="D206" s="216" t="s">
        <v>77</v>
      </c>
      <c r="E206" s="228" t="s">
        <v>1129</v>
      </c>
      <c r="F206" s="228" t="s">
        <v>1130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SUM(P207:P213)</f>
        <v>0</v>
      </c>
      <c r="Q206" s="222"/>
      <c r="R206" s="223">
        <f>SUM(R207:R213)</f>
        <v>1.2760500000000001</v>
      </c>
      <c r="S206" s="222"/>
      <c r="T206" s="224">
        <f>SUM(T207:T213)</f>
        <v>0.35749999999999998</v>
      </c>
      <c r="AR206" s="225" t="s">
        <v>87</v>
      </c>
      <c r="AT206" s="226" t="s">
        <v>77</v>
      </c>
      <c r="AU206" s="226" t="s">
        <v>85</v>
      </c>
      <c r="AY206" s="225" t="s">
        <v>166</v>
      </c>
      <c r="BK206" s="227">
        <f>SUM(BK207:BK213)</f>
        <v>0</v>
      </c>
    </row>
    <row r="207" s="1" customFormat="1" ht="24" customHeight="1">
      <c r="B207" s="37"/>
      <c r="C207" s="230" t="s">
        <v>319</v>
      </c>
      <c r="D207" s="230" t="s">
        <v>169</v>
      </c>
      <c r="E207" s="231" t="s">
        <v>1245</v>
      </c>
      <c r="F207" s="232" t="s">
        <v>1246</v>
      </c>
      <c r="G207" s="233" t="s">
        <v>172</v>
      </c>
      <c r="H207" s="234">
        <v>1430</v>
      </c>
      <c r="I207" s="235"/>
      <c r="J207" s="236">
        <f>ROUND(I207*H207,2)</f>
        <v>0</v>
      </c>
      <c r="K207" s="232" t="s">
        <v>173</v>
      </c>
      <c r="L207" s="42"/>
      <c r="M207" s="237" t="s">
        <v>1</v>
      </c>
      <c r="N207" s="238" t="s">
        <v>43</v>
      </c>
      <c r="O207" s="85"/>
      <c r="P207" s="239">
        <f>O207*H207</f>
        <v>0</v>
      </c>
      <c r="Q207" s="239">
        <v>0</v>
      </c>
      <c r="R207" s="239">
        <f>Q207*H207</f>
        <v>0</v>
      </c>
      <c r="S207" s="239">
        <v>0.00025000000000000001</v>
      </c>
      <c r="T207" s="240">
        <f>S207*H207</f>
        <v>0.35749999999999998</v>
      </c>
      <c r="AR207" s="241" t="s">
        <v>219</v>
      </c>
      <c r="AT207" s="241" t="s">
        <v>169</v>
      </c>
      <c r="AU207" s="241" t="s">
        <v>87</v>
      </c>
      <c r="AY207" s="16" t="s">
        <v>166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6" t="s">
        <v>85</v>
      </c>
      <c r="BK207" s="242">
        <f>ROUND(I207*H207,2)</f>
        <v>0</v>
      </c>
      <c r="BL207" s="16" t="s">
        <v>219</v>
      </c>
      <c r="BM207" s="241" t="s">
        <v>1247</v>
      </c>
    </row>
    <row r="208" s="13" customFormat="1">
      <c r="B208" s="254"/>
      <c r="C208" s="255"/>
      <c r="D208" s="245" t="s">
        <v>176</v>
      </c>
      <c r="E208" s="256" t="s">
        <v>1</v>
      </c>
      <c r="F208" s="257" t="s">
        <v>1248</v>
      </c>
      <c r="G208" s="255"/>
      <c r="H208" s="258">
        <v>1430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AT208" s="264" t="s">
        <v>176</v>
      </c>
      <c r="AU208" s="264" t="s">
        <v>87</v>
      </c>
      <c r="AV208" s="13" t="s">
        <v>87</v>
      </c>
      <c r="AW208" s="13" t="s">
        <v>32</v>
      </c>
      <c r="AX208" s="13" t="s">
        <v>78</v>
      </c>
      <c r="AY208" s="264" t="s">
        <v>166</v>
      </c>
    </row>
    <row r="209" s="14" customFormat="1">
      <c r="B209" s="265"/>
      <c r="C209" s="266"/>
      <c r="D209" s="245" t="s">
        <v>176</v>
      </c>
      <c r="E209" s="267" t="s">
        <v>1</v>
      </c>
      <c r="F209" s="268" t="s">
        <v>181</v>
      </c>
      <c r="G209" s="266"/>
      <c r="H209" s="269">
        <v>1430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AT209" s="275" t="s">
        <v>176</v>
      </c>
      <c r="AU209" s="275" t="s">
        <v>87</v>
      </c>
      <c r="AV209" s="14" t="s">
        <v>174</v>
      </c>
      <c r="AW209" s="14" t="s">
        <v>32</v>
      </c>
      <c r="AX209" s="14" t="s">
        <v>85</v>
      </c>
      <c r="AY209" s="275" t="s">
        <v>166</v>
      </c>
    </row>
    <row r="210" s="1" customFormat="1" ht="24" customHeight="1">
      <c r="B210" s="37"/>
      <c r="C210" s="230" t="s">
        <v>303</v>
      </c>
      <c r="D210" s="230" t="s">
        <v>169</v>
      </c>
      <c r="E210" s="231" t="s">
        <v>1146</v>
      </c>
      <c r="F210" s="232" t="s">
        <v>1147</v>
      </c>
      <c r="G210" s="233" t="s">
        <v>172</v>
      </c>
      <c r="H210" s="234">
        <v>2715</v>
      </c>
      <c r="I210" s="235"/>
      <c r="J210" s="236">
        <f>ROUND(I210*H210,2)</f>
        <v>0</v>
      </c>
      <c r="K210" s="232" t="s">
        <v>173</v>
      </c>
      <c r="L210" s="42"/>
      <c r="M210" s="237" t="s">
        <v>1</v>
      </c>
      <c r="N210" s="238" t="s">
        <v>43</v>
      </c>
      <c r="O210" s="85"/>
      <c r="P210" s="239">
        <f>O210*H210</f>
        <v>0</v>
      </c>
      <c r="Q210" s="239">
        <v>0.00020000000000000001</v>
      </c>
      <c r="R210" s="239">
        <f>Q210*H210</f>
        <v>0.54300000000000004</v>
      </c>
      <c r="S210" s="239">
        <v>0</v>
      </c>
      <c r="T210" s="240">
        <f>S210*H210</f>
        <v>0</v>
      </c>
      <c r="AR210" s="241" t="s">
        <v>219</v>
      </c>
      <c r="AT210" s="241" t="s">
        <v>169</v>
      </c>
      <c r="AU210" s="241" t="s">
        <v>87</v>
      </c>
      <c r="AY210" s="16" t="s">
        <v>166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6" t="s">
        <v>85</v>
      </c>
      <c r="BK210" s="242">
        <f>ROUND(I210*H210,2)</f>
        <v>0</v>
      </c>
      <c r="BL210" s="16" t="s">
        <v>219</v>
      </c>
      <c r="BM210" s="241" t="s">
        <v>1249</v>
      </c>
    </row>
    <row r="211" s="13" customFormat="1">
      <c r="B211" s="254"/>
      <c r="C211" s="255"/>
      <c r="D211" s="245" t="s">
        <v>176</v>
      </c>
      <c r="E211" s="256" t="s">
        <v>1</v>
      </c>
      <c r="F211" s="257" t="s">
        <v>1250</v>
      </c>
      <c r="G211" s="255"/>
      <c r="H211" s="258">
        <v>2715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AT211" s="264" t="s">
        <v>176</v>
      </c>
      <c r="AU211" s="264" t="s">
        <v>87</v>
      </c>
      <c r="AV211" s="13" t="s">
        <v>87</v>
      </c>
      <c r="AW211" s="13" t="s">
        <v>32</v>
      </c>
      <c r="AX211" s="13" t="s">
        <v>78</v>
      </c>
      <c r="AY211" s="264" t="s">
        <v>166</v>
      </c>
    </row>
    <row r="212" s="14" customFormat="1">
      <c r="B212" s="265"/>
      <c r="C212" s="266"/>
      <c r="D212" s="245" t="s">
        <v>176</v>
      </c>
      <c r="E212" s="267" t="s">
        <v>1</v>
      </c>
      <c r="F212" s="268" t="s">
        <v>181</v>
      </c>
      <c r="G212" s="266"/>
      <c r="H212" s="269">
        <v>2715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AT212" s="275" t="s">
        <v>176</v>
      </c>
      <c r="AU212" s="275" t="s">
        <v>87</v>
      </c>
      <c r="AV212" s="14" t="s">
        <v>174</v>
      </c>
      <c r="AW212" s="14" t="s">
        <v>32</v>
      </c>
      <c r="AX212" s="14" t="s">
        <v>85</v>
      </c>
      <c r="AY212" s="275" t="s">
        <v>166</v>
      </c>
    </row>
    <row r="213" s="1" customFormat="1" ht="24" customHeight="1">
      <c r="B213" s="37"/>
      <c r="C213" s="230" t="s">
        <v>478</v>
      </c>
      <c r="D213" s="230" t="s">
        <v>169</v>
      </c>
      <c r="E213" s="231" t="s">
        <v>1251</v>
      </c>
      <c r="F213" s="232" t="s">
        <v>1252</v>
      </c>
      <c r="G213" s="233" t="s">
        <v>172</v>
      </c>
      <c r="H213" s="234">
        <v>2715</v>
      </c>
      <c r="I213" s="235"/>
      <c r="J213" s="236">
        <f>ROUND(I213*H213,2)</f>
        <v>0</v>
      </c>
      <c r="K213" s="232" t="s">
        <v>173</v>
      </c>
      <c r="L213" s="42"/>
      <c r="M213" s="237" t="s">
        <v>1</v>
      </c>
      <c r="N213" s="238" t="s">
        <v>43</v>
      </c>
      <c r="O213" s="85"/>
      <c r="P213" s="239">
        <f>O213*H213</f>
        <v>0</v>
      </c>
      <c r="Q213" s="239">
        <v>0.00027</v>
      </c>
      <c r="R213" s="239">
        <f>Q213*H213</f>
        <v>0.73304999999999998</v>
      </c>
      <c r="S213" s="239">
        <v>0</v>
      </c>
      <c r="T213" s="240">
        <f>S213*H213</f>
        <v>0</v>
      </c>
      <c r="AR213" s="241" t="s">
        <v>219</v>
      </c>
      <c r="AT213" s="241" t="s">
        <v>169</v>
      </c>
      <c r="AU213" s="241" t="s">
        <v>87</v>
      </c>
      <c r="AY213" s="16" t="s">
        <v>166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6" t="s">
        <v>85</v>
      </c>
      <c r="BK213" s="242">
        <f>ROUND(I213*H213,2)</f>
        <v>0</v>
      </c>
      <c r="BL213" s="16" t="s">
        <v>219</v>
      </c>
      <c r="BM213" s="241" t="s">
        <v>1253</v>
      </c>
    </row>
    <row r="214" s="11" customFormat="1" ht="25.92" customHeight="1">
      <c r="B214" s="214"/>
      <c r="C214" s="215"/>
      <c r="D214" s="216" t="s">
        <v>77</v>
      </c>
      <c r="E214" s="217" t="s">
        <v>323</v>
      </c>
      <c r="F214" s="217" t="s">
        <v>324</v>
      </c>
      <c r="G214" s="215"/>
      <c r="H214" s="215"/>
      <c r="I214" s="218"/>
      <c r="J214" s="219">
        <f>BK214</f>
        <v>0</v>
      </c>
      <c r="K214" s="215"/>
      <c r="L214" s="220"/>
      <c r="M214" s="221"/>
      <c r="N214" s="222"/>
      <c r="O214" s="222"/>
      <c r="P214" s="223">
        <f>P215</f>
        <v>0</v>
      </c>
      <c r="Q214" s="222"/>
      <c r="R214" s="223">
        <f>R215</f>
        <v>0</v>
      </c>
      <c r="S214" s="222"/>
      <c r="T214" s="224">
        <f>T215</f>
        <v>0</v>
      </c>
      <c r="AR214" s="225" t="s">
        <v>198</v>
      </c>
      <c r="AT214" s="226" t="s">
        <v>77</v>
      </c>
      <c r="AU214" s="226" t="s">
        <v>78</v>
      </c>
      <c r="AY214" s="225" t="s">
        <v>166</v>
      </c>
      <c r="BK214" s="227">
        <f>BK215</f>
        <v>0</v>
      </c>
    </row>
    <row r="215" s="11" customFormat="1" ht="22.8" customHeight="1">
      <c r="B215" s="214"/>
      <c r="C215" s="215"/>
      <c r="D215" s="216" t="s">
        <v>77</v>
      </c>
      <c r="E215" s="228" t="s">
        <v>325</v>
      </c>
      <c r="F215" s="228" t="s">
        <v>323</v>
      </c>
      <c r="G215" s="215"/>
      <c r="H215" s="215"/>
      <c r="I215" s="218"/>
      <c r="J215" s="229">
        <f>BK215</f>
        <v>0</v>
      </c>
      <c r="K215" s="215"/>
      <c r="L215" s="220"/>
      <c r="M215" s="221"/>
      <c r="N215" s="222"/>
      <c r="O215" s="222"/>
      <c r="P215" s="223">
        <f>P216</f>
        <v>0</v>
      </c>
      <c r="Q215" s="222"/>
      <c r="R215" s="223">
        <f>R216</f>
        <v>0</v>
      </c>
      <c r="S215" s="222"/>
      <c r="T215" s="224">
        <f>T216</f>
        <v>0</v>
      </c>
      <c r="AR215" s="225" t="s">
        <v>198</v>
      </c>
      <c r="AT215" s="226" t="s">
        <v>77</v>
      </c>
      <c r="AU215" s="226" t="s">
        <v>85</v>
      </c>
      <c r="AY215" s="225" t="s">
        <v>166</v>
      </c>
      <c r="BK215" s="227">
        <f>BK216</f>
        <v>0</v>
      </c>
    </row>
    <row r="216" s="1" customFormat="1" ht="16.5" customHeight="1">
      <c r="B216" s="37"/>
      <c r="C216" s="230" t="s">
        <v>483</v>
      </c>
      <c r="D216" s="230" t="s">
        <v>169</v>
      </c>
      <c r="E216" s="231" t="s">
        <v>327</v>
      </c>
      <c r="F216" s="232" t="s">
        <v>328</v>
      </c>
      <c r="G216" s="233" t="s">
        <v>329</v>
      </c>
      <c r="H216" s="234">
        <v>1</v>
      </c>
      <c r="I216" s="235"/>
      <c r="J216" s="236">
        <f>ROUND(I216*H216,2)</f>
        <v>0</v>
      </c>
      <c r="K216" s="232" t="s">
        <v>173</v>
      </c>
      <c r="L216" s="42"/>
      <c r="M216" s="286" t="s">
        <v>1</v>
      </c>
      <c r="N216" s="287" t="s">
        <v>43</v>
      </c>
      <c r="O216" s="288"/>
      <c r="P216" s="289">
        <f>O216*H216</f>
        <v>0</v>
      </c>
      <c r="Q216" s="289">
        <v>0</v>
      </c>
      <c r="R216" s="289">
        <f>Q216*H216</f>
        <v>0</v>
      </c>
      <c r="S216" s="289">
        <v>0</v>
      </c>
      <c r="T216" s="290">
        <f>S216*H216</f>
        <v>0</v>
      </c>
      <c r="AR216" s="241" t="s">
        <v>330</v>
      </c>
      <c r="AT216" s="241" t="s">
        <v>169</v>
      </c>
      <c r="AU216" s="241" t="s">
        <v>87</v>
      </c>
      <c r="AY216" s="16" t="s">
        <v>166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6" t="s">
        <v>85</v>
      </c>
      <c r="BK216" s="242">
        <f>ROUND(I216*H216,2)</f>
        <v>0</v>
      </c>
      <c r="BL216" s="16" t="s">
        <v>330</v>
      </c>
      <c r="BM216" s="241" t="s">
        <v>1254</v>
      </c>
    </row>
    <row r="217" s="1" customFormat="1" ht="6.96" customHeight="1">
      <c r="B217" s="60"/>
      <c r="C217" s="61"/>
      <c r="D217" s="61"/>
      <c r="E217" s="61"/>
      <c r="F217" s="61"/>
      <c r="G217" s="61"/>
      <c r="H217" s="61"/>
      <c r="I217" s="181"/>
      <c r="J217" s="61"/>
      <c r="K217" s="61"/>
      <c r="L217" s="42"/>
    </row>
  </sheetData>
  <sheetProtection sheet="1" autoFilter="0" formatColumns="0" formatRows="0" objects="1" scenarios="1" spinCount="100000" saltValue="acCSWfHzmqDgTdd5CnRGkJ6oSf6If8VND0Aqq4dU7ebq2vCA+09cnTGJw5K93KEm4LpnJcv19ODsaYOMuGsfvw==" hashValue="81/OywPGUsZarqUSSzhLKydQzBaXolMC6Z2RIZzD4wqvhJCbPeLpF/doA77zhipFX9jcocT+mfqqzyrhgfMqTA==" algorithmName="SHA-512" password="CC35"/>
  <autoFilter ref="C131:K21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Petr</dc:creator>
  <cp:lastModifiedBy>Jan Petr</cp:lastModifiedBy>
  <dcterms:created xsi:type="dcterms:W3CDTF">2019-12-04T18:14:04Z</dcterms:created>
  <dcterms:modified xsi:type="dcterms:W3CDTF">2019-12-04T18:14:20Z</dcterms:modified>
</cp:coreProperties>
</file>