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19320" windowHeight="13995" activeTab="0"/>
  </bookViews>
  <sheets>
    <sheet name="Rekapitulace stavby" sheetId="1" r:id="rId1"/>
    <sheet name="SIL - Silnoproud" sheetId="2" r:id="rId2"/>
    <sheet name="SLP - Slaboproud" sheetId="3" r:id="rId3"/>
    <sheet name="Pokyny pro vyplnění" sheetId="4" r:id="rId4"/>
  </sheets>
  <definedNames>
    <definedName name="_xlnm._FilterDatabase" localSheetId="1" hidden="1">'SIL - Silnoproud'!$C$85:$K$85</definedName>
    <definedName name="_xlnm._FilterDatabase" localSheetId="2" hidden="1">'SLP - Slaboproud'!$C$77:$K$77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'SIL - Silnoproud'!$C$4:$J$36,'SIL - Silnoproud'!$C$42:$J$67,'SIL - Silnoproud'!$C$73:$K$169</definedName>
    <definedName name="_xlnm.Print_Area" localSheetId="2">'SLP - Slaboproud'!$C$4:$J$36,'SLP - Slaboproud'!$C$42:$J$59,'SLP - Slaboproud'!$C$65:$K$192</definedName>
    <definedName name="_xlnm.Print_Titles" localSheetId="0">'Rekapitulace stavby'!$49:$49</definedName>
    <definedName name="_xlnm.Print_Titles" localSheetId="1">'SIL - Silnoproud'!$85:$85</definedName>
    <definedName name="_xlnm.Print_Titles" localSheetId="2">'SLP - Slaboproud'!$77:$77</definedName>
  </definedNames>
  <calcPr calcId="145621"/>
</workbook>
</file>

<file path=xl/sharedStrings.xml><?xml version="1.0" encoding="utf-8"?>
<sst xmlns="http://schemas.openxmlformats.org/spreadsheetml/2006/main" count="3415" uniqueCount="938">
  <si>
    <t>Export VZ</t>
  </si>
  <si>
    <t>List obsahuje:</t>
  </si>
  <si>
    <t>3.0</t>
  </si>
  <si>
    <t>ZAMOK</t>
  </si>
  <si>
    <t>False</t>
  </si>
  <si>
    <t>{e52b4f47-0cbd-450e-aa82-a124df2432c4}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</si>
  <si>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</si>
  <si>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</si>
  <si>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</si>
  <si>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</si>
  <si>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</si>
  <si>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</si>
  <si>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</si>
  <si>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</si>
  <si>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UK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</si>
  <si>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</si>
  <si>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</si>
  <si>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údržba silnoproudých a slaboproudých systémů</t>
  </si>
  <si>
    <t>0,1</t>
  </si>
  <si>
    <t>KSO:</t>
  </si>
  <si>
    <t/>
  </si>
  <si>
    <t>CC-CZ:</t>
  </si>
  <si>
    <t>1</t>
  </si>
  <si>
    <t>Místo:</t>
  </si>
  <si>
    <t>Praha</t>
  </si>
  <si>
    <t>Datum:</t>
  </si>
  <si>
    <t>24.10.2016</t>
  </si>
  <si>
    <t>10</t>
  </si>
  <si>
    <t>100</t>
  </si>
  <si>
    <t>Zadavatel:</t>
  </si>
  <si>
    <t>IČ:</t>
  </si>
  <si>
    <t>00216208</t>
  </si>
  <si>
    <t>Univerzita Karlova</t>
  </si>
  <si>
    <t>DIČ:</t>
  </si>
  <si>
    <t>CZ00216208</t>
  </si>
  <si>
    <t>Uchazeč:</t>
  </si>
  <si>
    <t>Vyplň údaj</t>
  </si>
  <si>
    <t>Projektant: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</si>
  <si>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</si>
  <si>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</si>
  <si>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</si>
  <si>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</si>
  <si>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</si>
  <si>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</si>
  <si>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</si>
  <si>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</si>
  <si>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</si>
  <si>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</si>
  <si>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</si>
  <si>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</si>
  <si>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</si>
  <si>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</si>
  <si>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</si>
  <si>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</si>
  <si>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</si>
  <si>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</si>
  <si>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</si>
  <si>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</si>
  <si>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</si>
  <si>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</si>
  <si>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</si>
  <si>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</si>
  <si>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</si>
  <si>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</si>
  <si>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</si>
  <si>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</si>
  <si>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</si>
  <si>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</si>
  <si>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</si>
  <si>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</si>
  <si>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</si>
  <si>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</si>
  <si>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</si>
  <si>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</si>
  <si>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</si>
  <si>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</si>
  <si>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</si>
  <si>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</si>
  <si>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</si>
  <si>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</si>
  <si>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SIL</t>
  </si>
  <si>
    <t>Silnoproud</t>
  </si>
  <si>
    <t>STA</t>
  </si>
  <si>
    <t>{b9ae887e-7449-4d69-9159-31ba804075fa}</t>
  </si>
  <si>
    <t>2</t>
  </si>
  <si>
    <t>SLP</t>
  </si>
  <si>
    <t>Slaboproud</t>
  </si>
  <si>
    <t>{d5d7fcdf-d187-4d84-80df-82ae62b5a2d9}</t>
  </si>
  <si>
    <t>Zpět na list:</t>
  </si>
  <si>
    <t>KRYCÍ LIST SOUPISU</t>
  </si>
  <si>
    <t>Objekt:</t>
  </si>
  <si>
    <t>SIL - Silnoproud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</si>
  <si>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</si>
  <si>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</si>
  <si>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</si>
  <si>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</si>
  <si>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</si>
  <si>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</si>
  <si>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</si>
  <si>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</si>
  <si>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</si>
  <si>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</si>
  <si>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</si>
  <si>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</si>
  <si>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</si>
  <si>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</si>
  <si>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</si>
  <si>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</si>
  <si>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</si>
  <si>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</si>
  <si>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</si>
  <si>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</si>
  <si>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</si>
  <si>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</si>
  <si>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</si>
  <si>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</si>
  <si>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</si>
  <si>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</si>
  <si>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</si>
  <si>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</si>
  <si>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</si>
  <si>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</si>
  <si>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</si>
  <si>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</si>
  <si>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740</t>
  </si>
  <si>
    <t>Elektromontáže - zkoušky a revize</t>
  </si>
  <si>
    <t>K</t>
  </si>
  <si>
    <t>740991200</t>
  </si>
  <si>
    <t>Zkoušky a prohlídky elektrických rozvodů a zařízení celková prohlídka a vyhotovení revizní zprávy pro objem montážních prací přes 100 do 500 tis. Kč</t>
  </si>
  <si>
    <t>kus</t>
  </si>
  <si>
    <t>CS ÚRS 2016 02</t>
  </si>
  <si>
    <t>16</t>
  </si>
  <si>
    <t>1353268897</t>
  </si>
  <si>
    <t>742</t>
  </si>
  <si>
    <t>Elektromontáže - rozvodný systém</t>
  </si>
  <si>
    <t>742111100</t>
  </si>
  <si>
    <t>Montáž rozvodnic oceloplechových nebo plastových bez zapojení vodičů běžných, hmotnosti do 20 kg</t>
  </si>
  <si>
    <t>859603831</t>
  </si>
  <si>
    <t>3</t>
  </si>
  <si>
    <t>M</t>
  </si>
  <si>
    <t>357117240</t>
  </si>
  <si>
    <t>skříň přípojková plastová  pro koncové připojení (na zazdění) 6x100A</t>
  </si>
  <si>
    <t>32</t>
  </si>
  <si>
    <t>-619533346</t>
  </si>
  <si>
    <t>4</t>
  </si>
  <si>
    <t>357131010</t>
  </si>
  <si>
    <t>rozvodnice nástěnná, neprůhledné dveře, 1 řada, šířka 8 modulárních jednotek</t>
  </si>
  <si>
    <t>604994826</t>
  </si>
  <si>
    <t>P</t>
  </si>
  <si>
    <t>Poznámka k položce:
kód výrobku: 40578</t>
  </si>
  <si>
    <t>5</t>
  </si>
  <si>
    <t>357131310</t>
  </si>
  <si>
    <t>rozvodnice zapuštěná, neprůhledné dveře, 1 řada, šířka 8 modulárních jednotek</t>
  </si>
  <si>
    <t>1575159147</t>
  </si>
  <si>
    <t>Poznámka k položce:
kód výrobku: 40554</t>
  </si>
  <si>
    <t>6</t>
  </si>
  <si>
    <t>742231100</t>
  </si>
  <si>
    <t>Montáž rozváděčů skříňových nebo panelových bez zapojení vodičů dělitelných, hmotnosti jednoho pole do 200 kg</t>
  </si>
  <si>
    <t>-1609485363</t>
  </si>
  <si>
    <t>7</t>
  </si>
  <si>
    <t>742991110</t>
  </si>
  <si>
    <t>Zkoušky a prohlídky rozvodných zařízení kontrola rozváděčů nn, (1 pole) silových, hmotnosti do 200 kg</t>
  </si>
  <si>
    <t>1207098848</t>
  </si>
  <si>
    <t>743</t>
  </si>
  <si>
    <t>Elektromontáže - hrubá montáž</t>
  </si>
  <si>
    <t>8</t>
  </si>
  <si>
    <t>743111115</t>
  </si>
  <si>
    <t>Montáž trubek elektroinstalačních s nasunutím nebo našroubováním do krabic plastových tuhých, uložených pevně D 23 mm</t>
  </si>
  <si>
    <t>m</t>
  </si>
  <si>
    <t>734209357</t>
  </si>
  <si>
    <t>9</t>
  </si>
  <si>
    <t>743111215</t>
  </si>
  <si>
    <t>Montáž trubek elektroinstalačních s nasunutím nebo našroubováním do krabic plastových tuhých, uložených volně, D 23 mm</t>
  </si>
  <si>
    <t>977725147</t>
  </si>
  <si>
    <t>345710930</t>
  </si>
  <si>
    <t>trubka elektroinstalační tuhá z PVC D 22,1/25 mm, délka 3 m</t>
  </si>
  <si>
    <t>-1700527413</t>
  </si>
  <si>
    <t>Poznámka k položce:
EAN 8595057619081</t>
  </si>
  <si>
    <t>11</t>
  </si>
  <si>
    <t>743112315</t>
  </si>
  <si>
    <t>Montáž trubek elektroinstalačních s nasunutím nebo našroubováním do krabic plastových ohebných, uložených pod omítku, D 23 mm</t>
  </si>
  <si>
    <t>1856782746</t>
  </si>
  <si>
    <t>12</t>
  </si>
  <si>
    <t>345710630</t>
  </si>
  <si>
    <t>trubka elektroinstalační ohebná z PVC (ČSN) 2323</t>
  </si>
  <si>
    <t>128</t>
  </si>
  <si>
    <t>1855978782</t>
  </si>
  <si>
    <t>Poznámka k položce:
EAN 8595057600355</t>
  </si>
  <si>
    <t>13</t>
  </si>
  <si>
    <t>743311200</t>
  </si>
  <si>
    <t>Montáž lišt a kanálků elektroinstalačních se spojkami, ohyby a rohy a s nasunutím do krabic protahovacích, šířky do 40 mm</t>
  </si>
  <si>
    <t>1324584003</t>
  </si>
  <si>
    <t>14</t>
  </si>
  <si>
    <t>345718300</t>
  </si>
  <si>
    <t>lišta elektroinstalační hranatá bílá 40 x 20</t>
  </si>
  <si>
    <t>-1107927278</t>
  </si>
  <si>
    <t>743312120</t>
  </si>
  <si>
    <t>Montáž lišt a kanálků elektroinstalačních se spojkami, ohyby a rohy a s nasunutím do krabic vkládacích s víčkem, šířky do 40 mm</t>
  </si>
  <si>
    <t>1262907676</t>
  </si>
  <si>
    <t>743312922</t>
  </si>
  <si>
    <t>Montáž lišt a kanálků elektroinstalačních se spojkami, ohyby a rohy a s nasunutím do krabic doplňkové prvky protipožární utěsnění, šířky do 40 mm</t>
  </si>
  <si>
    <t>-2038347103</t>
  </si>
  <si>
    <t>17</t>
  </si>
  <si>
    <t>743411111</t>
  </si>
  <si>
    <t xml:space="preserve">Montáž krabic elektroinstalačních bez napojení na trubky a lišty, demontáže a montáže víčka a přístroje protahovacích nebo odbočných zapuštěných plastových kruhových </t>
  </si>
  <si>
    <t>1240297391</t>
  </si>
  <si>
    <t>18</t>
  </si>
  <si>
    <t>345715110</t>
  </si>
  <si>
    <t>krabice přístrojová instalační 500 V, D 69 mm x 30mm</t>
  </si>
  <si>
    <t>393443972</t>
  </si>
  <si>
    <t>Poznámka k položce:
EAN 8595057600089</t>
  </si>
  <si>
    <t>19</t>
  </si>
  <si>
    <t>743991100</t>
  </si>
  <si>
    <t>Měření zemních odporů zemniče</t>
  </si>
  <si>
    <t>-1239171202</t>
  </si>
  <si>
    <t>744</t>
  </si>
  <si>
    <t>Elektromontáže - rozvody vodičů měděných</t>
  </si>
  <si>
    <t>20</t>
  </si>
  <si>
    <t>744411220</t>
  </si>
  <si>
    <t>Montáž kabelů měděných do 1 kV bez ukončení, uložených pod omítku stěn sk. 2 - CYBY, CYKY, CYMY, NYM, počtu a průřezu žil 2x1,5 až 2,5 mm2, 3x1,5 mm2, 4x1,5 mm2</t>
  </si>
  <si>
    <t>629077590</t>
  </si>
  <si>
    <t>341110300</t>
  </si>
  <si>
    <t>kabel silový s Cu jádrem CYKY 3x1,5 mm2</t>
  </si>
  <si>
    <t>736673821</t>
  </si>
  <si>
    <t>Poznámka k položce:
obsah kovu [kg/m], Cu =0,044, Al =0</t>
  </si>
  <si>
    <t>22</t>
  </si>
  <si>
    <t>744411230</t>
  </si>
  <si>
    <t>Montáž kabelů měděných do 1 kV bez ukončení, uložených pod omítku stěn sk. 2 - CYBY, CYKY, CYMY, NYM, počtu a průřezu žil 2x4 až 6 mm2, 3x2,5 až 6 mm2, 4x2,5 až 4 mm2, 5x1,5 až 2,5 mm2, 7x1,5 až 2,5 mm2</t>
  </si>
  <si>
    <t>438564859</t>
  </si>
  <si>
    <t>23</t>
  </si>
  <si>
    <t>341110940</t>
  </si>
  <si>
    <t>kabel silový s Cu jádrem CYKY 5x2,5 mm2</t>
  </si>
  <si>
    <t>406662222</t>
  </si>
  <si>
    <t>Poznámka k položce:
obsah kovu [kg/m], Cu =0,123, Al =0</t>
  </si>
  <si>
    <t>746</t>
  </si>
  <si>
    <t>Elektromontáže - soubory pro vodiče</t>
  </si>
  <si>
    <t>24</t>
  </si>
  <si>
    <t>746211110</t>
  </si>
  <si>
    <t>Ukončení vodičů izolovaných s označením a zapojením v rozváděči nebo na přístroji, průřezu žíly do 2,5 mm2</t>
  </si>
  <si>
    <t>1556062984</t>
  </si>
  <si>
    <t>25</t>
  </si>
  <si>
    <t>746211120</t>
  </si>
  <si>
    <t>Ukončení vodičů izolovaných s označením a zapojením v rozváděči nebo na přístroji, průřezu žíly do 4 mm2</t>
  </si>
  <si>
    <t>430561231</t>
  </si>
  <si>
    <t>26</t>
  </si>
  <si>
    <t>746211130</t>
  </si>
  <si>
    <t>Ukončení vodičů izolovaných s označením a zapojením v rozváděči nebo na přístroji, průřezu žíly do 6 mm2</t>
  </si>
  <si>
    <t>721081880</t>
  </si>
  <si>
    <t>27</t>
  </si>
  <si>
    <t>746211170</t>
  </si>
  <si>
    <t>Ukončení vodičů izolovaných s označením a zapojením v rozváděči nebo na přístroji, průřezu žíly do 35 mm2</t>
  </si>
  <si>
    <t>-1040275927</t>
  </si>
  <si>
    <t>28</t>
  </si>
  <si>
    <t>746211220</t>
  </si>
  <si>
    <t>Ukončení vodičů izolovaných s označením a zapojením v rozváděči nebo na přístroji, průřezu žíly do 120 mm2</t>
  </si>
  <si>
    <t>-909767399</t>
  </si>
  <si>
    <t>29</t>
  </si>
  <si>
    <t>746211250</t>
  </si>
  <si>
    <t>Ukončení vodičů izolovaných s označením a zapojením v rozváděči nebo na přístroji, průřezu žíly do 240 mm2</t>
  </si>
  <si>
    <t>-2099005620</t>
  </si>
  <si>
    <t>747</t>
  </si>
  <si>
    <t>Elektromontáže - kompletace rozvodů</t>
  </si>
  <si>
    <t>30</t>
  </si>
  <si>
    <t>747111111</t>
  </si>
  <si>
    <t>Montáž spínačů jedno nebo dvoupólových nástěnných se zapojením vodičů, pro prostředí obyčejné nebo vlhké vypínačů, řazení 1-jednopólových</t>
  </si>
  <si>
    <t>-1761311953</t>
  </si>
  <si>
    <t>31</t>
  </si>
  <si>
    <t>345354000</t>
  </si>
  <si>
    <t>přístroj spínače jednopólového 10A 3558-A01340</t>
  </si>
  <si>
    <t>1416938767</t>
  </si>
  <si>
    <t>747111125</t>
  </si>
  <si>
    <t>Montáž spínačů jedno nebo dvoupólových nástěnných se zapojením vodičů, pro prostředí obyčejné nebo vlhké přepínačů, řazení 5-sériových</t>
  </si>
  <si>
    <t>912969225</t>
  </si>
  <si>
    <t>33</t>
  </si>
  <si>
    <t>345354050</t>
  </si>
  <si>
    <t>přístroj přepínače sériového 10A 3558-A05340</t>
  </si>
  <si>
    <t>388554147</t>
  </si>
  <si>
    <t>34</t>
  </si>
  <si>
    <t>747111126</t>
  </si>
  <si>
    <t>Montáž spínačů jedno nebo dvoupólových nástěnných se zapojením vodičů, pro prostředí obyčejné nebo vlhké přepínačů, řazení 6-střídavých</t>
  </si>
  <si>
    <t>-1185025904</t>
  </si>
  <si>
    <t>35</t>
  </si>
  <si>
    <t>345354060</t>
  </si>
  <si>
    <t>přístroj přepínače střídavého 10A 3558-A06340</t>
  </si>
  <si>
    <t>-1276051128</t>
  </si>
  <si>
    <t>36</t>
  </si>
  <si>
    <t>747161020</t>
  </si>
  <si>
    <t>Montáž zásuvek domovních se zapojením vodičů bezšroubové připojení polozapuštěných nebo zapuštěných 10/16 A, provedení 2P + PE dvojí zapojení pro průběžnou montáž</t>
  </si>
  <si>
    <t>-1255402870</t>
  </si>
  <si>
    <t>37</t>
  </si>
  <si>
    <t>345551030</t>
  </si>
  <si>
    <t>zásuvka 1násobná 16A bílý, slonová kost</t>
  </si>
  <si>
    <t>528739302</t>
  </si>
  <si>
    <t>748</t>
  </si>
  <si>
    <t>Elektromontáže - osvětlovací zařízení a svítidla</t>
  </si>
  <si>
    <t>38</t>
  </si>
  <si>
    <t>748111112</t>
  </si>
  <si>
    <t>Montáž svítidel žárovkových se zapojením vodičů bytových nebo společenských místností stropních přisazených 1 zdroj se sklem</t>
  </si>
  <si>
    <t>-1773081304</t>
  </si>
  <si>
    <t>39</t>
  </si>
  <si>
    <t>348121100</t>
  </si>
  <si>
    <t>svítidlo zářivkové nástěnné, 1x11W, IP43</t>
  </si>
  <si>
    <t>-629118812</t>
  </si>
  <si>
    <t>Poznámka k položce:
Těleso i kryt jsou vyrobeny z plastového materiálu PC ( polykarbonát).EAN 8592040015455, EAN 8592040015455, indukční předřadník.</t>
  </si>
  <si>
    <t>40</t>
  </si>
  <si>
    <t>748111212</t>
  </si>
  <si>
    <t>Montáž svítidel žárovkových se zapojením vodičů bytových nebo společenských místností nástěnných přisazených 1 zdroj se sklem</t>
  </si>
  <si>
    <t>1219964898</t>
  </si>
  <si>
    <t>41</t>
  </si>
  <si>
    <t>348121120</t>
  </si>
  <si>
    <t>svítidlo zářivkové nástěnné s vypínačem 1x11W, IP20</t>
  </si>
  <si>
    <t>706339781</t>
  </si>
  <si>
    <t>42</t>
  </si>
  <si>
    <t>748121114</t>
  </si>
  <si>
    <t>Montáž svítidel zářivkových se zapojením vodičů bytových nebo společenských místností stropních přisazených 2 zdroje s krytem</t>
  </si>
  <si>
    <t>1733415464</t>
  </si>
  <si>
    <t>43</t>
  </si>
  <si>
    <t>348237420</t>
  </si>
  <si>
    <t>svítidlo zářivkové interiérové s kompenzací, barva bílá, 2x58W, délka 2070 mm</t>
  </si>
  <si>
    <t>1769172807</t>
  </si>
  <si>
    <t>Práce a dodávky M</t>
  </si>
  <si>
    <t>21-M</t>
  </si>
  <si>
    <t>Elektromontáže</t>
  </si>
  <si>
    <t>44</t>
  </si>
  <si>
    <t>210290033</t>
  </si>
  <si>
    <t>Zjištění závad a poruch silnoproudé instalace v objektech ve vojenských objektech, školách, školkách, hotelech apod., s příslušenstvím podle počtu místností připojených na 1 okruh a vyřazených z provozu přes 5 místností</t>
  </si>
  <si>
    <t>64</t>
  </si>
  <si>
    <t>1124830448</t>
  </si>
  <si>
    <t>45</t>
  </si>
  <si>
    <t>210290115</t>
  </si>
  <si>
    <t>Zjištění závady spínacích přístrojů schodišťového automatu 10 A</t>
  </si>
  <si>
    <t>-773022876</t>
  </si>
  <si>
    <t>46</t>
  </si>
  <si>
    <t>210290121</t>
  </si>
  <si>
    <t>Zjištění závady u svítidel zářivkových pro prostředí obyčejné jednotrubicových</t>
  </si>
  <si>
    <t>-87193565</t>
  </si>
  <si>
    <t>47</t>
  </si>
  <si>
    <t>210290122</t>
  </si>
  <si>
    <t>Zjištění závady u svítidel zářivkových pro prostředí obyčejné dvojtrubicových</t>
  </si>
  <si>
    <t>1694671771</t>
  </si>
  <si>
    <t>48</t>
  </si>
  <si>
    <t>210290142</t>
  </si>
  <si>
    <t>Zjištění závady u spotřebičů tepelných bez montáže náhradních dílů akumulačních ohřívačů vody</t>
  </si>
  <si>
    <t>-787894683</t>
  </si>
  <si>
    <t>49</t>
  </si>
  <si>
    <t>210290144</t>
  </si>
  <si>
    <t>Zjištění závady u spotřebičů tepelných bez montáže náhradních dílů elektrických sporáků a ostatních tepelných spotřebičů přes 5,5 kW</t>
  </si>
  <si>
    <t>-1292045626</t>
  </si>
  <si>
    <t>50</t>
  </si>
  <si>
    <t>210290451</t>
  </si>
  <si>
    <t>Výměna částí jistících přístrojů s přezkoušením správnosti dotyku nahrazených pojistkových hlavic včetně vyšroubování starých poškozených hlavic a zašroubování nových velikosti hlavice do 25 A</t>
  </si>
  <si>
    <t>-1777487720</t>
  </si>
  <si>
    <t>51</t>
  </si>
  <si>
    <t>210290462</t>
  </si>
  <si>
    <t>Výměna částí jistících přístrojů pojistkových vložek (patron) včetně potřebné manipulace s pojistkovou hlavicí vyjmutí vadné vložky a vložení nové, velikosti do 63 A</t>
  </si>
  <si>
    <t>2078191955</t>
  </si>
  <si>
    <t>52</t>
  </si>
  <si>
    <t>210290481</t>
  </si>
  <si>
    <t>Výměna částí jistících přístrojů pojistkových vložek – nožových do 400 A</t>
  </si>
  <si>
    <t>-521433864</t>
  </si>
  <si>
    <t>53</t>
  </si>
  <si>
    <t>210290551</t>
  </si>
  <si>
    <t>Výměna částí svítidel s připojením a přezkoušením nahrazených materiálů zapalovačů (startérů) 20 až 80 W</t>
  </si>
  <si>
    <t>2082473705</t>
  </si>
  <si>
    <t>54</t>
  </si>
  <si>
    <t>210290592</t>
  </si>
  <si>
    <t>Výměna součástí spotřebičů s demontáží poškozených součástí a namontováním nových a s konečným vyzkoušením trubic zářivkových u svítidel uzavřených</t>
  </si>
  <si>
    <t>-1730111653</t>
  </si>
  <si>
    <t>55</t>
  </si>
  <si>
    <t>347510140</t>
  </si>
  <si>
    <t>zářivka lineární 36W G13 denní bílá</t>
  </si>
  <si>
    <t>740997284</t>
  </si>
  <si>
    <t>56</t>
  </si>
  <si>
    <t>210292011</t>
  </si>
  <si>
    <t>Manipulace na stávajícím vedení změření zemního odporu s demontáží proměřením a opětovným smontováním svorky zkušební svorky</t>
  </si>
  <si>
    <t>2027026986</t>
  </si>
  <si>
    <t>57</t>
  </si>
  <si>
    <t>210292014</t>
  </si>
  <si>
    <t>Manipulace na stávajícím vedení zjištění izolačního stavu měřícím přístrojem v bytových a občanských budovách (KSO 801 a 803) za každý vývod elektrického okruhu</t>
  </si>
  <si>
    <t>-1169023127</t>
  </si>
  <si>
    <t>58</t>
  </si>
  <si>
    <t>210292019</t>
  </si>
  <si>
    <t>Manipulace na stávajícím vedení zjištění izolačního stavu měřícím přístrojem přezkoušení stoupajících hlavních vedení s prozvoněním a označením barvou v jedné rozvodné skříni</t>
  </si>
  <si>
    <t>-2080713086</t>
  </si>
  <si>
    <t>59</t>
  </si>
  <si>
    <t>210292020</t>
  </si>
  <si>
    <t>Manipulace na stávajícím vedení zjištění izolačního stavu měřícím přístrojem zjištění vadných pojistek hlavního přívodu v domovní skříni</t>
  </si>
  <si>
    <t>-1152220220</t>
  </si>
  <si>
    <t>60</t>
  </si>
  <si>
    <t>210292021</t>
  </si>
  <si>
    <t>Manipulace na stávajícím vedení sfázování žil kabelů a vedení určení sledů fází při různých napájecích zdrojích s prozvoněním a vzájemným sesouhlasením a označením vodičů vedení nebo žil kabelů před odměřováním a formováním vodičů, opětovným prozvoněním a přezkoušením do 4 žil</t>
  </si>
  <si>
    <t>1111141568</t>
  </si>
  <si>
    <t>61</t>
  </si>
  <si>
    <t>210293001</t>
  </si>
  <si>
    <t>Údržba hromosvodů vyrovnání stávajících svodových vodičů</t>
  </si>
  <si>
    <t>-604833048</t>
  </si>
  <si>
    <t>62</t>
  </si>
  <si>
    <t>210293011</t>
  </si>
  <si>
    <t>Údržba hromosvodů nátěry částí hromosvodných zařízení (odrezivění, očistění, základní a vrchní nátěr) svodových vodičů včetně podpěr a svorek</t>
  </si>
  <si>
    <t>-1283469813</t>
  </si>
  <si>
    <t>63</t>
  </si>
  <si>
    <t>210293012</t>
  </si>
  <si>
    <t>Údržba hromosvodů nátěry částí hromosvodných zařízení (odrezivění, očistění, základní a vrchní nátěr) jímacích tyčí včetně držáků a ochranné stříšky</t>
  </si>
  <si>
    <t>-1265346829</t>
  </si>
  <si>
    <t>210293013</t>
  </si>
  <si>
    <t>Údržba hromosvodů nátěry částí hromosvodných zařízení (odrezivění, očistění, základní a vrchní nátěr) ochranného úhelníku nebo trubky</t>
  </si>
  <si>
    <t>-2122092169</t>
  </si>
  <si>
    <t>SLP - Slaboproud</t>
  </si>
  <si>
    <t xml:space="preserve">    22-M - Montáže technologických zařízení pro dopravní stavby</t>
  </si>
  <si>
    <t>22-M</t>
  </si>
  <si>
    <t>Montáže technologických zařízení pro dopravní stavby</t>
  </si>
  <si>
    <t>220260045</t>
  </si>
  <si>
    <t>Montáž krabice včetně upevnění krabice, vytvoření potřebných otvorů pro trubky, vodiče, zavíčkování typu na povrchu</t>
  </si>
  <si>
    <t>-493851917</t>
  </si>
  <si>
    <t>PSC</t>
  </si>
  <si>
    <t xml:space="preserve">Poznámka k souboru cen:
1. V cenách 220 26-0025 až -0053 nejsou započteny náklady na: a) dodávku krabice, b) dodávku svorek, c) zapojení vodičů. </t>
  </si>
  <si>
    <t>345715190</t>
  </si>
  <si>
    <t>krabice univerzální odbočná z PH s víčkem, D 73,5 mm x 43 mm</t>
  </si>
  <si>
    <t>2013073908</t>
  </si>
  <si>
    <t>220260112</t>
  </si>
  <si>
    <t>Odvíčkování a zavíčkování krabice s víčkem na dva šrouby</t>
  </si>
  <si>
    <t>24317833</t>
  </si>
  <si>
    <t>220260113</t>
  </si>
  <si>
    <t>Odvíčkování a zavíčkování krabice s víčkem na čtyři šrouby</t>
  </si>
  <si>
    <t>1125090251</t>
  </si>
  <si>
    <t>220260543</t>
  </si>
  <si>
    <t>Montáž trubky elektroinstalační včetně napojení do krabic, montáže vývodek připevněná příchytkami na povrchu do D 29</t>
  </si>
  <si>
    <t>-1465733324</t>
  </si>
  <si>
    <t xml:space="preserve">Poznámka k souboru cen:
1. V cenách 220 26-0535 až -0555 nejsou započteny náklady na: a) dodávku krabic, b) dodávku trubky, c) dodávku nosné konstrukce. </t>
  </si>
  <si>
    <t>1689901925</t>
  </si>
  <si>
    <t>220260545</t>
  </si>
  <si>
    <t>Montáž trubky elektroinstalační včetně napojení do krabic, montáže vývodek připevněná příchytkami na povrchu přes D 29</t>
  </si>
  <si>
    <t>-1678241307</t>
  </si>
  <si>
    <t>345710950</t>
  </si>
  <si>
    <t>trubka elektroinstalační tuhá z PVC D 36,6/40 mm, délka 3 m</t>
  </si>
  <si>
    <t>1604110423</t>
  </si>
  <si>
    <t>220260721</t>
  </si>
  <si>
    <t>Montáž žlabu kabelového děrovaný nebo neděrovaný včetně montáže kolen, T-kusů na předem připravené upevňovací body, uzavření víka 62/50 mm</t>
  </si>
  <si>
    <t>-1077264998</t>
  </si>
  <si>
    <t xml:space="preserve">Poznámka k souboru cen:
1. V cenách 220 26-0721 až -0732 nejsou započteny náklady na dodávku kabelového žlabu. </t>
  </si>
  <si>
    <t>345754910</t>
  </si>
  <si>
    <t>žlab kabelový pozinkovaný 2m/ks 50X62</t>
  </si>
  <si>
    <t>-2135844683</t>
  </si>
  <si>
    <t>220260732</t>
  </si>
  <si>
    <t>Montáž žlabu kabelového z PVC včetně montáže na předem připravené upevňovací body, uzavření víka 40/60 nebo 60/60 mm</t>
  </si>
  <si>
    <t>-127439765</t>
  </si>
  <si>
    <t>345718310</t>
  </si>
  <si>
    <t>lišta elektroinstalační hranatá bílá 40 x 40</t>
  </si>
  <si>
    <t>1437940988</t>
  </si>
  <si>
    <t>220261103</t>
  </si>
  <si>
    <t>Konstrukce pro přístroje a zařízení včetně nařezání materiálu, jeho sestavení, montáže, provedení nátěru, připevnění na připevňovací body ocelová do 50 kg</t>
  </si>
  <si>
    <t>-2137799452</t>
  </si>
  <si>
    <t>220261601</t>
  </si>
  <si>
    <t>Zhotovení otvorů profilových do 100 x 100 mm</t>
  </si>
  <si>
    <t>-2101309508</t>
  </si>
  <si>
    <t>220261603</t>
  </si>
  <si>
    <t>Zhotovení otvorů profilových do 200 x 200 mm</t>
  </si>
  <si>
    <t>-830481299</t>
  </si>
  <si>
    <t>220261611</t>
  </si>
  <si>
    <t>Zhotovení otvorů kruhových, průměru do 100 mm</t>
  </si>
  <si>
    <t>-2018648494</t>
  </si>
  <si>
    <t>220261613</t>
  </si>
  <si>
    <t>Zhotovení otvorů kruhových, průměru do 200 mm</t>
  </si>
  <si>
    <t>-663627891</t>
  </si>
  <si>
    <t>220261633</t>
  </si>
  <si>
    <t>Osazení hmoždinky včetně vyvrtání díry, vyčištění, zatlačení hmoždinky do otvoru do zdi z tvrdě pálených cihel nebo měkkého kamene</t>
  </si>
  <si>
    <t>1162480480</t>
  </si>
  <si>
    <t xml:space="preserve">Poznámka k souboru cen:
1. V cenách 220 26-1623 až-1643 není započten náklad na dodávku hmoždinky. </t>
  </si>
  <si>
    <t>562810710</t>
  </si>
  <si>
    <t>hmoždinka univerzální 8x40mm PE</t>
  </si>
  <si>
    <t>tis kus</t>
  </si>
  <si>
    <t>-1672598260</t>
  </si>
  <si>
    <t>220270242</t>
  </si>
  <si>
    <t>Montáž vodiče sdělovacího izolovaného pro vnitřní instalaci včetně zatažení vodičů do trubek nebo lišt, montáž, manipulace s vodičem uložený do trubkovodu nebo lišty U do 4 x 0,8 mm</t>
  </si>
  <si>
    <t>792983638</t>
  </si>
  <si>
    <t xml:space="preserve">Poznámka k souboru cen:
1. V ceně 220 27-0242 není započten náklad na dodávku vodiče. </t>
  </si>
  <si>
    <t>341215820</t>
  </si>
  <si>
    <t>kabel sdělovací JQTQ 4x0,8 mm</t>
  </si>
  <si>
    <t>1686735729</t>
  </si>
  <si>
    <t>220271621</t>
  </si>
  <si>
    <t>Pocínování sdělovacích vodičů a silnoproudých šňůr v krabici</t>
  </si>
  <si>
    <t>1237224366</t>
  </si>
  <si>
    <t>220280206</t>
  </si>
  <si>
    <t>Montáž kabelu uloženého v trubkách nebo v lištách včetně odvinutí kabelu z bubnu, natáhnutí, odříznutí, zaizolování a zatažení do trubek nebo lišt, pročištění trubky, prozvonění a označení kabelu SEKU, SYKY do vnějšího průměru 7,0 mm</t>
  </si>
  <si>
    <t>-157787647</t>
  </si>
  <si>
    <t xml:space="preserve">Poznámka k souboru cen:
1. V ceně 220 28-0206 až -0225 nejsou započteny náklady na: a) odvíčkování a zavíčkování, b) dodávku kabelu. </t>
  </si>
  <si>
    <t>341210480</t>
  </si>
  <si>
    <t>kabel sdělovací s Cu jádrem SYKFY 4x2x0,5 mm</t>
  </si>
  <si>
    <t>206145320</t>
  </si>
  <si>
    <t>220280536</t>
  </si>
  <si>
    <t>Montáž kabelu uloženého na kabelovou lávku nebo do žlabu včetně odvinutí, naměření, položení kabelu na lávku nebo do žlabu s uchycením v ohybech a zakrytí žlabu, zaizolování konců kabelu, prozvonění a označení SYKFY 30 x 3 x 0,5 mm</t>
  </si>
  <si>
    <t>422096481</t>
  </si>
  <si>
    <t xml:space="preserve">Poznámka k souboru cen:
1. V ceně 220 28-0536 není započten náklad na dodávku kabelu. </t>
  </si>
  <si>
    <t>341210750</t>
  </si>
  <si>
    <t>kabel sdělovací s Cu jádrem SYKFY 30x2x0,5 mm</t>
  </si>
  <si>
    <t>529798687</t>
  </si>
  <si>
    <t>220281001</t>
  </si>
  <si>
    <t>Montáž kabelu úložného na připravený kabelový rošt včetně odměření kabelu, položení, urovnání a vyvázání na rošt o váze do 0,5 kg/m</t>
  </si>
  <si>
    <t>235271472</t>
  </si>
  <si>
    <t xml:space="preserve">Poznámka k souboru cen:
1. V cenách 220 28-1001 až -1009 není započten náklad na dodávku kabelu. </t>
  </si>
  <si>
    <t>341210500</t>
  </si>
  <si>
    <t>kabel sdělovací s Cu jádrem SYKFY 5x2x0,5 mm</t>
  </si>
  <si>
    <t>477087872</t>
  </si>
  <si>
    <t>220300702</t>
  </si>
  <si>
    <t>Ukončení stíněného kabelu v zařízení EZS a EPS na kabelech do 5 P 0,5</t>
  </si>
  <si>
    <t>-721242256</t>
  </si>
  <si>
    <t xml:space="preserve">Poznámka k souboru cen:
1. V cenách 220 30-0701 až -0703 nejsou započteny náklady na dodávku kabelu. </t>
  </si>
  <si>
    <t>341210150</t>
  </si>
  <si>
    <t>kabel sdělovací s Cu jádrem SYKY 4x2x0,5 mm</t>
  </si>
  <si>
    <t>-719030840</t>
  </si>
  <si>
    <t>220301012</t>
  </si>
  <si>
    <t>Montáž lišty včetně odřezání, provrtání, uchycení elektroinstační vkládací typu LV</t>
  </si>
  <si>
    <t>921188663</t>
  </si>
  <si>
    <t xml:space="preserve">Poznámka k souboru cen:
1. V cenách 220 30-1022 až -1032 není započten náklad na dodávku lišty. </t>
  </si>
  <si>
    <t>-1825533391</t>
  </si>
  <si>
    <t>220301201</t>
  </si>
  <si>
    <t>Montáž zásuvky telefonní včetně přípravných a pomocných prací a zapojení vodičů čtyřpólové pod omítku</t>
  </si>
  <si>
    <t>-1193152727</t>
  </si>
  <si>
    <t xml:space="preserve">Poznámka k souboru cen:
1. V cenách 220 30-1201 až -1202 není započten náklad na dodávku zásuvky. </t>
  </si>
  <si>
    <t>374512330</t>
  </si>
  <si>
    <t>zásuvka telefonní slonová kost</t>
  </si>
  <si>
    <t>358167964</t>
  </si>
  <si>
    <t>220301202</t>
  </si>
  <si>
    <t>Montáž zásuvky telefonní včetně přípravných a pomocných prací a zapojení vodičů čtyřpólové na povrchu</t>
  </si>
  <si>
    <t>-403048925</t>
  </si>
  <si>
    <t>374512300</t>
  </si>
  <si>
    <t>zásuvka telefonní bílá</t>
  </si>
  <si>
    <t>306469672</t>
  </si>
  <si>
    <t>220310001</t>
  </si>
  <si>
    <t>Montáž zařízení pro magnetické karty snímače magnetické karty na stěnu</t>
  </si>
  <si>
    <t>-1124951609</t>
  </si>
  <si>
    <t>374000001</t>
  </si>
  <si>
    <t>RFID čtečka na omítku</t>
  </si>
  <si>
    <t>-1487224253</t>
  </si>
  <si>
    <t>220310002</t>
  </si>
  <si>
    <t>Montáž zařízení pro magnetické karty snímače magnetické karty na stojan</t>
  </si>
  <si>
    <t>-30447057</t>
  </si>
  <si>
    <t>374000002</t>
  </si>
  <si>
    <t>RFID čtečka na sloup - úzká</t>
  </si>
  <si>
    <t>1277811526</t>
  </si>
  <si>
    <t>220310003</t>
  </si>
  <si>
    <t>Montáž zařízení pro magnetické karty snímače magnetické karty s tastaturou a displejem na stěnu</t>
  </si>
  <si>
    <t>1571333796</t>
  </si>
  <si>
    <t>374000003</t>
  </si>
  <si>
    <t>Docházkový terminál</t>
  </si>
  <si>
    <t>-1790090109</t>
  </si>
  <si>
    <t>220310007</t>
  </si>
  <si>
    <t xml:space="preserve">Montáž zařízení pro magnetické karty snímače magnetické karty paralelní signalizace magnetického kontaktu </t>
  </si>
  <si>
    <t>-248040555</t>
  </si>
  <si>
    <t>374000004</t>
  </si>
  <si>
    <t>Magnetický kontakt dveřní na povrch</t>
  </si>
  <si>
    <t>587195740</t>
  </si>
  <si>
    <t>220310008</t>
  </si>
  <si>
    <t>Montáž zařízení pro magnetické karty snímače magnetické karty paralelní signalizace zálohovaného zdroje</t>
  </si>
  <si>
    <t>702409186</t>
  </si>
  <si>
    <t>220321771</t>
  </si>
  <si>
    <t>Revize zařízení EZS včetně přezkoušení funkce, vyvážení smyček, nastavení smyček a čidel, vypracování protokolu o revizi v rozsahu 1 ústředny</t>
  </si>
  <si>
    <t>9124638</t>
  </si>
  <si>
    <t>220321775</t>
  </si>
  <si>
    <t>Revize infrazávory zařízení EZS vysílače a přijímače</t>
  </si>
  <si>
    <t>-695364614</t>
  </si>
  <si>
    <t>220322001</t>
  </si>
  <si>
    <t>Montáž zabezpečovací ústředny EZS</t>
  </si>
  <si>
    <t>-803312342</t>
  </si>
  <si>
    <t>374000005</t>
  </si>
  <si>
    <t>Ústředna EZS</t>
  </si>
  <si>
    <t>1324246335</t>
  </si>
  <si>
    <t>220322002</t>
  </si>
  <si>
    <t>Montáž součástí EZS čidla, snímače nebo sirény</t>
  </si>
  <si>
    <t>1522077681</t>
  </si>
  <si>
    <t>374000006</t>
  </si>
  <si>
    <t>PIR detektor</t>
  </si>
  <si>
    <t>67792864</t>
  </si>
  <si>
    <t>374000007</t>
  </si>
  <si>
    <t>Magnetický kontakt dveřní zapuštěný</t>
  </si>
  <si>
    <t>2063884203</t>
  </si>
  <si>
    <t>374000008</t>
  </si>
  <si>
    <t>Siréna piezo</t>
  </si>
  <si>
    <t>410021246</t>
  </si>
  <si>
    <t>220322003</t>
  </si>
  <si>
    <t>Montáž součástí EZS klávesnice nebo tabla</t>
  </si>
  <si>
    <t>-1104911007</t>
  </si>
  <si>
    <t>374000009</t>
  </si>
  <si>
    <t>Ovládací klávesnice LCD</t>
  </si>
  <si>
    <t>-1593693826</t>
  </si>
  <si>
    <t>220322004</t>
  </si>
  <si>
    <t>Montáž součástí EZS rozvodné kompaktní krabice</t>
  </si>
  <si>
    <t>853003143</t>
  </si>
  <si>
    <t>374000010</t>
  </si>
  <si>
    <t>Krabice instalační s tamper kontaktem</t>
  </si>
  <si>
    <t>-803871480</t>
  </si>
  <si>
    <t>220322006</t>
  </si>
  <si>
    <t>Montáž součástí EZS koncentrátoru s napáječem</t>
  </si>
  <si>
    <t>1027334900</t>
  </si>
  <si>
    <t>374000011</t>
  </si>
  <si>
    <t>Koncentrátor 8 smyček</t>
  </si>
  <si>
    <t>37664677</t>
  </si>
  <si>
    <t>220322007</t>
  </si>
  <si>
    <t>Montáž komunikačního modulu univerzální nebo multifunkční nebo USD</t>
  </si>
  <si>
    <t>-672501521</t>
  </si>
  <si>
    <t>374000012</t>
  </si>
  <si>
    <t>Komunikátor telefonní pro EZS</t>
  </si>
  <si>
    <t>1421201324</t>
  </si>
  <si>
    <t>220322008</t>
  </si>
  <si>
    <t>Montáž komunikačního modulu konfigurace a nastavení</t>
  </si>
  <si>
    <t>-2061133651</t>
  </si>
  <si>
    <t>220322009</t>
  </si>
  <si>
    <t>Uvedení do provozu systém pro EZS oživení a nastavení</t>
  </si>
  <si>
    <t>-1420425786</t>
  </si>
  <si>
    <t>220322010</t>
  </si>
  <si>
    <t>Uvedení do provozu systém pro EZS naprogramování ústředny EZS</t>
  </si>
  <si>
    <t>-568477591</t>
  </si>
  <si>
    <t>65</t>
  </si>
  <si>
    <t>220322011</t>
  </si>
  <si>
    <t>Uvedení do provozu systém pro EZS zaškolení obsluhy pro systém EZS</t>
  </si>
  <si>
    <t>1209408363</t>
  </si>
  <si>
    <t>66</t>
  </si>
  <si>
    <t>220322012</t>
  </si>
  <si>
    <t>Uvedení do provozu systém pro EZS vyhotovení protokolu o funkční zkoušce EZS</t>
  </si>
  <si>
    <t>1969663063</t>
  </si>
  <si>
    <t>67</t>
  </si>
  <si>
    <t>220322013</t>
  </si>
  <si>
    <t>Uvedení do provozu systém pro EZS vizualizace na PC pro dálkovou správu dat EZS za 1 železniční stanici</t>
  </si>
  <si>
    <t>804479420</t>
  </si>
  <si>
    <t>68</t>
  </si>
  <si>
    <t>220330394</t>
  </si>
  <si>
    <t>Revize požární ústředny EPS</t>
  </si>
  <si>
    <t>-451713169</t>
  </si>
  <si>
    <t>69</t>
  </si>
  <si>
    <t>220331001</t>
  </si>
  <si>
    <t>Montáž požární ústředny EPS</t>
  </si>
  <si>
    <t>-150674979</t>
  </si>
  <si>
    <t>70</t>
  </si>
  <si>
    <t>374000013</t>
  </si>
  <si>
    <t>Ústředna EPS</t>
  </si>
  <si>
    <t>-1605174267</t>
  </si>
  <si>
    <t>71</t>
  </si>
  <si>
    <t>220331002</t>
  </si>
  <si>
    <t>Montáž součástí pro EPS hlásiče, tlačítka, sirény nebo majáku</t>
  </si>
  <si>
    <t>-1837963961</t>
  </si>
  <si>
    <t>72</t>
  </si>
  <si>
    <t>374000014</t>
  </si>
  <si>
    <t>Detektor kouře</t>
  </si>
  <si>
    <t>-218773783</t>
  </si>
  <si>
    <t>73</t>
  </si>
  <si>
    <t>374000015</t>
  </si>
  <si>
    <t>Detektor termodiferenciální</t>
  </si>
  <si>
    <t>-613955066</t>
  </si>
  <si>
    <t>74</t>
  </si>
  <si>
    <t>347000016</t>
  </si>
  <si>
    <t>Požární tlačítko</t>
  </si>
  <si>
    <t>1809781008</t>
  </si>
  <si>
    <t>75</t>
  </si>
  <si>
    <t>347000017</t>
  </si>
  <si>
    <t>Siréna</t>
  </si>
  <si>
    <t>-38280974</t>
  </si>
  <si>
    <t>76</t>
  </si>
  <si>
    <t>347000018</t>
  </si>
  <si>
    <t>Maják zábleskový</t>
  </si>
  <si>
    <t>-1231972519</t>
  </si>
  <si>
    <t>77</t>
  </si>
  <si>
    <t>220331003</t>
  </si>
  <si>
    <t>Montáž součástí pro EPS přípojných zařízení EPS</t>
  </si>
  <si>
    <t>2083262486</t>
  </si>
  <si>
    <t>78</t>
  </si>
  <si>
    <t>220331004</t>
  </si>
  <si>
    <t>Uvedení do provozu systém pro EPS oživení a nastavení a přezkoušení systému EPS</t>
  </si>
  <si>
    <t>-1912675984</t>
  </si>
  <si>
    <t>79</t>
  </si>
  <si>
    <t>220331005</t>
  </si>
  <si>
    <t>Uvedení do provozu systém pro EPS naprogramování ústředny EPS jedné adresy</t>
  </si>
  <si>
    <t>430692678</t>
  </si>
  <si>
    <t>80</t>
  </si>
  <si>
    <t>220331006</t>
  </si>
  <si>
    <t>Uvedení do provozu systém pro EPS zaškolení obsluhy pro systém EPS</t>
  </si>
  <si>
    <t>-952024136</t>
  </si>
  <si>
    <t>81</t>
  </si>
  <si>
    <t>220331007</t>
  </si>
  <si>
    <t>Uvedení do provozu systém pro EPS vyhotovení protokolu o funkční zkoušce EPS</t>
  </si>
  <si>
    <t>635385098</t>
  </si>
  <si>
    <t>82</t>
  </si>
  <si>
    <t>220450002</t>
  </si>
  <si>
    <t>Montáž switche datového</t>
  </si>
  <si>
    <t>-852481012</t>
  </si>
  <si>
    <t>83</t>
  </si>
  <si>
    <t>374000019</t>
  </si>
  <si>
    <t>Switch datový 24p 10/100/1000 Mb/s</t>
  </si>
  <si>
    <t>349229729</t>
  </si>
  <si>
    <t>84</t>
  </si>
  <si>
    <t>220450007</t>
  </si>
  <si>
    <t>Montáž datové skříně rack</t>
  </si>
  <si>
    <t>-850464720</t>
  </si>
  <si>
    <t>85</t>
  </si>
  <si>
    <t>374000020</t>
  </si>
  <si>
    <t>Datový rozváděč - rack 19" 42U 800x800, prosklené dveře IP20</t>
  </si>
  <si>
    <t>1580370485</t>
  </si>
  <si>
    <t>86</t>
  </si>
  <si>
    <t>220490845</t>
  </si>
  <si>
    <t>Montáž příslušenství pro telefonní přístroje portu strukturované kabeláže</t>
  </si>
  <si>
    <t>-542422056</t>
  </si>
  <si>
    <t>87</t>
  </si>
  <si>
    <t>220490846</t>
  </si>
  <si>
    <t>Měření strukturované kabeláže jednoho portu</t>
  </si>
  <si>
    <t>-159125980</t>
  </si>
  <si>
    <t>88</t>
  </si>
  <si>
    <t>220490847</t>
  </si>
  <si>
    <t>Montáž příslušenství pro telefonní přístroje zásuvky pro 1 datový port</t>
  </si>
  <si>
    <t>730125629</t>
  </si>
  <si>
    <t>89</t>
  </si>
  <si>
    <t>220731021</t>
  </si>
  <si>
    <t>Montáž kamery pevné bez krytu včetně kontroly kompletnosti, připevnění objektivu, připevnění kamery na stativ, zapojení sítě, připojení konektoru, mechanického nastavení na konzolu nebo stativ</t>
  </si>
  <si>
    <t>-278251837</t>
  </si>
  <si>
    <t>90</t>
  </si>
  <si>
    <t>374000021</t>
  </si>
  <si>
    <t xml:space="preserve">Kompaktní barevná IP kamera bez krytu, včetně objektivu 3mm </t>
  </si>
  <si>
    <t>-861345202</t>
  </si>
  <si>
    <t>91</t>
  </si>
  <si>
    <t>220731022</t>
  </si>
  <si>
    <t>Montáž kamery v krytu včetně posazení na konzoli, přišroubování, připojení sítě 220 V, zapojení ovládacího konektoru, mechanického nastavení, utěsnění šroubů, přívodů, úpravy a zaizolování na konzolu nebo stativ</t>
  </si>
  <si>
    <t>1846209943</t>
  </si>
  <si>
    <t>92</t>
  </si>
  <si>
    <t>374000022</t>
  </si>
  <si>
    <t>Kompaktní barevná IP kamera včetně krytu, včetně objektivu 3mm</t>
  </si>
  <si>
    <t>1717102343</t>
  </si>
  <si>
    <t>93</t>
  </si>
  <si>
    <t>220731041</t>
  </si>
  <si>
    <t>Nastavení kamery včetně rozmontování kamery, připojení do sítě 220 V a připojení koaxiálního kabelu BNC, připojení a přenesení zkušebního monitoru, připevnění a mechanického nastavení objektivu, elektrického nastavení, ostření proudu, geometrie, odpojení zkušebního monitoru a zakrytování kamery pro vnitřní provedení</t>
  </si>
  <si>
    <t>261485028</t>
  </si>
  <si>
    <t>94</t>
  </si>
  <si>
    <t>220731042</t>
  </si>
  <si>
    <t>Nastavení kamery včetně odkrytování a vysunutí z krytu, připojení do sítě a připojení koaxiálního kabelu, připojení zkušebního monitoru, rozmontování kamery, připevnění objektivu, mechanického nastavení, elektrického nastavení dílů, proudu geomet., odpojení zkušebního monitoru a zapojení kamery otočné a pevné v krytu</t>
  </si>
  <si>
    <t>1944896841</t>
  </si>
  <si>
    <t>95</t>
  </si>
  <si>
    <t>220731082</t>
  </si>
  <si>
    <t>Položení ovládacího kabelu kamerového včetně připravení bubnu s kabelem, posazení bubnu na odvíjecí zařízení, odkrytí bubnu, odvinutí kabelu, položení, mechanické a elektrické kontroly kabelu na rošt</t>
  </si>
  <si>
    <t>947734775</t>
  </si>
  <si>
    <t>96</t>
  </si>
  <si>
    <t>341215800</t>
  </si>
  <si>
    <t>kabel sdělovací JQTQ 2x0,8 mm</t>
  </si>
  <si>
    <t>-1054788927</t>
  </si>
  <si>
    <t>97</t>
  </si>
  <si>
    <t>220731091</t>
  </si>
  <si>
    <t>Montáž monitoru s připevněním a připojením</t>
  </si>
  <si>
    <t>750115926</t>
  </si>
  <si>
    <t>98</t>
  </si>
  <si>
    <t>374000023</t>
  </si>
  <si>
    <t>Monitor LED 32" pro kamerový systém</t>
  </si>
  <si>
    <t>1535229293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</si>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</sst>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 locked="0"/>
    </xf>
  </cellStyleXfs>
  <cellXfs count="35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7" fillId="0" borderId="16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3" fillId="0" borderId="16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0" borderId="23" xfId="0" applyNumberFormat="1" applyFont="1" applyBorder="1" applyAlignment="1" applyProtection="1">
      <alignment vertical="center"/>
      <protection/>
    </xf>
    <xf numFmtId="166" fontId="23" fillId="0" borderId="23" xfId="0" applyNumberFormat="1" applyFont="1" applyBorder="1" applyAlignment="1" applyProtection="1">
      <alignment vertical="center"/>
      <protection/>
    </xf>
    <xf numFmtId="4" fontId="23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25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>
      <alignment/>
      <protection/>
    </xf>
    <xf numFmtId="166" fontId="26" fillId="0" borderId="13" xfId="0" applyNumberFormat="1" applyFont="1" applyBorder="1" applyAlignment="1" applyProtection="1">
      <alignment/>
      <protection/>
    </xf>
    <xf numFmtId="166" fontId="26" fillId="0" borderId="14" xfId="0" applyNumberFormat="1" applyFont="1" applyBorder="1" applyAlignment="1" applyProtection="1">
      <alignment/>
      <protection/>
    </xf>
    <xf numFmtId="4" fontId="2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0" borderId="27" xfId="0" applyFont="1" applyBorder="1" applyAlignment="1" applyProtection="1">
      <alignment horizontal="center" vertical="center"/>
      <protection/>
    </xf>
    <xf numFmtId="49" fontId="28" fillId="0" borderId="27" xfId="0" applyNumberFormat="1" applyFont="1" applyBorder="1" applyAlignment="1" applyProtection="1">
      <alignment horizontal="left" vertical="center" wrapText="1"/>
      <protection/>
    </xf>
    <xf numFmtId="0" fontId="28" fillId="0" borderId="27" xfId="0" applyFont="1" applyBorder="1" applyAlignment="1" applyProtection="1">
      <alignment horizontal="left" vertical="center" wrapText="1"/>
      <protection/>
    </xf>
    <xf numFmtId="0" fontId="28" fillId="0" borderId="27" xfId="0" applyFont="1" applyBorder="1" applyAlignment="1" applyProtection="1">
      <alignment horizontal="center" vertical="center" wrapText="1"/>
      <protection/>
    </xf>
    <xf numFmtId="167" fontId="28" fillId="0" borderId="27" xfId="0" applyNumberFormat="1" applyFont="1" applyBorder="1" applyAlignment="1" applyProtection="1">
      <alignment vertical="center"/>
      <protection/>
    </xf>
    <xf numFmtId="4" fontId="28" fillId="3" borderId="27" xfId="0" applyNumberFormat="1" applyFont="1" applyFill="1" applyBorder="1" applyAlignment="1" applyProtection="1">
      <alignment vertical="center"/>
      <protection locked="0"/>
    </xf>
    <xf numFmtId="4" fontId="28" fillId="0" borderId="27" xfId="0" applyNumberFormat="1" applyFont="1" applyBorder="1" applyAlignment="1" applyProtection="1">
      <alignment vertical="center"/>
      <protection/>
    </xf>
    <xf numFmtId="0" fontId="28" fillId="0" borderId="4" xfId="0" applyFont="1" applyBorder="1" applyAlignment="1">
      <alignment vertical="center"/>
    </xf>
    <xf numFmtId="0" fontId="28" fillId="3" borderId="27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8" fillId="0" borderId="23" xfId="0" applyFont="1" applyBorder="1" applyAlignment="1" applyProtection="1">
      <alignment horizontal="center" vertical="center"/>
      <protection/>
    </xf>
    <xf numFmtId="0" fontId="31" fillId="2" borderId="0" xfId="20" applyFill="1"/>
    <xf numFmtId="0" fontId="32" fillId="0" borderId="0" xfId="20" applyFont="1" applyAlignment="1">
      <alignment horizontal="center"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vertical="center"/>
    </xf>
    <xf numFmtId="0" fontId="35" fillId="2" borderId="0" xfId="20" applyFont="1" applyFill="1" applyAlignment="1">
      <alignment vertical="center"/>
    </xf>
    <xf numFmtId="0" fontId="9" fillId="2" borderId="0" xfId="0" applyFont="1" applyFill="1" applyAlignment="1" applyProtection="1">
      <alignment horizontal="left" vertical="center"/>
      <protection/>
    </xf>
    <xf numFmtId="0" fontId="34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2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4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2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2" fillId="0" borderId="34" xfId="21" applyFont="1" applyBorder="1" applyAlignment="1" applyProtection="1">
      <alignment horizontal="left" vertical="center"/>
      <protection locked="0"/>
    </xf>
    <xf numFmtId="0" fontId="22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6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4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4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2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2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2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18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0" fillId="0" borderId="0" xfId="0"/>
    <xf numFmtId="4" fontId="21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7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5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35" fillId="2" borderId="0" xfId="20" applyFont="1" applyFill="1" applyAlignment="1">
      <alignment vertical="center"/>
    </xf>
    <xf numFmtId="0" fontId="1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0" fontId="22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22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15" t="s">
        <v>0</v>
      </c>
      <c r="B1" s="216"/>
      <c r="C1" s="216"/>
      <c r="D1" s="217" t="s">
        <v>1</v>
      </c>
      <c r="E1" s="216"/>
      <c r="F1" s="216"/>
      <c r="G1" s="216"/>
      <c r="H1" s="216"/>
      <c r="I1" s="216"/>
      <c r="J1" s="216"/>
      <c r="K1" s="218" t="s">
        <v>748</v>
      </c>
      <c r="L1" s="218"/>
      <c r="M1" s="218"/>
      <c r="N1" s="218"/>
      <c r="O1" s="218"/>
      <c r="P1" s="218"/>
      <c r="Q1" s="218"/>
      <c r="R1" s="218"/>
      <c r="S1" s="218"/>
      <c r="T1" s="216"/>
      <c r="U1" s="216"/>
      <c r="V1" s="216"/>
      <c r="W1" s="218" t="s">
        <v>749</v>
      </c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0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3:72" ht="36.95" customHeight="1"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6</v>
      </c>
      <c r="BT3" s="14" t="s">
        <v>8</v>
      </c>
    </row>
    <row r="4" spans="2:71" ht="36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10</v>
      </c>
      <c r="BE4" s="23" t="s">
        <v>11</v>
      </c>
      <c r="BS4" s="14" t="s">
        <v>12</v>
      </c>
    </row>
    <row r="5" spans="2:71" ht="14.45" customHeight="1">
      <c r="B5" s="18"/>
      <c r="C5" s="19"/>
      <c r="D5" s="24" t="s">
        <v>13</v>
      </c>
      <c r="E5" s="19"/>
      <c r="F5" s="19"/>
      <c r="G5" s="19"/>
      <c r="H5" s="19"/>
      <c r="I5" s="19"/>
      <c r="J5" s="19"/>
      <c r="K5" s="330" t="s">
        <v>14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19"/>
      <c r="AQ5" s="21"/>
      <c r="BE5" s="327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332" t="s">
        <v>17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19"/>
      <c r="AQ6" s="21"/>
      <c r="BE6" s="301"/>
      <c r="BS6" s="14" t="s">
        <v>18</v>
      </c>
    </row>
    <row r="7" spans="2:71" ht="14.45" customHeight="1">
      <c r="B7" s="18"/>
      <c r="C7" s="19"/>
      <c r="D7" s="27" t="s">
        <v>19</v>
      </c>
      <c r="E7" s="19"/>
      <c r="F7" s="19"/>
      <c r="G7" s="19"/>
      <c r="H7" s="19"/>
      <c r="I7" s="19"/>
      <c r="J7" s="19"/>
      <c r="K7" s="25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7" t="s">
        <v>21</v>
      </c>
      <c r="AL7" s="19"/>
      <c r="AM7" s="19"/>
      <c r="AN7" s="25" t="s">
        <v>20</v>
      </c>
      <c r="AO7" s="19"/>
      <c r="AP7" s="19"/>
      <c r="AQ7" s="21"/>
      <c r="BE7" s="301"/>
      <c r="BS7" s="14" t="s">
        <v>22</v>
      </c>
    </row>
    <row r="8" spans="2:71" ht="14.45" customHeight="1">
      <c r="B8" s="18"/>
      <c r="C8" s="19"/>
      <c r="D8" s="27" t="s">
        <v>23</v>
      </c>
      <c r="E8" s="19"/>
      <c r="F8" s="19"/>
      <c r="G8" s="19"/>
      <c r="H8" s="19"/>
      <c r="I8" s="19"/>
      <c r="J8" s="19"/>
      <c r="K8" s="25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25</v>
      </c>
      <c r="AL8" s="19"/>
      <c r="AM8" s="19"/>
      <c r="AN8" s="28" t="s">
        <v>26</v>
      </c>
      <c r="AO8" s="19"/>
      <c r="AP8" s="19"/>
      <c r="AQ8" s="21"/>
      <c r="BE8" s="301"/>
      <c r="BS8" s="14" t="s">
        <v>27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E9" s="301"/>
      <c r="BS9" s="14" t="s">
        <v>28</v>
      </c>
    </row>
    <row r="10" spans="2:71" ht="14.45" customHeight="1">
      <c r="B10" s="18"/>
      <c r="C10" s="19"/>
      <c r="D10" s="27" t="s">
        <v>29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7" t="s">
        <v>30</v>
      </c>
      <c r="AL10" s="19"/>
      <c r="AM10" s="19"/>
      <c r="AN10" s="25" t="s">
        <v>31</v>
      </c>
      <c r="AO10" s="19"/>
      <c r="AP10" s="19"/>
      <c r="AQ10" s="21"/>
      <c r="BE10" s="301"/>
      <c r="BS10" s="14" t="s">
        <v>18</v>
      </c>
    </row>
    <row r="11" spans="2:71" ht="18.4" customHeight="1">
      <c r="B11" s="18"/>
      <c r="C11" s="19"/>
      <c r="D11" s="19"/>
      <c r="E11" s="25" t="s">
        <v>32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7" t="s">
        <v>33</v>
      </c>
      <c r="AL11" s="19"/>
      <c r="AM11" s="19"/>
      <c r="AN11" s="25" t="s">
        <v>34</v>
      </c>
      <c r="AO11" s="19"/>
      <c r="AP11" s="19"/>
      <c r="AQ11" s="21"/>
      <c r="BE11" s="301"/>
      <c r="BS11" s="14" t="s">
        <v>18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E12" s="301"/>
      <c r="BS12" s="14" t="s">
        <v>18</v>
      </c>
    </row>
    <row r="13" spans="2:71" ht="14.45" customHeight="1">
      <c r="B13" s="18"/>
      <c r="C13" s="19"/>
      <c r="D13" s="27" t="s">
        <v>35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7" t="s">
        <v>30</v>
      </c>
      <c r="AL13" s="19"/>
      <c r="AM13" s="19"/>
      <c r="AN13" s="29" t="s">
        <v>36</v>
      </c>
      <c r="AO13" s="19"/>
      <c r="AP13" s="19"/>
      <c r="AQ13" s="21"/>
      <c r="BE13" s="301"/>
      <c r="BS13" s="14" t="s">
        <v>18</v>
      </c>
    </row>
    <row r="14" spans="2:71" ht="15">
      <c r="B14" s="18"/>
      <c r="C14" s="19"/>
      <c r="D14" s="19"/>
      <c r="E14" s="333" t="s">
        <v>36</v>
      </c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27" t="s">
        <v>33</v>
      </c>
      <c r="AL14" s="19"/>
      <c r="AM14" s="19"/>
      <c r="AN14" s="29" t="s">
        <v>36</v>
      </c>
      <c r="AO14" s="19"/>
      <c r="AP14" s="19"/>
      <c r="AQ14" s="21"/>
      <c r="BE14" s="301"/>
      <c r="BS14" s="14" t="s">
        <v>18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E15" s="301"/>
      <c r="BS15" s="14" t="s">
        <v>4</v>
      </c>
    </row>
    <row r="16" spans="2:71" ht="14.45" customHeight="1">
      <c r="B16" s="18"/>
      <c r="C16" s="19"/>
      <c r="D16" s="27" t="s">
        <v>37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7" t="s">
        <v>30</v>
      </c>
      <c r="AL16" s="19"/>
      <c r="AM16" s="19"/>
      <c r="AN16" s="25" t="s">
        <v>20</v>
      </c>
      <c r="AO16" s="19"/>
      <c r="AP16" s="19"/>
      <c r="AQ16" s="21"/>
      <c r="BE16" s="301"/>
      <c r="BS16" s="14" t="s">
        <v>4</v>
      </c>
    </row>
    <row r="17" spans="2:71" ht="18.4" customHeight="1">
      <c r="B17" s="18"/>
      <c r="C17" s="19"/>
      <c r="D17" s="19"/>
      <c r="E17" s="25" t="s">
        <v>38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 t="s">
        <v>33</v>
      </c>
      <c r="AL17" s="19"/>
      <c r="AM17" s="19"/>
      <c r="AN17" s="25" t="s">
        <v>20</v>
      </c>
      <c r="AO17" s="19"/>
      <c r="AP17" s="19"/>
      <c r="AQ17" s="21"/>
      <c r="BE17" s="301"/>
      <c r="BS17" s="14" t="s">
        <v>39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E18" s="301"/>
      <c r="BS18" s="14" t="s">
        <v>6</v>
      </c>
    </row>
    <row r="19" spans="2:71" ht="14.45" customHeight="1">
      <c r="B19" s="18"/>
      <c r="C19" s="19"/>
      <c r="D19" s="27" t="s">
        <v>40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E19" s="301"/>
      <c r="BS19" s="14" t="s">
        <v>6</v>
      </c>
    </row>
    <row r="20" spans="2:71" ht="48.75" customHeight="1">
      <c r="B20" s="18"/>
      <c r="C20" s="19"/>
      <c r="D20" s="19"/>
      <c r="E20" s="334" t="s">
        <v>41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19"/>
      <c r="AP20" s="19"/>
      <c r="AQ20" s="21"/>
      <c r="BE20" s="301"/>
      <c r="BS20" s="14" t="s">
        <v>4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  <c r="BE21" s="301"/>
    </row>
    <row r="22" spans="2:57" ht="6.95" customHeight="1">
      <c r="B22" s="18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9"/>
      <c r="AQ22" s="21"/>
      <c r="BE22" s="301"/>
    </row>
    <row r="23" spans="2:57" s="1" customFormat="1" ht="25.9" customHeight="1">
      <c r="B23" s="31"/>
      <c r="C23" s="32"/>
      <c r="D23" s="33" t="s">
        <v>42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35">
        <f>ROUND(AG51,2)</f>
        <v>0</v>
      </c>
      <c r="AL23" s="336"/>
      <c r="AM23" s="336"/>
      <c r="AN23" s="336"/>
      <c r="AO23" s="336"/>
      <c r="AP23" s="32"/>
      <c r="AQ23" s="35"/>
      <c r="BE23" s="328"/>
    </row>
    <row r="24" spans="2:57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  <c r="BE24" s="328"/>
    </row>
    <row r="25" spans="2:57" s="1" customFormat="1" ht="13.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37" t="s">
        <v>43</v>
      </c>
      <c r="M25" s="315"/>
      <c r="N25" s="315"/>
      <c r="O25" s="315"/>
      <c r="P25" s="32"/>
      <c r="Q25" s="32"/>
      <c r="R25" s="32"/>
      <c r="S25" s="32"/>
      <c r="T25" s="32"/>
      <c r="U25" s="32"/>
      <c r="V25" s="32"/>
      <c r="W25" s="337" t="s">
        <v>44</v>
      </c>
      <c r="X25" s="315"/>
      <c r="Y25" s="315"/>
      <c r="Z25" s="315"/>
      <c r="AA25" s="315"/>
      <c r="AB25" s="315"/>
      <c r="AC25" s="315"/>
      <c r="AD25" s="315"/>
      <c r="AE25" s="315"/>
      <c r="AF25" s="32"/>
      <c r="AG25" s="32"/>
      <c r="AH25" s="32"/>
      <c r="AI25" s="32"/>
      <c r="AJ25" s="32"/>
      <c r="AK25" s="337" t="s">
        <v>45</v>
      </c>
      <c r="AL25" s="315"/>
      <c r="AM25" s="315"/>
      <c r="AN25" s="315"/>
      <c r="AO25" s="315"/>
      <c r="AP25" s="32"/>
      <c r="AQ25" s="35"/>
      <c r="BE25" s="328"/>
    </row>
    <row r="26" spans="2:57" s="2" customFormat="1" ht="14.45" customHeight="1">
      <c r="B26" s="37"/>
      <c r="C26" s="38"/>
      <c r="D26" s="39" t="s">
        <v>46</v>
      </c>
      <c r="E26" s="38"/>
      <c r="F26" s="39" t="s">
        <v>47</v>
      </c>
      <c r="G26" s="38"/>
      <c r="H26" s="38"/>
      <c r="I26" s="38"/>
      <c r="J26" s="38"/>
      <c r="K26" s="38"/>
      <c r="L26" s="320">
        <v>0.21</v>
      </c>
      <c r="M26" s="321"/>
      <c r="N26" s="321"/>
      <c r="O26" s="321"/>
      <c r="P26" s="38"/>
      <c r="Q26" s="38"/>
      <c r="R26" s="38"/>
      <c r="S26" s="38"/>
      <c r="T26" s="38"/>
      <c r="U26" s="38"/>
      <c r="V26" s="38"/>
      <c r="W26" s="322">
        <f>ROUND(AZ51,2)</f>
        <v>0</v>
      </c>
      <c r="X26" s="321"/>
      <c r="Y26" s="321"/>
      <c r="Z26" s="321"/>
      <c r="AA26" s="321"/>
      <c r="AB26" s="321"/>
      <c r="AC26" s="321"/>
      <c r="AD26" s="321"/>
      <c r="AE26" s="321"/>
      <c r="AF26" s="38"/>
      <c r="AG26" s="38"/>
      <c r="AH26" s="38"/>
      <c r="AI26" s="38"/>
      <c r="AJ26" s="38"/>
      <c r="AK26" s="322">
        <f>ROUND(AV51,2)</f>
        <v>0</v>
      </c>
      <c r="AL26" s="321"/>
      <c r="AM26" s="321"/>
      <c r="AN26" s="321"/>
      <c r="AO26" s="321"/>
      <c r="AP26" s="38"/>
      <c r="AQ26" s="40"/>
      <c r="BE26" s="329"/>
    </row>
    <row r="27" spans="2:57" s="2" customFormat="1" ht="14.45" customHeight="1">
      <c r="B27" s="37"/>
      <c r="C27" s="38"/>
      <c r="D27" s="38"/>
      <c r="E27" s="38"/>
      <c r="F27" s="39" t="s">
        <v>48</v>
      </c>
      <c r="G27" s="38"/>
      <c r="H27" s="38"/>
      <c r="I27" s="38"/>
      <c r="J27" s="38"/>
      <c r="K27" s="38"/>
      <c r="L27" s="320">
        <v>0.15</v>
      </c>
      <c r="M27" s="321"/>
      <c r="N27" s="321"/>
      <c r="O27" s="321"/>
      <c r="P27" s="38"/>
      <c r="Q27" s="38"/>
      <c r="R27" s="38"/>
      <c r="S27" s="38"/>
      <c r="T27" s="38"/>
      <c r="U27" s="38"/>
      <c r="V27" s="38"/>
      <c r="W27" s="322">
        <f>ROUND(BA51,2)</f>
        <v>0</v>
      </c>
      <c r="X27" s="321"/>
      <c r="Y27" s="321"/>
      <c r="Z27" s="321"/>
      <c r="AA27" s="321"/>
      <c r="AB27" s="321"/>
      <c r="AC27" s="321"/>
      <c r="AD27" s="321"/>
      <c r="AE27" s="321"/>
      <c r="AF27" s="38"/>
      <c r="AG27" s="38"/>
      <c r="AH27" s="38"/>
      <c r="AI27" s="38"/>
      <c r="AJ27" s="38"/>
      <c r="AK27" s="322">
        <f>ROUND(AW51,2)</f>
        <v>0</v>
      </c>
      <c r="AL27" s="321"/>
      <c r="AM27" s="321"/>
      <c r="AN27" s="321"/>
      <c r="AO27" s="321"/>
      <c r="AP27" s="38"/>
      <c r="AQ27" s="40"/>
      <c r="BE27" s="329"/>
    </row>
    <row r="28" spans="2:57" s="2" customFormat="1" ht="14.45" customHeight="1" hidden="1">
      <c r="B28" s="37"/>
      <c r="C28" s="38"/>
      <c r="D28" s="38"/>
      <c r="E28" s="38"/>
      <c r="F28" s="39" t="s">
        <v>49</v>
      </c>
      <c r="G28" s="38"/>
      <c r="H28" s="38"/>
      <c r="I28" s="38"/>
      <c r="J28" s="38"/>
      <c r="K28" s="38"/>
      <c r="L28" s="320">
        <v>0.21</v>
      </c>
      <c r="M28" s="321"/>
      <c r="N28" s="321"/>
      <c r="O28" s="321"/>
      <c r="P28" s="38"/>
      <c r="Q28" s="38"/>
      <c r="R28" s="38"/>
      <c r="S28" s="38"/>
      <c r="T28" s="38"/>
      <c r="U28" s="38"/>
      <c r="V28" s="38"/>
      <c r="W28" s="322">
        <f>ROUND(BB51,2)</f>
        <v>0</v>
      </c>
      <c r="X28" s="321"/>
      <c r="Y28" s="321"/>
      <c r="Z28" s="321"/>
      <c r="AA28" s="321"/>
      <c r="AB28" s="321"/>
      <c r="AC28" s="321"/>
      <c r="AD28" s="321"/>
      <c r="AE28" s="321"/>
      <c r="AF28" s="38"/>
      <c r="AG28" s="38"/>
      <c r="AH28" s="38"/>
      <c r="AI28" s="38"/>
      <c r="AJ28" s="38"/>
      <c r="AK28" s="322">
        <v>0</v>
      </c>
      <c r="AL28" s="321"/>
      <c r="AM28" s="321"/>
      <c r="AN28" s="321"/>
      <c r="AO28" s="321"/>
      <c r="AP28" s="38"/>
      <c r="AQ28" s="40"/>
      <c r="BE28" s="329"/>
    </row>
    <row r="29" spans="2:57" s="2" customFormat="1" ht="14.45" customHeight="1" hidden="1">
      <c r="B29" s="37"/>
      <c r="C29" s="38"/>
      <c r="D29" s="38"/>
      <c r="E29" s="38"/>
      <c r="F29" s="39" t="s">
        <v>50</v>
      </c>
      <c r="G29" s="38"/>
      <c r="H29" s="38"/>
      <c r="I29" s="38"/>
      <c r="J29" s="38"/>
      <c r="K29" s="38"/>
      <c r="L29" s="320">
        <v>0.15</v>
      </c>
      <c r="M29" s="321"/>
      <c r="N29" s="321"/>
      <c r="O29" s="321"/>
      <c r="P29" s="38"/>
      <c r="Q29" s="38"/>
      <c r="R29" s="38"/>
      <c r="S29" s="38"/>
      <c r="T29" s="38"/>
      <c r="U29" s="38"/>
      <c r="V29" s="38"/>
      <c r="W29" s="322">
        <f>ROUND(BC51,2)</f>
        <v>0</v>
      </c>
      <c r="X29" s="321"/>
      <c r="Y29" s="321"/>
      <c r="Z29" s="321"/>
      <c r="AA29" s="321"/>
      <c r="AB29" s="321"/>
      <c r="AC29" s="321"/>
      <c r="AD29" s="321"/>
      <c r="AE29" s="321"/>
      <c r="AF29" s="38"/>
      <c r="AG29" s="38"/>
      <c r="AH29" s="38"/>
      <c r="AI29" s="38"/>
      <c r="AJ29" s="38"/>
      <c r="AK29" s="322">
        <v>0</v>
      </c>
      <c r="AL29" s="321"/>
      <c r="AM29" s="321"/>
      <c r="AN29" s="321"/>
      <c r="AO29" s="321"/>
      <c r="AP29" s="38"/>
      <c r="AQ29" s="40"/>
      <c r="BE29" s="329"/>
    </row>
    <row r="30" spans="2:57" s="2" customFormat="1" ht="14.45" customHeight="1" hidden="1">
      <c r="B30" s="37"/>
      <c r="C30" s="38"/>
      <c r="D30" s="38"/>
      <c r="E30" s="38"/>
      <c r="F30" s="39" t="s">
        <v>51</v>
      </c>
      <c r="G30" s="38"/>
      <c r="H30" s="38"/>
      <c r="I30" s="38"/>
      <c r="J30" s="38"/>
      <c r="K30" s="38"/>
      <c r="L30" s="320">
        <v>0</v>
      </c>
      <c r="M30" s="321"/>
      <c r="N30" s="321"/>
      <c r="O30" s="321"/>
      <c r="P30" s="38"/>
      <c r="Q30" s="38"/>
      <c r="R30" s="38"/>
      <c r="S30" s="38"/>
      <c r="T30" s="38"/>
      <c r="U30" s="38"/>
      <c r="V30" s="38"/>
      <c r="W30" s="322">
        <f>ROUND(BD51,2)</f>
        <v>0</v>
      </c>
      <c r="X30" s="321"/>
      <c r="Y30" s="321"/>
      <c r="Z30" s="321"/>
      <c r="AA30" s="321"/>
      <c r="AB30" s="321"/>
      <c r="AC30" s="321"/>
      <c r="AD30" s="321"/>
      <c r="AE30" s="321"/>
      <c r="AF30" s="38"/>
      <c r="AG30" s="38"/>
      <c r="AH30" s="38"/>
      <c r="AI30" s="38"/>
      <c r="AJ30" s="38"/>
      <c r="AK30" s="322">
        <v>0</v>
      </c>
      <c r="AL30" s="321"/>
      <c r="AM30" s="321"/>
      <c r="AN30" s="321"/>
      <c r="AO30" s="321"/>
      <c r="AP30" s="38"/>
      <c r="AQ30" s="40"/>
      <c r="BE30" s="329"/>
    </row>
    <row r="31" spans="2:57" s="1" customFormat="1" ht="6.9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  <c r="BE31" s="328"/>
    </row>
    <row r="32" spans="2:57" s="1" customFormat="1" ht="25.9" customHeight="1">
      <c r="B32" s="31"/>
      <c r="C32" s="41"/>
      <c r="D32" s="42" t="s">
        <v>52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53</v>
      </c>
      <c r="U32" s="43"/>
      <c r="V32" s="43"/>
      <c r="W32" s="43"/>
      <c r="X32" s="323" t="s">
        <v>54</v>
      </c>
      <c r="Y32" s="324"/>
      <c r="Z32" s="324"/>
      <c r="AA32" s="324"/>
      <c r="AB32" s="324"/>
      <c r="AC32" s="43"/>
      <c r="AD32" s="43"/>
      <c r="AE32" s="43"/>
      <c r="AF32" s="43"/>
      <c r="AG32" s="43"/>
      <c r="AH32" s="43"/>
      <c r="AI32" s="43"/>
      <c r="AJ32" s="43"/>
      <c r="AK32" s="325">
        <f>SUM(AK23:AK30)</f>
        <v>0</v>
      </c>
      <c r="AL32" s="324"/>
      <c r="AM32" s="324"/>
      <c r="AN32" s="324"/>
      <c r="AO32" s="326"/>
      <c r="AP32" s="41"/>
      <c r="AQ32" s="45"/>
      <c r="BE32" s="328"/>
    </row>
    <row r="33" spans="2:43" s="1" customFormat="1" ht="6.9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43" s="1" customFormat="1" ht="6.9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9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1"/>
    </row>
    <row r="39" spans="2:44" s="1" customFormat="1" ht="36.95" customHeight="1">
      <c r="B39" s="31"/>
      <c r="C39" s="52" t="s">
        <v>55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1"/>
    </row>
    <row r="40" spans="2:44" s="1" customFormat="1" ht="6.95" customHeight="1">
      <c r="B40" s="31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1"/>
    </row>
    <row r="41" spans="2:44" s="3" customFormat="1" ht="14.45" customHeight="1">
      <c r="B41" s="54"/>
      <c r="C41" s="55" t="s">
        <v>13</v>
      </c>
      <c r="D41" s="56"/>
      <c r="E41" s="56"/>
      <c r="F41" s="56"/>
      <c r="G41" s="56"/>
      <c r="H41" s="56"/>
      <c r="I41" s="56"/>
      <c r="J41" s="56"/>
      <c r="K41" s="56"/>
      <c r="L41" s="56" t="str">
        <f>K5</f>
        <v>UK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7"/>
    </row>
    <row r="42" spans="2:44" s="4" customFormat="1" ht="36.95" customHeight="1">
      <c r="B42" s="58"/>
      <c r="C42" s="59" t="s">
        <v>16</v>
      </c>
      <c r="D42" s="60"/>
      <c r="E42" s="60"/>
      <c r="F42" s="60"/>
      <c r="G42" s="60"/>
      <c r="H42" s="60"/>
      <c r="I42" s="60"/>
      <c r="J42" s="60"/>
      <c r="K42" s="60"/>
      <c r="L42" s="305" t="str">
        <f>K6</f>
        <v>údržba silnoproudých a slaboproudých systémů</v>
      </c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60"/>
      <c r="AQ42" s="60"/>
      <c r="AR42" s="61"/>
    </row>
    <row r="43" spans="2:44" s="1" customFormat="1" ht="6.95" customHeight="1">
      <c r="B43" s="3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1"/>
    </row>
    <row r="44" spans="2:44" s="1" customFormat="1" ht="15">
      <c r="B44" s="31"/>
      <c r="C44" s="55" t="s">
        <v>23</v>
      </c>
      <c r="D44" s="53"/>
      <c r="E44" s="53"/>
      <c r="F44" s="53"/>
      <c r="G44" s="53"/>
      <c r="H44" s="53"/>
      <c r="I44" s="53"/>
      <c r="J44" s="53"/>
      <c r="K44" s="53"/>
      <c r="L44" s="62" t="str">
        <f>IF(K8="","",K8)</f>
        <v>Praha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5" t="s">
        <v>25</v>
      </c>
      <c r="AJ44" s="53"/>
      <c r="AK44" s="53"/>
      <c r="AL44" s="53"/>
      <c r="AM44" s="307" t="str">
        <f>IF(AN8="","",AN8)</f>
        <v>24.10.2016</v>
      </c>
      <c r="AN44" s="308"/>
      <c r="AO44" s="53"/>
      <c r="AP44" s="53"/>
      <c r="AQ44" s="53"/>
      <c r="AR44" s="51"/>
    </row>
    <row r="45" spans="2:44" s="1" customFormat="1" ht="6.95" customHeight="1">
      <c r="B45" s="31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1"/>
    </row>
    <row r="46" spans="2:56" s="1" customFormat="1" ht="15">
      <c r="B46" s="31"/>
      <c r="C46" s="55" t="s">
        <v>29</v>
      </c>
      <c r="D46" s="53"/>
      <c r="E46" s="53"/>
      <c r="F46" s="53"/>
      <c r="G46" s="53"/>
      <c r="H46" s="53"/>
      <c r="I46" s="53"/>
      <c r="J46" s="53"/>
      <c r="K46" s="53"/>
      <c r="L46" s="56" t="str">
        <f>IF(E11="","",E11)</f>
        <v>Univerzita Karlova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5" t="s">
        <v>37</v>
      </c>
      <c r="AJ46" s="53"/>
      <c r="AK46" s="53"/>
      <c r="AL46" s="53"/>
      <c r="AM46" s="309" t="str">
        <f>IF(E17="","",E17)</f>
        <v xml:space="preserve"> </v>
      </c>
      <c r="AN46" s="308"/>
      <c r="AO46" s="308"/>
      <c r="AP46" s="308"/>
      <c r="AQ46" s="53"/>
      <c r="AR46" s="51"/>
      <c r="AS46" s="310" t="s">
        <v>56</v>
      </c>
      <c r="AT46" s="311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1"/>
      <c r="C47" s="55" t="s">
        <v>35</v>
      </c>
      <c r="D47" s="53"/>
      <c r="E47" s="53"/>
      <c r="F47" s="53"/>
      <c r="G47" s="53"/>
      <c r="H47" s="53"/>
      <c r="I47" s="53"/>
      <c r="J47" s="53"/>
      <c r="K47" s="53"/>
      <c r="L47" s="56" t="str">
        <f>IF(E14="Vyplň údaj","",E14)</f>
        <v/>
      </c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1"/>
      <c r="AS47" s="312"/>
      <c r="AT47" s="313"/>
      <c r="AU47" s="66"/>
      <c r="AV47" s="66"/>
      <c r="AW47" s="66"/>
      <c r="AX47" s="66"/>
      <c r="AY47" s="66"/>
      <c r="AZ47" s="66"/>
      <c r="BA47" s="66"/>
      <c r="BB47" s="66"/>
      <c r="BC47" s="66"/>
      <c r="BD47" s="67"/>
    </row>
    <row r="48" spans="2:56" s="1" customFormat="1" ht="10.9" customHeight="1">
      <c r="B48" s="31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1"/>
      <c r="AS48" s="314"/>
      <c r="AT48" s="315"/>
      <c r="AU48" s="32"/>
      <c r="AV48" s="32"/>
      <c r="AW48" s="32"/>
      <c r="AX48" s="32"/>
      <c r="AY48" s="32"/>
      <c r="AZ48" s="32"/>
      <c r="BA48" s="32"/>
      <c r="BB48" s="32"/>
      <c r="BC48" s="32"/>
      <c r="BD48" s="69"/>
    </row>
    <row r="49" spans="2:56" s="1" customFormat="1" ht="29.25" customHeight="1">
      <c r="B49" s="31"/>
      <c r="C49" s="316" t="s">
        <v>57</v>
      </c>
      <c r="D49" s="317"/>
      <c r="E49" s="317"/>
      <c r="F49" s="317"/>
      <c r="G49" s="317"/>
      <c r="H49" s="70"/>
      <c r="I49" s="318" t="s">
        <v>58</v>
      </c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9" t="s">
        <v>59</v>
      </c>
      <c r="AH49" s="317"/>
      <c r="AI49" s="317"/>
      <c r="AJ49" s="317"/>
      <c r="AK49" s="317"/>
      <c r="AL49" s="317"/>
      <c r="AM49" s="317"/>
      <c r="AN49" s="318" t="s">
        <v>60</v>
      </c>
      <c r="AO49" s="317"/>
      <c r="AP49" s="317"/>
      <c r="AQ49" s="71" t="s">
        <v>61</v>
      </c>
      <c r="AR49" s="51"/>
      <c r="AS49" s="72" t="s">
        <v>62</v>
      </c>
      <c r="AT49" s="73" t="s">
        <v>63</v>
      </c>
      <c r="AU49" s="73" t="s">
        <v>64</v>
      </c>
      <c r="AV49" s="73" t="s">
        <v>65</v>
      </c>
      <c r="AW49" s="73" t="s">
        <v>66</v>
      </c>
      <c r="AX49" s="73" t="s">
        <v>67</v>
      </c>
      <c r="AY49" s="73" t="s">
        <v>68</v>
      </c>
      <c r="AZ49" s="73" t="s">
        <v>69</v>
      </c>
      <c r="BA49" s="73" t="s">
        <v>70</v>
      </c>
      <c r="BB49" s="73" t="s">
        <v>71</v>
      </c>
      <c r="BC49" s="73" t="s">
        <v>72</v>
      </c>
      <c r="BD49" s="74" t="s">
        <v>73</v>
      </c>
    </row>
    <row r="50" spans="2:56" s="1" customFormat="1" ht="10.9" customHeight="1">
      <c r="B50" s="31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1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7"/>
    </row>
    <row r="51" spans="2:90" s="4" customFormat="1" ht="32.45" customHeight="1">
      <c r="B51" s="58"/>
      <c r="C51" s="78" t="s">
        <v>74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299">
        <f>ROUND(SUM(AG52:AG53),2)</f>
        <v>0</v>
      </c>
      <c r="AH51" s="299"/>
      <c r="AI51" s="299"/>
      <c r="AJ51" s="299"/>
      <c r="AK51" s="299"/>
      <c r="AL51" s="299"/>
      <c r="AM51" s="299"/>
      <c r="AN51" s="300">
        <f>SUM(AG51,AT51)</f>
        <v>0</v>
      </c>
      <c r="AO51" s="300"/>
      <c r="AP51" s="300"/>
      <c r="AQ51" s="80" t="s">
        <v>20</v>
      </c>
      <c r="AR51" s="61"/>
      <c r="AS51" s="81">
        <f>ROUND(SUM(AS52:AS53),2)</f>
        <v>0</v>
      </c>
      <c r="AT51" s="82">
        <f>ROUND(SUM(AV51:AW51),2)</f>
        <v>0</v>
      </c>
      <c r="AU51" s="83">
        <f>ROUND(SUM(AU52:AU53),5)</f>
        <v>0</v>
      </c>
      <c r="AV51" s="82">
        <f>ROUND(AZ51*L26,2)</f>
        <v>0</v>
      </c>
      <c r="AW51" s="82">
        <f>ROUND(BA51*L27,2)</f>
        <v>0</v>
      </c>
      <c r="AX51" s="82">
        <f>ROUND(BB51*L26,2)</f>
        <v>0</v>
      </c>
      <c r="AY51" s="82">
        <f>ROUND(BC51*L27,2)</f>
        <v>0</v>
      </c>
      <c r="AZ51" s="82">
        <f>ROUND(SUM(AZ52:AZ53),2)</f>
        <v>0</v>
      </c>
      <c r="BA51" s="82">
        <f>ROUND(SUM(BA52:BA53),2)</f>
        <v>0</v>
      </c>
      <c r="BB51" s="82">
        <f>ROUND(SUM(BB52:BB53),2)</f>
        <v>0</v>
      </c>
      <c r="BC51" s="82">
        <f>ROUND(SUM(BC52:BC53),2)</f>
        <v>0</v>
      </c>
      <c r="BD51" s="84">
        <f>ROUND(SUM(BD52:BD53),2)</f>
        <v>0</v>
      </c>
      <c r="BS51" s="85" t="s">
        <v>75</v>
      </c>
      <c r="BT51" s="85" t="s">
        <v>76</v>
      </c>
      <c r="BU51" s="86" t="s">
        <v>77</v>
      </c>
      <c r="BV51" s="85" t="s">
        <v>78</v>
      </c>
      <c r="BW51" s="85" t="s">
        <v>5</v>
      </c>
      <c r="BX51" s="85" t="s">
        <v>79</v>
      </c>
      <c r="CL51" s="85" t="s">
        <v>20</v>
      </c>
    </row>
    <row r="52" spans="1:91" s="5" customFormat="1" ht="22.5" customHeight="1">
      <c r="A52" s="211" t="s">
        <v>750</v>
      </c>
      <c r="B52" s="87"/>
      <c r="C52" s="88"/>
      <c r="D52" s="304" t="s">
        <v>80</v>
      </c>
      <c r="E52" s="303"/>
      <c r="F52" s="303"/>
      <c r="G52" s="303"/>
      <c r="H52" s="303"/>
      <c r="I52" s="89"/>
      <c r="J52" s="304" t="s">
        <v>81</v>
      </c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2">
        <f>'SIL - Silnoproud'!J27</f>
        <v>0</v>
      </c>
      <c r="AH52" s="303"/>
      <c r="AI52" s="303"/>
      <c r="AJ52" s="303"/>
      <c r="AK52" s="303"/>
      <c r="AL52" s="303"/>
      <c r="AM52" s="303"/>
      <c r="AN52" s="302">
        <f>SUM(AG52,AT52)</f>
        <v>0</v>
      </c>
      <c r="AO52" s="303"/>
      <c r="AP52" s="303"/>
      <c r="AQ52" s="90" t="s">
        <v>82</v>
      </c>
      <c r="AR52" s="91"/>
      <c r="AS52" s="92">
        <v>0</v>
      </c>
      <c r="AT52" s="93">
        <f>ROUND(SUM(AV52:AW52),2)</f>
        <v>0</v>
      </c>
      <c r="AU52" s="94">
        <f>'SIL - Silnoproud'!P86</f>
        <v>0</v>
      </c>
      <c r="AV52" s="93">
        <f>'SIL - Silnoproud'!J30</f>
        <v>0</v>
      </c>
      <c r="AW52" s="93">
        <f>'SIL - Silnoproud'!J31</f>
        <v>0</v>
      </c>
      <c r="AX52" s="93">
        <f>'SIL - Silnoproud'!J32</f>
        <v>0</v>
      </c>
      <c r="AY52" s="93">
        <f>'SIL - Silnoproud'!J33</f>
        <v>0</v>
      </c>
      <c r="AZ52" s="93">
        <f>'SIL - Silnoproud'!F30</f>
        <v>0</v>
      </c>
      <c r="BA52" s="93">
        <f>'SIL - Silnoproud'!F31</f>
        <v>0</v>
      </c>
      <c r="BB52" s="93">
        <f>'SIL - Silnoproud'!F32</f>
        <v>0</v>
      </c>
      <c r="BC52" s="93">
        <f>'SIL - Silnoproud'!F33</f>
        <v>0</v>
      </c>
      <c r="BD52" s="95">
        <f>'SIL - Silnoproud'!F34</f>
        <v>0</v>
      </c>
      <c r="BT52" s="96" t="s">
        <v>22</v>
      </c>
      <c r="BV52" s="96" t="s">
        <v>78</v>
      </c>
      <c r="BW52" s="96" t="s">
        <v>83</v>
      </c>
      <c r="BX52" s="96" t="s">
        <v>5</v>
      </c>
      <c r="CL52" s="96" t="s">
        <v>20</v>
      </c>
      <c r="CM52" s="96" t="s">
        <v>84</v>
      </c>
    </row>
    <row r="53" spans="1:91" s="5" customFormat="1" ht="22.5" customHeight="1">
      <c r="A53" s="211" t="s">
        <v>750</v>
      </c>
      <c r="B53" s="87"/>
      <c r="C53" s="88"/>
      <c r="D53" s="304" t="s">
        <v>85</v>
      </c>
      <c r="E53" s="303"/>
      <c r="F53" s="303"/>
      <c r="G53" s="303"/>
      <c r="H53" s="303"/>
      <c r="I53" s="89"/>
      <c r="J53" s="304" t="s">
        <v>86</v>
      </c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2">
        <f>'SLP - Slaboproud'!J27</f>
        <v>0</v>
      </c>
      <c r="AH53" s="303"/>
      <c r="AI53" s="303"/>
      <c r="AJ53" s="303"/>
      <c r="AK53" s="303"/>
      <c r="AL53" s="303"/>
      <c r="AM53" s="303"/>
      <c r="AN53" s="302">
        <f>SUM(AG53,AT53)</f>
        <v>0</v>
      </c>
      <c r="AO53" s="303"/>
      <c r="AP53" s="303"/>
      <c r="AQ53" s="90" t="s">
        <v>82</v>
      </c>
      <c r="AR53" s="91"/>
      <c r="AS53" s="97">
        <v>0</v>
      </c>
      <c r="AT53" s="98">
        <f>ROUND(SUM(AV53:AW53),2)</f>
        <v>0</v>
      </c>
      <c r="AU53" s="99">
        <f>'SLP - Slaboproud'!P78</f>
        <v>0</v>
      </c>
      <c r="AV53" s="98">
        <f>'SLP - Slaboproud'!J30</f>
        <v>0</v>
      </c>
      <c r="AW53" s="98">
        <f>'SLP - Slaboproud'!J31</f>
        <v>0</v>
      </c>
      <c r="AX53" s="98">
        <f>'SLP - Slaboproud'!J32</f>
        <v>0</v>
      </c>
      <c r="AY53" s="98">
        <f>'SLP - Slaboproud'!J33</f>
        <v>0</v>
      </c>
      <c r="AZ53" s="98">
        <f>'SLP - Slaboproud'!F30</f>
        <v>0</v>
      </c>
      <c r="BA53" s="98">
        <f>'SLP - Slaboproud'!F31</f>
        <v>0</v>
      </c>
      <c r="BB53" s="98">
        <f>'SLP - Slaboproud'!F32</f>
        <v>0</v>
      </c>
      <c r="BC53" s="98">
        <f>'SLP - Slaboproud'!F33</f>
        <v>0</v>
      </c>
      <c r="BD53" s="100">
        <f>'SLP - Slaboproud'!F34</f>
        <v>0</v>
      </c>
      <c r="BT53" s="96" t="s">
        <v>22</v>
      </c>
      <c r="BV53" s="96" t="s">
        <v>78</v>
      </c>
      <c r="BW53" s="96" t="s">
        <v>87</v>
      </c>
      <c r="BX53" s="96" t="s">
        <v>5</v>
      </c>
      <c r="CL53" s="96" t="s">
        <v>20</v>
      </c>
      <c r="CM53" s="96" t="s">
        <v>84</v>
      </c>
    </row>
    <row r="54" spans="2:44" s="1" customFormat="1" ht="30" customHeight="1">
      <c r="B54" s="31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1"/>
    </row>
    <row r="55" spans="2:44" s="1" customFormat="1" ht="6.95" customHeight="1"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51"/>
    </row>
  </sheetData>
  <sheetProtection password="CC35" sheet="1" objects="1" scenarios="1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IL - Silnoproud'!C2" tooltip="SIL - Silnoproud" display="/"/>
    <hyperlink ref="A53" location="'SLP - Slaboproud'!C2" tooltip="SLP - Slaboproud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213"/>
      <c r="C1" s="213"/>
      <c r="D1" s="212" t="s">
        <v>1</v>
      </c>
      <c r="E1" s="213"/>
      <c r="F1" s="214" t="s">
        <v>751</v>
      </c>
      <c r="G1" s="339" t="s">
        <v>752</v>
      </c>
      <c r="H1" s="339"/>
      <c r="I1" s="219"/>
      <c r="J1" s="214" t="s">
        <v>753</v>
      </c>
      <c r="K1" s="212" t="s">
        <v>88</v>
      </c>
      <c r="L1" s="214" t="s">
        <v>754</v>
      </c>
      <c r="M1" s="214"/>
      <c r="N1" s="214"/>
      <c r="O1" s="214"/>
      <c r="P1" s="214"/>
      <c r="Q1" s="214"/>
      <c r="R1" s="214"/>
      <c r="S1" s="214"/>
      <c r="T1" s="214"/>
      <c r="U1" s="210"/>
      <c r="V1" s="210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4" t="s">
        <v>83</v>
      </c>
    </row>
    <row r="3" spans="2:46" ht="6.95" customHeight="1">
      <c r="B3" s="15"/>
      <c r="C3" s="16"/>
      <c r="D3" s="16"/>
      <c r="E3" s="16"/>
      <c r="F3" s="16"/>
      <c r="G3" s="16"/>
      <c r="H3" s="16"/>
      <c r="I3" s="102"/>
      <c r="J3" s="16"/>
      <c r="K3" s="17"/>
      <c r="AT3" s="14" t="s">
        <v>84</v>
      </c>
    </row>
    <row r="4" spans="2:46" ht="36.95" customHeight="1">
      <c r="B4" s="18"/>
      <c r="C4" s="19"/>
      <c r="D4" s="20" t="s">
        <v>89</v>
      </c>
      <c r="E4" s="19"/>
      <c r="F4" s="19"/>
      <c r="G4" s="19"/>
      <c r="H4" s="19"/>
      <c r="I4" s="103"/>
      <c r="J4" s="19"/>
      <c r="K4" s="21"/>
      <c r="M4" s="22" t="s">
        <v>10</v>
      </c>
      <c r="AT4" s="14" t="s">
        <v>4</v>
      </c>
    </row>
    <row r="5" spans="2:11" ht="6.95" customHeight="1">
      <c r="B5" s="18"/>
      <c r="C5" s="19"/>
      <c r="D5" s="19"/>
      <c r="E5" s="19"/>
      <c r="F5" s="19"/>
      <c r="G5" s="19"/>
      <c r="H5" s="19"/>
      <c r="I5" s="103"/>
      <c r="J5" s="19"/>
      <c r="K5" s="21"/>
    </row>
    <row r="6" spans="2:11" ht="15">
      <c r="B6" s="18"/>
      <c r="C6" s="19"/>
      <c r="D6" s="27" t="s">
        <v>16</v>
      </c>
      <c r="E6" s="19"/>
      <c r="F6" s="19"/>
      <c r="G6" s="19"/>
      <c r="H6" s="19"/>
      <c r="I6" s="103"/>
      <c r="J6" s="19"/>
      <c r="K6" s="21"/>
    </row>
    <row r="7" spans="2:11" ht="22.5" customHeight="1">
      <c r="B7" s="18"/>
      <c r="C7" s="19"/>
      <c r="D7" s="19"/>
      <c r="E7" s="340" t="str">
        <f>'Rekapitulace stavby'!K6</f>
        <v>údržba silnoproudých a slaboproudých systémů</v>
      </c>
      <c r="F7" s="331"/>
      <c r="G7" s="331"/>
      <c r="H7" s="331"/>
      <c r="I7" s="103"/>
      <c r="J7" s="19"/>
      <c r="K7" s="21"/>
    </row>
    <row r="8" spans="2:11" s="1" customFormat="1" ht="15">
      <c r="B8" s="31"/>
      <c r="C8" s="32"/>
      <c r="D8" s="27" t="s">
        <v>90</v>
      </c>
      <c r="E8" s="32"/>
      <c r="F8" s="32"/>
      <c r="G8" s="32"/>
      <c r="H8" s="32"/>
      <c r="I8" s="104"/>
      <c r="J8" s="32"/>
      <c r="K8" s="35"/>
    </row>
    <row r="9" spans="2:11" s="1" customFormat="1" ht="36.95" customHeight="1">
      <c r="B9" s="31"/>
      <c r="C9" s="32"/>
      <c r="D9" s="32"/>
      <c r="E9" s="341" t="s">
        <v>91</v>
      </c>
      <c r="F9" s="315"/>
      <c r="G9" s="315"/>
      <c r="H9" s="315"/>
      <c r="I9" s="104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104"/>
      <c r="J10" s="32"/>
      <c r="K10" s="35"/>
    </row>
    <row r="11" spans="2:11" s="1" customFormat="1" ht="14.4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105" t="s">
        <v>21</v>
      </c>
      <c r="J11" s="25" t="s">
        <v>20</v>
      </c>
      <c r="K11" s="35"/>
    </row>
    <row r="12" spans="2:11" s="1" customFormat="1" ht="14.4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105" t="s">
        <v>25</v>
      </c>
      <c r="J12" s="106" t="str">
        <f>'Rekapitulace stavby'!AN8</f>
        <v>24.10.2016</v>
      </c>
      <c r="K12" s="35"/>
    </row>
    <row r="13" spans="2:11" s="1" customFormat="1" ht="10.9" customHeight="1">
      <c r="B13" s="31"/>
      <c r="C13" s="32"/>
      <c r="D13" s="32"/>
      <c r="E13" s="32"/>
      <c r="F13" s="32"/>
      <c r="G13" s="32"/>
      <c r="H13" s="32"/>
      <c r="I13" s="104"/>
      <c r="J13" s="32"/>
      <c r="K13" s="35"/>
    </row>
    <row r="14" spans="2:11" s="1" customFormat="1" ht="14.45" customHeight="1">
      <c r="B14" s="31"/>
      <c r="C14" s="32"/>
      <c r="D14" s="27" t="s">
        <v>29</v>
      </c>
      <c r="E14" s="32"/>
      <c r="F14" s="32"/>
      <c r="G14" s="32"/>
      <c r="H14" s="32"/>
      <c r="I14" s="105" t="s">
        <v>30</v>
      </c>
      <c r="J14" s="25" t="s">
        <v>31</v>
      </c>
      <c r="K14" s="35"/>
    </row>
    <row r="15" spans="2:11" s="1" customFormat="1" ht="18" customHeight="1">
      <c r="B15" s="31"/>
      <c r="C15" s="32"/>
      <c r="D15" s="32"/>
      <c r="E15" s="25" t="s">
        <v>32</v>
      </c>
      <c r="F15" s="32"/>
      <c r="G15" s="32"/>
      <c r="H15" s="32"/>
      <c r="I15" s="105" t="s">
        <v>33</v>
      </c>
      <c r="J15" s="25" t="s">
        <v>34</v>
      </c>
      <c r="K15" s="35"/>
    </row>
    <row r="16" spans="2:11" s="1" customFormat="1" ht="6.95" customHeight="1">
      <c r="B16" s="31"/>
      <c r="C16" s="32"/>
      <c r="D16" s="32"/>
      <c r="E16" s="32"/>
      <c r="F16" s="32"/>
      <c r="G16" s="32"/>
      <c r="H16" s="32"/>
      <c r="I16" s="104"/>
      <c r="J16" s="32"/>
      <c r="K16" s="35"/>
    </row>
    <row r="17" spans="2:11" s="1" customFormat="1" ht="14.45" customHeight="1">
      <c r="B17" s="31"/>
      <c r="C17" s="32"/>
      <c r="D17" s="27" t="s">
        <v>35</v>
      </c>
      <c r="E17" s="32"/>
      <c r="F17" s="32"/>
      <c r="G17" s="32"/>
      <c r="H17" s="32"/>
      <c r="I17" s="105" t="s">
        <v>30</v>
      </c>
      <c r="J17" s="25" t="str">
        <f>IF('Rekapitulace stavby'!AN13="Vyplň údaj","",IF('Rekapitulace stavby'!AN13="","",'Rekapitulace stavby'!AN13))</f>
        <v/>
      </c>
      <c r="K17" s="35"/>
    </row>
    <row r="18" spans="2:11" s="1" customFormat="1" ht="18" customHeight="1">
      <c r="B18" s="31"/>
      <c r="C18" s="32"/>
      <c r="D18" s="32"/>
      <c r="E18" s="25" t="str">
        <f>IF('Rekapitulace stavby'!E14="Vyplň údaj","",IF('Rekapitulace stavby'!E14="","",'Rekapitulace stavby'!E14))</f>
        <v/>
      </c>
      <c r="F18" s="32"/>
      <c r="G18" s="32"/>
      <c r="H18" s="32"/>
      <c r="I18" s="105" t="s">
        <v>33</v>
      </c>
      <c r="J18" s="25" t="str">
        <f>IF('Rekapitulace stavby'!AN14="Vyplň údaj","",IF('Rekapitulace stavby'!AN14="","",'Rekapitulace stavby'!AN14))</f>
        <v/>
      </c>
      <c r="K18" s="35"/>
    </row>
    <row r="19" spans="2:11" s="1" customFormat="1" ht="6.95" customHeight="1">
      <c r="B19" s="31"/>
      <c r="C19" s="32"/>
      <c r="D19" s="32"/>
      <c r="E19" s="32"/>
      <c r="F19" s="32"/>
      <c r="G19" s="32"/>
      <c r="H19" s="32"/>
      <c r="I19" s="104"/>
      <c r="J19" s="32"/>
      <c r="K19" s="35"/>
    </row>
    <row r="20" spans="2:11" s="1" customFormat="1" ht="14.45" customHeight="1">
      <c r="B20" s="31"/>
      <c r="C20" s="32"/>
      <c r="D20" s="27" t="s">
        <v>37</v>
      </c>
      <c r="E20" s="32"/>
      <c r="F20" s="32"/>
      <c r="G20" s="32"/>
      <c r="H20" s="32"/>
      <c r="I20" s="105" t="s">
        <v>30</v>
      </c>
      <c r="J20" s="25" t="str">
        <f>IF('Rekapitulace stavby'!AN16="","",'Rekapitulace stavby'!AN16)</f>
        <v/>
      </c>
      <c r="K20" s="35"/>
    </row>
    <row r="21" spans="2:11" s="1" customFormat="1" ht="18" customHeight="1">
      <c r="B21" s="31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105" t="s">
        <v>33</v>
      </c>
      <c r="J21" s="25" t="str">
        <f>IF('Rekapitulace stavby'!AN17="","",'Rekapitulace stavby'!AN17)</f>
        <v/>
      </c>
      <c r="K21" s="35"/>
    </row>
    <row r="22" spans="2:11" s="1" customFormat="1" ht="6.95" customHeight="1">
      <c r="B22" s="31"/>
      <c r="C22" s="32"/>
      <c r="D22" s="32"/>
      <c r="E22" s="32"/>
      <c r="F22" s="32"/>
      <c r="G22" s="32"/>
      <c r="H22" s="32"/>
      <c r="I22" s="104"/>
      <c r="J22" s="32"/>
      <c r="K22" s="35"/>
    </row>
    <row r="23" spans="2:11" s="1" customFormat="1" ht="14.45" customHeight="1">
      <c r="B23" s="31"/>
      <c r="C23" s="32"/>
      <c r="D23" s="27" t="s">
        <v>40</v>
      </c>
      <c r="E23" s="32"/>
      <c r="F23" s="32"/>
      <c r="G23" s="32"/>
      <c r="H23" s="32"/>
      <c r="I23" s="104"/>
      <c r="J23" s="32"/>
      <c r="K23" s="35"/>
    </row>
    <row r="24" spans="2:11" s="6" customFormat="1" ht="63" customHeight="1">
      <c r="B24" s="107"/>
      <c r="C24" s="108"/>
      <c r="D24" s="108"/>
      <c r="E24" s="334" t="s">
        <v>41</v>
      </c>
      <c r="F24" s="342"/>
      <c r="G24" s="342"/>
      <c r="H24" s="342"/>
      <c r="I24" s="109"/>
      <c r="J24" s="108"/>
      <c r="K24" s="110"/>
    </row>
    <row r="25" spans="2:11" s="1" customFormat="1" ht="6.95" customHeight="1">
      <c r="B25" s="31"/>
      <c r="C25" s="32"/>
      <c r="D25" s="32"/>
      <c r="E25" s="32"/>
      <c r="F25" s="32"/>
      <c r="G25" s="32"/>
      <c r="H25" s="32"/>
      <c r="I25" s="104"/>
      <c r="J25" s="32"/>
      <c r="K25" s="35"/>
    </row>
    <row r="26" spans="2:11" s="1" customFormat="1" ht="6.95" customHeight="1">
      <c r="B26" s="31"/>
      <c r="C26" s="32"/>
      <c r="D26" s="76"/>
      <c r="E26" s="76"/>
      <c r="F26" s="76"/>
      <c r="G26" s="76"/>
      <c r="H26" s="76"/>
      <c r="I26" s="111"/>
      <c r="J26" s="76"/>
      <c r="K26" s="112"/>
    </row>
    <row r="27" spans="2:11" s="1" customFormat="1" ht="25.35" customHeight="1">
      <c r="B27" s="31"/>
      <c r="C27" s="32"/>
      <c r="D27" s="113" t="s">
        <v>42</v>
      </c>
      <c r="E27" s="32"/>
      <c r="F27" s="32"/>
      <c r="G27" s="32"/>
      <c r="H27" s="32"/>
      <c r="I27" s="104"/>
      <c r="J27" s="114">
        <f>ROUND(J86,2)</f>
        <v>0</v>
      </c>
      <c r="K27" s="35"/>
    </row>
    <row r="28" spans="2:11" s="1" customFormat="1" ht="6.95" customHeight="1">
      <c r="B28" s="31"/>
      <c r="C28" s="32"/>
      <c r="D28" s="76"/>
      <c r="E28" s="76"/>
      <c r="F28" s="76"/>
      <c r="G28" s="76"/>
      <c r="H28" s="76"/>
      <c r="I28" s="111"/>
      <c r="J28" s="76"/>
      <c r="K28" s="112"/>
    </row>
    <row r="29" spans="2:11" s="1" customFormat="1" ht="14.45" customHeight="1">
      <c r="B29" s="31"/>
      <c r="C29" s="32"/>
      <c r="D29" s="32"/>
      <c r="E29" s="32"/>
      <c r="F29" s="36" t="s">
        <v>44</v>
      </c>
      <c r="G29" s="32"/>
      <c r="H29" s="32"/>
      <c r="I29" s="115" t="s">
        <v>43</v>
      </c>
      <c r="J29" s="36" t="s">
        <v>45</v>
      </c>
      <c r="K29" s="35"/>
    </row>
    <row r="30" spans="2:11" s="1" customFormat="1" ht="14.45" customHeight="1">
      <c r="B30" s="31"/>
      <c r="C30" s="32"/>
      <c r="D30" s="39" t="s">
        <v>46</v>
      </c>
      <c r="E30" s="39" t="s">
        <v>47</v>
      </c>
      <c r="F30" s="116">
        <f>ROUND(SUM(BE86:BE169),2)</f>
        <v>0</v>
      </c>
      <c r="G30" s="32"/>
      <c r="H30" s="32"/>
      <c r="I30" s="117">
        <v>0.21</v>
      </c>
      <c r="J30" s="116">
        <f>ROUND(ROUND((SUM(BE86:BE169)),2)*I30,2)</f>
        <v>0</v>
      </c>
      <c r="K30" s="35"/>
    </row>
    <row r="31" spans="2:11" s="1" customFormat="1" ht="14.45" customHeight="1">
      <c r="B31" s="31"/>
      <c r="C31" s="32"/>
      <c r="D31" s="32"/>
      <c r="E31" s="39" t="s">
        <v>48</v>
      </c>
      <c r="F31" s="116">
        <f>ROUND(SUM(BF86:BF169),2)</f>
        <v>0</v>
      </c>
      <c r="G31" s="32"/>
      <c r="H31" s="32"/>
      <c r="I31" s="117">
        <v>0.15</v>
      </c>
      <c r="J31" s="116">
        <f>ROUND(ROUND((SUM(BF86:BF169)),2)*I31,2)</f>
        <v>0</v>
      </c>
      <c r="K31" s="35"/>
    </row>
    <row r="32" spans="2:11" s="1" customFormat="1" ht="14.45" customHeight="1" hidden="1">
      <c r="B32" s="31"/>
      <c r="C32" s="32"/>
      <c r="D32" s="32"/>
      <c r="E32" s="39" t="s">
        <v>49</v>
      </c>
      <c r="F32" s="116">
        <f>ROUND(SUM(BG86:BG169),2)</f>
        <v>0</v>
      </c>
      <c r="G32" s="32"/>
      <c r="H32" s="32"/>
      <c r="I32" s="117">
        <v>0.21</v>
      </c>
      <c r="J32" s="116">
        <v>0</v>
      </c>
      <c r="K32" s="35"/>
    </row>
    <row r="33" spans="2:11" s="1" customFormat="1" ht="14.45" customHeight="1" hidden="1">
      <c r="B33" s="31"/>
      <c r="C33" s="32"/>
      <c r="D33" s="32"/>
      <c r="E33" s="39" t="s">
        <v>50</v>
      </c>
      <c r="F33" s="116">
        <f>ROUND(SUM(BH86:BH169),2)</f>
        <v>0</v>
      </c>
      <c r="G33" s="32"/>
      <c r="H33" s="32"/>
      <c r="I33" s="117">
        <v>0.15</v>
      </c>
      <c r="J33" s="116">
        <v>0</v>
      </c>
      <c r="K33" s="35"/>
    </row>
    <row r="34" spans="2:11" s="1" customFormat="1" ht="14.45" customHeight="1" hidden="1">
      <c r="B34" s="31"/>
      <c r="C34" s="32"/>
      <c r="D34" s="32"/>
      <c r="E34" s="39" t="s">
        <v>51</v>
      </c>
      <c r="F34" s="116">
        <f>ROUND(SUM(BI86:BI169),2)</f>
        <v>0</v>
      </c>
      <c r="G34" s="32"/>
      <c r="H34" s="32"/>
      <c r="I34" s="117">
        <v>0</v>
      </c>
      <c r="J34" s="116">
        <v>0</v>
      </c>
      <c r="K34" s="35"/>
    </row>
    <row r="35" spans="2:11" s="1" customFormat="1" ht="6.95" customHeight="1">
      <c r="B35" s="31"/>
      <c r="C35" s="32"/>
      <c r="D35" s="32"/>
      <c r="E35" s="32"/>
      <c r="F35" s="32"/>
      <c r="G35" s="32"/>
      <c r="H35" s="32"/>
      <c r="I35" s="104"/>
      <c r="J35" s="32"/>
      <c r="K35" s="35"/>
    </row>
    <row r="36" spans="2:11" s="1" customFormat="1" ht="25.35" customHeight="1">
      <c r="B36" s="31"/>
      <c r="C36" s="118"/>
      <c r="D36" s="119" t="s">
        <v>52</v>
      </c>
      <c r="E36" s="70"/>
      <c r="F36" s="70"/>
      <c r="G36" s="120" t="s">
        <v>53</v>
      </c>
      <c r="H36" s="121" t="s">
        <v>54</v>
      </c>
      <c r="I36" s="122"/>
      <c r="J36" s="123">
        <f>SUM(J27:J34)</f>
        <v>0</v>
      </c>
      <c r="K36" s="124"/>
    </row>
    <row r="37" spans="2:11" s="1" customFormat="1" ht="14.45" customHeight="1">
      <c r="B37" s="46"/>
      <c r="C37" s="47"/>
      <c r="D37" s="47"/>
      <c r="E37" s="47"/>
      <c r="F37" s="47"/>
      <c r="G37" s="47"/>
      <c r="H37" s="47"/>
      <c r="I37" s="125"/>
      <c r="J37" s="47"/>
      <c r="K37" s="48"/>
    </row>
    <row r="41" spans="2:11" s="1" customFormat="1" ht="6.95" customHeight="1">
      <c r="B41" s="126"/>
      <c r="C41" s="127"/>
      <c r="D41" s="127"/>
      <c r="E41" s="127"/>
      <c r="F41" s="127"/>
      <c r="G41" s="127"/>
      <c r="H41" s="127"/>
      <c r="I41" s="128"/>
      <c r="J41" s="127"/>
      <c r="K41" s="129"/>
    </row>
    <row r="42" spans="2:11" s="1" customFormat="1" ht="36.95" customHeight="1">
      <c r="B42" s="31"/>
      <c r="C42" s="20" t="s">
        <v>92</v>
      </c>
      <c r="D42" s="32"/>
      <c r="E42" s="32"/>
      <c r="F42" s="32"/>
      <c r="G42" s="32"/>
      <c r="H42" s="32"/>
      <c r="I42" s="104"/>
      <c r="J42" s="32"/>
      <c r="K42" s="35"/>
    </row>
    <row r="43" spans="2:11" s="1" customFormat="1" ht="6.95" customHeight="1">
      <c r="B43" s="31"/>
      <c r="C43" s="32"/>
      <c r="D43" s="32"/>
      <c r="E43" s="32"/>
      <c r="F43" s="32"/>
      <c r="G43" s="32"/>
      <c r="H43" s="32"/>
      <c r="I43" s="104"/>
      <c r="J43" s="32"/>
      <c r="K43" s="35"/>
    </row>
    <row r="44" spans="2:11" s="1" customFormat="1" ht="14.45" customHeight="1">
      <c r="B44" s="31"/>
      <c r="C44" s="27" t="s">
        <v>16</v>
      </c>
      <c r="D44" s="32"/>
      <c r="E44" s="32"/>
      <c r="F44" s="32"/>
      <c r="G44" s="32"/>
      <c r="H44" s="32"/>
      <c r="I44" s="104"/>
      <c r="J44" s="32"/>
      <c r="K44" s="35"/>
    </row>
    <row r="45" spans="2:11" s="1" customFormat="1" ht="22.5" customHeight="1">
      <c r="B45" s="31"/>
      <c r="C45" s="32"/>
      <c r="D45" s="32"/>
      <c r="E45" s="340" t="str">
        <f>E7</f>
        <v>údržba silnoproudých a slaboproudých systémů</v>
      </c>
      <c r="F45" s="315"/>
      <c r="G45" s="315"/>
      <c r="H45" s="315"/>
      <c r="I45" s="104"/>
      <c r="J45" s="32"/>
      <c r="K45" s="35"/>
    </row>
    <row r="46" spans="2:11" s="1" customFormat="1" ht="14.45" customHeight="1">
      <c r="B46" s="31"/>
      <c r="C46" s="27" t="s">
        <v>90</v>
      </c>
      <c r="D46" s="32"/>
      <c r="E46" s="32"/>
      <c r="F46" s="32"/>
      <c r="G46" s="32"/>
      <c r="H46" s="32"/>
      <c r="I46" s="104"/>
      <c r="J46" s="32"/>
      <c r="K46" s="35"/>
    </row>
    <row r="47" spans="2:11" s="1" customFormat="1" ht="23.25" customHeight="1">
      <c r="B47" s="31"/>
      <c r="C47" s="32"/>
      <c r="D47" s="32"/>
      <c r="E47" s="341" t="str">
        <f>E9</f>
        <v>SIL - Silnoproud</v>
      </c>
      <c r="F47" s="315"/>
      <c r="G47" s="315"/>
      <c r="H47" s="315"/>
      <c r="I47" s="104"/>
      <c r="J47" s="32"/>
      <c r="K47" s="35"/>
    </row>
    <row r="48" spans="2:11" s="1" customFormat="1" ht="6.95" customHeight="1">
      <c r="B48" s="31"/>
      <c r="C48" s="32"/>
      <c r="D48" s="32"/>
      <c r="E48" s="32"/>
      <c r="F48" s="32"/>
      <c r="G48" s="32"/>
      <c r="H48" s="32"/>
      <c r="I48" s="104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Praha</v>
      </c>
      <c r="G49" s="32"/>
      <c r="H49" s="32"/>
      <c r="I49" s="105" t="s">
        <v>25</v>
      </c>
      <c r="J49" s="106" t="str">
        <f>IF(J12="","",J12)</f>
        <v>24.10.2016</v>
      </c>
      <c r="K49" s="35"/>
    </row>
    <row r="50" spans="2:11" s="1" customFormat="1" ht="6.95" customHeight="1">
      <c r="B50" s="31"/>
      <c r="C50" s="32"/>
      <c r="D50" s="32"/>
      <c r="E50" s="32"/>
      <c r="F50" s="32"/>
      <c r="G50" s="32"/>
      <c r="H50" s="32"/>
      <c r="I50" s="104"/>
      <c r="J50" s="32"/>
      <c r="K50" s="35"/>
    </row>
    <row r="51" spans="2:11" s="1" customFormat="1" ht="15">
      <c r="B51" s="31"/>
      <c r="C51" s="27" t="s">
        <v>29</v>
      </c>
      <c r="D51" s="32"/>
      <c r="E51" s="32"/>
      <c r="F51" s="25" t="str">
        <f>E15</f>
        <v>Univerzita Karlova</v>
      </c>
      <c r="G51" s="32"/>
      <c r="H51" s="32"/>
      <c r="I51" s="105" t="s">
        <v>37</v>
      </c>
      <c r="J51" s="25" t="str">
        <f>E21</f>
        <v xml:space="preserve"> </v>
      </c>
      <c r="K51" s="35"/>
    </row>
    <row r="52" spans="2:11" s="1" customFormat="1" ht="14.45" customHeight="1">
      <c r="B52" s="31"/>
      <c r="C52" s="27" t="s">
        <v>35</v>
      </c>
      <c r="D52" s="32"/>
      <c r="E52" s="32"/>
      <c r="F52" s="25" t="str">
        <f>IF(E18="","",E18)</f>
        <v/>
      </c>
      <c r="G52" s="32"/>
      <c r="H52" s="32"/>
      <c r="I52" s="104"/>
      <c r="J52" s="32"/>
      <c r="K52" s="35"/>
    </row>
    <row r="53" spans="2:11" s="1" customFormat="1" ht="10.35" customHeight="1">
      <c r="B53" s="31"/>
      <c r="C53" s="32"/>
      <c r="D53" s="32"/>
      <c r="E53" s="32"/>
      <c r="F53" s="32"/>
      <c r="G53" s="32"/>
      <c r="H53" s="32"/>
      <c r="I53" s="104"/>
      <c r="J53" s="32"/>
      <c r="K53" s="35"/>
    </row>
    <row r="54" spans="2:11" s="1" customFormat="1" ht="29.25" customHeight="1">
      <c r="B54" s="31"/>
      <c r="C54" s="130" t="s">
        <v>93</v>
      </c>
      <c r="D54" s="118"/>
      <c r="E54" s="118"/>
      <c r="F54" s="118"/>
      <c r="G54" s="118"/>
      <c r="H54" s="118"/>
      <c r="I54" s="131"/>
      <c r="J54" s="132" t="s">
        <v>94</v>
      </c>
      <c r="K54" s="133"/>
    </row>
    <row r="55" spans="2:11" s="1" customFormat="1" ht="10.35" customHeight="1">
      <c r="B55" s="31"/>
      <c r="C55" s="32"/>
      <c r="D55" s="32"/>
      <c r="E55" s="32"/>
      <c r="F55" s="32"/>
      <c r="G55" s="32"/>
      <c r="H55" s="32"/>
      <c r="I55" s="104"/>
      <c r="J55" s="32"/>
      <c r="K55" s="35"/>
    </row>
    <row r="56" spans="2:47" s="1" customFormat="1" ht="29.25" customHeight="1">
      <c r="B56" s="31"/>
      <c r="C56" s="134" t="s">
        <v>95</v>
      </c>
      <c r="D56" s="32"/>
      <c r="E56" s="32"/>
      <c r="F56" s="32"/>
      <c r="G56" s="32"/>
      <c r="H56" s="32"/>
      <c r="I56" s="104"/>
      <c r="J56" s="114">
        <f>J86</f>
        <v>0</v>
      </c>
      <c r="K56" s="35"/>
      <c r="AU56" s="14" t="s">
        <v>96</v>
      </c>
    </row>
    <row r="57" spans="2:11" s="7" customFormat="1" ht="24.95" customHeight="1">
      <c r="B57" s="135"/>
      <c r="C57" s="136"/>
      <c r="D57" s="137" t="s">
        <v>97</v>
      </c>
      <c r="E57" s="138"/>
      <c r="F57" s="138"/>
      <c r="G57" s="138"/>
      <c r="H57" s="138"/>
      <c r="I57" s="139"/>
      <c r="J57" s="140">
        <f>J87</f>
        <v>0</v>
      </c>
      <c r="K57" s="141"/>
    </row>
    <row r="58" spans="2:11" s="8" customFormat="1" ht="19.9" customHeight="1">
      <c r="B58" s="142"/>
      <c r="C58" s="143"/>
      <c r="D58" s="144" t="s">
        <v>98</v>
      </c>
      <c r="E58" s="145"/>
      <c r="F58" s="145"/>
      <c r="G58" s="145"/>
      <c r="H58" s="145"/>
      <c r="I58" s="146"/>
      <c r="J58" s="147">
        <f>J88</f>
        <v>0</v>
      </c>
      <c r="K58" s="148"/>
    </row>
    <row r="59" spans="2:11" s="8" customFormat="1" ht="19.9" customHeight="1">
      <c r="B59" s="142"/>
      <c r="C59" s="143"/>
      <c r="D59" s="144" t="s">
        <v>99</v>
      </c>
      <c r="E59" s="145"/>
      <c r="F59" s="145"/>
      <c r="G59" s="145"/>
      <c r="H59" s="145"/>
      <c r="I59" s="146"/>
      <c r="J59" s="147">
        <f>J90</f>
        <v>0</v>
      </c>
      <c r="K59" s="148"/>
    </row>
    <row r="60" spans="2:11" s="8" customFormat="1" ht="19.9" customHeight="1">
      <c r="B60" s="142"/>
      <c r="C60" s="143"/>
      <c r="D60" s="144" t="s">
        <v>100</v>
      </c>
      <c r="E60" s="145"/>
      <c r="F60" s="145"/>
      <c r="G60" s="145"/>
      <c r="H60" s="145"/>
      <c r="I60" s="146"/>
      <c r="J60" s="147">
        <f>J99</f>
        <v>0</v>
      </c>
      <c r="K60" s="148"/>
    </row>
    <row r="61" spans="2:11" s="8" customFormat="1" ht="19.9" customHeight="1">
      <c r="B61" s="142"/>
      <c r="C61" s="143"/>
      <c r="D61" s="144" t="s">
        <v>101</v>
      </c>
      <c r="E61" s="145"/>
      <c r="F61" s="145"/>
      <c r="G61" s="145"/>
      <c r="H61" s="145"/>
      <c r="I61" s="146"/>
      <c r="J61" s="147">
        <f>J115</f>
        <v>0</v>
      </c>
      <c r="K61" s="148"/>
    </row>
    <row r="62" spans="2:11" s="8" customFormat="1" ht="19.9" customHeight="1">
      <c r="B62" s="142"/>
      <c r="C62" s="143"/>
      <c r="D62" s="144" t="s">
        <v>102</v>
      </c>
      <c r="E62" s="145"/>
      <c r="F62" s="145"/>
      <c r="G62" s="145"/>
      <c r="H62" s="145"/>
      <c r="I62" s="146"/>
      <c r="J62" s="147">
        <f>J122</f>
        <v>0</v>
      </c>
      <c r="K62" s="148"/>
    </row>
    <row r="63" spans="2:11" s="8" customFormat="1" ht="19.9" customHeight="1">
      <c r="B63" s="142"/>
      <c r="C63" s="143"/>
      <c r="D63" s="144" t="s">
        <v>103</v>
      </c>
      <c r="E63" s="145"/>
      <c r="F63" s="145"/>
      <c r="G63" s="145"/>
      <c r="H63" s="145"/>
      <c r="I63" s="146"/>
      <c r="J63" s="147">
        <f>J129</f>
        <v>0</v>
      </c>
      <c r="K63" s="148"/>
    </row>
    <row r="64" spans="2:11" s="8" customFormat="1" ht="19.9" customHeight="1">
      <c r="B64" s="142"/>
      <c r="C64" s="143"/>
      <c r="D64" s="144" t="s">
        <v>104</v>
      </c>
      <c r="E64" s="145"/>
      <c r="F64" s="145"/>
      <c r="G64" s="145"/>
      <c r="H64" s="145"/>
      <c r="I64" s="146"/>
      <c r="J64" s="147">
        <f>J138</f>
        <v>0</v>
      </c>
      <c r="K64" s="148"/>
    </row>
    <row r="65" spans="2:11" s="7" customFormat="1" ht="24.95" customHeight="1">
      <c r="B65" s="135"/>
      <c r="C65" s="136"/>
      <c r="D65" s="137" t="s">
        <v>105</v>
      </c>
      <c r="E65" s="138"/>
      <c r="F65" s="138"/>
      <c r="G65" s="138"/>
      <c r="H65" s="138"/>
      <c r="I65" s="139"/>
      <c r="J65" s="140">
        <f>J147</f>
        <v>0</v>
      </c>
      <c r="K65" s="141"/>
    </row>
    <row r="66" spans="2:11" s="8" customFormat="1" ht="19.9" customHeight="1">
      <c r="B66" s="142"/>
      <c r="C66" s="143"/>
      <c r="D66" s="144" t="s">
        <v>106</v>
      </c>
      <c r="E66" s="145"/>
      <c r="F66" s="145"/>
      <c r="G66" s="145"/>
      <c r="H66" s="145"/>
      <c r="I66" s="146"/>
      <c r="J66" s="147">
        <f>J148</f>
        <v>0</v>
      </c>
      <c r="K66" s="148"/>
    </row>
    <row r="67" spans="2:11" s="1" customFormat="1" ht="21.75" customHeight="1">
      <c r="B67" s="31"/>
      <c r="C67" s="32"/>
      <c r="D67" s="32"/>
      <c r="E67" s="32"/>
      <c r="F67" s="32"/>
      <c r="G67" s="32"/>
      <c r="H67" s="32"/>
      <c r="I67" s="104"/>
      <c r="J67" s="32"/>
      <c r="K67" s="35"/>
    </row>
    <row r="68" spans="2:11" s="1" customFormat="1" ht="6.95" customHeight="1">
      <c r="B68" s="46"/>
      <c r="C68" s="47"/>
      <c r="D68" s="47"/>
      <c r="E68" s="47"/>
      <c r="F68" s="47"/>
      <c r="G68" s="47"/>
      <c r="H68" s="47"/>
      <c r="I68" s="125"/>
      <c r="J68" s="47"/>
      <c r="K68" s="48"/>
    </row>
    <row r="72" spans="2:12" s="1" customFormat="1" ht="6.95" customHeight="1">
      <c r="B72" s="49"/>
      <c r="C72" s="50"/>
      <c r="D72" s="50"/>
      <c r="E72" s="50"/>
      <c r="F72" s="50"/>
      <c r="G72" s="50"/>
      <c r="H72" s="50"/>
      <c r="I72" s="128"/>
      <c r="J72" s="50"/>
      <c r="K72" s="50"/>
      <c r="L72" s="51"/>
    </row>
    <row r="73" spans="2:12" s="1" customFormat="1" ht="36.95" customHeight="1">
      <c r="B73" s="31"/>
      <c r="C73" s="52" t="s">
        <v>107</v>
      </c>
      <c r="D73" s="53"/>
      <c r="E73" s="53"/>
      <c r="F73" s="53"/>
      <c r="G73" s="53"/>
      <c r="H73" s="53"/>
      <c r="I73" s="149"/>
      <c r="J73" s="53"/>
      <c r="K73" s="53"/>
      <c r="L73" s="51"/>
    </row>
    <row r="74" spans="2:12" s="1" customFormat="1" ht="6.95" customHeight="1">
      <c r="B74" s="31"/>
      <c r="C74" s="53"/>
      <c r="D74" s="53"/>
      <c r="E74" s="53"/>
      <c r="F74" s="53"/>
      <c r="G74" s="53"/>
      <c r="H74" s="53"/>
      <c r="I74" s="149"/>
      <c r="J74" s="53"/>
      <c r="K74" s="53"/>
      <c r="L74" s="51"/>
    </row>
    <row r="75" spans="2:12" s="1" customFormat="1" ht="14.45" customHeight="1">
      <c r="B75" s="31"/>
      <c r="C75" s="55" t="s">
        <v>16</v>
      </c>
      <c r="D75" s="53"/>
      <c r="E75" s="53"/>
      <c r="F75" s="53"/>
      <c r="G75" s="53"/>
      <c r="H75" s="53"/>
      <c r="I75" s="149"/>
      <c r="J75" s="53"/>
      <c r="K75" s="53"/>
      <c r="L75" s="51"/>
    </row>
    <row r="76" spans="2:12" s="1" customFormat="1" ht="22.5" customHeight="1">
      <c r="B76" s="31"/>
      <c r="C76" s="53"/>
      <c r="D76" s="53"/>
      <c r="E76" s="338" t="str">
        <f>E7</f>
        <v>údržba silnoproudých a slaboproudých systémů</v>
      </c>
      <c r="F76" s="308"/>
      <c r="G76" s="308"/>
      <c r="H76" s="308"/>
      <c r="I76" s="149"/>
      <c r="J76" s="53"/>
      <c r="K76" s="53"/>
      <c r="L76" s="51"/>
    </row>
    <row r="77" spans="2:12" s="1" customFormat="1" ht="14.45" customHeight="1">
      <c r="B77" s="31"/>
      <c r="C77" s="55" t="s">
        <v>90</v>
      </c>
      <c r="D77" s="53"/>
      <c r="E77" s="53"/>
      <c r="F77" s="53"/>
      <c r="G77" s="53"/>
      <c r="H77" s="53"/>
      <c r="I77" s="149"/>
      <c r="J77" s="53"/>
      <c r="K77" s="53"/>
      <c r="L77" s="51"/>
    </row>
    <row r="78" spans="2:12" s="1" customFormat="1" ht="23.25" customHeight="1">
      <c r="B78" s="31"/>
      <c r="C78" s="53"/>
      <c r="D78" s="53"/>
      <c r="E78" s="305" t="str">
        <f>E9</f>
        <v>SIL - Silnoproud</v>
      </c>
      <c r="F78" s="308"/>
      <c r="G78" s="308"/>
      <c r="H78" s="308"/>
      <c r="I78" s="149"/>
      <c r="J78" s="53"/>
      <c r="K78" s="53"/>
      <c r="L78" s="51"/>
    </row>
    <row r="79" spans="2:12" s="1" customFormat="1" ht="6.95" customHeight="1">
      <c r="B79" s="31"/>
      <c r="C79" s="53"/>
      <c r="D79" s="53"/>
      <c r="E79" s="53"/>
      <c r="F79" s="53"/>
      <c r="G79" s="53"/>
      <c r="H79" s="53"/>
      <c r="I79" s="149"/>
      <c r="J79" s="53"/>
      <c r="K79" s="53"/>
      <c r="L79" s="51"/>
    </row>
    <row r="80" spans="2:12" s="1" customFormat="1" ht="18" customHeight="1">
      <c r="B80" s="31"/>
      <c r="C80" s="55" t="s">
        <v>23</v>
      </c>
      <c r="D80" s="53"/>
      <c r="E80" s="53"/>
      <c r="F80" s="150" t="str">
        <f>F12</f>
        <v>Praha</v>
      </c>
      <c r="G80" s="53"/>
      <c r="H80" s="53"/>
      <c r="I80" s="151" t="s">
        <v>25</v>
      </c>
      <c r="J80" s="63" t="str">
        <f>IF(J12="","",J12)</f>
        <v>24.10.2016</v>
      </c>
      <c r="K80" s="53"/>
      <c r="L80" s="51"/>
    </row>
    <row r="81" spans="2:12" s="1" customFormat="1" ht="6.95" customHeight="1">
      <c r="B81" s="31"/>
      <c r="C81" s="53"/>
      <c r="D81" s="53"/>
      <c r="E81" s="53"/>
      <c r="F81" s="53"/>
      <c r="G81" s="53"/>
      <c r="H81" s="53"/>
      <c r="I81" s="149"/>
      <c r="J81" s="53"/>
      <c r="K81" s="53"/>
      <c r="L81" s="51"/>
    </row>
    <row r="82" spans="2:12" s="1" customFormat="1" ht="15">
      <c r="B82" s="31"/>
      <c r="C82" s="55" t="s">
        <v>29</v>
      </c>
      <c r="D82" s="53"/>
      <c r="E82" s="53"/>
      <c r="F82" s="150" t="str">
        <f>E15</f>
        <v>Univerzita Karlova</v>
      </c>
      <c r="G82" s="53"/>
      <c r="H82" s="53"/>
      <c r="I82" s="151" t="s">
        <v>37</v>
      </c>
      <c r="J82" s="150" t="str">
        <f>E21</f>
        <v xml:space="preserve"> </v>
      </c>
      <c r="K82" s="53"/>
      <c r="L82" s="51"/>
    </row>
    <row r="83" spans="2:12" s="1" customFormat="1" ht="14.45" customHeight="1">
      <c r="B83" s="31"/>
      <c r="C83" s="55" t="s">
        <v>35</v>
      </c>
      <c r="D83" s="53"/>
      <c r="E83" s="53"/>
      <c r="F83" s="150" t="str">
        <f>IF(E18="","",E18)</f>
        <v/>
      </c>
      <c r="G83" s="53"/>
      <c r="H83" s="53"/>
      <c r="I83" s="149"/>
      <c r="J83" s="53"/>
      <c r="K83" s="53"/>
      <c r="L83" s="51"/>
    </row>
    <row r="84" spans="2:12" s="1" customFormat="1" ht="10.35" customHeight="1">
      <c r="B84" s="31"/>
      <c r="C84" s="53"/>
      <c r="D84" s="53"/>
      <c r="E84" s="53"/>
      <c r="F84" s="53"/>
      <c r="G84" s="53"/>
      <c r="H84" s="53"/>
      <c r="I84" s="149"/>
      <c r="J84" s="53"/>
      <c r="K84" s="53"/>
      <c r="L84" s="51"/>
    </row>
    <row r="85" spans="2:20" s="9" customFormat="1" ht="29.25" customHeight="1">
      <c r="B85" s="152"/>
      <c r="C85" s="153" t="s">
        <v>108</v>
      </c>
      <c r="D85" s="154" t="s">
        <v>61</v>
      </c>
      <c r="E85" s="154" t="s">
        <v>57</v>
      </c>
      <c r="F85" s="154" t="s">
        <v>109</v>
      </c>
      <c r="G85" s="154" t="s">
        <v>110</v>
      </c>
      <c r="H85" s="154" t="s">
        <v>111</v>
      </c>
      <c r="I85" s="155" t="s">
        <v>112</v>
      </c>
      <c r="J85" s="154" t="s">
        <v>94</v>
      </c>
      <c r="K85" s="156" t="s">
        <v>113</v>
      </c>
      <c r="L85" s="157"/>
      <c r="M85" s="72" t="s">
        <v>114</v>
      </c>
      <c r="N85" s="73" t="s">
        <v>46</v>
      </c>
      <c r="O85" s="73" t="s">
        <v>115</v>
      </c>
      <c r="P85" s="73" t="s">
        <v>116</v>
      </c>
      <c r="Q85" s="73" t="s">
        <v>117</v>
      </c>
      <c r="R85" s="73" t="s">
        <v>118</v>
      </c>
      <c r="S85" s="73" t="s">
        <v>119</v>
      </c>
      <c r="T85" s="74" t="s">
        <v>120</v>
      </c>
    </row>
    <row r="86" spans="2:63" s="1" customFormat="1" ht="29.25" customHeight="1">
      <c r="B86" s="31"/>
      <c r="C86" s="78" t="s">
        <v>95</v>
      </c>
      <c r="D86" s="53"/>
      <c r="E86" s="53"/>
      <c r="F86" s="53"/>
      <c r="G86" s="53"/>
      <c r="H86" s="53"/>
      <c r="I86" s="149"/>
      <c r="J86" s="158">
        <f>BK86</f>
        <v>0</v>
      </c>
      <c r="K86" s="53"/>
      <c r="L86" s="51"/>
      <c r="M86" s="75"/>
      <c r="N86" s="76"/>
      <c r="O86" s="76"/>
      <c r="P86" s="159">
        <f>P87+P147</f>
        <v>0</v>
      </c>
      <c r="Q86" s="76"/>
      <c r="R86" s="159">
        <f>R87+R147</f>
        <v>0.019200000000000002</v>
      </c>
      <c r="S86" s="76"/>
      <c r="T86" s="160">
        <f>T87+T147</f>
        <v>0</v>
      </c>
      <c r="AT86" s="14" t="s">
        <v>75</v>
      </c>
      <c r="AU86" s="14" t="s">
        <v>96</v>
      </c>
      <c r="BK86" s="161">
        <f>BK87+BK147</f>
        <v>0</v>
      </c>
    </row>
    <row r="87" spans="2:63" s="10" customFormat="1" ht="37.35" customHeight="1">
      <c r="B87" s="162"/>
      <c r="C87" s="163"/>
      <c r="D87" s="164" t="s">
        <v>75</v>
      </c>
      <c r="E87" s="165" t="s">
        <v>121</v>
      </c>
      <c r="F87" s="165" t="s">
        <v>122</v>
      </c>
      <c r="G87" s="163"/>
      <c r="H87" s="163"/>
      <c r="I87" s="166"/>
      <c r="J87" s="167">
        <f>BK87</f>
        <v>0</v>
      </c>
      <c r="K87" s="163"/>
      <c r="L87" s="168"/>
      <c r="M87" s="169"/>
      <c r="N87" s="170"/>
      <c r="O87" s="170"/>
      <c r="P87" s="171">
        <f>P88+P90+P99+P115+P122+P129+P138</f>
        <v>0</v>
      </c>
      <c r="Q87" s="170"/>
      <c r="R87" s="171">
        <f>R88+R90+R99+R115+R122+R129+R138</f>
        <v>0.019020000000000002</v>
      </c>
      <c r="S87" s="170"/>
      <c r="T87" s="172">
        <f>T88+T90+T99+T115+T122+T129+T138</f>
        <v>0</v>
      </c>
      <c r="AR87" s="173" t="s">
        <v>84</v>
      </c>
      <c r="AT87" s="174" t="s">
        <v>75</v>
      </c>
      <c r="AU87" s="174" t="s">
        <v>76</v>
      </c>
      <c r="AY87" s="173" t="s">
        <v>123</v>
      </c>
      <c r="BK87" s="175">
        <f>BK88+BK90+BK99+BK115+BK122+BK129+BK138</f>
        <v>0</v>
      </c>
    </row>
    <row r="88" spans="2:63" s="10" customFormat="1" ht="19.9" customHeight="1">
      <c r="B88" s="162"/>
      <c r="C88" s="163"/>
      <c r="D88" s="176" t="s">
        <v>75</v>
      </c>
      <c r="E88" s="177" t="s">
        <v>124</v>
      </c>
      <c r="F88" s="177" t="s">
        <v>125</v>
      </c>
      <c r="G88" s="163"/>
      <c r="H88" s="163"/>
      <c r="I88" s="166"/>
      <c r="J88" s="178">
        <f>BK88</f>
        <v>0</v>
      </c>
      <c r="K88" s="163"/>
      <c r="L88" s="168"/>
      <c r="M88" s="169"/>
      <c r="N88" s="170"/>
      <c r="O88" s="170"/>
      <c r="P88" s="171">
        <f>P89</f>
        <v>0</v>
      </c>
      <c r="Q88" s="170"/>
      <c r="R88" s="171">
        <f>R89</f>
        <v>0</v>
      </c>
      <c r="S88" s="170"/>
      <c r="T88" s="172">
        <f>T89</f>
        <v>0</v>
      </c>
      <c r="AR88" s="173" t="s">
        <v>84</v>
      </c>
      <c r="AT88" s="174" t="s">
        <v>75</v>
      </c>
      <c r="AU88" s="174" t="s">
        <v>22</v>
      </c>
      <c r="AY88" s="173" t="s">
        <v>123</v>
      </c>
      <c r="BK88" s="175">
        <f>BK89</f>
        <v>0</v>
      </c>
    </row>
    <row r="89" spans="2:65" s="1" customFormat="1" ht="31.5" customHeight="1">
      <c r="B89" s="31"/>
      <c r="C89" s="179" t="s">
        <v>22</v>
      </c>
      <c r="D89" s="179" t="s">
        <v>126</v>
      </c>
      <c r="E89" s="180" t="s">
        <v>127</v>
      </c>
      <c r="F89" s="181" t="s">
        <v>128</v>
      </c>
      <c r="G89" s="182" t="s">
        <v>129</v>
      </c>
      <c r="H89" s="183">
        <v>1</v>
      </c>
      <c r="I89" s="184"/>
      <c r="J89" s="185">
        <f>ROUND(I89*H89,2)</f>
        <v>0</v>
      </c>
      <c r="K89" s="181" t="s">
        <v>130</v>
      </c>
      <c r="L89" s="51"/>
      <c r="M89" s="186" t="s">
        <v>20</v>
      </c>
      <c r="N89" s="187" t="s">
        <v>47</v>
      </c>
      <c r="O89" s="32"/>
      <c r="P89" s="188">
        <f>O89*H89</f>
        <v>0</v>
      </c>
      <c r="Q89" s="188">
        <v>0</v>
      </c>
      <c r="R89" s="188">
        <f>Q89*H89</f>
        <v>0</v>
      </c>
      <c r="S89" s="188">
        <v>0</v>
      </c>
      <c r="T89" s="189">
        <f>S89*H89</f>
        <v>0</v>
      </c>
      <c r="AR89" s="14" t="s">
        <v>131</v>
      </c>
      <c r="AT89" s="14" t="s">
        <v>126</v>
      </c>
      <c r="AU89" s="14" t="s">
        <v>84</v>
      </c>
      <c r="AY89" s="14" t="s">
        <v>123</v>
      </c>
      <c r="BE89" s="190">
        <f>IF(N89="základní",J89,0)</f>
        <v>0</v>
      </c>
      <c r="BF89" s="190">
        <f>IF(N89="snížená",J89,0)</f>
        <v>0</v>
      </c>
      <c r="BG89" s="190">
        <f>IF(N89="zákl. přenesená",J89,0)</f>
        <v>0</v>
      </c>
      <c r="BH89" s="190">
        <f>IF(N89="sníž. přenesená",J89,0)</f>
        <v>0</v>
      </c>
      <c r="BI89" s="190">
        <f>IF(N89="nulová",J89,0)</f>
        <v>0</v>
      </c>
      <c r="BJ89" s="14" t="s">
        <v>22</v>
      </c>
      <c r="BK89" s="190">
        <f>ROUND(I89*H89,2)</f>
        <v>0</v>
      </c>
      <c r="BL89" s="14" t="s">
        <v>131</v>
      </c>
      <c r="BM89" s="14" t="s">
        <v>132</v>
      </c>
    </row>
    <row r="90" spans="2:63" s="10" customFormat="1" ht="29.85" customHeight="1">
      <c r="B90" s="162"/>
      <c r="C90" s="163"/>
      <c r="D90" s="176" t="s">
        <v>75</v>
      </c>
      <c r="E90" s="177" t="s">
        <v>133</v>
      </c>
      <c r="F90" s="177" t="s">
        <v>134</v>
      </c>
      <c r="G90" s="163"/>
      <c r="H90" s="163"/>
      <c r="I90" s="166"/>
      <c r="J90" s="178">
        <f>BK90</f>
        <v>0</v>
      </c>
      <c r="K90" s="163"/>
      <c r="L90" s="168"/>
      <c r="M90" s="169"/>
      <c r="N90" s="170"/>
      <c r="O90" s="170"/>
      <c r="P90" s="171">
        <f>SUM(P91:P98)</f>
        <v>0</v>
      </c>
      <c r="Q90" s="170"/>
      <c r="R90" s="171">
        <f>SUM(R91:R98)</f>
        <v>0.007658</v>
      </c>
      <c r="S90" s="170"/>
      <c r="T90" s="172">
        <f>SUM(T91:T98)</f>
        <v>0</v>
      </c>
      <c r="AR90" s="173" t="s">
        <v>84</v>
      </c>
      <c r="AT90" s="174" t="s">
        <v>75</v>
      </c>
      <c r="AU90" s="174" t="s">
        <v>22</v>
      </c>
      <c r="AY90" s="173" t="s">
        <v>123</v>
      </c>
      <c r="BK90" s="175">
        <f>SUM(BK91:BK98)</f>
        <v>0</v>
      </c>
    </row>
    <row r="91" spans="2:65" s="1" customFormat="1" ht="31.5" customHeight="1">
      <c r="B91" s="31"/>
      <c r="C91" s="179" t="s">
        <v>84</v>
      </c>
      <c r="D91" s="179" t="s">
        <v>126</v>
      </c>
      <c r="E91" s="180" t="s">
        <v>135</v>
      </c>
      <c r="F91" s="181" t="s">
        <v>136</v>
      </c>
      <c r="G91" s="182" t="s">
        <v>129</v>
      </c>
      <c r="H91" s="183">
        <v>1</v>
      </c>
      <c r="I91" s="184"/>
      <c r="J91" s="185">
        <f>ROUND(I91*H91,2)</f>
        <v>0</v>
      </c>
      <c r="K91" s="181" t="s">
        <v>130</v>
      </c>
      <c r="L91" s="51"/>
      <c r="M91" s="186" t="s">
        <v>20</v>
      </c>
      <c r="N91" s="187" t="s">
        <v>47</v>
      </c>
      <c r="O91" s="32"/>
      <c r="P91" s="188">
        <f>O91*H91</f>
        <v>0</v>
      </c>
      <c r="Q91" s="188">
        <v>0</v>
      </c>
      <c r="R91" s="188">
        <f>Q91*H91</f>
        <v>0</v>
      </c>
      <c r="S91" s="188">
        <v>0</v>
      </c>
      <c r="T91" s="189">
        <f>S91*H91</f>
        <v>0</v>
      </c>
      <c r="AR91" s="14" t="s">
        <v>131</v>
      </c>
      <c r="AT91" s="14" t="s">
        <v>126</v>
      </c>
      <c r="AU91" s="14" t="s">
        <v>84</v>
      </c>
      <c r="AY91" s="14" t="s">
        <v>123</v>
      </c>
      <c r="BE91" s="190">
        <f>IF(N91="základní",J91,0)</f>
        <v>0</v>
      </c>
      <c r="BF91" s="190">
        <f>IF(N91="snížená",J91,0)</f>
        <v>0</v>
      </c>
      <c r="BG91" s="190">
        <f>IF(N91="zákl. přenesená",J91,0)</f>
        <v>0</v>
      </c>
      <c r="BH91" s="190">
        <f>IF(N91="sníž. přenesená",J91,0)</f>
        <v>0</v>
      </c>
      <c r="BI91" s="190">
        <f>IF(N91="nulová",J91,0)</f>
        <v>0</v>
      </c>
      <c r="BJ91" s="14" t="s">
        <v>22</v>
      </c>
      <c r="BK91" s="190">
        <f>ROUND(I91*H91,2)</f>
        <v>0</v>
      </c>
      <c r="BL91" s="14" t="s">
        <v>131</v>
      </c>
      <c r="BM91" s="14" t="s">
        <v>137</v>
      </c>
    </row>
    <row r="92" spans="2:65" s="1" customFormat="1" ht="22.5" customHeight="1">
      <c r="B92" s="31"/>
      <c r="C92" s="191" t="s">
        <v>138</v>
      </c>
      <c r="D92" s="191" t="s">
        <v>139</v>
      </c>
      <c r="E92" s="192" t="s">
        <v>140</v>
      </c>
      <c r="F92" s="193" t="s">
        <v>141</v>
      </c>
      <c r="G92" s="194" t="s">
        <v>129</v>
      </c>
      <c r="H92" s="195">
        <v>1</v>
      </c>
      <c r="I92" s="196"/>
      <c r="J92" s="197">
        <f>ROUND(I92*H92,2)</f>
        <v>0</v>
      </c>
      <c r="K92" s="193" t="s">
        <v>130</v>
      </c>
      <c r="L92" s="198"/>
      <c r="M92" s="199" t="s">
        <v>20</v>
      </c>
      <c r="N92" s="200" t="s">
        <v>47</v>
      </c>
      <c r="O92" s="32"/>
      <c r="P92" s="188">
        <f>O92*H92</f>
        <v>0</v>
      </c>
      <c r="Q92" s="188">
        <v>0.006</v>
      </c>
      <c r="R92" s="188">
        <f>Q92*H92</f>
        <v>0.006</v>
      </c>
      <c r="S92" s="188">
        <v>0</v>
      </c>
      <c r="T92" s="189">
        <f>S92*H92</f>
        <v>0</v>
      </c>
      <c r="AR92" s="14" t="s">
        <v>142</v>
      </c>
      <c r="AT92" s="14" t="s">
        <v>139</v>
      </c>
      <c r="AU92" s="14" t="s">
        <v>84</v>
      </c>
      <c r="AY92" s="14" t="s">
        <v>123</v>
      </c>
      <c r="BE92" s="190">
        <f>IF(N92="základní",J92,0)</f>
        <v>0</v>
      </c>
      <c r="BF92" s="190">
        <f>IF(N92="snížená",J92,0)</f>
        <v>0</v>
      </c>
      <c r="BG92" s="190">
        <f>IF(N92="zákl. přenesená",J92,0)</f>
        <v>0</v>
      </c>
      <c r="BH92" s="190">
        <f>IF(N92="sníž. přenesená",J92,0)</f>
        <v>0</v>
      </c>
      <c r="BI92" s="190">
        <f>IF(N92="nulová",J92,0)</f>
        <v>0</v>
      </c>
      <c r="BJ92" s="14" t="s">
        <v>22</v>
      </c>
      <c r="BK92" s="190">
        <f>ROUND(I92*H92,2)</f>
        <v>0</v>
      </c>
      <c r="BL92" s="14" t="s">
        <v>131</v>
      </c>
      <c r="BM92" s="14" t="s">
        <v>143</v>
      </c>
    </row>
    <row r="93" spans="2:65" s="1" customFormat="1" ht="22.5" customHeight="1">
      <c r="B93" s="31"/>
      <c r="C93" s="191" t="s">
        <v>144</v>
      </c>
      <c r="D93" s="191" t="s">
        <v>139</v>
      </c>
      <c r="E93" s="192" t="s">
        <v>145</v>
      </c>
      <c r="F93" s="193" t="s">
        <v>146</v>
      </c>
      <c r="G93" s="194" t="s">
        <v>129</v>
      </c>
      <c r="H93" s="195">
        <v>1</v>
      </c>
      <c r="I93" s="196"/>
      <c r="J93" s="197">
        <f>ROUND(I93*H93,2)</f>
        <v>0</v>
      </c>
      <c r="K93" s="193" t="s">
        <v>130</v>
      </c>
      <c r="L93" s="198"/>
      <c r="M93" s="199" t="s">
        <v>20</v>
      </c>
      <c r="N93" s="200" t="s">
        <v>47</v>
      </c>
      <c r="O93" s="32"/>
      <c r="P93" s="188">
        <f>O93*H93</f>
        <v>0</v>
      </c>
      <c r="Q93" s="188">
        <v>0.000949</v>
      </c>
      <c r="R93" s="188">
        <f>Q93*H93</f>
        <v>0.000949</v>
      </c>
      <c r="S93" s="188">
        <v>0</v>
      </c>
      <c r="T93" s="189">
        <f>S93*H93</f>
        <v>0</v>
      </c>
      <c r="AR93" s="14" t="s">
        <v>142</v>
      </c>
      <c r="AT93" s="14" t="s">
        <v>139</v>
      </c>
      <c r="AU93" s="14" t="s">
        <v>84</v>
      </c>
      <c r="AY93" s="14" t="s">
        <v>123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4" t="s">
        <v>22</v>
      </c>
      <c r="BK93" s="190">
        <f>ROUND(I93*H93,2)</f>
        <v>0</v>
      </c>
      <c r="BL93" s="14" t="s">
        <v>131</v>
      </c>
      <c r="BM93" s="14" t="s">
        <v>147</v>
      </c>
    </row>
    <row r="94" spans="2:47" s="1" customFormat="1" ht="27">
      <c r="B94" s="31"/>
      <c r="C94" s="53"/>
      <c r="D94" s="201" t="s">
        <v>148</v>
      </c>
      <c r="E94" s="53"/>
      <c r="F94" s="202" t="s">
        <v>149</v>
      </c>
      <c r="G94" s="53"/>
      <c r="H94" s="53"/>
      <c r="I94" s="149"/>
      <c r="J94" s="53"/>
      <c r="K94" s="53"/>
      <c r="L94" s="51"/>
      <c r="M94" s="68"/>
      <c r="N94" s="32"/>
      <c r="O94" s="32"/>
      <c r="P94" s="32"/>
      <c r="Q94" s="32"/>
      <c r="R94" s="32"/>
      <c r="S94" s="32"/>
      <c r="T94" s="69"/>
      <c r="AT94" s="14" t="s">
        <v>148</v>
      </c>
      <c r="AU94" s="14" t="s">
        <v>84</v>
      </c>
    </row>
    <row r="95" spans="2:65" s="1" customFormat="1" ht="22.5" customHeight="1">
      <c r="B95" s="31"/>
      <c r="C95" s="191" t="s">
        <v>150</v>
      </c>
      <c r="D95" s="191" t="s">
        <v>139</v>
      </c>
      <c r="E95" s="192" t="s">
        <v>151</v>
      </c>
      <c r="F95" s="193" t="s">
        <v>152</v>
      </c>
      <c r="G95" s="194" t="s">
        <v>129</v>
      </c>
      <c r="H95" s="195">
        <v>1</v>
      </c>
      <c r="I95" s="196"/>
      <c r="J95" s="197">
        <f>ROUND(I95*H95,2)</f>
        <v>0</v>
      </c>
      <c r="K95" s="193" t="s">
        <v>130</v>
      </c>
      <c r="L95" s="198"/>
      <c r="M95" s="199" t="s">
        <v>20</v>
      </c>
      <c r="N95" s="200" t="s">
        <v>47</v>
      </c>
      <c r="O95" s="32"/>
      <c r="P95" s="188">
        <f>O95*H95</f>
        <v>0</v>
      </c>
      <c r="Q95" s="188">
        <v>0.000709</v>
      </c>
      <c r="R95" s="188">
        <f>Q95*H95</f>
        <v>0.000709</v>
      </c>
      <c r="S95" s="188">
        <v>0</v>
      </c>
      <c r="T95" s="189">
        <f>S95*H95</f>
        <v>0</v>
      </c>
      <c r="AR95" s="14" t="s">
        <v>142</v>
      </c>
      <c r="AT95" s="14" t="s">
        <v>139</v>
      </c>
      <c r="AU95" s="14" t="s">
        <v>84</v>
      </c>
      <c r="AY95" s="14" t="s">
        <v>123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4" t="s">
        <v>22</v>
      </c>
      <c r="BK95" s="190">
        <f>ROUND(I95*H95,2)</f>
        <v>0</v>
      </c>
      <c r="BL95" s="14" t="s">
        <v>131</v>
      </c>
      <c r="BM95" s="14" t="s">
        <v>153</v>
      </c>
    </row>
    <row r="96" spans="2:47" s="1" customFormat="1" ht="27">
      <c r="B96" s="31"/>
      <c r="C96" s="53"/>
      <c r="D96" s="201" t="s">
        <v>148</v>
      </c>
      <c r="E96" s="53"/>
      <c r="F96" s="202" t="s">
        <v>154</v>
      </c>
      <c r="G96" s="53"/>
      <c r="H96" s="53"/>
      <c r="I96" s="149"/>
      <c r="J96" s="53"/>
      <c r="K96" s="53"/>
      <c r="L96" s="51"/>
      <c r="M96" s="68"/>
      <c r="N96" s="32"/>
      <c r="O96" s="32"/>
      <c r="P96" s="32"/>
      <c r="Q96" s="32"/>
      <c r="R96" s="32"/>
      <c r="S96" s="32"/>
      <c r="T96" s="69"/>
      <c r="AT96" s="14" t="s">
        <v>148</v>
      </c>
      <c r="AU96" s="14" t="s">
        <v>84</v>
      </c>
    </row>
    <row r="97" spans="2:65" s="1" customFormat="1" ht="31.5" customHeight="1">
      <c r="B97" s="31"/>
      <c r="C97" s="179" t="s">
        <v>155</v>
      </c>
      <c r="D97" s="179" t="s">
        <v>126</v>
      </c>
      <c r="E97" s="180" t="s">
        <v>156</v>
      </c>
      <c r="F97" s="181" t="s">
        <v>157</v>
      </c>
      <c r="G97" s="182" t="s">
        <v>129</v>
      </c>
      <c r="H97" s="183">
        <v>1</v>
      </c>
      <c r="I97" s="184"/>
      <c r="J97" s="185">
        <f>ROUND(I97*H97,2)</f>
        <v>0</v>
      </c>
      <c r="K97" s="181" t="s">
        <v>130</v>
      </c>
      <c r="L97" s="51"/>
      <c r="M97" s="186" t="s">
        <v>20</v>
      </c>
      <c r="N97" s="187" t="s">
        <v>47</v>
      </c>
      <c r="O97" s="32"/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AR97" s="14" t="s">
        <v>131</v>
      </c>
      <c r="AT97" s="14" t="s">
        <v>126</v>
      </c>
      <c r="AU97" s="14" t="s">
        <v>84</v>
      </c>
      <c r="AY97" s="14" t="s">
        <v>123</v>
      </c>
      <c r="BE97" s="190">
        <f>IF(N97="základní",J97,0)</f>
        <v>0</v>
      </c>
      <c r="BF97" s="190">
        <f>IF(N97="snížená",J97,0)</f>
        <v>0</v>
      </c>
      <c r="BG97" s="190">
        <f>IF(N97="zákl. přenesená",J97,0)</f>
        <v>0</v>
      </c>
      <c r="BH97" s="190">
        <f>IF(N97="sníž. přenesená",J97,0)</f>
        <v>0</v>
      </c>
      <c r="BI97" s="190">
        <f>IF(N97="nulová",J97,0)</f>
        <v>0</v>
      </c>
      <c r="BJ97" s="14" t="s">
        <v>22</v>
      </c>
      <c r="BK97" s="190">
        <f>ROUND(I97*H97,2)</f>
        <v>0</v>
      </c>
      <c r="BL97" s="14" t="s">
        <v>131</v>
      </c>
      <c r="BM97" s="14" t="s">
        <v>158</v>
      </c>
    </row>
    <row r="98" spans="2:65" s="1" customFormat="1" ht="31.5" customHeight="1">
      <c r="B98" s="31"/>
      <c r="C98" s="179" t="s">
        <v>159</v>
      </c>
      <c r="D98" s="179" t="s">
        <v>126</v>
      </c>
      <c r="E98" s="180" t="s">
        <v>160</v>
      </c>
      <c r="F98" s="181" t="s">
        <v>161</v>
      </c>
      <c r="G98" s="182" t="s">
        <v>129</v>
      </c>
      <c r="H98" s="183">
        <v>1</v>
      </c>
      <c r="I98" s="184"/>
      <c r="J98" s="185">
        <f>ROUND(I98*H98,2)</f>
        <v>0</v>
      </c>
      <c r="K98" s="181" t="s">
        <v>130</v>
      </c>
      <c r="L98" s="51"/>
      <c r="M98" s="186" t="s">
        <v>20</v>
      </c>
      <c r="N98" s="187" t="s">
        <v>47</v>
      </c>
      <c r="O98" s="32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AR98" s="14" t="s">
        <v>131</v>
      </c>
      <c r="AT98" s="14" t="s">
        <v>126</v>
      </c>
      <c r="AU98" s="14" t="s">
        <v>84</v>
      </c>
      <c r="AY98" s="14" t="s">
        <v>123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14" t="s">
        <v>22</v>
      </c>
      <c r="BK98" s="190">
        <f>ROUND(I98*H98,2)</f>
        <v>0</v>
      </c>
      <c r="BL98" s="14" t="s">
        <v>131</v>
      </c>
      <c r="BM98" s="14" t="s">
        <v>162</v>
      </c>
    </row>
    <row r="99" spans="2:63" s="10" customFormat="1" ht="29.85" customHeight="1">
      <c r="B99" s="162"/>
      <c r="C99" s="163"/>
      <c r="D99" s="176" t="s">
        <v>75</v>
      </c>
      <c r="E99" s="177" t="s">
        <v>163</v>
      </c>
      <c r="F99" s="177" t="s">
        <v>164</v>
      </c>
      <c r="G99" s="163"/>
      <c r="H99" s="163"/>
      <c r="I99" s="166"/>
      <c r="J99" s="178">
        <f>BK99</f>
        <v>0</v>
      </c>
      <c r="K99" s="163"/>
      <c r="L99" s="168"/>
      <c r="M99" s="169"/>
      <c r="N99" s="170"/>
      <c r="O99" s="170"/>
      <c r="P99" s="171">
        <f>SUM(P100:P114)</f>
        <v>0</v>
      </c>
      <c r="Q99" s="170"/>
      <c r="R99" s="171">
        <f>SUM(R100:R114)</f>
        <v>0.000612</v>
      </c>
      <c r="S99" s="170"/>
      <c r="T99" s="172">
        <f>SUM(T100:T114)</f>
        <v>0</v>
      </c>
      <c r="AR99" s="173" t="s">
        <v>84</v>
      </c>
      <c r="AT99" s="174" t="s">
        <v>75</v>
      </c>
      <c r="AU99" s="174" t="s">
        <v>22</v>
      </c>
      <c r="AY99" s="173" t="s">
        <v>123</v>
      </c>
      <c r="BK99" s="175">
        <f>SUM(BK100:BK114)</f>
        <v>0</v>
      </c>
    </row>
    <row r="100" spans="2:65" s="1" customFormat="1" ht="31.5" customHeight="1">
      <c r="B100" s="31"/>
      <c r="C100" s="179" t="s">
        <v>165</v>
      </c>
      <c r="D100" s="179" t="s">
        <v>126</v>
      </c>
      <c r="E100" s="180" t="s">
        <v>166</v>
      </c>
      <c r="F100" s="181" t="s">
        <v>167</v>
      </c>
      <c r="G100" s="182" t="s">
        <v>168</v>
      </c>
      <c r="H100" s="183">
        <v>1</v>
      </c>
      <c r="I100" s="184"/>
      <c r="J100" s="185">
        <f>ROUND(I100*H100,2)</f>
        <v>0</v>
      </c>
      <c r="K100" s="181" t="s">
        <v>130</v>
      </c>
      <c r="L100" s="51"/>
      <c r="M100" s="186" t="s">
        <v>20</v>
      </c>
      <c r="N100" s="187" t="s">
        <v>47</v>
      </c>
      <c r="O100" s="32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AR100" s="14" t="s">
        <v>131</v>
      </c>
      <c r="AT100" s="14" t="s">
        <v>126</v>
      </c>
      <c r="AU100" s="14" t="s">
        <v>84</v>
      </c>
      <c r="AY100" s="14" t="s">
        <v>123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4" t="s">
        <v>22</v>
      </c>
      <c r="BK100" s="190">
        <f>ROUND(I100*H100,2)</f>
        <v>0</v>
      </c>
      <c r="BL100" s="14" t="s">
        <v>131</v>
      </c>
      <c r="BM100" s="14" t="s">
        <v>169</v>
      </c>
    </row>
    <row r="101" spans="2:65" s="1" customFormat="1" ht="31.5" customHeight="1">
      <c r="B101" s="31"/>
      <c r="C101" s="179" t="s">
        <v>170</v>
      </c>
      <c r="D101" s="179" t="s">
        <v>126</v>
      </c>
      <c r="E101" s="180" t="s">
        <v>171</v>
      </c>
      <c r="F101" s="181" t="s">
        <v>172</v>
      </c>
      <c r="G101" s="182" t="s">
        <v>168</v>
      </c>
      <c r="H101" s="183">
        <v>1</v>
      </c>
      <c r="I101" s="184"/>
      <c r="J101" s="185">
        <f>ROUND(I101*H101,2)</f>
        <v>0</v>
      </c>
      <c r="K101" s="181" t="s">
        <v>130</v>
      </c>
      <c r="L101" s="51"/>
      <c r="M101" s="186" t="s">
        <v>20</v>
      </c>
      <c r="N101" s="187" t="s">
        <v>47</v>
      </c>
      <c r="O101" s="32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AR101" s="14" t="s">
        <v>131</v>
      </c>
      <c r="AT101" s="14" t="s">
        <v>126</v>
      </c>
      <c r="AU101" s="14" t="s">
        <v>84</v>
      </c>
      <c r="AY101" s="14" t="s">
        <v>123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4" t="s">
        <v>22</v>
      </c>
      <c r="BK101" s="190">
        <f>ROUND(I101*H101,2)</f>
        <v>0</v>
      </c>
      <c r="BL101" s="14" t="s">
        <v>131</v>
      </c>
      <c r="BM101" s="14" t="s">
        <v>173</v>
      </c>
    </row>
    <row r="102" spans="2:65" s="1" customFormat="1" ht="22.5" customHeight="1">
      <c r="B102" s="31"/>
      <c r="C102" s="191" t="s">
        <v>27</v>
      </c>
      <c r="D102" s="191" t="s">
        <v>139</v>
      </c>
      <c r="E102" s="192" t="s">
        <v>174</v>
      </c>
      <c r="F102" s="193" t="s">
        <v>175</v>
      </c>
      <c r="G102" s="194" t="s">
        <v>168</v>
      </c>
      <c r="H102" s="195">
        <v>1</v>
      </c>
      <c r="I102" s="196"/>
      <c r="J102" s="197">
        <f>ROUND(I102*H102,2)</f>
        <v>0</v>
      </c>
      <c r="K102" s="193" t="s">
        <v>130</v>
      </c>
      <c r="L102" s="198"/>
      <c r="M102" s="199" t="s">
        <v>20</v>
      </c>
      <c r="N102" s="200" t="s">
        <v>47</v>
      </c>
      <c r="O102" s="32"/>
      <c r="P102" s="188">
        <f>O102*H102</f>
        <v>0</v>
      </c>
      <c r="Q102" s="188">
        <v>0.000308</v>
      </c>
      <c r="R102" s="188">
        <f>Q102*H102</f>
        <v>0.000308</v>
      </c>
      <c r="S102" s="188">
        <v>0</v>
      </c>
      <c r="T102" s="189">
        <f>S102*H102</f>
        <v>0</v>
      </c>
      <c r="AR102" s="14" t="s">
        <v>142</v>
      </c>
      <c r="AT102" s="14" t="s">
        <v>139</v>
      </c>
      <c r="AU102" s="14" t="s">
        <v>84</v>
      </c>
      <c r="AY102" s="14" t="s">
        <v>123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4" t="s">
        <v>22</v>
      </c>
      <c r="BK102" s="190">
        <f>ROUND(I102*H102,2)</f>
        <v>0</v>
      </c>
      <c r="BL102" s="14" t="s">
        <v>131</v>
      </c>
      <c r="BM102" s="14" t="s">
        <v>176</v>
      </c>
    </row>
    <row r="103" spans="2:47" s="1" customFormat="1" ht="27">
      <c r="B103" s="31"/>
      <c r="C103" s="53"/>
      <c r="D103" s="201" t="s">
        <v>148</v>
      </c>
      <c r="E103" s="53"/>
      <c r="F103" s="202" t="s">
        <v>177</v>
      </c>
      <c r="G103" s="53"/>
      <c r="H103" s="53"/>
      <c r="I103" s="149"/>
      <c r="J103" s="53"/>
      <c r="K103" s="53"/>
      <c r="L103" s="51"/>
      <c r="M103" s="68"/>
      <c r="N103" s="32"/>
      <c r="O103" s="32"/>
      <c r="P103" s="32"/>
      <c r="Q103" s="32"/>
      <c r="R103" s="32"/>
      <c r="S103" s="32"/>
      <c r="T103" s="69"/>
      <c r="AT103" s="14" t="s">
        <v>148</v>
      </c>
      <c r="AU103" s="14" t="s">
        <v>84</v>
      </c>
    </row>
    <row r="104" spans="2:65" s="1" customFormat="1" ht="31.5" customHeight="1">
      <c r="B104" s="31"/>
      <c r="C104" s="179" t="s">
        <v>178</v>
      </c>
      <c r="D104" s="179" t="s">
        <v>126</v>
      </c>
      <c r="E104" s="180" t="s">
        <v>179</v>
      </c>
      <c r="F104" s="181" t="s">
        <v>180</v>
      </c>
      <c r="G104" s="182" t="s">
        <v>168</v>
      </c>
      <c r="H104" s="183">
        <v>1</v>
      </c>
      <c r="I104" s="184"/>
      <c r="J104" s="185">
        <f>ROUND(I104*H104,2)</f>
        <v>0</v>
      </c>
      <c r="K104" s="181" t="s">
        <v>130</v>
      </c>
      <c r="L104" s="51"/>
      <c r="M104" s="186" t="s">
        <v>20</v>
      </c>
      <c r="N104" s="187" t="s">
        <v>47</v>
      </c>
      <c r="O104" s="32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AR104" s="14" t="s">
        <v>131</v>
      </c>
      <c r="AT104" s="14" t="s">
        <v>126</v>
      </c>
      <c r="AU104" s="14" t="s">
        <v>84</v>
      </c>
      <c r="AY104" s="14" t="s">
        <v>123</v>
      </c>
      <c r="BE104" s="190">
        <f>IF(N104="základní",J104,0)</f>
        <v>0</v>
      </c>
      <c r="BF104" s="190">
        <f>IF(N104="snížená",J104,0)</f>
        <v>0</v>
      </c>
      <c r="BG104" s="190">
        <f>IF(N104="zákl. přenesená",J104,0)</f>
        <v>0</v>
      </c>
      <c r="BH104" s="190">
        <f>IF(N104="sníž. přenesená",J104,0)</f>
        <v>0</v>
      </c>
      <c r="BI104" s="190">
        <f>IF(N104="nulová",J104,0)</f>
        <v>0</v>
      </c>
      <c r="BJ104" s="14" t="s">
        <v>22</v>
      </c>
      <c r="BK104" s="190">
        <f>ROUND(I104*H104,2)</f>
        <v>0</v>
      </c>
      <c r="BL104" s="14" t="s">
        <v>131</v>
      </c>
      <c r="BM104" s="14" t="s">
        <v>181</v>
      </c>
    </row>
    <row r="105" spans="2:65" s="1" customFormat="1" ht="22.5" customHeight="1">
      <c r="B105" s="31"/>
      <c r="C105" s="191" t="s">
        <v>182</v>
      </c>
      <c r="D105" s="191" t="s">
        <v>139</v>
      </c>
      <c r="E105" s="192" t="s">
        <v>183</v>
      </c>
      <c r="F105" s="193" t="s">
        <v>184</v>
      </c>
      <c r="G105" s="194" t="s">
        <v>168</v>
      </c>
      <c r="H105" s="195">
        <v>1</v>
      </c>
      <c r="I105" s="196"/>
      <c r="J105" s="197">
        <f>ROUND(I105*H105,2)</f>
        <v>0</v>
      </c>
      <c r="K105" s="193" t="s">
        <v>130</v>
      </c>
      <c r="L105" s="198"/>
      <c r="M105" s="199" t="s">
        <v>20</v>
      </c>
      <c r="N105" s="200" t="s">
        <v>47</v>
      </c>
      <c r="O105" s="32"/>
      <c r="P105" s="188">
        <f>O105*H105</f>
        <v>0</v>
      </c>
      <c r="Q105" s="188">
        <v>6.6E-05</v>
      </c>
      <c r="R105" s="188">
        <f>Q105*H105</f>
        <v>6.6E-05</v>
      </c>
      <c r="S105" s="188">
        <v>0</v>
      </c>
      <c r="T105" s="189">
        <f>S105*H105</f>
        <v>0</v>
      </c>
      <c r="AR105" s="14" t="s">
        <v>185</v>
      </c>
      <c r="AT105" s="14" t="s">
        <v>139</v>
      </c>
      <c r="AU105" s="14" t="s">
        <v>84</v>
      </c>
      <c r="AY105" s="14" t="s">
        <v>123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4" t="s">
        <v>22</v>
      </c>
      <c r="BK105" s="190">
        <f>ROUND(I105*H105,2)</f>
        <v>0</v>
      </c>
      <c r="BL105" s="14" t="s">
        <v>185</v>
      </c>
      <c r="BM105" s="14" t="s">
        <v>186</v>
      </c>
    </row>
    <row r="106" spans="2:47" s="1" customFormat="1" ht="27">
      <c r="B106" s="31"/>
      <c r="C106" s="53"/>
      <c r="D106" s="201" t="s">
        <v>148</v>
      </c>
      <c r="E106" s="53"/>
      <c r="F106" s="202" t="s">
        <v>187</v>
      </c>
      <c r="G106" s="53"/>
      <c r="H106" s="53"/>
      <c r="I106" s="149"/>
      <c r="J106" s="53"/>
      <c r="K106" s="53"/>
      <c r="L106" s="51"/>
      <c r="M106" s="68"/>
      <c r="N106" s="32"/>
      <c r="O106" s="32"/>
      <c r="P106" s="32"/>
      <c r="Q106" s="32"/>
      <c r="R106" s="32"/>
      <c r="S106" s="32"/>
      <c r="T106" s="69"/>
      <c r="AT106" s="14" t="s">
        <v>148</v>
      </c>
      <c r="AU106" s="14" t="s">
        <v>84</v>
      </c>
    </row>
    <row r="107" spans="2:65" s="1" customFormat="1" ht="31.5" customHeight="1">
      <c r="B107" s="31"/>
      <c r="C107" s="179" t="s">
        <v>188</v>
      </c>
      <c r="D107" s="179" t="s">
        <v>126</v>
      </c>
      <c r="E107" s="180" t="s">
        <v>189</v>
      </c>
      <c r="F107" s="181" t="s">
        <v>190</v>
      </c>
      <c r="G107" s="182" t="s">
        <v>168</v>
      </c>
      <c r="H107" s="183">
        <v>1</v>
      </c>
      <c r="I107" s="184"/>
      <c r="J107" s="185">
        <f aca="true" t="shared" si="0" ref="J107:J112">ROUND(I107*H107,2)</f>
        <v>0</v>
      </c>
      <c r="K107" s="181" t="s">
        <v>130</v>
      </c>
      <c r="L107" s="51"/>
      <c r="M107" s="186" t="s">
        <v>20</v>
      </c>
      <c r="N107" s="187" t="s">
        <v>47</v>
      </c>
      <c r="O107" s="32"/>
      <c r="P107" s="188">
        <f aca="true" t="shared" si="1" ref="P107:P112">O107*H107</f>
        <v>0</v>
      </c>
      <c r="Q107" s="188">
        <v>0</v>
      </c>
      <c r="R107" s="188">
        <f aca="true" t="shared" si="2" ref="R107:R112">Q107*H107</f>
        <v>0</v>
      </c>
      <c r="S107" s="188">
        <v>0</v>
      </c>
      <c r="T107" s="189">
        <f aca="true" t="shared" si="3" ref="T107:T112">S107*H107</f>
        <v>0</v>
      </c>
      <c r="AR107" s="14" t="s">
        <v>131</v>
      </c>
      <c r="AT107" s="14" t="s">
        <v>126</v>
      </c>
      <c r="AU107" s="14" t="s">
        <v>84</v>
      </c>
      <c r="AY107" s="14" t="s">
        <v>123</v>
      </c>
      <c r="BE107" s="190">
        <f aca="true" t="shared" si="4" ref="BE107:BE112">IF(N107="základní",J107,0)</f>
        <v>0</v>
      </c>
      <c r="BF107" s="190">
        <f aca="true" t="shared" si="5" ref="BF107:BF112">IF(N107="snížená",J107,0)</f>
        <v>0</v>
      </c>
      <c r="BG107" s="190">
        <f aca="true" t="shared" si="6" ref="BG107:BG112">IF(N107="zákl. přenesená",J107,0)</f>
        <v>0</v>
      </c>
      <c r="BH107" s="190">
        <f aca="true" t="shared" si="7" ref="BH107:BH112">IF(N107="sníž. přenesená",J107,0)</f>
        <v>0</v>
      </c>
      <c r="BI107" s="190">
        <f aca="true" t="shared" si="8" ref="BI107:BI112">IF(N107="nulová",J107,0)</f>
        <v>0</v>
      </c>
      <c r="BJ107" s="14" t="s">
        <v>22</v>
      </c>
      <c r="BK107" s="190">
        <f aca="true" t="shared" si="9" ref="BK107:BK112">ROUND(I107*H107,2)</f>
        <v>0</v>
      </c>
      <c r="BL107" s="14" t="s">
        <v>131</v>
      </c>
      <c r="BM107" s="14" t="s">
        <v>191</v>
      </c>
    </row>
    <row r="108" spans="2:65" s="1" customFormat="1" ht="22.5" customHeight="1">
      <c r="B108" s="31"/>
      <c r="C108" s="191" t="s">
        <v>192</v>
      </c>
      <c r="D108" s="191" t="s">
        <v>139</v>
      </c>
      <c r="E108" s="192" t="s">
        <v>193</v>
      </c>
      <c r="F108" s="193" t="s">
        <v>194</v>
      </c>
      <c r="G108" s="194" t="s">
        <v>129</v>
      </c>
      <c r="H108" s="195">
        <v>1</v>
      </c>
      <c r="I108" s="196"/>
      <c r="J108" s="197">
        <f t="shared" si="0"/>
        <v>0</v>
      </c>
      <c r="K108" s="193" t="s">
        <v>130</v>
      </c>
      <c r="L108" s="198"/>
      <c r="M108" s="199" t="s">
        <v>20</v>
      </c>
      <c r="N108" s="200" t="s">
        <v>47</v>
      </c>
      <c r="O108" s="32"/>
      <c r="P108" s="188">
        <f t="shared" si="1"/>
        <v>0</v>
      </c>
      <c r="Q108" s="188">
        <v>0.00021</v>
      </c>
      <c r="R108" s="188">
        <f t="shared" si="2"/>
        <v>0.00021</v>
      </c>
      <c r="S108" s="188">
        <v>0</v>
      </c>
      <c r="T108" s="189">
        <f t="shared" si="3"/>
        <v>0</v>
      </c>
      <c r="AR108" s="14" t="s">
        <v>142</v>
      </c>
      <c r="AT108" s="14" t="s">
        <v>139</v>
      </c>
      <c r="AU108" s="14" t="s">
        <v>84</v>
      </c>
      <c r="AY108" s="14" t="s">
        <v>123</v>
      </c>
      <c r="BE108" s="190">
        <f t="shared" si="4"/>
        <v>0</v>
      </c>
      <c r="BF108" s="190">
        <f t="shared" si="5"/>
        <v>0</v>
      </c>
      <c r="BG108" s="190">
        <f t="shared" si="6"/>
        <v>0</v>
      </c>
      <c r="BH108" s="190">
        <f t="shared" si="7"/>
        <v>0</v>
      </c>
      <c r="BI108" s="190">
        <f t="shared" si="8"/>
        <v>0</v>
      </c>
      <c r="BJ108" s="14" t="s">
        <v>22</v>
      </c>
      <c r="BK108" s="190">
        <f t="shared" si="9"/>
        <v>0</v>
      </c>
      <c r="BL108" s="14" t="s">
        <v>131</v>
      </c>
      <c r="BM108" s="14" t="s">
        <v>195</v>
      </c>
    </row>
    <row r="109" spans="2:65" s="1" customFormat="1" ht="31.5" customHeight="1">
      <c r="B109" s="31"/>
      <c r="C109" s="179" t="s">
        <v>8</v>
      </c>
      <c r="D109" s="179" t="s">
        <v>126</v>
      </c>
      <c r="E109" s="180" t="s">
        <v>196</v>
      </c>
      <c r="F109" s="181" t="s">
        <v>197</v>
      </c>
      <c r="G109" s="182" t="s">
        <v>168</v>
      </c>
      <c r="H109" s="183">
        <v>1</v>
      </c>
      <c r="I109" s="184"/>
      <c r="J109" s="185">
        <f t="shared" si="0"/>
        <v>0</v>
      </c>
      <c r="K109" s="181" t="s">
        <v>130</v>
      </c>
      <c r="L109" s="51"/>
      <c r="M109" s="186" t="s">
        <v>20</v>
      </c>
      <c r="N109" s="187" t="s">
        <v>47</v>
      </c>
      <c r="O109" s="32"/>
      <c r="P109" s="188">
        <f t="shared" si="1"/>
        <v>0</v>
      </c>
      <c r="Q109" s="188">
        <v>0</v>
      </c>
      <c r="R109" s="188">
        <f t="shared" si="2"/>
        <v>0</v>
      </c>
      <c r="S109" s="188">
        <v>0</v>
      </c>
      <c r="T109" s="189">
        <f t="shared" si="3"/>
        <v>0</v>
      </c>
      <c r="AR109" s="14" t="s">
        <v>131</v>
      </c>
      <c r="AT109" s="14" t="s">
        <v>126</v>
      </c>
      <c r="AU109" s="14" t="s">
        <v>84</v>
      </c>
      <c r="AY109" s="14" t="s">
        <v>123</v>
      </c>
      <c r="BE109" s="190">
        <f t="shared" si="4"/>
        <v>0</v>
      </c>
      <c r="BF109" s="190">
        <f t="shared" si="5"/>
        <v>0</v>
      </c>
      <c r="BG109" s="190">
        <f t="shared" si="6"/>
        <v>0</v>
      </c>
      <c r="BH109" s="190">
        <f t="shared" si="7"/>
        <v>0</v>
      </c>
      <c r="BI109" s="190">
        <f t="shared" si="8"/>
        <v>0</v>
      </c>
      <c r="BJ109" s="14" t="s">
        <v>22</v>
      </c>
      <c r="BK109" s="190">
        <f t="shared" si="9"/>
        <v>0</v>
      </c>
      <c r="BL109" s="14" t="s">
        <v>131</v>
      </c>
      <c r="BM109" s="14" t="s">
        <v>198</v>
      </c>
    </row>
    <row r="110" spans="2:65" s="1" customFormat="1" ht="31.5" customHeight="1">
      <c r="B110" s="31"/>
      <c r="C110" s="179" t="s">
        <v>131</v>
      </c>
      <c r="D110" s="179" t="s">
        <v>126</v>
      </c>
      <c r="E110" s="180" t="s">
        <v>199</v>
      </c>
      <c r="F110" s="181" t="s">
        <v>200</v>
      </c>
      <c r="G110" s="182" t="s">
        <v>168</v>
      </c>
      <c r="H110" s="183">
        <v>1</v>
      </c>
      <c r="I110" s="184"/>
      <c r="J110" s="185">
        <f t="shared" si="0"/>
        <v>0</v>
      </c>
      <c r="K110" s="181" t="s">
        <v>130</v>
      </c>
      <c r="L110" s="51"/>
      <c r="M110" s="186" t="s">
        <v>20</v>
      </c>
      <c r="N110" s="187" t="s">
        <v>47</v>
      </c>
      <c r="O110" s="32"/>
      <c r="P110" s="188">
        <f t="shared" si="1"/>
        <v>0</v>
      </c>
      <c r="Q110" s="188">
        <v>0</v>
      </c>
      <c r="R110" s="188">
        <f t="shared" si="2"/>
        <v>0</v>
      </c>
      <c r="S110" s="188">
        <v>0</v>
      </c>
      <c r="T110" s="189">
        <f t="shared" si="3"/>
        <v>0</v>
      </c>
      <c r="AR110" s="14" t="s">
        <v>131</v>
      </c>
      <c r="AT110" s="14" t="s">
        <v>126</v>
      </c>
      <c r="AU110" s="14" t="s">
        <v>84</v>
      </c>
      <c r="AY110" s="14" t="s">
        <v>123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4" t="s">
        <v>22</v>
      </c>
      <c r="BK110" s="190">
        <f t="shared" si="9"/>
        <v>0</v>
      </c>
      <c r="BL110" s="14" t="s">
        <v>131</v>
      </c>
      <c r="BM110" s="14" t="s">
        <v>201</v>
      </c>
    </row>
    <row r="111" spans="2:65" s="1" customFormat="1" ht="31.5" customHeight="1">
      <c r="B111" s="31"/>
      <c r="C111" s="179" t="s">
        <v>202</v>
      </c>
      <c r="D111" s="179" t="s">
        <v>126</v>
      </c>
      <c r="E111" s="180" t="s">
        <v>203</v>
      </c>
      <c r="F111" s="181" t="s">
        <v>204</v>
      </c>
      <c r="G111" s="182" t="s">
        <v>129</v>
      </c>
      <c r="H111" s="183">
        <v>1</v>
      </c>
      <c r="I111" s="184"/>
      <c r="J111" s="185">
        <f t="shared" si="0"/>
        <v>0</v>
      </c>
      <c r="K111" s="181" t="s">
        <v>130</v>
      </c>
      <c r="L111" s="51"/>
      <c r="M111" s="186" t="s">
        <v>20</v>
      </c>
      <c r="N111" s="187" t="s">
        <v>47</v>
      </c>
      <c r="O111" s="32"/>
      <c r="P111" s="188">
        <f t="shared" si="1"/>
        <v>0</v>
      </c>
      <c r="Q111" s="188">
        <v>0</v>
      </c>
      <c r="R111" s="188">
        <f t="shared" si="2"/>
        <v>0</v>
      </c>
      <c r="S111" s="188">
        <v>0</v>
      </c>
      <c r="T111" s="189">
        <f t="shared" si="3"/>
        <v>0</v>
      </c>
      <c r="AR111" s="14" t="s">
        <v>131</v>
      </c>
      <c r="AT111" s="14" t="s">
        <v>126</v>
      </c>
      <c r="AU111" s="14" t="s">
        <v>84</v>
      </c>
      <c r="AY111" s="14" t="s">
        <v>123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4" t="s">
        <v>22</v>
      </c>
      <c r="BK111" s="190">
        <f t="shared" si="9"/>
        <v>0</v>
      </c>
      <c r="BL111" s="14" t="s">
        <v>131</v>
      </c>
      <c r="BM111" s="14" t="s">
        <v>205</v>
      </c>
    </row>
    <row r="112" spans="2:65" s="1" customFormat="1" ht="22.5" customHeight="1">
      <c r="B112" s="31"/>
      <c r="C112" s="191" t="s">
        <v>206</v>
      </c>
      <c r="D112" s="191" t="s">
        <v>139</v>
      </c>
      <c r="E112" s="192" t="s">
        <v>207</v>
      </c>
      <c r="F112" s="193" t="s">
        <v>208</v>
      </c>
      <c r="G112" s="194" t="s">
        <v>129</v>
      </c>
      <c r="H112" s="195">
        <v>1</v>
      </c>
      <c r="I112" s="196"/>
      <c r="J112" s="197">
        <f t="shared" si="0"/>
        <v>0</v>
      </c>
      <c r="K112" s="193" t="s">
        <v>130</v>
      </c>
      <c r="L112" s="198"/>
      <c r="M112" s="199" t="s">
        <v>20</v>
      </c>
      <c r="N112" s="200" t="s">
        <v>47</v>
      </c>
      <c r="O112" s="32"/>
      <c r="P112" s="188">
        <f t="shared" si="1"/>
        <v>0</v>
      </c>
      <c r="Q112" s="188">
        <v>2.8E-05</v>
      </c>
      <c r="R112" s="188">
        <f t="shared" si="2"/>
        <v>2.8E-05</v>
      </c>
      <c r="S112" s="188">
        <v>0</v>
      </c>
      <c r="T112" s="189">
        <f t="shared" si="3"/>
        <v>0</v>
      </c>
      <c r="AR112" s="14" t="s">
        <v>142</v>
      </c>
      <c r="AT112" s="14" t="s">
        <v>139</v>
      </c>
      <c r="AU112" s="14" t="s">
        <v>84</v>
      </c>
      <c r="AY112" s="14" t="s">
        <v>123</v>
      </c>
      <c r="BE112" s="190">
        <f t="shared" si="4"/>
        <v>0</v>
      </c>
      <c r="BF112" s="190">
        <f t="shared" si="5"/>
        <v>0</v>
      </c>
      <c r="BG112" s="190">
        <f t="shared" si="6"/>
        <v>0</v>
      </c>
      <c r="BH112" s="190">
        <f t="shared" si="7"/>
        <v>0</v>
      </c>
      <c r="BI112" s="190">
        <f t="shared" si="8"/>
        <v>0</v>
      </c>
      <c r="BJ112" s="14" t="s">
        <v>22</v>
      </c>
      <c r="BK112" s="190">
        <f t="shared" si="9"/>
        <v>0</v>
      </c>
      <c r="BL112" s="14" t="s">
        <v>131</v>
      </c>
      <c r="BM112" s="14" t="s">
        <v>209</v>
      </c>
    </row>
    <row r="113" spans="2:47" s="1" customFormat="1" ht="27">
      <c r="B113" s="31"/>
      <c r="C113" s="53"/>
      <c r="D113" s="201" t="s">
        <v>148</v>
      </c>
      <c r="E113" s="53"/>
      <c r="F113" s="202" t="s">
        <v>210</v>
      </c>
      <c r="G113" s="53"/>
      <c r="H113" s="53"/>
      <c r="I113" s="149"/>
      <c r="J113" s="53"/>
      <c r="K113" s="53"/>
      <c r="L113" s="51"/>
      <c r="M113" s="68"/>
      <c r="N113" s="32"/>
      <c r="O113" s="32"/>
      <c r="P113" s="32"/>
      <c r="Q113" s="32"/>
      <c r="R113" s="32"/>
      <c r="S113" s="32"/>
      <c r="T113" s="69"/>
      <c r="AT113" s="14" t="s">
        <v>148</v>
      </c>
      <c r="AU113" s="14" t="s">
        <v>84</v>
      </c>
    </row>
    <row r="114" spans="2:65" s="1" customFormat="1" ht="22.5" customHeight="1">
      <c r="B114" s="31"/>
      <c r="C114" s="179" t="s">
        <v>211</v>
      </c>
      <c r="D114" s="179" t="s">
        <v>126</v>
      </c>
      <c r="E114" s="180" t="s">
        <v>212</v>
      </c>
      <c r="F114" s="181" t="s">
        <v>213</v>
      </c>
      <c r="G114" s="182" t="s">
        <v>129</v>
      </c>
      <c r="H114" s="183">
        <v>1</v>
      </c>
      <c r="I114" s="184"/>
      <c r="J114" s="185">
        <f>ROUND(I114*H114,2)</f>
        <v>0</v>
      </c>
      <c r="K114" s="181" t="s">
        <v>130</v>
      </c>
      <c r="L114" s="51"/>
      <c r="M114" s="186" t="s">
        <v>20</v>
      </c>
      <c r="N114" s="187" t="s">
        <v>47</v>
      </c>
      <c r="O114" s="32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AR114" s="14" t="s">
        <v>131</v>
      </c>
      <c r="AT114" s="14" t="s">
        <v>126</v>
      </c>
      <c r="AU114" s="14" t="s">
        <v>84</v>
      </c>
      <c r="AY114" s="14" t="s">
        <v>123</v>
      </c>
      <c r="BE114" s="190">
        <f>IF(N114="základní",J114,0)</f>
        <v>0</v>
      </c>
      <c r="BF114" s="190">
        <f>IF(N114="snížená",J114,0)</f>
        <v>0</v>
      </c>
      <c r="BG114" s="190">
        <f>IF(N114="zákl. přenesená",J114,0)</f>
        <v>0</v>
      </c>
      <c r="BH114" s="190">
        <f>IF(N114="sníž. přenesená",J114,0)</f>
        <v>0</v>
      </c>
      <c r="BI114" s="190">
        <f>IF(N114="nulová",J114,0)</f>
        <v>0</v>
      </c>
      <c r="BJ114" s="14" t="s">
        <v>22</v>
      </c>
      <c r="BK114" s="190">
        <f>ROUND(I114*H114,2)</f>
        <v>0</v>
      </c>
      <c r="BL114" s="14" t="s">
        <v>131</v>
      </c>
      <c r="BM114" s="14" t="s">
        <v>214</v>
      </c>
    </row>
    <row r="115" spans="2:63" s="10" customFormat="1" ht="29.85" customHeight="1">
      <c r="B115" s="162"/>
      <c r="C115" s="163"/>
      <c r="D115" s="176" t="s">
        <v>75</v>
      </c>
      <c r="E115" s="177" t="s">
        <v>215</v>
      </c>
      <c r="F115" s="177" t="s">
        <v>216</v>
      </c>
      <c r="G115" s="163"/>
      <c r="H115" s="163"/>
      <c r="I115" s="166"/>
      <c r="J115" s="178">
        <f>BK115</f>
        <v>0</v>
      </c>
      <c r="K115" s="163"/>
      <c r="L115" s="168"/>
      <c r="M115" s="169"/>
      <c r="N115" s="170"/>
      <c r="O115" s="170"/>
      <c r="P115" s="171">
        <f>SUM(P116:P121)</f>
        <v>0</v>
      </c>
      <c r="Q115" s="170"/>
      <c r="R115" s="171">
        <f>SUM(R116:R121)</f>
        <v>0.00037</v>
      </c>
      <c r="S115" s="170"/>
      <c r="T115" s="172">
        <f>SUM(T116:T121)</f>
        <v>0</v>
      </c>
      <c r="AR115" s="173" t="s">
        <v>84</v>
      </c>
      <c r="AT115" s="174" t="s">
        <v>75</v>
      </c>
      <c r="AU115" s="174" t="s">
        <v>22</v>
      </c>
      <c r="AY115" s="173" t="s">
        <v>123</v>
      </c>
      <c r="BK115" s="175">
        <f>SUM(BK116:BK121)</f>
        <v>0</v>
      </c>
    </row>
    <row r="116" spans="2:65" s="1" customFormat="1" ht="31.5" customHeight="1">
      <c r="B116" s="31"/>
      <c r="C116" s="179" t="s">
        <v>217</v>
      </c>
      <c r="D116" s="179" t="s">
        <v>126</v>
      </c>
      <c r="E116" s="180" t="s">
        <v>218</v>
      </c>
      <c r="F116" s="181" t="s">
        <v>219</v>
      </c>
      <c r="G116" s="182" t="s">
        <v>168</v>
      </c>
      <c r="H116" s="183">
        <v>1</v>
      </c>
      <c r="I116" s="184"/>
      <c r="J116" s="185">
        <f>ROUND(I116*H116,2)</f>
        <v>0</v>
      </c>
      <c r="K116" s="181" t="s">
        <v>130</v>
      </c>
      <c r="L116" s="51"/>
      <c r="M116" s="186" t="s">
        <v>20</v>
      </c>
      <c r="N116" s="187" t="s">
        <v>47</v>
      </c>
      <c r="O116" s="32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AR116" s="14" t="s">
        <v>131</v>
      </c>
      <c r="AT116" s="14" t="s">
        <v>126</v>
      </c>
      <c r="AU116" s="14" t="s">
        <v>84</v>
      </c>
      <c r="AY116" s="14" t="s">
        <v>123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4" t="s">
        <v>22</v>
      </c>
      <c r="BK116" s="190">
        <f>ROUND(I116*H116,2)</f>
        <v>0</v>
      </c>
      <c r="BL116" s="14" t="s">
        <v>131</v>
      </c>
      <c r="BM116" s="14" t="s">
        <v>220</v>
      </c>
    </row>
    <row r="117" spans="2:65" s="1" customFormat="1" ht="22.5" customHeight="1">
      <c r="B117" s="31"/>
      <c r="C117" s="191" t="s">
        <v>7</v>
      </c>
      <c r="D117" s="191" t="s">
        <v>139</v>
      </c>
      <c r="E117" s="192" t="s">
        <v>221</v>
      </c>
      <c r="F117" s="193" t="s">
        <v>222</v>
      </c>
      <c r="G117" s="194" t="s">
        <v>168</v>
      </c>
      <c r="H117" s="195">
        <v>1</v>
      </c>
      <c r="I117" s="196"/>
      <c r="J117" s="197">
        <f>ROUND(I117*H117,2)</f>
        <v>0</v>
      </c>
      <c r="K117" s="193" t="s">
        <v>130</v>
      </c>
      <c r="L117" s="198"/>
      <c r="M117" s="199" t="s">
        <v>20</v>
      </c>
      <c r="N117" s="200" t="s">
        <v>47</v>
      </c>
      <c r="O117" s="32"/>
      <c r="P117" s="188">
        <f>O117*H117</f>
        <v>0</v>
      </c>
      <c r="Q117" s="188">
        <v>0.000117</v>
      </c>
      <c r="R117" s="188">
        <f>Q117*H117</f>
        <v>0.000117</v>
      </c>
      <c r="S117" s="188">
        <v>0</v>
      </c>
      <c r="T117" s="189">
        <f>S117*H117</f>
        <v>0</v>
      </c>
      <c r="AR117" s="14" t="s">
        <v>142</v>
      </c>
      <c r="AT117" s="14" t="s">
        <v>139</v>
      </c>
      <c r="AU117" s="14" t="s">
        <v>84</v>
      </c>
      <c r="AY117" s="14" t="s">
        <v>123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4" t="s">
        <v>22</v>
      </c>
      <c r="BK117" s="190">
        <f>ROUND(I117*H117,2)</f>
        <v>0</v>
      </c>
      <c r="BL117" s="14" t="s">
        <v>131</v>
      </c>
      <c r="BM117" s="14" t="s">
        <v>223</v>
      </c>
    </row>
    <row r="118" spans="2:47" s="1" customFormat="1" ht="27">
      <c r="B118" s="31"/>
      <c r="C118" s="53"/>
      <c r="D118" s="201" t="s">
        <v>148</v>
      </c>
      <c r="E118" s="53"/>
      <c r="F118" s="202" t="s">
        <v>224</v>
      </c>
      <c r="G118" s="53"/>
      <c r="H118" s="53"/>
      <c r="I118" s="149"/>
      <c r="J118" s="53"/>
      <c r="K118" s="53"/>
      <c r="L118" s="51"/>
      <c r="M118" s="68"/>
      <c r="N118" s="32"/>
      <c r="O118" s="32"/>
      <c r="P118" s="32"/>
      <c r="Q118" s="32"/>
      <c r="R118" s="32"/>
      <c r="S118" s="32"/>
      <c r="T118" s="69"/>
      <c r="AT118" s="14" t="s">
        <v>148</v>
      </c>
      <c r="AU118" s="14" t="s">
        <v>84</v>
      </c>
    </row>
    <row r="119" spans="2:65" s="1" customFormat="1" ht="44.25" customHeight="1">
      <c r="B119" s="31"/>
      <c r="C119" s="179" t="s">
        <v>225</v>
      </c>
      <c r="D119" s="179" t="s">
        <v>126</v>
      </c>
      <c r="E119" s="180" t="s">
        <v>226</v>
      </c>
      <c r="F119" s="181" t="s">
        <v>227</v>
      </c>
      <c r="G119" s="182" t="s">
        <v>168</v>
      </c>
      <c r="H119" s="183">
        <v>1</v>
      </c>
      <c r="I119" s="184"/>
      <c r="J119" s="185">
        <f>ROUND(I119*H119,2)</f>
        <v>0</v>
      </c>
      <c r="K119" s="181" t="s">
        <v>130</v>
      </c>
      <c r="L119" s="51"/>
      <c r="M119" s="186" t="s">
        <v>20</v>
      </c>
      <c r="N119" s="187" t="s">
        <v>47</v>
      </c>
      <c r="O119" s="32"/>
      <c r="P119" s="188">
        <f>O119*H119</f>
        <v>0</v>
      </c>
      <c r="Q119" s="188">
        <v>0</v>
      </c>
      <c r="R119" s="188">
        <f>Q119*H119</f>
        <v>0</v>
      </c>
      <c r="S119" s="188">
        <v>0</v>
      </c>
      <c r="T119" s="189">
        <f>S119*H119</f>
        <v>0</v>
      </c>
      <c r="AR119" s="14" t="s">
        <v>131</v>
      </c>
      <c r="AT119" s="14" t="s">
        <v>126</v>
      </c>
      <c r="AU119" s="14" t="s">
        <v>84</v>
      </c>
      <c r="AY119" s="14" t="s">
        <v>123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4" t="s">
        <v>22</v>
      </c>
      <c r="BK119" s="190">
        <f>ROUND(I119*H119,2)</f>
        <v>0</v>
      </c>
      <c r="BL119" s="14" t="s">
        <v>131</v>
      </c>
      <c r="BM119" s="14" t="s">
        <v>228</v>
      </c>
    </row>
    <row r="120" spans="2:65" s="1" customFormat="1" ht="22.5" customHeight="1">
      <c r="B120" s="31"/>
      <c r="C120" s="191" t="s">
        <v>229</v>
      </c>
      <c r="D120" s="191" t="s">
        <v>139</v>
      </c>
      <c r="E120" s="192" t="s">
        <v>230</v>
      </c>
      <c r="F120" s="193" t="s">
        <v>231</v>
      </c>
      <c r="G120" s="194" t="s">
        <v>168</v>
      </c>
      <c r="H120" s="195">
        <v>1</v>
      </c>
      <c r="I120" s="196"/>
      <c r="J120" s="197">
        <f>ROUND(I120*H120,2)</f>
        <v>0</v>
      </c>
      <c r="K120" s="193" t="s">
        <v>130</v>
      </c>
      <c r="L120" s="198"/>
      <c r="M120" s="199" t="s">
        <v>20</v>
      </c>
      <c r="N120" s="200" t="s">
        <v>47</v>
      </c>
      <c r="O120" s="32"/>
      <c r="P120" s="188">
        <f>O120*H120</f>
        <v>0</v>
      </c>
      <c r="Q120" s="188">
        <v>0.000253</v>
      </c>
      <c r="R120" s="188">
        <f>Q120*H120</f>
        <v>0.000253</v>
      </c>
      <c r="S120" s="188">
        <v>0</v>
      </c>
      <c r="T120" s="189">
        <f>S120*H120</f>
        <v>0</v>
      </c>
      <c r="AR120" s="14" t="s">
        <v>142</v>
      </c>
      <c r="AT120" s="14" t="s">
        <v>139</v>
      </c>
      <c r="AU120" s="14" t="s">
        <v>84</v>
      </c>
      <c r="AY120" s="14" t="s">
        <v>123</v>
      </c>
      <c r="BE120" s="190">
        <f>IF(N120="základní",J120,0)</f>
        <v>0</v>
      </c>
      <c r="BF120" s="190">
        <f>IF(N120="snížená",J120,0)</f>
        <v>0</v>
      </c>
      <c r="BG120" s="190">
        <f>IF(N120="zákl. přenesená",J120,0)</f>
        <v>0</v>
      </c>
      <c r="BH120" s="190">
        <f>IF(N120="sníž. přenesená",J120,0)</f>
        <v>0</v>
      </c>
      <c r="BI120" s="190">
        <f>IF(N120="nulová",J120,0)</f>
        <v>0</v>
      </c>
      <c r="BJ120" s="14" t="s">
        <v>22</v>
      </c>
      <c r="BK120" s="190">
        <f>ROUND(I120*H120,2)</f>
        <v>0</v>
      </c>
      <c r="BL120" s="14" t="s">
        <v>131</v>
      </c>
      <c r="BM120" s="14" t="s">
        <v>232</v>
      </c>
    </row>
    <row r="121" spans="2:47" s="1" customFormat="1" ht="27">
      <c r="B121" s="31"/>
      <c r="C121" s="53"/>
      <c r="D121" s="203" t="s">
        <v>148</v>
      </c>
      <c r="E121" s="53"/>
      <c r="F121" s="204" t="s">
        <v>233</v>
      </c>
      <c r="G121" s="53"/>
      <c r="H121" s="53"/>
      <c r="I121" s="149"/>
      <c r="J121" s="53"/>
      <c r="K121" s="53"/>
      <c r="L121" s="51"/>
      <c r="M121" s="68"/>
      <c r="N121" s="32"/>
      <c r="O121" s="32"/>
      <c r="P121" s="32"/>
      <c r="Q121" s="32"/>
      <c r="R121" s="32"/>
      <c r="S121" s="32"/>
      <c r="T121" s="69"/>
      <c r="AT121" s="14" t="s">
        <v>148</v>
      </c>
      <c r="AU121" s="14" t="s">
        <v>84</v>
      </c>
    </row>
    <row r="122" spans="2:63" s="10" customFormat="1" ht="29.85" customHeight="1">
      <c r="B122" s="162"/>
      <c r="C122" s="163"/>
      <c r="D122" s="176" t="s">
        <v>75</v>
      </c>
      <c r="E122" s="177" t="s">
        <v>234</v>
      </c>
      <c r="F122" s="177" t="s">
        <v>235</v>
      </c>
      <c r="G122" s="163"/>
      <c r="H122" s="163"/>
      <c r="I122" s="166"/>
      <c r="J122" s="178">
        <f>BK122</f>
        <v>0</v>
      </c>
      <c r="K122" s="163"/>
      <c r="L122" s="168"/>
      <c r="M122" s="169"/>
      <c r="N122" s="170"/>
      <c r="O122" s="170"/>
      <c r="P122" s="171">
        <f>SUM(P123:P128)</f>
        <v>0</v>
      </c>
      <c r="Q122" s="170"/>
      <c r="R122" s="171">
        <f>SUM(R123:R128)</f>
        <v>0</v>
      </c>
      <c r="S122" s="170"/>
      <c r="T122" s="172">
        <f>SUM(T123:T128)</f>
        <v>0</v>
      </c>
      <c r="AR122" s="173" t="s">
        <v>84</v>
      </c>
      <c r="AT122" s="174" t="s">
        <v>75</v>
      </c>
      <c r="AU122" s="174" t="s">
        <v>22</v>
      </c>
      <c r="AY122" s="173" t="s">
        <v>123</v>
      </c>
      <c r="BK122" s="175">
        <f>SUM(BK123:BK128)</f>
        <v>0</v>
      </c>
    </row>
    <row r="123" spans="2:65" s="1" customFormat="1" ht="31.5" customHeight="1">
      <c r="B123" s="31"/>
      <c r="C123" s="179" t="s">
        <v>236</v>
      </c>
      <c r="D123" s="179" t="s">
        <v>126</v>
      </c>
      <c r="E123" s="180" t="s">
        <v>237</v>
      </c>
      <c r="F123" s="181" t="s">
        <v>238</v>
      </c>
      <c r="G123" s="182" t="s">
        <v>129</v>
      </c>
      <c r="H123" s="183">
        <v>1</v>
      </c>
      <c r="I123" s="184"/>
      <c r="J123" s="185">
        <f aca="true" t="shared" si="10" ref="J123:J128">ROUND(I123*H123,2)</f>
        <v>0</v>
      </c>
      <c r="K123" s="181" t="s">
        <v>130</v>
      </c>
      <c r="L123" s="51"/>
      <c r="M123" s="186" t="s">
        <v>20</v>
      </c>
      <c r="N123" s="187" t="s">
        <v>47</v>
      </c>
      <c r="O123" s="32"/>
      <c r="P123" s="188">
        <f aca="true" t="shared" si="11" ref="P123:P128">O123*H123</f>
        <v>0</v>
      </c>
      <c r="Q123" s="188">
        <v>0</v>
      </c>
      <c r="R123" s="188">
        <f aca="true" t="shared" si="12" ref="R123:R128">Q123*H123</f>
        <v>0</v>
      </c>
      <c r="S123" s="188">
        <v>0</v>
      </c>
      <c r="T123" s="189">
        <f aca="true" t="shared" si="13" ref="T123:T128">S123*H123</f>
        <v>0</v>
      </c>
      <c r="AR123" s="14" t="s">
        <v>131</v>
      </c>
      <c r="AT123" s="14" t="s">
        <v>126</v>
      </c>
      <c r="AU123" s="14" t="s">
        <v>84</v>
      </c>
      <c r="AY123" s="14" t="s">
        <v>123</v>
      </c>
      <c r="BE123" s="190">
        <f aca="true" t="shared" si="14" ref="BE123:BE128">IF(N123="základní",J123,0)</f>
        <v>0</v>
      </c>
      <c r="BF123" s="190">
        <f aca="true" t="shared" si="15" ref="BF123:BF128">IF(N123="snížená",J123,0)</f>
        <v>0</v>
      </c>
      <c r="BG123" s="190">
        <f aca="true" t="shared" si="16" ref="BG123:BG128">IF(N123="zákl. přenesená",J123,0)</f>
        <v>0</v>
      </c>
      <c r="BH123" s="190">
        <f aca="true" t="shared" si="17" ref="BH123:BH128">IF(N123="sníž. přenesená",J123,0)</f>
        <v>0</v>
      </c>
      <c r="BI123" s="190">
        <f aca="true" t="shared" si="18" ref="BI123:BI128">IF(N123="nulová",J123,0)</f>
        <v>0</v>
      </c>
      <c r="BJ123" s="14" t="s">
        <v>22</v>
      </c>
      <c r="BK123" s="190">
        <f aca="true" t="shared" si="19" ref="BK123:BK128">ROUND(I123*H123,2)</f>
        <v>0</v>
      </c>
      <c r="BL123" s="14" t="s">
        <v>131</v>
      </c>
      <c r="BM123" s="14" t="s">
        <v>239</v>
      </c>
    </row>
    <row r="124" spans="2:65" s="1" customFormat="1" ht="31.5" customHeight="1">
      <c r="B124" s="31"/>
      <c r="C124" s="179" t="s">
        <v>240</v>
      </c>
      <c r="D124" s="179" t="s">
        <v>126</v>
      </c>
      <c r="E124" s="180" t="s">
        <v>241</v>
      </c>
      <c r="F124" s="181" t="s">
        <v>242</v>
      </c>
      <c r="G124" s="182" t="s">
        <v>129</v>
      </c>
      <c r="H124" s="183">
        <v>1</v>
      </c>
      <c r="I124" s="184"/>
      <c r="J124" s="185">
        <f t="shared" si="10"/>
        <v>0</v>
      </c>
      <c r="K124" s="181" t="s">
        <v>130</v>
      </c>
      <c r="L124" s="51"/>
      <c r="M124" s="186" t="s">
        <v>20</v>
      </c>
      <c r="N124" s="187" t="s">
        <v>47</v>
      </c>
      <c r="O124" s="32"/>
      <c r="P124" s="188">
        <f t="shared" si="11"/>
        <v>0</v>
      </c>
      <c r="Q124" s="188">
        <v>0</v>
      </c>
      <c r="R124" s="188">
        <f t="shared" si="12"/>
        <v>0</v>
      </c>
      <c r="S124" s="188">
        <v>0</v>
      </c>
      <c r="T124" s="189">
        <f t="shared" si="13"/>
        <v>0</v>
      </c>
      <c r="AR124" s="14" t="s">
        <v>131</v>
      </c>
      <c r="AT124" s="14" t="s">
        <v>126</v>
      </c>
      <c r="AU124" s="14" t="s">
        <v>84</v>
      </c>
      <c r="AY124" s="14" t="s">
        <v>123</v>
      </c>
      <c r="BE124" s="190">
        <f t="shared" si="14"/>
        <v>0</v>
      </c>
      <c r="BF124" s="190">
        <f t="shared" si="15"/>
        <v>0</v>
      </c>
      <c r="BG124" s="190">
        <f t="shared" si="16"/>
        <v>0</v>
      </c>
      <c r="BH124" s="190">
        <f t="shared" si="17"/>
        <v>0</v>
      </c>
      <c r="BI124" s="190">
        <f t="shared" si="18"/>
        <v>0</v>
      </c>
      <c r="BJ124" s="14" t="s">
        <v>22</v>
      </c>
      <c r="BK124" s="190">
        <f t="shared" si="19"/>
        <v>0</v>
      </c>
      <c r="BL124" s="14" t="s">
        <v>131</v>
      </c>
      <c r="BM124" s="14" t="s">
        <v>243</v>
      </c>
    </row>
    <row r="125" spans="2:65" s="1" customFormat="1" ht="31.5" customHeight="1">
      <c r="B125" s="31"/>
      <c r="C125" s="179" t="s">
        <v>244</v>
      </c>
      <c r="D125" s="179" t="s">
        <v>126</v>
      </c>
      <c r="E125" s="180" t="s">
        <v>245</v>
      </c>
      <c r="F125" s="181" t="s">
        <v>246</v>
      </c>
      <c r="G125" s="182" t="s">
        <v>129</v>
      </c>
      <c r="H125" s="183">
        <v>1</v>
      </c>
      <c r="I125" s="184"/>
      <c r="J125" s="185">
        <f t="shared" si="10"/>
        <v>0</v>
      </c>
      <c r="K125" s="181" t="s">
        <v>130</v>
      </c>
      <c r="L125" s="51"/>
      <c r="M125" s="186" t="s">
        <v>20</v>
      </c>
      <c r="N125" s="187" t="s">
        <v>47</v>
      </c>
      <c r="O125" s="32"/>
      <c r="P125" s="188">
        <f t="shared" si="11"/>
        <v>0</v>
      </c>
      <c r="Q125" s="188">
        <v>0</v>
      </c>
      <c r="R125" s="188">
        <f t="shared" si="12"/>
        <v>0</v>
      </c>
      <c r="S125" s="188">
        <v>0</v>
      </c>
      <c r="T125" s="189">
        <f t="shared" si="13"/>
        <v>0</v>
      </c>
      <c r="AR125" s="14" t="s">
        <v>131</v>
      </c>
      <c r="AT125" s="14" t="s">
        <v>126</v>
      </c>
      <c r="AU125" s="14" t="s">
        <v>84</v>
      </c>
      <c r="AY125" s="14" t="s">
        <v>123</v>
      </c>
      <c r="BE125" s="190">
        <f t="shared" si="14"/>
        <v>0</v>
      </c>
      <c r="BF125" s="190">
        <f t="shared" si="15"/>
        <v>0</v>
      </c>
      <c r="BG125" s="190">
        <f t="shared" si="16"/>
        <v>0</v>
      </c>
      <c r="BH125" s="190">
        <f t="shared" si="17"/>
        <v>0</v>
      </c>
      <c r="BI125" s="190">
        <f t="shared" si="18"/>
        <v>0</v>
      </c>
      <c r="BJ125" s="14" t="s">
        <v>22</v>
      </c>
      <c r="BK125" s="190">
        <f t="shared" si="19"/>
        <v>0</v>
      </c>
      <c r="BL125" s="14" t="s">
        <v>131</v>
      </c>
      <c r="BM125" s="14" t="s">
        <v>247</v>
      </c>
    </row>
    <row r="126" spans="2:65" s="1" customFormat="1" ht="31.5" customHeight="1">
      <c r="B126" s="31"/>
      <c r="C126" s="179" t="s">
        <v>248</v>
      </c>
      <c r="D126" s="179" t="s">
        <v>126</v>
      </c>
      <c r="E126" s="180" t="s">
        <v>249</v>
      </c>
      <c r="F126" s="181" t="s">
        <v>250</v>
      </c>
      <c r="G126" s="182" t="s">
        <v>129</v>
      </c>
      <c r="H126" s="183">
        <v>1</v>
      </c>
      <c r="I126" s="184"/>
      <c r="J126" s="185">
        <f t="shared" si="10"/>
        <v>0</v>
      </c>
      <c r="K126" s="181" t="s">
        <v>130</v>
      </c>
      <c r="L126" s="51"/>
      <c r="M126" s="186" t="s">
        <v>20</v>
      </c>
      <c r="N126" s="187" t="s">
        <v>47</v>
      </c>
      <c r="O126" s="32"/>
      <c r="P126" s="188">
        <f t="shared" si="11"/>
        <v>0</v>
      </c>
      <c r="Q126" s="188">
        <v>0</v>
      </c>
      <c r="R126" s="188">
        <f t="shared" si="12"/>
        <v>0</v>
      </c>
      <c r="S126" s="188">
        <v>0</v>
      </c>
      <c r="T126" s="189">
        <f t="shared" si="13"/>
        <v>0</v>
      </c>
      <c r="AR126" s="14" t="s">
        <v>131</v>
      </c>
      <c r="AT126" s="14" t="s">
        <v>126</v>
      </c>
      <c r="AU126" s="14" t="s">
        <v>84</v>
      </c>
      <c r="AY126" s="14" t="s">
        <v>123</v>
      </c>
      <c r="BE126" s="190">
        <f t="shared" si="14"/>
        <v>0</v>
      </c>
      <c r="BF126" s="190">
        <f t="shared" si="15"/>
        <v>0</v>
      </c>
      <c r="BG126" s="190">
        <f t="shared" si="16"/>
        <v>0</v>
      </c>
      <c r="BH126" s="190">
        <f t="shared" si="17"/>
        <v>0</v>
      </c>
      <c r="BI126" s="190">
        <f t="shared" si="18"/>
        <v>0</v>
      </c>
      <c r="BJ126" s="14" t="s">
        <v>22</v>
      </c>
      <c r="BK126" s="190">
        <f t="shared" si="19"/>
        <v>0</v>
      </c>
      <c r="BL126" s="14" t="s">
        <v>131</v>
      </c>
      <c r="BM126" s="14" t="s">
        <v>251</v>
      </c>
    </row>
    <row r="127" spans="2:65" s="1" customFormat="1" ht="31.5" customHeight="1">
      <c r="B127" s="31"/>
      <c r="C127" s="179" t="s">
        <v>252</v>
      </c>
      <c r="D127" s="179" t="s">
        <v>126</v>
      </c>
      <c r="E127" s="180" t="s">
        <v>253</v>
      </c>
      <c r="F127" s="181" t="s">
        <v>254</v>
      </c>
      <c r="G127" s="182" t="s">
        <v>129</v>
      </c>
      <c r="H127" s="183">
        <v>1</v>
      </c>
      <c r="I127" s="184"/>
      <c r="J127" s="185">
        <f t="shared" si="10"/>
        <v>0</v>
      </c>
      <c r="K127" s="181" t="s">
        <v>130</v>
      </c>
      <c r="L127" s="51"/>
      <c r="M127" s="186" t="s">
        <v>20</v>
      </c>
      <c r="N127" s="187" t="s">
        <v>47</v>
      </c>
      <c r="O127" s="32"/>
      <c r="P127" s="188">
        <f t="shared" si="11"/>
        <v>0</v>
      </c>
      <c r="Q127" s="188">
        <v>0</v>
      </c>
      <c r="R127" s="188">
        <f t="shared" si="12"/>
        <v>0</v>
      </c>
      <c r="S127" s="188">
        <v>0</v>
      </c>
      <c r="T127" s="189">
        <f t="shared" si="13"/>
        <v>0</v>
      </c>
      <c r="AR127" s="14" t="s">
        <v>131</v>
      </c>
      <c r="AT127" s="14" t="s">
        <v>126</v>
      </c>
      <c r="AU127" s="14" t="s">
        <v>84</v>
      </c>
      <c r="AY127" s="14" t="s">
        <v>123</v>
      </c>
      <c r="BE127" s="190">
        <f t="shared" si="14"/>
        <v>0</v>
      </c>
      <c r="BF127" s="190">
        <f t="shared" si="15"/>
        <v>0</v>
      </c>
      <c r="BG127" s="190">
        <f t="shared" si="16"/>
        <v>0</v>
      </c>
      <c r="BH127" s="190">
        <f t="shared" si="17"/>
        <v>0</v>
      </c>
      <c r="BI127" s="190">
        <f t="shared" si="18"/>
        <v>0</v>
      </c>
      <c r="BJ127" s="14" t="s">
        <v>22</v>
      </c>
      <c r="BK127" s="190">
        <f t="shared" si="19"/>
        <v>0</v>
      </c>
      <c r="BL127" s="14" t="s">
        <v>131</v>
      </c>
      <c r="BM127" s="14" t="s">
        <v>255</v>
      </c>
    </row>
    <row r="128" spans="2:65" s="1" customFormat="1" ht="31.5" customHeight="1">
      <c r="B128" s="31"/>
      <c r="C128" s="179" t="s">
        <v>256</v>
      </c>
      <c r="D128" s="179" t="s">
        <v>126</v>
      </c>
      <c r="E128" s="180" t="s">
        <v>257</v>
      </c>
      <c r="F128" s="181" t="s">
        <v>258</v>
      </c>
      <c r="G128" s="182" t="s">
        <v>129</v>
      </c>
      <c r="H128" s="183">
        <v>1</v>
      </c>
      <c r="I128" s="184"/>
      <c r="J128" s="185">
        <f t="shared" si="10"/>
        <v>0</v>
      </c>
      <c r="K128" s="181" t="s">
        <v>130</v>
      </c>
      <c r="L128" s="51"/>
      <c r="M128" s="186" t="s">
        <v>20</v>
      </c>
      <c r="N128" s="187" t="s">
        <v>47</v>
      </c>
      <c r="O128" s="32"/>
      <c r="P128" s="188">
        <f t="shared" si="11"/>
        <v>0</v>
      </c>
      <c r="Q128" s="188">
        <v>0</v>
      </c>
      <c r="R128" s="188">
        <f t="shared" si="12"/>
        <v>0</v>
      </c>
      <c r="S128" s="188">
        <v>0</v>
      </c>
      <c r="T128" s="189">
        <f t="shared" si="13"/>
        <v>0</v>
      </c>
      <c r="AR128" s="14" t="s">
        <v>131</v>
      </c>
      <c r="AT128" s="14" t="s">
        <v>126</v>
      </c>
      <c r="AU128" s="14" t="s">
        <v>84</v>
      </c>
      <c r="AY128" s="14" t="s">
        <v>123</v>
      </c>
      <c r="BE128" s="190">
        <f t="shared" si="14"/>
        <v>0</v>
      </c>
      <c r="BF128" s="190">
        <f t="shared" si="15"/>
        <v>0</v>
      </c>
      <c r="BG128" s="190">
        <f t="shared" si="16"/>
        <v>0</v>
      </c>
      <c r="BH128" s="190">
        <f t="shared" si="17"/>
        <v>0</v>
      </c>
      <c r="BI128" s="190">
        <f t="shared" si="18"/>
        <v>0</v>
      </c>
      <c r="BJ128" s="14" t="s">
        <v>22</v>
      </c>
      <c r="BK128" s="190">
        <f t="shared" si="19"/>
        <v>0</v>
      </c>
      <c r="BL128" s="14" t="s">
        <v>131</v>
      </c>
      <c r="BM128" s="14" t="s">
        <v>259</v>
      </c>
    </row>
    <row r="129" spans="2:63" s="10" customFormat="1" ht="29.85" customHeight="1">
      <c r="B129" s="162"/>
      <c r="C129" s="163"/>
      <c r="D129" s="176" t="s">
        <v>75</v>
      </c>
      <c r="E129" s="177" t="s">
        <v>260</v>
      </c>
      <c r="F129" s="177" t="s">
        <v>261</v>
      </c>
      <c r="G129" s="163"/>
      <c r="H129" s="163"/>
      <c r="I129" s="166"/>
      <c r="J129" s="178">
        <f>BK129</f>
        <v>0</v>
      </c>
      <c r="K129" s="163"/>
      <c r="L129" s="168"/>
      <c r="M129" s="169"/>
      <c r="N129" s="170"/>
      <c r="O129" s="170"/>
      <c r="P129" s="171">
        <f>SUM(P130:P137)</f>
        <v>0</v>
      </c>
      <c r="Q129" s="170"/>
      <c r="R129" s="171">
        <f>SUM(R130:R137)</f>
        <v>0.00018</v>
      </c>
      <c r="S129" s="170"/>
      <c r="T129" s="172">
        <f>SUM(T130:T137)</f>
        <v>0</v>
      </c>
      <c r="AR129" s="173" t="s">
        <v>84</v>
      </c>
      <c r="AT129" s="174" t="s">
        <v>75</v>
      </c>
      <c r="AU129" s="174" t="s">
        <v>22</v>
      </c>
      <c r="AY129" s="173" t="s">
        <v>123</v>
      </c>
      <c r="BK129" s="175">
        <f>SUM(BK130:BK137)</f>
        <v>0</v>
      </c>
    </row>
    <row r="130" spans="2:65" s="1" customFormat="1" ht="31.5" customHeight="1">
      <c r="B130" s="31"/>
      <c r="C130" s="179" t="s">
        <v>262</v>
      </c>
      <c r="D130" s="179" t="s">
        <v>126</v>
      </c>
      <c r="E130" s="180" t="s">
        <v>263</v>
      </c>
      <c r="F130" s="181" t="s">
        <v>264</v>
      </c>
      <c r="G130" s="182" t="s">
        <v>129</v>
      </c>
      <c r="H130" s="183">
        <v>1</v>
      </c>
      <c r="I130" s="184"/>
      <c r="J130" s="185">
        <f aca="true" t="shared" si="20" ref="J130:J137">ROUND(I130*H130,2)</f>
        <v>0</v>
      </c>
      <c r="K130" s="181" t="s">
        <v>130</v>
      </c>
      <c r="L130" s="51"/>
      <c r="M130" s="186" t="s">
        <v>20</v>
      </c>
      <c r="N130" s="187" t="s">
        <v>47</v>
      </c>
      <c r="O130" s="32"/>
      <c r="P130" s="188">
        <f aca="true" t="shared" si="21" ref="P130:P137">O130*H130</f>
        <v>0</v>
      </c>
      <c r="Q130" s="188">
        <v>0</v>
      </c>
      <c r="R130" s="188">
        <f aca="true" t="shared" si="22" ref="R130:R137">Q130*H130</f>
        <v>0</v>
      </c>
      <c r="S130" s="188">
        <v>0</v>
      </c>
      <c r="T130" s="189">
        <f aca="true" t="shared" si="23" ref="T130:T137">S130*H130</f>
        <v>0</v>
      </c>
      <c r="AR130" s="14" t="s">
        <v>131</v>
      </c>
      <c r="AT130" s="14" t="s">
        <v>126</v>
      </c>
      <c r="AU130" s="14" t="s">
        <v>84</v>
      </c>
      <c r="AY130" s="14" t="s">
        <v>123</v>
      </c>
      <c r="BE130" s="190">
        <f aca="true" t="shared" si="24" ref="BE130:BE137">IF(N130="základní",J130,0)</f>
        <v>0</v>
      </c>
      <c r="BF130" s="190">
        <f aca="true" t="shared" si="25" ref="BF130:BF137">IF(N130="snížená",J130,0)</f>
        <v>0</v>
      </c>
      <c r="BG130" s="190">
        <f aca="true" t="shared" si="26" ref="BG130:BG137">IF(N130="zákl. přenesená",J130,0)</f>
        <v>0</v>
      </c>
      <c r="BH130" s="190">
        <f aca="true" t="shared" si="27" ref="BH130:BH137">IF(N130="sníž. přenesená",J130,0)</f>
        <v>0</v>
      </c>
      <c r="BI130" s="190">
        <f aca="true" t="shared" si="28" ref="BI130:BI137">IF(N130="nulová",J130,0)</f>
        <v>0</v>
      </c>
      <c r="BJ130" s="14" t="s">
        <v>22</v>
      </c>
      <c r="BK130" s="190">
        <f aca="true" t="shared" si="29" ref="BK130:BK137">ROUND(I130*H130,2)</f>
        <v>0</v>
      </c>
      <c r="BL130" s="14" t="s">
        <v>131</v>
      </c>
      <c r="BM130" s="14" t="s">
        <v>265</v>
      </c>
    </row>
    <row r="131" spans="2:65" s="1" customFormat="1" ht="22.5" customHeight="1">
      <c r="B131" s="31"/>
      <c r="C131" s="191" t="s">
        <v>266</v>
      </c>
      <c r="D131" s="191" t="s">
        <v>139</v>
      </c>
      <c r="E131" s="192" t="s">
        <v>267</v>
      </c>
      <c r="F131" s="193" t="s">
        <v>268</v>
      </c>
      <c r="G131" s="194" t="s">
        <v>129</v>
      </c>
      <c r="H131" s="195">
        <v>1</v>
      </c>
      <c r="I131" s="196"/>
      <c r="J131" s="197">
        <f t="shared" si="20"/>
        <v>0</v>
      </c>
      <c r="K131" s="193" t="s">
        <v>130</v>
      </c>
      <c r="L131" s="198"/>
      <c r="M131" s="199" t="s">
        <v>20</v>
      </c>
      <c r="N131" s="200" t="s">
        <v>47</v>
      </c>
      <c r="O131" s="32"/>
      <c r="P131" s="188">
        <f t="shared" si="21"/>
        <v>0</v>
      </c>
      <c r="Q131" s="188">
        <v>1.6E-05</v>
      </c>
      <c r="R131" s="188">
        <f t="shared" si="22"/>
        <v>1.6E-05</v>
      </c>
      <c r="S131" s="188">
        <v>0</v>
      </c>
      <c r="T131" s="189">
        <f t="shared" si="23"/>
        <v>0</v>
      </c>
      <c r="AR131" s="14" t="s">
        <v>142</v>
      </c>
      <c r="AT131" s="14" t="s">
        <v>139</v>
      </c>
      <c r="AU131" s="14" t="s">
        <v>84</v>
      </c>
      <c r="AY131" s="14" t="s">
        <v>123</v>
      </c>
      <c r="BE131" s="190">
        <f t="shared" si="24"/>
        <v>0</v>
      </c>
      <c r="BF131" s="190">
        <f t="shared" si="25"/>
        <v>0</v>
      </c>
      <c r="BG131" s="190">
        <f t="shared" si="26"/>
        <v>0</v>
      </c>
      <c r="BH131" s="190">
        <f t="shared" si="27"/>
        <v>0</v>
      </c>
      <c r="BI131" s="190">
        <f t="shared" si="28"/>
        <v>0</v>
      </c>
      <c r="BJ131" s="14" t="s">
        <v>22</v>
      </c>
      <c r="BK131" s="190">
        <f t="shared" si="29"/>
        <v>0</v>
      </c>
      <c r="BL131" s="14" t="s">
        <v>131</v>
      </c>
      <c r="BM131" s="14" t="s">
        <v>269</v>
      </c>
    </row>
    <row r="132" spans="2:65" s="1" customFormat="1" ht="31.5" customHeight="1">
      <c r="B132" s="31"/>
      <c r="C132" s="179" t="s">
        <v>142</v>
      </c>
      <c r="D132" s="179" t="s">
        <v>126</v>
      </c>
      <c r="E132" s="180" t="s">
        <v>270</v>
      </c>
      <c r="F132" s="181" t="s">
        <v>271</v>
      </c>
      <c r="G132" s="182" t="s">
        <v>129</v>
      </c>
      <c r="H132" s="183">
        <v>1</v>
      </c>
      <c r="I132" s="184"/>
      <c r="J132" s="185">
        <f t="shared" si="20"/>
        <v>0</v>
      </c>
      <c r="K132" s="181" t="s">
        <v>130</v>
      </c>
      <c r="L132" s="51"/>
      <c r="M132" s="186" t="s">
        <v>20</v>
      </c>
      <c r="N132" s="187" t="s">
        <v>47</v>
      </c>
      <c r="O132" s="32"/>
      <c r="P132" s="188">
        <f t="shared" si="21"/>
        <v>0</v>
      </c>
      <c r="Q132" s="188">
        <v>0</v>
      </c>
      <c r="R132" s="188">
        <f t="shared" si="22"/>
        <v>0</v>
      </c>
      <c r="S132" s="188">
        <v>0</v>
      </c>
      <c r="T132" s="189">
        <f t="shared" si="23"/>
        <v>0</v>
      </c>
      <c r="AR132" s="14" t="s">
        <v>131</v>
      </c>
      <c r="AT132" s="14" t="s">
        <v>126</v>
      </c>
      <c r="AU132" s="14" t="s">
        <v>84</v>
      </c>
      <c r="AY132" s="14" t="s">
        <v>123</v>
      </c>
      <c r="BE132" s="190">
        <f t="shared" si="24"/>
        <v>0</v>
      </c>
      <c r="BF132" s="190">
        <f t="shared" si="25"/>
        <v>0</v>
      </c>
      <c r="BG132" s="190">
        <f t="shared" si="26"/>
        <v>0</v>
      </c>
      <c r="BH132" s="190">
        <f t="shared" si="27"/>
        <v>0</v>
      </c>
      <c r="BI132" s="190">
        <f t="shared" si="28"/>
        <v>0</v>
      </c>
      <c r="BJ132" s="14" t="s">
        <v>22</v>
      </c>
      <c r="BK132" s="190">
        <f t="shared" si="29"/>
        <v>0</v>
      </c>
      <c r="BL132" s="14" t="s">
        <v>131</v>
      </c>
      <c r="BM132" s="14" t="s">
        <v>272</v>
      </c>
    </row>
    <row r="133" spans="2:65" s="1" customFormat="1" ht="22.5" customHeight="1">
      <c r="B133" s="31"/>
      <c r="C133" s="191" t="s">
        <v>273</v>
      </c>
      <c r="D133" s="191" t="s">
        <v>139</v>
      </c>
      <c r="E133" s="192" t="s">
        <v>274</v>
      </c>
      <c r="F133" s="193" t="s">
        <v>275</v>
      </c>
      <c r="G133" s="194" t="s">
        <v>129</v>
      </c>
      <c r="H133" s="195">
        <v>1</v>
      </c>
      <c r="I133" s="196"/>
      <c r="J133" s="197">
        <f t="shared" si="20"/>
        <v>0</v>
      </c>
      <c r="K133" s="193" t="s">
        <v>130</v>
      </c>
      <c r="L133" s="198"/>
      <c r="M133" s="199" t="s">
        <v>20</v>
      </c>
      <c r="N133" s="200" t="s">
        <v>47</v>
      </c>
      <c r="O133" s="32"/>
      <c r="P133" s="188">
        <f t="shared" si="21"/>
        <v>0</v>
      </c>
      <c r="Q133" s="188">
        <v>5.6E-05</v>
      </c>
      <c r="R133" s="188">
        <f t="shared" si="22"/>
        <v>5.6E-05</v>
      </c>
      <c r="S133" s="188">
        <v>0</v>
      </c>
      <c r="T133" s="189">
        <f t="shared" si="23"/>
        <v>0</v>
      </c>
      <c r="AR133" s="14" t="s">
        <v>142</v>
      </c>
      <c r="AT133" s="14" t="s">
        <v>139</v>
      </c>
      <c r="AU133" s="14" t="s">
        <v>84</v>
      </c>
      <c r="AY133" s="14" t="s">
        <v>123</v>
      </c>
      <c r="BE133" s="190">
        <f t="shared" si="24"/>
        <v>0</v>
      </c>
      <c r="BF133" s="190">
        <f t="shared" si="25"/>
        <v>0</v>
      </c>
      <c r="BG133" s="190">
        <f t="shared" si="26"/>
        <v>0</v>
      </c>
      <c r="BH133" s="190">
        <f t="shared" si="27"/>
        <v>0</v>
      </c>
      <c r="BI133" s="190">
        <f t="shared" si="28"/>
        <v>0</v>
      </c>
      <c r="BJ133" s="14" t="s">
        <v>22</v>
      </c>
      <c r="BK133" s="190">
        <f t="shared" si="29"/>
        <v>0</v>
      </c>
      <c r="BL133" s="14" t="s">
        <v>131</v>
      </c>
      <c r="BM133" s="14" t="s">
        <v>276</v>
      </c>
    </row>
    <row r="134" spans="2:65" s="1" customFormat="1" ht="31.5" customHeight="1">
      <c r="B134" s="31"/>
      <c r="C134" s="179" t="s">
        <v>277</v>
      </c>
      <c r="D134" s="179" t="s">
        <v>126</v>
      </c>
      <c r="E134" s="180" t="s">
        <v>278</v>
      </c>
      <c r="F134" s="181" t="s">
        <v>279</v>
      </c>
      <c r="G134" s="182" t="s">
        <v>129</v>
      </c>
      <c r="H134" s="183">
        <v>1</v>
      </c>
      <c r="I134" s="184"/>
      <c r="J134" s="185">
        <f t="shared" si="20"/>
        <v>0</v>
      </c>
      <c r="K134" s="181" t="s">
        <v>130</v>
      </c>
      <c r="L134" s="51"/>
      <c r="M134" s="186" t="s">
        <v>20</v>
      </c>
      <c r="N134" s="187" t="s">
        <v>47</v>
      </c>
      <c r="O134" s="32"/>
      <c r="P134" s="188">
        <f t="shared" si="21"/>
        <v>0</v>
      </c>
      <c r="Q134" s="188">
        <v>0</v>
      </c>
      <c r="R134" s="188">
        <f t="shared" si="22"/>
        <v>0</v>
      </c>
      <c r="S134" s="188">
        <v>0</v>
      </c>
      <c r="T134" s="189">
        <f t="shared" si="23"/>
        <v>0</v>
      </c>
      <c r="AR134" s="14" t="s">
        <v>131</v>
      </c>
      <c r="AT134" s="14" t="s">
        <v>126</v>
      </c>
      <c r="AU134" s="14" t="s">
        <v>84</v>
      </c>
      <c r="AY134" s="14" t="s">
        <v>123</v>
      </c>
      <c r="BE134" s="190">
        <f t="shared" si="24"/>
        <v>0</v>
      </c>
      <c r="BF134" s="190">
        <f t="shared" si="25"/>
        <v>0</v>
      </c>
      <c r="BG134" s="190">
        <f t="shared" si="26"/>
        <v>0</v>
      </c>
      <c r="BH134" s="190">
        <f t="shared" si="27"/>
        <v>0</v>
      </c>
      <c r="BI134" s="190">
        <f t="shared" si="28"/>
        <v>0</v>
      </c>
      <c r="BJ134" s="14" t="s">
        <v>22</v>
      </c>
      <c r="BK134" s="190">
        <f t="shared" si="29"/>
        <v>0</v>
      </c>
      <c r="BL134" s="14" t="s">
        <v>131</v>
      </c>
      <c r="BM134" s="14" t="s">
        <v>280</v>
      </c>
    </row>
    <row r="135" spans="2:65" s="1" customFormat="1" ht="22.5" customHeight="1">
      <c r="B135" s="31"/>
      <c r="C135" s="191" t="s">
        <v>281</v>
      </c>
      <c r="D135" s="191" t="s">
        <v>139</v>
      </c>
      <c r="E135" s="192" t="s">
        <v>282</v>
      </c>
      <c r="F135" s="193" t="s">
        <v>283</v>
      </c>
      <c r="G135" s="194" t="s">
        <v>129</v>
      </c>
      <c r="H135" s="195">
        <v>1</v>
      </c>
      <c r="I135" s="196"/>
      <c r="J135" s="197">
        <f t="shared" si="20"/>
        <v>0</v>
      </c>
      <c r="K135" s="193" t="s">
        <v>130</v>
      </c>
      <c r="L135" s="198"/>
      <c r="M135" s="199" t="s">
        <v>20</v>
      </c>
      <c r="N135" s="200" t="s">
        <v>47</v>
      </c>
      <c r="O135" s="32"/>
      <c r="P135" s="188">
        <f t="shared" si="21"/>
        <v>0</v>
      </c>
      <c r="Q135" s="188">
        <v>4.8E-05</v>
      </c>
      <c r="R135" s="188">
        <f t="shared" si="22"/>
        <v>4.8E-05</v>
      </c>
      <c r="S135" s="188">
        <v>0</v>
      </c>
      <c r="T135" s="189">
        <f t="shared" si="23"/>
        <v>0</v>
      </c>
      <c r="AR135" s="14" t="s">
        <v>142</v>
      </c>
      <c r="AT135" s="14" t="s">
        <v>139</v>
      </c>
      <c r="AU135" s="14" t="s">
        <v>84</v>
      </c>
      <c r="AY135" s="14" t="s">
        <v>123</v>
      </c>
      <c r="BE135" s="190">
        <f t="shared" si="24"/>
        <v>0</v>
      </c>
      <c r="BF135" s="190">
        <f t="shared" si="25"/>
        <v>0</v>
      </c>
      <c r="BG135" s="190">
        <f t="shared" si="26"/>
        <v>0</v>
      </c>
      <c r="BH135" s="190">
        <f t="shared" si="27"/>
        <v>0</v>
      </c>
      <c r="BI135" s="190">
        <f t="shared" si="28"/>
        <v>0</v>
      </c>
      <c r="BJ135" s="14" t="s">
        <v>22</v>
      </c>
      <c r="BK135" s="190">
        <f t="shared" si="29"/>
        <v>0</v>
      </c>
      <c r="BL135" s="14" t="s">
        <v>131</v>
      </c>
      <c r="BM135" s="14" t="s">
        <v>284</v>
      </c>
    </row>
    <row r="136" spans="2:65" s="1" customFormat="1" ht="31.5" customHeight="1">
      <c r="B136" s="31"/>
      <c r="C136" s="179" t="s">
        <v>285</v>
      </c>
      <c r="D136" s="179" t="s">
        <v>126</v>
      </c>
      <c r="E136" s="180" t="s">
        <v>286</v>
      </c>
      <c r="F136" s="181" t="s">
        <v>287</v>
      </c>
      <c r="G136" s="182" t="s">
        <v>129</v>
      </c>
      <c r="H136" s="183">
        <v>1</v>
      </c>
      <c r="I136" s="184"/>
      <c r="J136" s="185">
        <f t="shared" si="20"/>
        <v>0</v>
      </c>
      <c r="K136" s="181" t="s">
        <v>130</v>
      </c>
      <c r="L136" s="51"/>
      <c r="M136" s="186" t="s">
        <v>20</v>
      </c>
      <c r="N136" s="187" t="s">
        <v>47</v>
      </c>
      <c r="O136" s="32"/>
      <c r="P136" s="188">
        <f t="shared" si="21"/>
        <v>0</v>
      </c>
      <c r="Q136" s="188">
        <v>0</v>
      </c>
      <c r="R136" s="188">
        <f t="shared" si="22"/>
        <v>0</v>
      </c>
      <c r="S136" s="188">
        <v>0</v>
      </c>
      <c r="T136" s="189">
        <f t="shared" si="23"/>
        <v>0</v>
      </c>
      <c r="AR136" s="14" t="s">
        <v>131</v>
      </c>
      <c r="AT136" s="14" t="s">
        <v>126</v>
      </c>
      <c r="AU136" s="14" t="s">
        <v>84</v>
      </c>
      <c r="AY136" s="14" t="s">
        <v>123</v>
      </c>
      <c r="BE136" s="190">
        <f t="shared" si="24"/>
        <v>0</v>
      </c>
      <c r="BF136" s="190">
        <f t="shared" si="25"/>
        <v>0</v>
      </c>
      <c r="BG136" s="190">
        <f t="shared" si="26"/>
        <v>0</v>
      </c>
      <c r="BH136" s="190">
        <f t="shared" si="27"/>
        <v>0</v>
      </c>
      <c r="BI136" s="190">
        <f t="shared" si="28"/>
        <v>0</v>
      </c>
      <c r="BJ136" s="14" t="s">
        <v>22</v>
      </c>
      <c r="BK136" s="190">
        <f t="shared" si="29"/>
        <v>0</v>
      </c>
      <c r="BL136" s="14" t="s">
        <v>131</v>
      </c>
      <c r="BM136" s="14" t="s">
        <v>288</v>
      </c>
    </row>
    <row r="137" spans="2:65" s="1" customFormat="1" ht="22.5" customHeight="1">
      <c r="B137" s="31"/>
      <c r="C137" s="191" t="s">
        <v>289</v>
      </c>
      <c r="D137" s="191" t="s">
        <v>139</v>
      </c>
      <c r="E137" s="192" t="s">
        <v>290</v>
      </c>
      <c r="F137" s="193" t="s">
        <v>291</v>
      </c>
      <c r="G137" s="194" t="s">
        <v>129</v>
      </c>
      <c r="H137" s="195">
        <v>1</v>
      </c>
      <c r="I137" s="196"/>
      <c r="J137" s="197">
        <f t="shared" si="20"/>
        <v>0</v>
      </c>
      <c r="K137" s="193" t="s">
        <v>130</v>
      </c>
      <c r="L137" s="198"/>
      <c r="M137" s="199" t="s">
        <v>20</v>
      </c>
      <c r="N137" s="200" t="s">
        <v>47</v>
      </c>
      <c r="O137" s="32"/>
      <c r="P137" s="188">
        <f t="shared" si="21"/>
        <v>0</v>
      </c>
      <c r="Q137" s="188">
        <v>6E-05</v>
      </c>
      <c r="R137" s="188">
        <f t="shared" si="22"/>
        <v>6E-05</v>
      </c>
      <c r="S137" s="188">
        <v>0</v>
      </c>
      <c r="T137" s="189">
        <f t="shared" si="23"/>
        <v>0</v>
      </c>
      <c r="AR137" s="14" t="s">
        <v>142</v>
      </c>
      <c r="AT137" s="14" t="s">
        <v>139</v>
      </c>
      <c r="AU137" s="14" t="s">
        <v>84</v>
      </c>
      <c r="AY137" s="14" t="s">
        <v>123</v>
      </c>
      <c r="BE137" s="190">
        <f t="shared" si="24"/>
        <v>0</v>
      </c>
      <c r="BF137" s="190">
        <f t="shared" si="25"/>
        <v>0</v>
      </c>
      <c r="BG137" s="190">
        <f t="shared" si="26"/>
        <v>0</v>
      </c>
      <c r="BH137" s="190">
        <f t="shared" si="27"/>
        <v>0</v>
      </c>
      <c r="BI137" s="190">
        <f t="shared" si="28"/>
        <v>0</v>
      </c>
      <c r="BJ137" s="14" t="s">
        <v>22</v>
      </c>
      <c r="BK137" s="190">
        <f t="shared" si="29"/>
        <v>0</v>
      </c>
      <c r="BL137" s="14" t="s">
        <v>131</v>
      </c>
      <c r="BM137" s="14" t="s">
        <v>292</v>
      </c>
    </row>
    <row r="138" spans="2:63" s="10" customFormat="1" ht="29.85" customHeight="1">
      <c r="B138" s="162"/>
      <c r="C138" s="163"/>
      <c r="D138" s="176" t="s">
        <v>75</v>
      </c>
      <c r="E138" s="177" t="s">
        <v>293</v>
      </c>
      <c r="F138" s="177" t="s">
        <v>294</v>
      </c>
      <c r="G138" s="163"/>
      <c r="H138" s="163"/>
      <c r="I138" s="166"/>
      <c r="J138" s="178">
        <f>BK138</f>
        <v>0</v>
      </c>
      <c r="K138" s="163"/>
      <c r="L138" s="168"/>
      <c r="M138" s="169"/>
      <c r="N138" s="170"/>
      <c r="O138" s="170"/>
      <c r="P138" s="171">
        <f>SUM(P139:P146)</f>
        <v>0</v>
      </c>
      <c r="Q138" s="170"/>
      <c r="R138" s="171">
        <f>SUM(R139:R146)</f>
        <v>0.0102</v>
      </c>
      <c r="S138" s="170"/>
      <c r="T138" s="172">
        <f>SUM(T139:T146)</f>
        <v>0</v>
      </c>
      <c r="AR138" s="173" t="s">
        <v>84</v>
      </c>
      <c r="AT138" s="174" t="s">
        <v>75</v>
      </c>
      <c r="AU138" s="174" t="s">
        <v>22</v>
      </c>
      <c r="AY138" s="173" t="s">
        <v>123</v>
      </c>
      <c r="BK138" s="175">
        <f>SUM(BK139:BK146)</f>
        <v>0</v>
      </c>
    </row>
    <row r="139" spans="2:65" s="1" customFormat="1" ht="31.5" customHeight="1">
      <c r="B139" s="31"/>
      <c r="C139" s="179" t="s">
        <v>295</v>
      </c>
      <c r="D139" s="179" t="s">
        <v>126</v>
      </c>
      <c r="E139" s="180" t="s">
        <v>296</v>
      </c>
      <c r="F139" s="181" t="s">
        <v>297</v>
      </c>
      <c r="G139" s="182" t="s">
        <v>129</v>
      </c>
      <c r="H139" s="183">
        <v>1</v>
      </c>
      <c r="I139" s="184"/>
      <c r="J139" s="185">
        <f>ROUND(I139*H139,2)</f>
        <v>0</v>
      </c>
      <c r="K139" s="181" t="s">
        <v>130</v>
      </c>
      <c r="L139" s="51"/>
      <c r="M139" s="186" t="s">
        <v>20</v>
      </c>
      <c r="N139" s="187" t="s">
        <v>47</v>
      </c>
      <c r="O139" s="32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AR139" s="14" t="s">
        <v>131</v>
      </c>
      <c r="AT139" s="14" t="s">
        <v>126</v>
      </c>
      <c r="AU139" s="14" t="s">
        <v>84</v>
      </c>
      <c r="AY139" s="14" t="s">
        <v>123</v>
      </c>
      <c r="BE139" s="190">
        <f>IF(N139="základní",J139,0)</f>
        <v>0</v>
      </c>
      <c r="BF139" s="190">
        <f>IF(N139="snížená",J139,0)</f>
        <v>0</v>
      </c>
      <c r="BG139" s="190">
        <f>IF(N139="zákl. přenesená",J139,0)</f>
        <v>0</v>
      </c>
      <c r="BH139" s="190">
        <f>IF(N139="sníž. přenesená",J139,0)</f>
        <v>0</v>
      </c>
      <c r="BI139" s="190">
        <f>IF(N139="nulová",J139,0)</f>
        <v>0</v>
      </c>
      <c r="BJ139" s="14" t="s">
        <v>22</v>
      </c>
      <c r="BK139" s="190">
        <f>ROUND(I139*H139,2)</f>
        <v>0</v>
      </c>
      <c r="BL139" s="14" t="s">
        <v>131</v>
      </c>
      <c r="BM139" s="14" t="s">
        <v>298</v>
      </c>
    </row>
    <row r="140" spans="2:65" s="1" customFormat="1" ht="22.5" customHeight="1">
      <c r="B140" s="31"/>
      <c r="C140" s="191" t="s">
        <v>299</v>
      </c>
      <c r="D140" s="191" t="s">
        <v>139</v>
      </c>
      <c r="E140" s="192" t="s">
        <v>300</v>
      </c>
      <c r="F140" s="193" t="s">
        <v>301</v>
      </c>
      <c r="G140" s="194" t="s">
        <v>129</v>
      </c>
      <c r="H140" s="195">
        <v>1</v>
      </c>
      <c r="I140" s="196"/>
      <c r="J140" s="197">
        <f>ROUND(I140*H140,2)</f>
        <v>0</v>
      </c>
      <c r="K140" s="193" t="s">
        <v>130</v>
      </c>
      <c r="L140" s="198"/>
      <c r="M140" s="199" t="s">
        <v>20</v>
      </c>
      <c r="N140" s="200" t="s">
        <v>47</v>
      </c>
      <c r="O140" s="32"/>
      <c r="P140" s="188">
        <f>O140*H140</f>
        <v>0</v>
      </c>
      <c r="Q140" s="188">
        <v>0.0025</v>
      </c>
      <c r="R140" s="188">
        <f>Q140*H140</f>
        <v>0.0025</v>
      </c>
      <c r="S140" s="188">
        <v>0</v>
      </c>
      <c r="T140" s="189">
        <f>S140*H140</f>
        <v>0</v>
      </c>
      <c r="AR140" s="14" t="s">
        <v>142</v>
      </c>
      <c r="AT140" s="14" t="s">
        <v>139</v>
      </c>
      <c r="AU140" s="14" t="s">
        <v>84</v>
      </c>
      <c r="AY140" s="14" t="s">
        <v>123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14" t="s">
        <v>22</v>
      </c>
      <c r="BK140" s="190">
        <f>ROUND(I140*H140,2)</f>
        <v>0</v>
      </c>
      <c r="BL140" s="14" t="s">
        <v>131</v>
      </c>
      <c r="BM140" s="14" t="s">
        <v>302</v>
      </c>
    </row>
    <row r="141" spans="2:47" s="1" customFormat="1" ht="40.5">
      <c r="B141" s="31"/>
      <c r="C141" s="53"/>
      <c r="D141" s="201" t="s">
        <v>148</v>
      </c>
      <c r="E141" s="53"/>
      <c r="F141" s="202" t="s">
        <v>303</v>
      </c>
      <c r="G141" s="53"/>
      <c r="H141" s="53"/>
      <c r="I141" s="149"/>
      <c r="J141" s="53"/>
      <c r="K141" s="53"/>
      <c r="L141" s="51"/>
      <c r="M141" s="68"/>
      <c r="N141" s="32"/>
      <c r="O141" s="32"/>
      <c r="P141" s="32"/>
      <c r="Q141" s="32"/>
      <c r="R141" s="32"/>
      <c r="S141" s="32"/>
      <c r="T141" s="69"/>
      <c r="AT141" s="14" t="s">
        <v>148</v>
      </c>
      <c r="AU141" s="14" t="s">
        <v>84</v>
      </c>
    </row>
    <row r="142" spans="2:65" s="1" customFormat="1" ht="31.5" customHeight="1">
      <c r="B142" s="31"/>
      <c r="C142" s="179" t="s">
        <v>304</v>
      </c>
      <c r="D142" s="179" t="s">
        <v>126</v>
      </c>
      <c r="E142" s="180" t="s">
        <v>305</v>
      </c>
      <c r="F142" s="181" t="s">
        <v>306</v>
      </c>
      <c r="G142" s="182" t="s">
        <v>129</v>
      </c>
      <c r="H142" s="183">
        <v>1</v>
      </c>
      <c r="I142" s="184"/>
      <c r="J142" s="185">
        <f>ROUND(I142*H142,2)</f>
        <v>0</v>
      </c>
      <c r="K142" s="181" t="s">
        <v>130</v>
      </c>
      <c r="L142" s="51"/>
      <c r="M142" s="186" t="s">
        <v>20</v>
      </c>
      <c r="N142" s="187" t="s">
        <v>47</v>
      </c>
      <c r="O142" s="32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AR142" s="14" t="s">
        <v>131</v>
      </c>
      <c r="AT142" s="14" t="s">
        <v>126</v>
      </c>
      <c r="AU142" s="14" t="s">
        <v>84</v>
      </c>
      <c r="AY142" s="14" t="s">
        <v>123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14" t="s">
        <v>22</v>
      </c>
      <c r="BK142" s="190">
        <f>ROUND(I142*H142,2)</f>
        <v>0</v>
      </c>
      <c r="BL142" s="14" t="s">
        <v>131</v>
      </c>
      <c r="BM142" s="14" t="s">
        <v>307</v>
      </c>
    </row>
    <row r="143" spans="2:65" s="1" customFormat="1" ht="22.5" customHeight="1">
      <c r="B143" s="31"/>
      <c r="C143" s="191" t="s">
        <v>308</v>
      </c>
      <c r="D143" s="191" t="s">
        <v>139</v>
      </c>
      <c r="E143" s="192" t="s">
        <v>309</v>
      </c>
      <c r="F143" s="193" t="s">
        <v>310</v>
      </c>
      <c r="G143" s="194" t="s">
        <v>129</v>
      </c>
      <c r="H143" s="195">
        <v>1</v>
      </c>
      <c r="I143" s="196"/>
      <c r="J143" s="197">
        <f>ROUND(I143*H143,2)</f>
        <v>0</v>
      </c>
      <c r="K143" s="193" t="s">
        <v>130</v>
      </c>
      <c r="L143" s="198"/>
      <c r="M143" s="199" t="s">
        <v>20</v>
      </c>
      <c r="N143" s="200" t="s">
        <v>47</v>
      </c>
      <c r="O143" s="32"/>
      <c r="P143" s="188">
        <f>O143*H143</f>
        <v>0</v>
      </c>
      <c r="Q143" s="188">
        <v>0.0026</v>
      </c>
      <c r="R143" s="188">
        <f>Q143*H143</f>
        <v>0.0026</v>
      </c>
      <c r="S143" s="188">
        <v>0</v>
      </c>
      <c r="T143" s="189">
        <f>S143*H143</f>
        <v>0</v>
      </c>
      <c r="AR143" s="14" t="s">
        <v>142</v>
      </c>
      <c r="AT143" s="14" t="s">
        <v>139</v>
      </c>
      <c r="AU143" s="14" t="s">
        <v>84</v>
      </c>
      <c r="AY143" s="14" t="s">
        <v>123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14" t="s">
        <v>22</v>
      </c>
      <c r="BK143" s="190">
        <f>ROUND(I143*H143,2)</f>
        <v>0</v>
      </c>
      <c r="BL143" s="14" t="s">
        <v>131</v>
      </c>
      <c r="BM143" s="14" t="s">
        <v>311</v>
      </c>
    </row>
    <row r="144" spans="2:47" s="1" customFormat="1" ht="40.5">
      <c r="B144" s="31"/>
      <c r="C144" s="53"/>
      <c r="D144" s="201" t="s">
        <v>148</v>
      </c>
      <c r="E144" s="53"/>
      <c r="F144" s="202" t="s">
        <v>303</v>
      </c>
      <c r="G144" s="53"/>
      <c r="H144" s="53"/>
      <c r="I144" s="149"/>
      <c r="J144" s="53"/>
      <c r="K144" s="53"/>
      <c r="L144" s="51"/>
      <c r="M144" s="68"/>
      <c r="N144" s="32"/>
      <c r="O144" s="32"/>
      <c r="P144" s="32"/>
      <c r="Q144" s="32"/>
      <c r="R144" s="32"/>
      <c r="S144" s="32"/>
      <c r="T144" s="69"/>
      <c r="AT144" s="14" t="s">
        <v>148</v>
      </c>
      <c r="AU144" s="14" t="s">
        <v>84</v>
      </c>
    </row>
    <row r="145" spans="2:65" s="1" customFormat="1" ht="31.5" customHeight="1">
      <c r="B145" s="31"/>
      <c r="C145" s="179" t="s">
        <v>312</v>
      </c>
      <c r="D145" s="179" t="s">
        <v>126</v>
      </c>
      <c r="E145" s="180" t="s">
        <v>313</v>
      </c>
      <c r="F145" s="181" t="s">
        <v>314</v>
      </c>
      <c r="G145" s="182" t="s">
        <v>129</v>
      </c>
      <c r="H145" s="183">
        <v>1</v>
      </c>
      <c r="I145" s="184"/>
      <c r="J145" s="185">
        <f>ROUND(I145*H145,2)</f>
        <v>0</v>
      </c>
      <c r="K145" s="181" t="s">
        <v>130</v>
      </c>
      <c r="L145" s="51"/>
      <c r="M145" s="186" t="s">
        <v>20</v>
      </c>
      <c r="N145" s="187" t="s">
        <v>47</v>
      </c>
      <c r="O145" s="32"/>
      <c r="P145" s="188">
        <f>O145*H145</f>
        <v>0</v>
      </c>
      <c r="Q145" s="188">
        <v>0</v>
      </c>
      <c r="R145" s="188">
        <f>Q145*H145</f>
        <v>0</v>
      </c>
      <c r="S145" s="188">
        <v>0</v>
      </c>
      <c r="T145" s="189">
        <f>S145*H145</f>
        <v>0</v>
      </c>
      <c r="AR145" s="14" t="s">
        <v>131</v>
      </c>
      <c r="AT145" s="14" t="s">
        <v>126</v>
      </c>
      <c r="AU145" s="14" t="s">
        <v>84</v>
      </c>
      <c r="AY145" s="14" t="s">
        <v>123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14" t="s">
        <v>22</v>
      </c>
      <c r="BK145" s="190">
        <f>ROUND(I145*H145,2)</f>
        <v>0</v>
      </c>
      <c r="BL145" s="14" t="s">
        <v>131</v>
      </c>
      <c r="BM145" s="14" t="s">
        <v>315</v>
      </c>
    </row>
    <row r="146" spans="2:65" s="1" customFormat="1" ht="22.5" customHeight="1">
      <c r="B146" s="31"/>
      <c r="C146" s="191" t="s">
        <v>316</v>
      </c>
      <c r="D146" s="191" t="s">
        <v>139</v>
      </c>
      <c r="E146" s="192" t="s">
        <v>317</v>
      </c>
      <c r="F146" s="193" t="s">
        <v>318</v>
      </c>
      <c r="G146" s="194" t="s">
        <v>129</v>
      </c>
      <c r="H146" s="195">
        <v>1</v>
      </c>
      <c r="I146" s="196"/>
      <c r="J146" s="197">
        <f>ROUND(I146*H146,2)</f>
        <v>0</v>
      </c>
      <c r="K146" s="193" t="s">
        <v>130</v>
      </c>
      <c r="L146" s="198"/>
      <c r="M146" s="199" t="s">
        <v>20</v>
      </c>
      <c r="N146" s="200" t="s">
        <v>47</v>
      </c>
      <c r="O146" s="32"/>
      <c r="P146" s="188">
        <f>O146*H146</f>
        <v>0</v>
      </c>
      <c r="Q146" s="188">
        <v>0.0051</v>
      </c>
      <c r="R146" s="188">
        <f>Q146*H146</f>
        <v>0.0051</v>
      </c>
      <c r="S146" s="188">
        <v>0</v>
      </c>
      <c r="T146" s="189">
        <f>S146*H146</f>
        <v>0</v>
      </c>
      <c r="AR146" s="14" t="s">
        <v>142</v>
      </c>
      <c r="AT146" s="14" t="s">
        <v>139</v>
      </c>
      <c r="AU146" s="14" t="s">
        <v>84</v>
      </c>
      <c r="AY146" s="14" t="s">
        <v>123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14" t="s">
        <v>22</v>
      </c>
      <c r="BK146" s="190">
        <f>ROUND(I146*H146,2)</f>
        <v>0</v>
      </c>
      <c r="BL146" s="14" t="s">
        <v>131</v>
      </c>
      <c r="BM146" s="14" t="s">
        <v>319</v>
      </c>
    </row>
    <row r="147" spans="2:63" s="10" customFormat="1" ht="37.35" customHeight="1">
      <c r="B147" s="162"/>
      <c r="C147" s="163"/>
      <c r="D147" s="164" t="s">
        <v>75</v>
      </c>
      <c r="E147" s="165" t="s">
        <v>139</v>
      </c>
      <c r="F147" s="165" t="s">
        <v>320</v>
      </c>
      <c r="G147" s="163"/>
      <c r="H147" s="163"/>
      <c r="I147" s="166"/>
      <c r="J147" s="167">
        <f>BK147</f>
        <v>0</v>
      </c>
      <c r="K147" s="163"/>
      <c r="L147" s="168"/>
      <c r="M147" s="169"/>
      <c r="N147" s="170"/>
      <c r="O147" s="170"/>
      <c r="P147" s="171">
        <f>P148</f>
        <v>0</v>
      </c>
      <c r="Q147" s="170"/>
      <c r="R147" s="171">
        <f>R148</f>
        <v>0.00018</v>
      </c>
      <c r="S147" s="170"/>
      <c r="T147" s="172">
        <f>T148</f>
        <v>0</v>
      </c>
      <c r="AR147" s="173" t="s">
        <v>138</v>
      </c>
      <c r="AT147" s="174" t="s">
        <v>75</v>
      </c>
      <c r="AU147" s="174" t="s">
        <v>76</v>
      </c>
      <c r="AY147" s="173" t="s">
        <v>123</v>
      </c>
      <c r="BK147" s="175">
        <f>BK148</f>
        <v>0</v>
      </c>
    </row>
    <row r="148" spans="2:63" s="10" customFormat="1" ht="19.9" customHeight="1">
      <c r="B148" s="162"/>
      <c r="C148" s="163"/>
      <c r="D148" s="176" t="s">
        <v>75</v>
      </c>
      <c r="E148" s="177" t="s">
        <v>321</v>
      </c>
      <c r="F148" s="177" t="s">
        <v>322</v>
      </c>
      <c r="G148" s="163"/>
      <c r="H148" s="163"/>
      <c r="I148" s="166"/>
      <c r="J148" s="178">
        <f>BK148</f>
        <v>0</v>
      </c>
      <c r="K148" s="163"/>
      <c r="L148" s="168"/>
      <c r="M148" s="169"/>
      <c r="N148" s="170"/>
      <c r="O148" s="170"/>
      <c r="P148" s="171">
        <f>SUM(P149:P169)</f>
        <v>0</v>
      </c>
      <c r="Q148" s="170"/>
      <c r="R148" s="171">
        <f>SUM(R149:R169)</f>
        <v>0.00018</v>
      </c>
      <c r="S148" s="170"/>
      <c r="T148" s="172">
        <f>SUM(T149:T169)</f>
        <v>0</v>
      </c>
      <c r="AR148" s="173" t="s">
        <v>138</v>
      </c>
      <c r="AT148" s="174" t="s">
        <v>75</v>
      </c>
      <c r="AU148" s="174" t="s">
        <v>22</v>
      </c>
      <c r="AY148" s="173" t="s">
        <v>123</v>
      </c>
      <c r="BK148" s="175">
        <f>SUM(BK149:BK169)</f>
        <v>0</v>
      </c>
    </row>
    <row r="149" spans="2:65" s="1" customFormat="1" ht="44.25" customHeight="1">
      <c r="B149" s="31"/>
      <c r="C149" s="179" t="s">
        <v>323</v>
      </c>
      <c r="D149" s="179" t="s">
        <v>126</v>
      </c>
      <c r="E149" s="180" t="s">
        <v>324</v>
      </c>
      <c r="F149" s="181" t="s">
        <v>325</v>
      </c>
      <c r="G149" s="182" t="s">
        <v>129</v>
      </c>
      <c r="H149" s="183">
        <v>1</v>
      </c>
      <c r="I149" s="184"/>
      <c r="J149" s="185">
        <f aca="true" t="shared" si="30" ref="J149:J169">ROUND(I149*H149,2)</f>
        <v>0</v>
      </c>
      <c r="K149" s="181" t="s">
        <v>130</v>
      </c>
      <c r="L149" s="51"/>
      <c r="M149" s="186" t="s">
        <v>20</v>
      </c>
      <c r="N149" s="187" t="s">
        <v>47</v>
      </c>
      <c r="O149" s="32"/>
      <c r="P149" s="188">
        <f aca="true" t="shared" si="31" ref="P149:P169">O149*H149</f>
        <v>0</v>
      </c>
      <c r="Q149" s="188">
        <v>0</v>
      </c>
      <c r="R149" s="188">
        <f aca="true" t="shared" si="32" ref="R149:R169">Q149*H149</f>
        <v>0</v>
      </c>
      <c r="S149" s="188">
        <v>0</v>
      </c>
      <c r="T149" s="189">
        <f aca="true" t="shared" si="33" ref="T149:T169">S149*H149</f>
        <v>0</v>
      </c>
      <c r="AR149" s="14" t="s">
        <v>326</v>
      </c>
      <c r="AT149" s="14" t="s">
        <v>126</v>
      </c>
      <c r="AU149" s="14" t="s">
        <v>84</v>
      </c>
      <c r="AY149" s="14" t="s">
        <v>123</v>
      </c>
      <c r="BE149" s="190">
        <f aca="true" t="shared" si="34" ref="BE149:BE169">IF(N149="základní",J149,0)</f>
        <v>0</v>
      </c>
      <c r="BF149" s="190">
        <f aca="true" t="shared" si="35" ref="BF149:BF169">IF(N149="snížená",J149,0)</f>
        <v>0</v>
      </c>
      <c r="BG149" s="190">
        <f aca="true" t="shared" si="36" ref="BG149:BG169">IF(N149="zákl. přenesená",J149,0)</f>
        <v>0</v>
      </c>
      <c r="BH149" s="190">
        <f aca="true" t="shared" si="37" ref="BH149:BH169">IF(N149="sníž. přenesená",J149,0)</f>
        <v>0</v>
      </c>
      <c r="BI149" s="190">
        <f aca="true" t="shared" si="38" ref="BI149:BI169">IF(N149="nulová",J149,0)</f>
        <v>0</v>
      </c>
      <c r="BJ149" s="14" t="s">
        <v>22</v>
      </c>
      <c r="BK149" s="190">
        <f aca="true" t="shared" si="39" ref="BK149:BK169">ROUND(I149*H149,2)</f>
        <v>0</v>
      </c>
      <c r="BL149" s="14" t="s">
        <v>326</v>
      </c>
      <c r="BM149" s="14" t="s">
        <v>327</v>
      </c>
    </row>
    <row r="150" spans="2:65" s="1" customFormat="1" ht="22.5" customHeight="1">
      <c r="B150" s="31"/>
      <c r="C150" s="179" t="s">
        <v>328</v>
      </c>
      <c r="D150" s="179" t="s">
        <v>126</v>
      </c>
      <c r="E150" s="180" t="s">
        <v>329</v>
      </c>
      <c r="F150" s="181" t="s">
        <v>330</v>
      </c>
      <c r="G150" s="182" t="s">
        <v>129</v>
      </c>
      <c r="H150" s="183">
        <v>1</v>
      </c>
      <c r="I150" s="184"/>
      <c r="J150" s="185">
        <f t="shared" si="30"/>
        <v>0</v>
      </c>
      <c r="K150" s="181" t="s">
        <v>130</v>
      </c>
      <c r="L150" s="51"/>
      <c r="M150" s="186" t="s">
        <v>20</v>
      </c>
      <c r="N150" s="187" t="s">
        <v>47</v>
      </c>
      <c r="O150" s="32"/>
      <c r="P150" s="188">
        <f t="shared" si="31"/>
        <v>0</v>
      </c>
      <c r="Q150" s="188">
        <v>0</v>
      </c>
      <c r="R150" s="188">
        <f t="shared" si="32"/>
        <v>0</v>
      </c>
      <c r="S150" s="188">
        <v>0</v>
      </c>
      <c r="T150" s="189">
        <f t="shared" si="33"/>
        <v>0</v>
      </c>
      <c r="AR150" s="14" t="s">
        <v>326</v>
      </c>
      <c r="AT150" s="14" t="s">
        <v>126</v>
      </c>
      <c r="AU150" s="14" t="s">
        <v>84</v>
      </c>
      <c r="AY150" s="14" t="s">
        <v>123</v>
      </c>
      <c r="BE150" s="190">
        <f t="shared" si="34"/>
        <v>0</v>
      </c>
      <c r="BF150" s="190">
        <f t="shared" si="35"/>
        <v>0</v>
      </c>
      <c r="BG150" s="190">
        <f t="shared" si="36"/>
        <v>0</v>
      </c>
      <c r="BH150" s="190">
        <f t="shared" si="37"/>
        <v>0</v>
      </c>
      <c r="BI150" s="190">
        <f t="shared" si="38"/>
        <v>0</v>
      </c>
      <c r="BJ150" s="14" t="s">
        <v>22</v>
      </c>
      <c r="BK150" s="190">
        <f t="shared" si="39"/>
        <v>0</v>
      </c>
      <c r="BL150" s="14" t="s">
        <v>326</v>
      </c>
      <c r="BM150" s="14" t="s">
        <v>331</v>
      </c>
    </row>
    <row r="151" spans="2:65" s="1" customFormat="1" ht="22.5" customHeight="1">
      <c r="B151" s="31"/>
      <c r="C151" s="179" t="s">
        <v>332</v>
      </c>
      <c r="D151" s="179" t="s">
        <v>126</v>
      </c>
      <c r="E151" s="180" t="s">
        <v>333</v>
      </c>
      <c r="F151" s="181" t="s">
        <v>334</v>
      </c>
      <c r="G151" s="182" t="s">
        <v>129</v>
      </c>
      <c r="H151" s="183">
        <v>1</v>
      </c>
      <c r="I151" s="184"/>
      <c r="J151" s="185">
        <f t="shared" si="30"/>
        <v>0</v>
      </c>
      <c r="K151" s="181" t="s">
        <v>130</v>
      </c>
      <c r="L151" s="51"/>
      <c r="M151" s="186" t="s">
        <v>20</v>
      </c>
      <c r="N151" s="187" t="s">
        <v>47</v>
      </c>
      <c r="O151" s="32"/>
      <c r="P151" s="188">
        <f t="shared" si="31"/>
        <v>0</v>
      </c>
      <c r="Q151" s="188">
        <v>0</v>
      </c>
      <c r="R151" s="188">
        <f t="shared" si="32"/>
        <v>0</v>
      </c>
      <c r="S151" s="188">
        <v>0</v>
      </c>
      <c r="T151" s="189">
        <f t="shared" si="33"/>
        <v>0</v>
      </c>
      <c r="AR151" s="14" t="s">
        <v>326</v>
      </c>
      <c r="AT151" s="14" t="s">
        <v>126</v>
      </c>
      <c r="AU151" s="14" t="s">
        <v>84</v>
      </c>
      <c r="AY151" s="14" t="s">
        <v>123</v>
      </c>
      <c r="BE151" s="190">
        <f t="shared" si="34"/>
        <v>0</v>
      </c>
      <c r="BF151" s="190">
        <f t="shared" si="35"/>
        <v>0</v>
      </c>
      <c r="BG151" s="190">
        <f t="shared" si="36"/>
        <v>0</v>
      </c>
      <c r="BH151" s="190">
        <f t="shared" si="37"/>
        <v>0</v>
      </c>
      <c r="BI151" s="190">
        <f t="shared" si="38"/>
        <v>0</v>
      </c>
      <c r="BJ151" s="14" t="s">
        <v>22</v>
      </c>
      <c r="BK151" s="190">
        <f t="shared" si="39"/>
        <v>0</v>
      </c>
      <c r="BL151" s="14" t="s">
        <v>326</v>
      </c>
      <c r="BM151" s="14" t="s">
        <v>335</v>
      </c>
    </row>
    <row r="152" spans="2:65" s="1" customFormat="1" ht="22.5" customHeight="1">
      <c r="B152" s="31"/>
      <c r="C152" s="179" t="s">
        <v>336</v>
      </c>
      <c r="D152" s="179" t="s">
        <v>126</v>
      </c>
      <c r="E152" s="180" t="s">
        <v>337</v>
      </c>
      <c r="F152" s="181" t="s">
        <v>338</v>
      </c>
      <c r="G152" s="182" t="s">
        <v>129</v>
      </c>
      <c r="H152" s="183">
        <v>1</v>
      </c>
      <c r="I152" s="184"/>
      <c r="J152" s="185">
        <f t="shared" si="30"/>
        <v>0</v>
      </c>
      <c r="K152" s="181" t="s">
        <v>130</v>
      </c>
      <c r="L152" s="51"/>
      <c r="M152" s="186" t="s">
        <v>20</v>
      </c>
      <c r="N152" s="187" t="s">
        <v>47</v>
      </c>
      <c r="O152" s="32"/>
      <c r="P152" s="188">
        <f t="shared" si="31"/>
        <v>0</v>
      </c>
      <c r="Q152" s="188">
        <v>0</v>
      </c>
      <c r="R152" s="188">
        <f t="shared" si="32"/>
        <v>0</v>
      </c>
      <c r="S152" s="188">
        <v>0</v>
      </c>
      <c r="T152" s="189">
        <f t="shared" si="33"/>
        <v>0</v>
      </c>
      <c r="AR152" s="14" t="s">
        <v>326</v>
      </c>
      <c r="AT152" s="14" t="s">
        <v>126</v>
      </c>
      <c r="AU152" s="14" t="s">
        <v>84</v>
      </c>
      <c r="AY152" s="14" t="s">
        <v>123</v>
      </c>
      <c r="BE152" s="190">
        <f t="shared" si="34"/>
        <v>0</v>
      </c>
      <c r="BF152" s="190">
        <f t="shared" si="35"/>
        <v>0</v>
      </c>
      <c r="BG152" s="190">
        <f t="shared" si="36"/>
        <v>0</v>
      </c>
      <c r="BH152" s="190">
        <f t="shared" si="37"/>
        <v>0</v>
      </c>
      <c r="BI152" s="190">
        <f t="shared" si="38"/>
        <v>0</v>
      </c>
      <c r="BJ152" s="14" t="s">
        <v>22</v>
      </c>
      <c r="BK152" s="190">
        <f t="shared" si="39"/>
        <v>0</v>
      </c>
      <c r="BL152" s="14" t="s">
        <v>326</v>
      </c>
      <c r="BM152" s="14" t="s">
        <v>339</v>
      </c>
    </row>
    <row r="153" spans="2:65" s="1" customFormat="1" ht="31.5" customHeight="1">
      <c r="B153" s="31"/>
      <c r="C153" s="179" t="s">
        <v>340</v>
      </c>
      <c r="D153" s="179" t="s">
        <v>126</v>
      </c>
      <c r="E153" s="180" t="s">
        <v>341</v>
      </c>
      <c r="F153" s="181" t="s">
        <v>342</v>
      </c>
      <c r="G153" s="182" t="s">
        <v>129</v>
      </c>
      <c r="H153" s="183">
        <v>1</v>
      </c>
      <c r="I153" s="184"/>
      <c r="J153" s="185">
        <f t="shared" si="30"/>
        <v>0</v>
      </c>
      <c r="K153" s="181" t="s">
        <v>130</v>
      </c>
      <c r="L153" s="51"/>
      <c r="M153" s="186" t="s">
        <v>20</v>
      </c>
      <c r="N153" s="187" t="s">
        <v>47</v>
      </c>
      <c r="O153" s="32"/>
      <c r="P153" s="188">
        <f t="shared" si="31"/>
        <v>0</v>
      </c>
      <c r="Q153" s="188">
        <v>0</v>
      </c>
      <c r="R153" s="188">
        <f t="shared" si="32"/>
        <v>0</v>
      </c>
      <c r="S153" s="188">
        <v>0</v>
      </c>
      <c r="T153" s="189">
        <f t="shared" si="33"/>
        <v>0</v>
      </c>
      <c r="AR153" s="14" t="s">
        <v>326</v>
      </c>
      <c r="AT153" s="14" t="s">
        <v>126</v>
      </c>
      <c r="AU153" s="14" t="s">
        <v>84</v>
      </c>
      <c r="AY153" s="14" t="s">
        <v>123</v>
      </c>
      <c r="BE153" s="190">
        <f t="shared" si="34"/>
        <v>0</v>
      </c>
      <c r="BF153" s="190">
        <f t="shared" si="35"/>
        <v>0</v>
      </c>
      <c r="BG153" s="190">
        <f t="shared" si="36"/>
        <v>0</v>
      </c>
      <c r="BH153" s="190">
        <f t="shared" si="37"/>
        <v>0</v>
      </c>
      <c r="BI153" s="190">
        <f t="shared" si="38"/>
        <v>0</v>
      </c>
      <c r="BJ153" s="14" t="s">
        <v>22</v>
      </c>
      <c r="BK153" s="190">
        <f t="shared" si="39"/>
        <v>0</v>
      </c>
      <c r="BL153" s="14" t="s">
        <v>326</v>
      </c>
      <c r="BM153" s="14" t="s">
        <v>343</v>
      </c>
    </row>
    <row r="154" spans="2:65" s="1" customFormat="1" ht="31.5" customHeight="1">
      <c r="B154" s="31"/>
      <c r="C154" s="179" t="s">
        <v>344</v>
      </c>
      <c r="D154" s="179" t="s">
        <v>126</v>
      </c>
      <c r="E154" s="180" t="s">
        <v>345</v>
      </c>
      <c r="F154" s="181" t="s">
        <v>346</v>
      </c>
      <c r="G154" s="182" t="s">
        <v>129</v>
      </c>
      <c r="H154" s="183">
        <v>1</v>
      </c>
      <c r="I154" s="184"/>
      <c r="J154" s="185">
        <f t="shared" si="30"/>
        <v>0</v>
      </c>
      <c r="K154" s="181" t="s">
        <v>130</v>
      </c>
      <c r="L154" s="51"/>
      <c r="M154" s="186" t="s">
        <v>20</v>
      </c>
      <c r="N154" s="187" t="s">
        <v>47</v>
      </c>
      <c r="O154" s="32"/>
      <c r="P154" s="188">
        <f t="shared" si="31"/>
        <v>0</v>
      </c>
      <c r="Q154" s="188">
        <v>0</v>
      </c>
      <c r="R154" s="188">
        <f t="shared" si="32"/>
        <v>0</v>
      </c>
      <c r="S154" s="188">
        <v>0</v>
      </c>
      <c r="T154" s="189">
        <f t="shared" si="33"/>
        <v>0</v>
      </c>
      <c r="AR154" s="14" t="s">
        <v>326</v>
      </c>
      <c r="AT154" s="14" t="s">
        <v>126</v>
      </c>
      <c r="AU154" s="14" t="s">
        <v>84</v>
      </c>
      <c r="AY154" s="14" t="s">
        <v>123</v>
      </c>
      <c r="BE154" s="190">
        <f t="shared" si="34"/>
        <v>0</v>
      </c>
      <c r="BF154" s="190">
        <f t="shared" si="35"/>
        <v>0</v>
      </c>
      <c r="BG154" s="190">
        <f t="shared" si="36"/>
        <v>0</v>
      </c>
      <c r="BH154" s="190">
        <f t="shared" si="37"/>
        <v>0</v>
      </c>
      <c r="BI154" s="190">
        <f t="shared" si="38"/>
        <v>0</v>
      </c>
      <c r="BJ154" s="14" t="s">
        <v>22</v>
      </c>
      <c r="BK154" s="190">
        <f t="shared" si="39"/>
        <v>0</v>
      </c>
      <c r="BL154" s="14" t="s">
        <v>326</v>
      </c>
      <c r="BM154" s="14" t="s">
        <v>347</v>
      </c>
    </row>
    <row r="155" spans="2:65" s="1" customFormat="1" ht="44.25" customHeight="1">
      <c r="B155" s="31"/>
      <c r="C155" s="179" t="s">
        <v>348</v>
      </c>
      <c r="D155" s="179" t="s">
        <v>126</v>
      </c>
      <c r="E155" s="180" t="s">
        <v>349</v>
      </c>
      <c r="F155" s="181" t="s">
        <v>350</v>
      </c>
      <c r="G155" s="182" t="s">
        <v>129</v>
      </c>
      <c r="H155" s="183">
        <v>1</v>
      </c>
      <c r="I155" s="184"/>
      <c r="J155" s="185">
        <f t="shared" si="30"/>
        <v>0</v>
      </c>
      <c r="K155" s="181" t="s">
        <v>130</v>
      </c>
      <c r="L155" s="51"/>
      <c r="M155" s="186" t="s">
        <v>20</v>
      </c>
      <c r="N155" s="187" t="s">
        <v>47</v>
      </c>
      <c r="O155" s="32"/>
      <c r="P155" s="188">
        <f t="shared" si="31"/>
        <v>0</v>
      </c>
      <c r="Q155" s="188">
        <v>0</v>
      </c>
      <c r="R155" s="188">
        <f t="shared" si="32"/>
        <v>0</v>
      </c>
      <c r="S155" s="188">
        <v>0</v>
      </c>
      <c r="T155" s="189">
        <f t="shared" si="33"/>
        <v>0</v>
      </c>
      <c r="AR155" s="14" t="s">
        <v>326</v>
      </c>
      <c r="AT155" s="14" t="s">
        <v>126</v>
      </c>
      <c r="AU155" s="14" t="s">
        <v>84</v>
      </c>
      <c r="AY155" s="14" t="s">
        <v>123</v>
      </c>
      <c r="BE155" s="190">
        <f t="shared" si="34"/>
        <v>0</v>
      </c>
      <c r="BF155" s="190">
        <f t="shared" si="35"/>
        <v>0</v>
      </c>
      <c r="BG155" s="190">
        <f t="shared" si="36"/>
        <v>0</v>
      </c>
      <c r="BH155" s="190">
        <f t="shared" si="37"/>
        <v>0</v>
      </c>
      <c r="BI155" s="190">
        <f t="shared" si="38"/>
        <v>0</v>
      </c>
      <c r="BJ155" s="14" t="s">
        <v>22</v>
      </c>
      <c r="BK155" s="190">
        <f t="shared" si="39"/>
        <v>0</v>
      </c>
      <c r="BL155" s="14" t="s">
        <v>326</v>
      </c>
      <c r="BM155" s="14" t="s">
        <v>351</v>
      </c>
    </row>
    <row r="156" spans="2:65" s="1" customFormat="1" ht="31.5" customHeight="1">
      <c r="B156" s="31"/>
      <c r="C156" s="179" t="s">
        <v>352</v>
      </c>
      <c r="D156" s="179" t="s">
        <v>126</v>
      </c>
      <c r="E156" s="180" t="s">
        <v>353</v>
      </c>
      <c r="F156" s="181" t="s">
        <v>354</v>
      </c>
      <c r="G156" s="182" t="s">
        <v>129</v>
      </c>
      <c r="H156" s="183">
        <v>1</v>
      </c>
      <c r="I156" s="184"/>
      <c r="J156" s="185">
        <f t="shared" si="30"/>
        <v>0</v>
      </c>
      <c r="K156" s="181" t="s">
        <v>130</v>
      </c>
      <c r="L156" s="51"/>
      <c r="M156" s="186" t="s">
        <v>20</v>
      </c>
      <c r="N156" s="187" t="s">
        <v>47</v>
      </c>
      <c r="O156" s="32"/>
      <c r="P156" s="188">
        <f t="shared" si="31"/>
        <v>0</v>
      </c>
      <c r="Q156" s="188">
        <v>0</v>
      </c>
      <c r="R156" s="188">
        <f t="shared" si="32"/>
        <v>0</v>
      </c>
      <c r="S156" s="188">
        <v>0</v>
      </c>
      <c r="T156" s="189">
        <f t="shared" si="33"/>
        <v>0</v>
      </c>
      <c r="AR156" s="14" t="s">
        <v>326</v>
      </c>
      <c r="AT156" s="14" t="s">
        <v>126</v>
      </c>
      <c r="AU156" s="14" t="s">
        <v>84</v>
      </c>
      <c r="AY156" s="14" t="s">
        <v>123</v>
      </c>
      <c r="BE156" s="190">
        <f t="shared" si="34"/>
        <v>0</v>
      </c>
      <c r="BF156" s="190">
        <f t="shared" si="35"/>
        <v>0</v>
      </c>
      <c r="BG156" s="190">
        <f t="shared" si="36"/>
        <v>0</v>
      </c>
      <c r="BH156" s="190">
        <f t="shared" si="37"/>
        <v>0</v>
      </c>
      <c r="BI156" s="190">
        <f t="shared" si="38"/>
        <v>0</v>
      </c>
      <c r="BJ156" s="14" t="s">
        <v>22</v>
      </c>
      <c r="BK156" s="190">
        <f t="shared" si="39"/>
        <v>0</v>
      </c>
      <c r="BL156" s="14" t="s">
        <v>326</v>
      </c>
      <c r="BM156" s="14" t="s">
        <v>355</v>
      </c>
    </row>
    <row r="157" spans="2:65" s="1" customFormat="1" ht="22.5" customHeight="1">
      <c r="B157" s="31"/>
      <c r="C157" s="179" t="s">
        <v>356</v>
      </c>
      <c r="D157" s="179" t="s">
        <v>126</v>
      </c>
      <c r="E157" s="180" t="s">
        <v>357</v>
      </c>
      <c r="F157" s="181" t="s">
        <v>358</v>
      </c>
      <c r="G157" s="182" t="s">
        <v>129</v>
      </c>
      <c r="H157" s="183">
        <v>1</v>
      </c>
      <c r="I157" s="184"/>
      <c r="J157" s="185">
        <f t="shared" si="30"/>
        <v>0</v>
      </c>
      <c r="K157" s="181" t="s">
        <v>130</v>
      </c>
      <c r="L157" s="51"/>
      <c r="M157" s="186" t="s">
        <v>20</v>
      </c>
      <c r="N157" s="187" t="s">
        <v>47</v>
      </c>
      <c r="O157" s="32"/>
      <c r="P157" s="188">
        <f t="shared" si="31"/>
        <v>0</v>
      </c>
      <c r="Q157" s="188">
        <v>0</v>
      </c>
      <c r="R157" s="188">
        <f t="shared" si="32"/>
        <v>0</v>
      </c>
      <c r="S157" s="188">
        <v>0</v>
      </c>
      <c r="T157" s="189">
        <f t="shared" si="33"/>
        <v>0</v>
      </c>
      <c r="AR157" s="14" t="s">
        <v>326</v>
      </c>
      <c r="AT157" s="14" t="s">
        <v>126</v>
      </c>
      <c r="AU157" s="14" t="s">
        <v>84</v>
      </c>
      <c r="AY157" s="14" t="s">
        <v>123</v>
      </c>
      <c r="BE157" s="190">
        <f t="shared" si="34"/>
        <v>0</v>
      </c>
      <c r="BF157" s="190">
        <f t="shared" si="35"/>
        <v>0</v>
      </c>
      <c r="BG157" s="190">
        <f t="shared" si="36"/>
        <v>0</v>
      </c>
      <c r="BH157" s="190">
        <f t="shared" si="37"/>
        <v>0</v>
      </c>
      <c r="BI157" s="190">
        <f t="shared" si="38"/>
        <v>0</v>
      </c>
      <c r="BJ157" s="14" t="s">
        <v>22</v>
      </c>
      <c r="BK157" s="190">
        <f t="shared" si="39"/>
        <v>0</v>
      </c>
      <c r="BL157" s="14" t="s">
        <v>326</v>
      </c>
      <c r="BM157" s="14" t="s">
        <v>359</v>
      </c>
    </row>
    <row r="158" spans="2:65" s="1" customFormat="1" ht="31.5" customHeight="1">
      <c r="B158" s="31"/>
      <c r="C158" s="179" t="s">
        <v>360</v>
      </c>
      <c r="D158" s="179" t="s">
        <v>126</v>
      </c>
      <c r="E158" s="180" t="s">
        <v>361</v>
      </c>
      <c r="F158" s="181" t="s">
        <v>362</v>
      </c>
      <c r="G158" s="182" t="s">
        <v>129</v>
      </c>
      <c r="H158" s="183">
        <v>1</v>
      </c>
      <c r="I158" s="184"/>
      <c r="J158" s="185">
        <f t="shared" si="30"/>
        <v>0</v>
      </c>
      <c r="K158" s="181" t="s">
        <v>130</v>
      </c>
      <c r="L158" s="51"/>
      <c r="M158" s="186" t="s">
        <v>20</v>
      </c>
      <c r="N158" s="187" t="s">
        <v>47</v>
      </c>
      <c r="O158" s="32"/>
      <c r="P158" s="188">
        <f t="shared" si="31"/>
        <v>0</v>
      </c>
      <c r="Q158" s="188">
        <v>0</v>
      </c>
      <c r="R158" s="188">
        <f t="shared" si="32"/>
        <v>0</v>
      </c>
      <c r="S158" s="188">
        <v>0</v>
      </c>
      <c r="T158" s="189">
        <f t="shared" si="33"/>
        <v>0</v>
      </c>
      <c r="AR158" s="14" t="s">
        <v>326</v>
      </c>
      <c r="AT158" s="14" t="s">
        <v>126</v>
      </c>
      <c r="AU158" s="14" t="s">
        <v>84</v>
      </c>
      <c r="AY158" s="14" t="s">
        <v>123</v>
      </c>
      <c r="BE158" s="190">
        <f t="shared" si="34"/>
        <v>0</v>
      </c>
      <c r="BF158" s="190">
        <f t="shared" si="35"/>
        <v>0</v>
      </c>
      <c r="BG158" s="190">
        <f t="shared" si="36"/>
        <v>0</v>
      </c>
      <c r="BH158" s="190">
        <f t="shared" si="37"/>
        <v>0</v>
      </c>
      <c r="BI158" s="190">
        <f t="shared" si="38"/>
        <v>0</v>
      </c>
      <c r="BJ158" s="14" t="s">
        <v>22</v>
      </c>
      <c r="BK158" s="190">
        <f t="shared" si="39"/>
        <v>0</v>
      </c>
      <c r="BL158" s="14" t="s">
        <v>326</v>
      </c>
      <c r="BM158" s="14" t="s">
        <v>363</v>
      </c>
    </row>
    <row r="159" spans="2:65" s="1" customFormat="1" ht="31.5" customHeight="1">
      <c r="B159" s="31"/>
      <c r="C159" s="179" t="s">
        <v>364</v>
      </c>
      <c r="D159" s="179" t="s">
        <v>126</v>
      </c>
      <c r="E159" s="180" t="s">
        <v>365</v>
      </c>
      <c r="F159" s="181" t="s">
        <v>366</v>
      </c>
      <c r="G159" s="182" t="s">
        <v>129</v>
      </c>
      <c r="H159" s="183">
        <v>1</v>
      </c>
      <c r="I159" s="184"/>
      <c r="J159" s="185">
        <f t="shared" si="30"/>
        <v>0</v>
      </c>
      <c r="K159" s="181" t="s">
        <v>130</v>
      </c>
      <c r="L159" s="51"/>
      <c r="M159" s="186" t="s">
        <v>20</v>
      </c>
      <c r="N159" s="187" t="s">
        <v>47</v>
      </c>
      <c r="O159" s="32"/>
      <c r="P159" s="188">
        <f t="shared" si="31"/>
        <v>0</v>
      </c>
      <c r="Q159" s="188">
        <v>0</v>
      </c>
      <c r="R159" s="188">
        <f t="shared" si="32"/>
        <v>0</v>
      </c>
      <c r="S159" s="188">
        <v>0</v>
      </c>
      <c r="T159" s="189">
        <f t="shared" si="33"/>
        <v>0</v>
      </c>
      <c r="AR159" s="14" t="s">
        <v>326</v>
      </c>
      <c r="AT159" s="14" t="s">
        <v>126</v>
      </c>
      <c r="AU159" s="14" t="s">
        <v>84</v>
      </c>
      <c r="AY159" s="14" t="s">
        <v>123</v>
      </c>
      <c r="BE159" s="190">
        <f t="shared" si="34"/>
        <v>0</v>
      </c>
      <c r="BF159" s="190">
        <f t="shared" si="35"/>
        <v>0</v>
      </c>
      <c r="BG159" s="190">
        <f t="shared" si="36"/>
        <v>0</v>
      </c>
      <c r="BH159" s="190">
        <f t="shared" si="37"/>
        <v>0</v>
      </c>
      <c r="BI159" s="190">
        <f t="shared" si="38"/>
        <v>0</v>
      </c>
      <c r="BJ159" s="14" t="s">
        <v>22</v>
      </c>
      <c r="BK159" s="190">
        <f t="shared" si="39"/>
        <v>0</v>
      </c>
      <c r="BL159" s="14" t="s">
        <v>326</v>
      </c>
      <c r="BM159" s="14" t="s">
        <v>367</v>
      </c>
    </row>
    <row r="160" spans="2:65" s="1" customFormat="1" ht="22.5" customHeight="1">
      <c r="B160" s="31"/>
      <c r="C160" s="191" t="s">
        <v>368</v>
      </c>
      <c r="D160" s="191" t="s">
        <v>139</v>
      </c>
      <c r="E160" s="192" t="s">
        <v>369</v>
      </c>
      <c r="F160" s="193" t="s">
        <v>370</v>
      </c>
      <c r="G160" s="194" t="s">
        <v>129</v>
      </c>
      <c r="H160" s="195">
        <v>1</v>
      </c>
      <c r="I160" s="196"/>
      <c r="J160" s="197">
        <f t="shared" si="30"/>
        <v>0</v>
      </c>
      <c r="K160" s="193" t="s">
        <v>130</v>
      </c>
      <c r="L160" s="198"/>
      <c r="M160" s="199" t="s">
        <v>20</v>
      </c>
      <c r="N160" s="200" t="s">
        <v>47</v>
      </c>
      <c r="O160" s="32"/>
      <c r="P160" s="188">
        <f t="shared" si="31"/>
        <v>0</v>
      </c>
      <c r="Q160" s="188">
        <v>0.00018</v>
      </c>
      <c r="R160" s="188">
        <f t="shared" si="32"/>
        <v>0.00018</v>
      </c>
      <c r="S160" s="188">
        <v>0</v>
      </c>
      <c r="T160" s="189">
        <f t="shared" si="33"/>
        <v>0</v>
      </c>
      <c r="AR160" s="14" t="s">
        <v>185</v>
      </c>
      <c r="AT160" s="14" t="s">
        <v>139</v>
      </c>
      <c r="AU160" s="14" t="s">
        <v>84</v>
      </c>
      <c r="AY160" s="14" t="s">
        <v>123</v>
      </c>
      <c r="BE160" s="190">
        <f t="shared" si="34"/>
        <v>0</v>
      </c>
      <c r="BF160" s="190">
        <f t="shared" si="35"/>
        <v>0</v>
      </c>
      <c r="BG160" s="190">
        <f t="shared" si="36"/>
        <v>0</v>
      </c>
      <c r="BH160" s="190">
        <f t="shared" si="37"/>
        <v>0</v>
      </c>
      <c r="BI160" s="190">
        <f t="shared" si="38"/>
        <v>0</v>
      </c>
      <c r="BJ160" s="14" t="s">
        <v>22</v>
      </c>
      <c r="BK160" s="190">
        <f t="shared" si="39"/>
        <v>0</v>
      </c>
      <c r="BL160" s="14" t="s">
        <v>185</v>
      </c>
      <c r="BM160" s="14" t="s">
        <v>371</v>
      </c>
    </row>
    <row r="161" spans="2:65" s="1" customFormat="1" ht="31.5" customHeight="1">
      <c r="B161" s="31"/>
      <c r="C161" s="179" t="s">
        <v>372</v>
      </c>
      <c r="D161" s="179" t="s">
        <v>126</v>
      </c>
      <c r="E161" s="180" t="s">
        <v>373</v>
      </c>
      <c r="F161" s="181" t="s">
        <v>374</v>
      </c>
      <c r="G161" s="182" t="s">
        <v>129</v>
      </c>
      <c r="H161" s="183">
        <v>1</v>
      </c>
      <c r="I161" s="184"/>
      <c r="J161" s="185">
        <f t="shared" si="30"/>
        <v>0</v>
      </c>
      <c r="K161" s="181" t="s">
        <v>130</v>
      </c>
      <c r="L161" s="51"/>
      <c r="M161" s="186" t="s">
        <v>20</v>
      </c>
      <c r="N161" s="187" t="s">
        <v>47</v>
      </c>
      <c r="O161" s="32"/>
      <c r="P161" s="188">
        <f t="shared" si="31"/>
        <v>0</v>
      </c>
      <c r="Q161" s="188">
        <v>0</v>
      </c>
      <c r="R161" s="188">
        <f t="shared" si="32"/>
        <v>0</v>
      </c>
      <c r="S161" s="188">
        <v>0</v>
      </c>
      <c r="T161" s="189">
        <f t="shared" si="33"/>
        <v>0</v>
      </c>
      <c r="AR161" s="14" t="s">
        <v>326</v>
      </c>
      <c r="AT161" s="14" t="s">
        <v>126</v>
      </c>
      <c r="AU161" s="14" t="s">
        <v>84</v>
      </c>
      <c r="AY161" s="14" t="s">
        <v>123</v>
      </c>
      <c r="BE161" s="190">
        <f t="shared" si="34"/>
        <v>0</v>
      </c>
      <c r="BF161" s="190">
        <f t="shared" si="35"/>
        <v>0</v>
      </c>
      <c r="BG161" s="190">
        <f t="shared" si="36"/>
        <v>0</v>
      </c>
      <c r="BH161" s="190">
        <f t="shared" si="37"/>
        <v>0</v>
      </c>
      <c r="BI161" s="190">
        <f t="shared" si="38"/>
        <v>0</v>
      </c>
      <c r="BJ161" s="14" t="s">
        <v>22</v>
      </c>
      <c r="BK161" s="190">
        <f t="shared" si="39"/>
        <v>0</v>
      </c>
      <c r="BL161" s="14" t="s">
        <v>326</v>
      </c>
      <c r="BM161" s="14" t="s">
        <v>375</v>
      </c>
    </row>
    <row r="162" spans="2:65" s="1" customFormat="1" ht="31.5" customHeight="1">
      <c r="B162" s="31"/>
      <c r="C162" s="179" t="s">
        <v>376</v>
      </c>
      <c r="D162" s="179" t="s">
        <v>126</v>
      </c>
      <c r="E162" s="180" t="s">
        <v>377</v>
      </c>
      <c r="F162" s="181" t="s">
        <v>378</v>
      </c>
      <c r="G162" s="182" t="s">
        <v>129</v>
      </c>
      <c r="H162" s="183">
        <v>1</v>
      </c>
      <c r="I162" s="184"/>
      <c r="J162" s="185">
        <f t="shared" si="30"/>
        <v>0</v>
      </c>
      <c r="K162" s="181" t="s">
        <v>130</v>
      </c>
      <c r="L162" s="51"/>
      <c r="M162" s="186" t="s">
        <v>20</v>
      </c>
      <c r="N162" s="187" t="s">
        <v>47</v>
      </c>
      <c r="O162" s="32"/>
      <c r="P162" s="188">
        <f t="shared" si="31"/>
        <v>0</v>
      </c>
      <c r="Q162" s="188">
        <v>0</v>
      </c>
      <c r="R162" s="188">
        <f t="shared" si="32"/>
        <v>0</v>
      </c>
      <c r="S162" s="188">
        <v>0</v>
      </c>
      <c r="T162" s="189">
        <f t="shared" si="33"/>
        <v>0</v>
      </c>
      <c r="AR162" s="14" t="s">
        <v>326</v>
      </c>
      <c r="AT162" s="14" t="s">
        <v>126</v>
      </c>
      <c r="AU162" s="14" t="s">
        <v>84</v>
      </c>
      <c r="AY162" s="14" t="s">
        <v>123</v>
      </c>
      <c r="BE162" s="190">
        <f t="shared" si="34"/>
        <v>0</v>
      </c>
      <c r="BF162" s="190">
        <f t="shared" si="35"/>
        <v>0</v>
      </c>
      <c r="BG162" s="190">
        <f t="shared" si="36"/>
        <v>0</v>
      </c>
      <c r="BH162" s="190">
        <f t="shared" si="37"/>
        <v>0</v>
      </c>
      <c r="BI162" s="190">
        <f t="shared" si="38"/>
        <v>0</v>
      </c>
      <c r="BJ162" s="14" t="s">
        <v>22</v>
      </c>
      <c r="BK162" s="190">
        <f t="shared" si="39"/>
        <v>0</v>
      </c>
      <c r="BL162" s="14" t="s">
        <v>326</v>
      </c>
      <c r="BM162" s="14" t="s">
        <v>379</v>
      </c>
    </row>
    <row r="163" spans="2:65" s="1" customFormat="1" ht="44.25" customHeight="1">
      <c r="B163" s="31"/>
      <c r="C163" s="179" t="s">
        <v>380</v>
      </c>
      <c r="D163" s="179" t="s">
        <v>126</v>
      </c>
      <c r="E163" s="180" t="s">
        <v>381</v>
      </c>
      <c r="F163" s="181" t="s">
        <v>382</v>
      </c>
      <c r="G163" s="182" t="s">
        <v>129</v>
      </c>
      <c r="H163" s="183">
        <v>1</v>
      </c>
      <c r="I163" s="184"/>
      <c r="J163" s="185">
        <f t="shared" si="30"/>
        <v>0</v>
      </c>
      <c r="K163" s="181" t="s">
        <v>130</v>
      </c>
      <c r="L163" s="51"/>
      <c r="M163" s="186" t="s">
        <v>20</v>
      </c>
      <c r="N163" s="187" t="s">
        <v>47</v>
      </c>
      <c r="O163" s="32"/>
      <c r="P163" s="188">
        <f t="shared" si="31"/>
        <v>0</v>
      </c>
      <c r="Q163" s="188">
        <v>0</v>
      </c>
      <c r="R163" s="188">
        <f t="shared" si="32"/>
        <v>0</v>
      </c>
      <c r="S163" s="188">
        <v>0</v>
      </c>
      <c r="T163" s="189">
        <f t="shared" si="33"/>
        <v>0</v>
      </c>
      <c r="AR163" s="14" t="s">
        <v>326</v>
      </c>
      <c r="AT163" s="14" t="s">
        <v>126</v>
      </c>
      <c r="AU163" s="14" t="s">
        <v>84</v>
      </c>
      <c r="AY163" s="14" t="s">
        <v>123</v>
      </c>
      <c r="BE163" s="190">
        <f t="shared" si="34"/>
        <v>0</v>
      </c>
      <c r="BF163" s="190">
        <f t="shared" si="35"/>
        <v>0</v>
      </c>
      <c r="BG163" s="190">
        <f t="shared" si="36"/>
        <v>0</v>
      </c>
      <c r="BH163" s="190">
        <f t="shared" si="37"/>
        <v>0</v>
      </c>
      <c r="BI163" s="190">
        <f t="shared" si="38"/>
        <v>0</v>
      </c>
      <c r="BJ163" s="14" t="s">
        <v>22</v>
      </c>
      <c r="BK163" s="190">
        <f t="shared" si="39"/>
        <v>0</v>
      </c>
      <c r="BL163" s="14" t="s">
        <v>326</v>
      </c>
      <c r="BM163" s="14" t="s">
        <v>383</v>
      </c>
    </row>
    <row r="164" spans="2:65" s="1" customFormat="1" ht="31.5" customHeight="1">
      <c r="B164" s="31"/>
      <c r="C164" s="179" t="s">
        <v>384</v>
      </c>
      <c r="D164" s="179" t="s">
        <v>126</v>
      </c>
      <c r="E164" s="180" t="s">
        <v>385</v>
      </c>
      <c r="F164" s="181" t="s">
        <v>386</v>
      </c>
      <c r="G164" s="182" t="s">
        <v>129</v>
      </c>
      <c r="H164" s="183">
        <v>1</v>
      </c>
      <c r="I164" s="184"/>
      <c r="J164" s="185">
        <f t="shared" si="30"/>
        <v>0</v>
      </c>
      <c r="K164" s="181" t="s">
        <v>130</v>
      </c>
      <c r="L164" s="51"/>
      <c r="M164" s="186" t="s">
        <v>20</v>
      </c>
      <c r="N164" s="187" t="s">
        <v>47</v>
      </c>
      <c r="O164" s="32"/>
      <c r="P164" s="188">
        <f t="shared" si="31"/>
        <v>0</v>
      </c>
      <c r="Q164" s="188">
        <v>0</v>
      </c>
      <c r="R164" s="188">
        <f t="shared" si="32"/>
        <v>0</v>
      </c>
      <c r="S164" s="188">
        <v>0</v>
      </c>
      <c r="T164" s="189">
        <f t="shared" si="33"/>
        <v>0</v>
      </c>
      <c r="AR164" s="14" t="s">
        <v>326</v>
      </c>
      <c r="AT164" s="14" t="s">
        <v>126</v>
      </c>
      <c r="AU164" s="14" t="s">
        <v>84</v>
      </c>
      <c r="AY164" s="14" t="s">
        <v>123</v>
      </c>
      <c r="BE164" s="190">
        <f t="shared" si="34"/>
        <v>0</v>
      </c>
      <c r="BF164" s="190">
        <f t="shared" si="35"/>
        <v>0</v>
      </c>
      <c r="BG164" s="190">
        <f t="shared" si="36"/>
        <v>0</v>
      </c>
      <c r="BH164" s="190">
        <f t="shared" si="37"/>
        <v>0</v>
      </c>
      <c r="BI164" s="190">
        <f t="shared" si="38"/>
        <v>0</v>
      </c>
      <c r="BJ164" s="14" t="s">
        <v>22</v>
      </c>
      <c r="BK164" s="190">
        <f t="shared" si="39"/>
        <v>0</v>
      </c>
      <c r="BL164" s="14" t="s">
        <v>326</v>
      </c>
      <c r="BM164" s="14" t="s">
        <v>387</v>
      </c>
    </row>
    <row r="165" spans="2:65" s="1" customFormat="1" ht="57" customHeight="1">
      <c r="B165" s="31"/>
      <c r="C165" s="179" t="s">
        <v>388</v>
      </c>
      <c r="D165" s="179" t="s">
        <v>126</v>
      </c>
      <c r="E165" s="180" t="s">
        <v>389</v>
      </c>
      <c r="F165" s="181" t="s">
        <v>390</v>
      </c>
      <c r="G165" s="182" t="s">
        <v>129</v>
      </c>
      <c r="H165" s="183">
        <v>1</v>
      </c>
      <c r="I165" s="184"/>
      <c r="J165" s="185">
        <f t="shared" si="30"/>
        <v>0</v>
      </c>
      <c r="K165" s="181" t="s">
        <v>130</v>
      </c>
      <c r="L165" s="51"/>
      <c r="M165" s="186" t="s">
        <v>20</v>
      </c>
      <c r="N165" s="187" t="s">
        <v>47</v>
      </c>
      <c r="O165" s="32"/>
      <c r="P165" s="188">
        <f t="shared" si="31"/>
        <v>0</v>
      </c>
      <c r="Q165" s="188">
        <v>0</v>
      </c>
      <c r="R165" s="188">
        <f t="shared" si="32"/>
        <v>0</v>
      </c>
      <c r="S165" s="188">
        <v>0</v>
      </c>
      <c r="T165" s="189">
        <f t="shared" si="33"/>
        <v>0</v>
      </c>
      <c r="AR165" s="14" t="s">
        <v>326</v>
      </c>
      <c r="AT165" s="14" t="s">
        <v>126</v>
      </c>
      <c r="AU165" s="14" t="s">
        <v>84</v>
      </c>
      <c r="AY165" s="14" t="s">
        <v>123</v>
      </c>
      <c r="BE165" s="190">
        <f t="shared" si="34"/>
        <v>0</v>
      </c>
      <c r="BF165" s="190">
        <f t="shared" si="35"/>
        <v>0</v>
      </c>
      <c r="BG165" s="190">
        <f t="shared" si="36"/>
        <v>0</v>
      </c>
      <c r="BH165" s="190">
        <f t="shared" si="37"/>
        <v>0</v>
      </c>
      <c r="BI165" s="190">
        <f t="shared" si="38"/>
        <v>0</v>
      </c>
      <c r="BJ165" s="14" t="s">
        <v>22</v>
      </c>
      <c r="BK165" s="190">
        <f t="shared" si="39"/>
        <v>0</v>
      </c>
      <c r="BL165" s="14" t="s">
        <v>326</v>
      </c>
      <c r="BM165" s="14" t="s">
        <v>391</v>
      </c>
    </row>
    <row r="166" spans="2:65" s="1" customFormat="1" ht="22.5" customHeight="1">
      <c r="B166" s="31"/>
      <c r="C166" s="179" t="s">
        <v>392</v>
      </c>
      <c r="D166" s="179" t="s">
        <v>126</v>
      </c>
      <c r="E166" s="180" t="s">
        <v>393</v>
      </c>
      <c r="F166" s="181" t="s">
        <v>394</v>
      </c>
      <c r="G166" s="182" t="s">
        <v>168</v>
      </c>
      <c r="H166" s="183">
        <v>1</v>
      </c>
      <c r="I166" s="184"/>
      <c r="J166" s="185">
        <f t="shared" si="30"/>
        <v>0</v>
      </c>
      <c r="K166" s="181" t="s">
        <v>130</v>
      </c>
      <c r="L166" s="51"/>
      <c r="M166" s="186" t="s">
        <v>20</v>
      </c>
      <c r="N166" s="187" t="s">
        <v>47</v>
      </c>
      <c r="O166" s="32"/>
      <c r="P166" s="188">
        <f t="shared" si="31"/>
        <v>0</v>
      </c>
      <c r="Q166" s="188">
        <v>0</v>
      </c>
      <c r="R166" s="188">
        <f t="shared" si="32"/>
        <v>0</v>
      </c>
      <c r="S166" s="188">
        <v>0</v>
      </c>
      <c r="T166" s="189">
        <f t="shared" si="33"/>
        <v>0</v>
      </c>
      <c r="AR166" s="14" t="s">
        <v>326</v>
      </c>
      <c r="AT166" s="14" t="s">
        <v>126</v>
      </c>
      <c r="AU166" s="14" t="s">
        <v>84</v>
      </c>
      <c r="AY166" s="14" t="s">
        <v>123</v>
      </c>
      <c r="BE166" s="190">
        <f t="shared" si="34"/>
        <v>0</v>
      </c>
      <c r="BF166" s="190">
        <f t="shared" si="35"/>
        <v>0</v>
      </c>
      <c r="BG166" s="190">
        <f t="shared" si="36"/>
        <v>0</v>
      </c>
      <c r="BH166" s="190">
        <f t="shared" si="37"/>
        <v>0</v>
      </c>
      <c r="BI166" s="190">
        <f t="shared" si="38"/>
        <v>0</v>
      </c>
      <c r="BJ166" s="14" t="s">
        <v>22</v>
      </c>
      <c r="BK166" s="190">
        <f t="shared" si="39"/>
        <v>0</v>
      </c>
      <c r="BL166" s="14" t="s">
        <v>326</v>
      </c>
      <c r="BM166" s="14" t="s">
        <v>395</v>
      </c>
    </row>
    <row r="167" spans="2:65" s="1" customFormat="1" ht="31.5" customHeight="1">
      <c r="B167" s="31"/>
      <c r="C167" s="179" t="s">
        <v>396</v>
      </c>
      <c r="D167" s="179" t="s">
        <v>126</v>
      </c>
      <c r="E167" s="180" t="s">
        <v>397</v>
      </c>
      <c r="F167" s="181" t="s">
        <v>398</v>
      </c>
      <c r="G167" s="182" t="s">
        <v>168</v>
      </c>
      <c r="H167" s="183">
        <v>1</v>
      </c>
      <c r="I167" s="184"/>
      <c r="J167" s="185">
        <f t="shared" si="30"/>
        <v>0</v>
      </c>
      <c r="K167" s="181" t="s">
        <v>130</v>
      </c>
      <c r="L167" s="51"/>
      <c r="M167" s="186" t="s">
        <v>20</v>
      </c>
      <c r="N167" s="187" t="s">
        <v>47</v>
      </c>
      <c r="O167" s="32"/>
      <c r="P167" s="188">
        <f t="shared" si="31"/>
        <v>0</v>
      </c>
      <c r="Q167" s="188">
        <v>0</v>
      </c>
      <c r="R167" s="188">
        <f t="shared" si="32"/>
        <v>0</v>
      </c>
      <c r="S167" s="188">
        <v>0</v>
      </c>
      <c r="T167" s="189">
        <f t="shared" si="33"/>
        <v>0</v>
      </c>
      <c r="AR167" s="14" t="s">
        <v>326</v>
      </c>
      <c r="AT167" s="14" t="s">
        <v>126</v>
      </c>
      <c r="AU167" s="14" t="s">
        <v>84</v>
      </c>
      <c r="AY167" s="14" t="s">
        <v>123</v>
      </c>
      <c r="BE167" s="190">
        <f t="shared" si="34"/>
        <v>0</v>
      </c>
      <c r="BF167" s="190">
        <f t="shared" si="35"/>
        <v>0</v>
      </c>
      <c r="BG167" s="190">
        <f t="shared" si="36"/>
        <v>0</v>
      </c>
      <c r="BH167" s="190">
        <f t="shared" si="37"/>
        <v>0</v>
      </c>
      <c r="BI167" s="190">
        <f t="shared" si="38"/>
        <v>0</v>
      </c>
      <c r="BJ167" s="14" t="s">
        <v>22</v>
      </c>
      <c r="BK167" s="190">
        <f t="shared" si="39"/>
        <v>0</v>
      </c>
      <c r="BL167" s="14" t="s">
        <v>326</v>
      </c>
      <c r="BM167" s="14" t="s">
        <v>399</v>
      </c>
    </row>
    <row r="168" spans="2:65" s="1" customFormat="1" ht="31.5" customHeight="1">
      <c r="B168" s="31"/>
      <c r="C168" s="179" t="s">
        <v>400</v>
      </c>
      <c r="D168" s="179" t="s">
        <v>126</v>
      </c>
      <c r="E168" s="180" t="s">
        <v>401</v>
      </c>
      <c r="F168" s="181" t="s">
        <v>402</v>
      </c>
      <c r="G168" s="182" t="s">
        <v>129</v>
      </c>
      <c r="H168" s="183">
        <v>1</v>
      </c>
      <c r="I168" s="184"/>
      <c r="J168" s="185">
        <f t="shared" si="30"/>
        <v>0</v>
      </c>
      <c r="K168" s="181" t="s">
        <v>130</v>
      </c>
      <c r="L168" s="51"/>
      <c r="M168" s="186" t="s">
        <v>20</v>
      </c>
      <c r="N168" s="187" t="s">
        <v>47</v>
      </c>
      <c r="O168" s="32"/>
      <c r="P168" s="188">
        <f t="shared" si="31"/>
        <v>0</v>
      </c>
      <c r="Q168" s="188">
        <v>0</v>
      </c>
      <c r="R168" s="188">
        <f t="shared" si="32"/>
        <v>0</v>
      </c>
      <c r="S168" s="188">
        <v>0</v>
      </c>
      <c r="T168" s="189">
        <f t="shared" si="33"/>
        <v>0</v>
      </c>
      <c r="AR168" s="14" t="s">
        <v>326</v>
      </c>
      <c r="AT168" s="14" t="s">
        <v>126</v>
      </c>
      <c r="AU168" s="14" t="s">
        <v>84</v>
      </c>
      <c r="AY168" s="14" t="s">
        <v>123</v>
      </c>
      <c r="BE168" s="190">
        <f t="shared" si="34"/>
        <v>0</v>
      </c>
      <c r="BF168" s="190">
        <f t="shared" si="35"/>
        <v>0</v>
      </c>
      <c r="BG168" s="190">
        <f t="shared" si="36"/>
        <v>0</v>
      </c>
      <c r="BH168" s="190">
        <f t="shared" si="37"/>
        <v>0</v>
      </c>
      <c r="BI168" s="190">
        <f t="shared" si="38"/>
        <v>0</v>
      </c>
      <c r="BJ168" s="14" t="s">
        <v>22</v>
      </c>
      <c r="BK168" s="190">
        <f t="shared" si="39"/>
        <v>0</v>
      </c>
      <c r="BL168" s="14" t="s">
        <v>326</v>
      </c>
      <c r="BM168" s="14" t="s">
        <v>403</v>
      </c>
    </row>
    <row r="169" spans="2:65" s="1" customFormat="1" ht="31.5" customHeight="1">
      <c r="B169" s="31"/>
      <c r="C169" s="179" t="s">
        <v>326</v>
      </c>
      <c r="D169" s="179" t="s">
        <v>126</v>
      </c>
      <c r="E169" s="180" t="s">
        <v>404</v>
      </c>
      <c r="F169" s="181" t="s">
        <v>405</v>
      </c>
      <c r="G169" s="182" t="s">
        <v>129</v>
      </c>
      <c r="H169" s="183">
        <v>1</v>
      </c>
      <c r="I169" s="184"/>
      <c r="J169" s="185">
        <f t="shared" si="30"/>
        <v>0</v>
      </c>
      <c r="K169" s="181" t="s">
        <v>130</v>
      </c>
      <c r="L169" s="51"/>
      <c r="M169" s="186" t="s">
        <v>20</v>
      </c>
      <c r="N169" s="205" t="s">
        <v>47</v>
      </c>
      <c r="O169" s="206"/>
      <c r="P169" s="207">
        <f t="shared" si="31"/>
        <v>0</v>
      </c>
      <c r="Q169" s="207">
        <v>0</v>
      </c>
      <c r="R169" s="207">
        <f t="shared" si="32"/>
        <v>0</v>
      </c>
      <c r="S169" s="207">
        <v>0</v>
      </c>
      <c r="T169" s="208">
        <f t="shared" si="33"/>
        <v>0</v>
      </c>
      <c r="AR169" s="14" t="s">
        <v>326</v>
      </c>
      <c r="AT169" s="14" t="s">
        <v>126</v>
      </c>
      <c r="AU169" s="14" t="s">
        <v>84</v>
      </c>
      <c r="AY169" s="14" t="s">
        <v>123</v>
      </c>
      <c r="BE169" s="190">
        <f t="shared" si="34"/>
        <v>0</v>
      </c>
      <c r="BF169" s="190">
        <f t="shared" si="35"/>
        <v>0</v>
      </c>
      <c r="BG169" s="190">
        <f t="shared" si="36"/>
        <v>0</v>
      </c>
      <c r="BH169" s="190">
        <f t="shared" si="37"/>
        <v>0</v>
      </c>
      <c r="BI169" s="190">
        <f t="shared" si="38"/>
        <v>0</v>
      </c>
      <c r="BJ169" s="14" t="s">
        <v>22</v>
      </c>
      <c r="BK169" s="190">
        <f t="shared" si="39"/>
        <v>0</v>
      </c>
      <c r="BL169" s="14" t="s">
        <v>326</v>
      </c>
      <c r="BM169" s="14" t="s">
        <v>406</v>
      </c>
    </row>
    <row r="170" spans="2:12" s="1" customFormat="1" ht="6.95" customHeight="1">
      <c r="B170" s="46"/>
      <c r="C170" s="47"/>
      <c r="D170" s="47"/>
      <c r="E170" s="47"/>
      <c r="F170" s="47"/>
      <c r="G170" s="47"/>
      <c r="H170" s="47"/>
      <c r="I170" s="125"/>
      <c r="J170" s="47"/>
      <c r="K170" s="47"/>
      <c r="L170" s="51"/>
    </row>
  </sheetData>
  <sheetProtection password="CC35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213"/>
      <c r="C1" s="213"/>
      <c r="D1" s="212" t="s">
        <v>1</v>
      </c>
      <c r="E1" s="213"/>
      <c r="F1" s="214" t="s">
        <v>751</v>
      </c>
      <c r="G1" s="339" t="s">
        <v>752</v>
      </c>
      <c r="H1" s="339"/>
      <c r="I1" s="219"/>
      <c r="J1" s="214" t="s">
        <v>753</v>
      </c>
      <c r="K1" s="212" t="s">
        <v>88</v>
      </c>
      <c r="L1" s="214" t="s">
        <v>754</v>
      </c>
      <c r="M1" s="214"/>
      <c r="N1" s="214"/>
      <c r="O1" s="214"/>
      <c r="P1" s="214"/>
      <c r="Q1" s="214"/>
      <c r="R1" s="214"/>
      <c r="S1" s="214"/>
      <c r="T1" s="214"/>
      <c r="U1" s="210"/>
      <c r="V1" s="210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4" t="s">
        <v>87</v>
      </c>
    </row>
    <row r="3" spans="2:46" ht="6.95" customHeight="1">
      <c r="B3" s="15"/>
      <c r="C3" s="16"/>
      <c r="D3" s="16"/>
      <c r="E3" s="16"/>
      <c r="F3" s="16"/>
      <c r="G3" s="16"/>
      <c r="H3" s="16"/>
      <c r="I3" s="102"/>
      <c r="J3" s="16"/>
      <c r="K3" s="17"/>
      <c r="AT3" s="14" t="s">
        <v>84</v>
      </c>
    </row>
    <row r="4" spans="2:46" ht="36.95" customHeight="1">
      <c r="B4" s="18"/>
      <c r="C4" s="19"/>
      <c r="D4" s="20" t="s">
        <v>89</v>
      </c>
      <c r="E4" s="19"/>
      <c r="F4" s="19"/>
      <c r="G4" s="19"/>
      <c r="H4" s="19"/>
      <c r="I4" s="103"/>
      <c r="J4" s="19"/>
      <c r="K4" s="21"/>
      <c r="M4" s="22" t="s">
        <v>10</v>
      </c>
      <c r="AT4" s="14" t="s">
        <v>4</v>
      </c>
    </row>
    <row r="5" spans="2:11" ht="6.95" customHeight="1">
      <c r="B5" s="18"/>
      <c r="C5" s="19"/>
      <c r="D5" s="19"/>
      <c r="E5" s="19"/>
      <c r="F5" s="19"/>
      <c r="G5" s="19"/>
      <c r="H5" s="19"/>
      <c r="I5" s="103"/>
      <c r="J5" s="19"/>
      <c r="K5" s="21"/>
    </row>
    <row r="6" spans="2:11" ht="15">
      <c r="B6" s="18"/>
      <c r="C6" s="19"/>
      <c r="D6" s="27" t="s">
        <v>16</v>
      </c>
      <c r="E6" s="19"/>
      <c r="F6" s="19"/>
      <c r="G6" s="19"/>
      <c r="H6" s="19"/>
      <c r="I6" s="103"/>
      <c r="J6" s="19"/>
      <c r="K6" s="21"/>
    </row>
    <row r="7" spans="2:11" ht="22.5" customHeight="1">
      <c r="B7" s="18"/>
      <c r="C7" s="19"/>
      <c r="D7" s="19"/>
      <c r="E7" s="340" t="str">
        <f>'Rekapitulace stavby'!K6</f>
        <v>údržba silnoproudých a slaboproudých systémů</v>
      </c>
      <c r="F7" s="331"/>
      <c r="G7" s="331"/>
      <c r="H7" s="331"/>
      <c r="I7" s="103"/>
      <c r="J7" s="19"/>
      <c r="K7" s="21"/>
    </row>
    <row r="8" spans="2:11" s="1" customFormat="1" ht="15">
      <c r="B8" s="31"/>
      <c r="C8" s="32"/>
      <c r="D8" s="27" t="s">
        <v>90</v>
      </c>
      <c r="E8" s="32"/>
      <c r="F8" s="32"/>
      <c r="G8" s="32"/>
      <c r="H8" s="32"/>
      <c r="I8" s="104"/>
      <c r="J8" s="32"/>
      <c r="K8" s="35"/>
    </row>
    <row r="9" spans="2:11" s="1" customFormat="1" ht="36.95" customHeight="1">
      <c r="B9" s="31"/>
      <c r="C9" s="32"/>
      <c r="D9" s="32"/>
      <c r="E9" s="341" t="s">
        <v>407</v>
      </c>
      <c r="F9" s="315"/>
      <c r="G9" s="315"/>
      <c r="H9" s="315"/>
      <c r="I9" s="104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104"/>
      <c r="J10" s="32"/>
      <c r="K10" s="35"/>
    </row>
    <row r="11" spans="2:11" s="1" customFormat="1" ht="14.4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105" t="s">
        <v>21</v>
      </c>
      <c r="J11" s="25" t="s">
        <v>20</v>
      </c>
      <c r="K11" s="35"/>
    </row>
    <row r="12" spans="2:11" s="1" customFormat="1" ht="14.4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105" t="s">
        <v>25</v>
      </c>
      <c r="J12" s="106" t="str">
        <f>'Rekapitulace stavby'!AN8</f>
        <v>24.10.2016</v>
      </c>
      <c r="K12" s="35"/>
    </row>
    <row r="13" spans="2:11" s="1" customFormat="1" ht="10.9" customHeight="1">
      <c r="B13" s="31"/>
      <c r="C13" s="32"/>
      <c r="D13" s="32"/>
      <c r="E13" s="32"/>
      <c r="F13" s="32"/>
      <c r="G13" s="32"/>
      <c r="H13" s="32"/>
      <c r="I13" s="104"/>
      <c r="J13" s="32"/>
      <c r="K13" s="35"/>
    </row>
    <row r="14" spans="2:11" s="1" customFormat="1" ht="14.45" customHeight="1">
      <c r="B14" s="31"/>
      <c r="C14" s="32"/>
      <c r="D14" s="27" t="s">
        <v>29</v>
      </c>
      <c r="E14" s="32"/>
      <c r="F14" s="32"/>
      <c r="G14" s="32"/>
      <c r="H14" s="32"/>
      <c r="I14" s="105" t="s">
        <v>30</v>
      </c>
      <c r="J14" s="25" t="s">
        <v>31</v>
      </c>
      <c r="K14" s="35"/>
    </row>
    <row r="15" spans="2:11" s="1" customFormat="1" ht="18" customHeight="1">
      <c r="B15" s="31"/>
      <c r="C15" s="32"/>
      <c r="D15" s="32"/>
      <c r="E15" s="25" t="s">
        <v>32</v>
      </c>
      <c r="F15" s="32"/>
      <c r="G15" s="32"/>
      <c r="H15" s="32"/>
      <c r="I15" s="105" t="s">
        <v>33</v>
      </c>
      <c r="J15" s="25" t="s">
        <v>34</v>
      </c>
      <c r="K15" s="35"/>
    </row>
    <row r="16" spans="2:11" s="1" customFormat="1" ht="6.95" customHeight="1">
      <c r="B16" s="31"/>
      <c r="C16" s="32"/>
      <c r="D16" s="32"/>
      <c r="E16" s="32"/>
      <c r="F16" s="32"/>
      <c r="G16" s="32"/>
      <c r="H16" s="32"/>
      <c r="I16" s="104"/>
      <c r="J16" s="32"/>
      <c r="K16" s="35"/>
    </row>
    <row r="17" spans="2:11" s="1" customFormat="1" ht="14.45" customHeight="1">
      <c r="B17" s="31"/>
      <c r="C17" s="32"/>
      <c r="D17" s="27" t="s">
        <v>35</v>
      </c>
      <c r="E17" s="32"/>
      <c r="F17" s="32"/>
      <c r="G17" s="32"/>
      <c r="H17" s="32"/>
      <c r="I17" s="105" t="s">
        <v>30</v>
      </c>
      <c r="J17" s="25" t="str">
        <f>IF('Rekapitulace stavby'!AN13="Vyplň údaj","",IF('Rekapitulace stavby'!AN13="","",'Rekapitulace stavby'!AN13))</f>
        <v/>
      </c>
      <c r="K17" s="35"/>
    </row>
    <row r="18" spans="2:11" s="1" customFormat="1" ht="18" customHeight="1">
      <c r="B18" s="31"/>
      <c r="C18" s="32"/>
      <c r="D18" s="32"/>
      <c r="E18" s="25" t="str">
        <f>IF('Rekapitulace stavby'!E14="Vyplň údaj","",IF('Rekapitulace stavby'!E14="","",'Rekapitulace stavby'!E14))</f>
        <v/>
      </c>
      <c r="F18" s="32"/>
      <c r="G18" s="32"/>
      <c r="H18" s="32"/>
      <c r="I18" s="105" t="s">
        <v>33</v>
      </c>
      <c r="J18" s="25" t="str">
        <f>IF('Rekapitulace stavby'!AN14="Vyplň údaj","",IF('Rekapitulace stavby'!AN14="","",'Rekapitulace stavby'!AN14))</f>
        <v/>
      </c>
      <c r="K18" s="35"/>
    </row>
    <row r="19" spans="2:11" s="1" customFormat="1" ht="6.95" customHeight="1">
      <c r="B19" s="31"/>
      <c r="C19" s="32"/>
      <c r="D19" s="32"/>
      <c r="E19" s="32"/>
      <c r="F19" s="32"/>
      <c r="G19" s="32"/>
      <c r="H19" s="32"/>
      <c r="I19" s="104"/>
      <c r="J19" s="32"/>
      <c r="K19" s="35"/>
    </row>
    <row r="20" spans="2:11" s="1" customFormat="1" ht="14.45" customHeight="1">
      <c r="B20" s="31"/>
      <c r="C20" s="32"/>
      <c r="D20" s="27" t="s">
        <v>37</v>
      </c>
      <c r="E20" s="32"/>
      <c r="F20" s="32"/>
      <c r="G20" s="32"/>
      <c r="H20" s="32"/>
      <c r="I20" s="105" t="s">
        <v>30</v>
      </c>
      <c r="J20" s="25" t="str">
        <f>IF('Rekapitulace stavby'!AN16="","",'Rekapitulace stavby'!AN16)</f>
        <v/>
      </c>
      <c r="K20" s="35"/>
    </row>
    <row r="21" spans="2:11" s="1" customFormat="1" ht="18" customHeight="1">
      <c r="B21" s="31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105" t="s">
        <v>33</v>
      </c>
      <c r="J21" s="25" t="str">
        <f>IF('Rekapitulace stavby'!AN17="","",'Rekapitulace stavby'!AN17)</f>
        <v/>
      </c>
      <c r="K21" s="35"/>
    </row>
    <row r="22" spans="2:11" s="1" customFormat="1" ht="6.95" customHeight="1">
      <c r="B22" s="31"/>
      <c r="C22" s="32"/>
      <c r="D22" s="32"/>
      <c r="E22" s="32"/>
      <c r="F22" s="32"/>
      <c r="G22" s="32"/>
      <c r="H22" s="32"/>
      <c r="I22" s="104"/>
      <c r="J22" s="32"/>
      <c r="K22" s="35"/>
    </row>
    <row r="23" spans="2:11" s="1" customFormat="1" ht="14.45" customHeight="1">
      <c r="B23" s="31"/>
      <c r="C23" s="32"/>
      <c r="D23" s="27" t="s">
        <v>40</v>
      </c>
      <c r="E23" s="32"/>
      <c r="F23" s="32"/>
      <c r="G23" s="32"/>
      <c r="H23" s="32"/>
      <c r="I23" s="104"/>
      <c r="J23" s="32"/>
      <c r="K23" s="35"/>
    </row>
    <row r="24" spans="2:11" s="6" customFormat="1" ht="63" customHeight="1">
      <c r="B24" s="107"/>
      <c r="C24" s="108"/>
      <c r="D24" s="108"/>
      <c r="E24" s="334" t="s">
        <v>41</v>
      </c>
      <c r="F24" s="342"/>
      <c r="G24" s="342"/>
      <c r="H24" s="342"/>
      <c r="I24" s="109"/>
      <c r="J24" s="108"/>
      <c r="K24" s="110"/>
    </row>
    <row r="25" spans="2:11" s="1" customFormat="1" ht="6.95" customHeight="1">
      <c r="B25" s="31"/>
      <c r="C25" s="32"/>
      <c r="D25" s="32"/>
      <c r="E25" s="32"/>
      <c r="F25" s="32"/>
      <c r="G25" s="32"/>
      <c r="H25" s="32"/>
      <c r="I25" s="104"/>
      <c r="J25" s="32"/>
      <c r="K25" s="35"/>
    </row>
    <row r="26" spans="2:11" s="1" customFormat="1" ht="6.95" customHeight="1">
      <c r="B26" s="31"/>
      <c r="C26" s="32"/>
      <c r="D26" s="76"/>
      <c r="E26" s="76"/>
      <c r="F26" s="76"/>
      <c r="G26" s="76"/>
      <c r="H26" s="76"/>
      <c r="I26" s="111"/>
      <c r="J26" s="76"/>
      <c r="K26" s="112"/>
    </row>
    <row r="27" spans="2:11" s="1" customFormat="1" ht="25.35" customHeight="1">
      <c r="B27" s="31"/>
      <c r="C27" s="32"/>
      <c r="D27" s="113" t="s">
        <v>42</v>
      </c>
      <c r="E27" s="32"/>
      <c r="F27" s="32"/>
      <c r="G27" s="32"/>
      <c r="H27" s="32"/>
      <c r="I27" s="104"/>
      <c r="J27" s="114">
        <f>ROUND(J78,2)</f>
        <v>0</v>
      </c>
      <c r="K27" s="35"/>
    </row>
    <row r="28" spans="2:11" s="1" customFormat="1" ht="6.95" customHeight="1">
      <c r="B28" s="31"/>
      <c r="C28" s="32"/>
      <c r="D28" s="76"/>
      <c r="E28" s="76"/>
      <c r="F28" s="76"/>
      <c r="G28" s="76"/>
      <c r="H28" s="76"/>
      <c r="I28" s="111"/>
      <c r="J28" s="76"/>
      <c r="K28" s="112"/>
    </row>
    <row r="29" spans="2:11" s="1" customFormat="1" ht="14.45" customHeight="1">
      <c r="B29" s="31"/>
      <c r="C29" s="32"/>
      <c r="D29" s="32"/>
      <c r="E29" s="32"/>
      <c r="F29" s="36" t="s">
        <v>44</v>
      </c>
      <c r="G29" s="32"/>
      <c r="H29" s="32"/>
      <c r="I29" s="115" t="s">
        <v>43</v>
      </c>
      <c r="J29" s="36" t="s">
        <v>45</v>
      </c>
      <c r="K29" s="35"/>
    </row>
    <row r="30" spans="2:11" s="1" customFormat="1" ht="14.45" customHeight="1">
      <c r="B30" s="31"/>
      <c r="C30" s="32"/>
      <c r="D30" s="39" t="s">
        <v>46</v>
      </c>
      <c r="E30" s="39" t="s">
        <v>47</v>
      </c>
      <c r="F30" s="116">
        <f>ROUND(SUM(BE78:BE192),2)</f>
        <v>0</v>
      </c>
      <c r="G30" s="32"/>
      <c r="H30" s="32"/>
      <c r="I30" s="117">
        <v>0.21</v>
      </c>
      <c r="J30" s="116">
        <f>ROUND(ROUND((SUM(BE78:BE192)),2)*I30,2)</f>
        <v>0</v>
      </c>
      <c r="K30" s="35"/>
    </row>
    <row r="31" spans="2:11" s="1" customFormat="1" ht="14.45" customHeight="1">
      <c r="B31" s="31"/>
      <c r="C31" s="32"/>
      <c r="D31" s="32"/>
      <c r="E31" s="39" t="s">
        <v>48</v>
      </c>
      <c r="F31" s="116">
        <f>ROUND(SUM(BF78:BF192),2)</f>
        <v>0</v>
      </c>
      <c r="G31" s="32"/>
      <c r="H31" s="32"/>
      <c r="I31" s="117">
        <v>0.15</v>
      </c>
      <c r="J31" s="116">
        <f>ROUND(ROUND((SUM(BF78:BF192)),2)*I31,2)</f>
        <v>0</v>
      </c>
      <c r="K31" s="35"/>
    </row>
    <row r="32" spans="2:11" s="1" customFormat="1" ht="14.45" customHeight="1" hidden="1">
      <c r="B32" s="31"/>
      <c r="C32" s="32"/>
      <c r="D32" s="32"/>
      <c r="E32" s="39" t="s">
        <v>49</v>
      </c>
      <c r="F32" s="116">
        <f>ROUND(SUM(BG78:BG192),2)</f>
        <v>0</v>
      </c>
      <c r="G32" s="32"/>
      <c r="H32" s="32"/>
      <c r="I32" s="117">
        <v>0.21</v>
      </c>
      <c r="J32" s="116">
        <v>0</v>
      </c>
      <c r="K32" s="35"/>
    </row>
    <row r="33" spans="2:11" s="1" customFormat="1" ht="14.45" customHeight="1" hidden="1">
      <c r="B33" s="31"/>
      <c r="C33" s="32"/>
      <c r="D33" s="32"/>
      <c r="E33" s="39" t="s">
        <v>50</v>
      </c>
      <c r="F33" s="116">
        <f>ROUND(SUM(BH78:BH192),2)</f>
        <v>0</v>
      </c>
      <c r="G33" s="32"/>
      <c r="H33" s="32"/>
      <c r="I33" s="117">
        <v>0.15</v>
      </c>
      <c r="J33" s="116">
        <v>0</v>
      </c>
      <c r="K33" s="35"/>
    </row>
    <row r="34" spans="2:11" s="1" customFormat="1" ht="14.45" customHeight="1" hidden="1">
      <c r="B34" s="31"/>
      <c r="C34" s="32"/>
      <c r="D34" s="32"/>
      <c r="E34" s="39" t="s">
        <v>51</v>
      </c>
      <c r="F34" s="116">
        <f>ROUND(SUM(BI78:BI192),2)</f>
        <v>0</v>
      </c>
      <c r="G34" s="32"/>
      <c r="H34" s="32"/>
      <c r="I34" s="117">
        <v>0</v>
      </c>
      <c r="J34" s="116">
        <v>0</v>
      </c>
      <c r="K34" s="35"/>
    </row>
    <row r="35" spans="2:11" s="1" customFormat="1" ht="6.95" customHeight="1">
      <c r="B35" s="31"/>
      <c r="C35" s="32"/>
      <c r="D35" s="32"/>
      <c r="E35" s="32"/>
      <c r="F35" s="32"/>
      <c r="G35" s="32"/>
      <c r="H35" s="32"/>
      <c r="I35" s="104"/>
      <c r="J35" s="32"/>
      <c r="K35" s="35"/>
    </row>
    <row r="36" spans="2:11" s="1" customFormat="1" ht="25.35" customHeight="1">
      <c r="B36" s="31"/>
      <c r="C36" s="118"/>
      <c r="D36" s="119" t="s">
        <v>52</v>
      </c>
      <c r="E36" s="70"/>
      <c r="F36" s="70"/>
      <c r="G36" s="120" t="s">
        <v>53</v>
      </c>
      <c r="H36" s="121" t="s">
        <v>54</v>
      </c>
      <c r="I36" s="122"/>
      <c r="J36" s="123">
        <f>SUM(J27:J34)</f>
        <v>0</v>
      </c>
      <c r="K36" s="124"/>
    </row>
    <row r="37" spans="2:11" s="1" customFormat="1" ht="14.45" customHeight="1">
      <c r="B37" s="46"/>
      <c r="C37" s="47"/>
      <c r="D37" s="47"/>
      <c r="E37" s="47"/>
      <c r="F37" s="47"/>
      <c r="G37" s="47"/>
      <c r="H37" s="47"/>
      <c r="I37" s="125"/>
      <c r="J37" s="47"/>
      <c r="K37" s="48"/>
    </row>
    <row r="41" spans="2:11" s="1" customFormat="1" ht="6.95" customHeight="1">
      <c r="B41" s="126"/>
      <c r="C41" s="127"/>
      <c r="D41" s="127"/>
      <c r="E41" s="127"/>
      <c r="F41" s="127"/>
      <c r="G41" s="127"/>
      <c r="H41" s="127"/>
      <c r="I41" s="128"/>
      <c r="J41" s="127"/>
      <c r="K41" s="129"/>
    </row>
    <row r="42" spans="2:11" s="1" customFormat="1" ht="36.95" customHeight="1">
      <c r="B42" s="31"/>
      <c r="C42" s="20" t="s">
        <v>92</v>
      </c>
      <c r="D42" s="32"/>
      <c r="E42" s="32"/>
      <c r="F42" s="32"/>
      <c r="G42" s="32"/>
      <c r="H42" s="32"/>
      <c r="I42" s="104"/>
      <c r="J42" s="32"/>
      <c r="K42" s="35"/>
    </row>
    <row r="43" spans="2:11" s="1" customFormat="1" ht="6.95" customHeight="1">
      <c r="B43" s="31"/>
      <c r="C43" s="32"/>
      <c r="D43" s="32"/>
      <c r="E43" s="32"/>
      <c r="F43" s="32"/>
      <c r="G43" s="32"/>
      <c r="H43" s="32"/>
      <c r="I43" s="104"/>
      <c r="J43" s="32"/>
      <c r="K43" s="35"/>
    </row>
    <row r="44" spans="2:11" s="1" customFormat="1" ht="14.45" customHeight="1">
      <c r="B44" s="31"/>
      <c r="C44" s="27" t="s">
        <v>16</v>
      </c>
      <c r="D44" s="32"/>
      <c r="E44" s="32"/>
      <c r="F44" s="32"/>
      <c r="G44" s="32"/>
      <c r="H44" s="32"/>
      <c r="I44" s="104"/>
      <c r="J44" s="32"/>
      <c r="K44" s="35"/>
    </row>
    <row r="45" spans="2:11" s="1" customFormat="1" ht="22.5" customHeight="1">
      <c r="B45" s="31"/>
      <c r="C45" s="32"/>
      <c r="D45" s="32"/>
      <c r="E45" s="340" t="str">
        <f>E7</f>
        <v>údržba silnoproudých a slaboproudých systémů</v>
      </c>
      <c r="F45" s="315"/>
      <c r="G45" s="315"/>
      <c r="H45" s="315"/>
      <c r="I45" s="104"/>
      <c r="J45" s="32"/>
      <c r="K45" s="35"/>
    </row>
    <row r="46" spans="2:11" s="1" customFormat="1" ht="14.45" customHeight="1">
      <c r="B46" s="31"/>
      <c r="C46" s="27" t="s">
        <v>90</v>
      </c>
      <c r="D46" s="32"/>
      <c r="E46" s="32"/>
      <c r="F46" s="32"/>
      <c r="G46" s="32"/>
      <c r="H46" s="32"/>
      <c r="I46" s="104"/>
      <c r="J46" s="32"/>
      <c r="K46" s="35"/>
    </row>
    <row r="47" spans="2:11" s="1" customFormat="1" ht="23.25" customHeight="1">
      <c r="B47" s="31"/>
      <c r="C47" s="32"/>
      <c r="D47" s="32"/>
      <c r="E47" s="341" t="str">
        <f>E9</f>
        <v>SLP - Slaboproud</v>
      </c>
      <c r="F47" s="315"/>
      <c r="G47" s="315"/>
      <c r="H47" s="315"/>
      <c r="I47" s="104"/>
      <c r="J47" s="32"/>
      <c r="K47" s="35"/>
    </row>
    <row r="48" spans="2:11" s="1" customFormat="1" ht="6.95" customHeight="1">
      <c r="B48" s="31"/>
      <c r="C48" s="32"/>
      <c r="D48" s="32"/>
      <c r="E48" s="32"/>
      <c r="F48" s="32"/>
      <c r="G48" s="32"/>
      <c r="H48" s="32"/>
      <c r="I48" s="104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Praha</v>
      </c>
      <c r="G49" s="32"/>
      <c r="H49" s="32"/>
      <c r="I49" s="105" t="s">
        <v>25</v>
      </c>
      <c r="J49" s="106" t="str">
        <f>IF(J12="","",J12)</f>
        <v>24.10.2016</v>
      </c>
      <c r="K49" s="35"/>
    </row>
    <row r="50" spans="2:11" s="1" customFormat="1" ht="6.95" customHeight="1">
      <c r="B50" s="31"/>
      <c r="C50" s="32"/>
      <c r="D50" s="32"/>
      <c r="E50" s="32"/>
      <c r="F50" s="32"/>
      <c r="G50" s="32"/>
      <c r="H50" s="32"/>
      <c r="I50" s="104"/>
      <c r="J50" s="32"/>
      <c r="K50" s="35"/>
    </row>
    <row r="51" spans="2:11" s="1" customFormat="1" ht="15">
      <c r="B51" s="31"/>
      <c r="C51" s="27" t="s">
        <v>29</v>
      </c>
      <c r="D51" s="32"/>
      <c r="E51" s="32"/>
      <c r="F51" s="25" t="str">
        <f>E15</f>
        <v>Univerzita Karlova</v>
      </c>
      <c r="G51" s="32"/>
      <c r="H51" s="32"/>
      <c r="I51" s="105" t="s">
        <v>37</v>
      </c>
      <c r="J51" s="25" t="str">
        <f>E21</f>
        <v xml:space="preserve"> </v>
      </c>
      <c r="K51" s="35"/>
    </row>
    <row r="52" spans="2:11" s="1" customFormat="1" ht="14.45" customHeight="1">
      <c r="B52" s="31"/>
      <c r="C52" s="27" t="s">
        <v>35</v>
      </c>
      <c r="D52" s="32"/>
      <c r="E52" s="32"/>
      <c r="F52" s="25" t="str">
        <f>IF(E18="","",E18)</f>
        <v/>
      </c>
      <c r="G52" s="32"/>
      <c r="H52" s="32"/>
      <c r="I52" s="104"/>
      <c r="J52" s="32"/>
      <c r="K52" s="35"/>
    </row>
    <row r="53" spans="2:11" s="1" customFormat="1" ht="10.35" customHeight="1">
      <c r="B53" s="31"/>
      <c r="C53" s="32"/>
      <c r="D53" s="32"/>
      <c r="E53" s="32"/>
      <c r="F53" s="32"/>
      <c r="G53" s="32"/>
      <c r="H53" s="32"/>
      <c r="I53" s="104"/>
      <c r="J53" s="32"/>
      <c r="K53" s="35"/>
    </row>
    <row r="54" spans="2:11" s="1" customFormat="1" ht="29.25" customHeight="1">
      <c r="B54" s="31"/>
      <c r="C54" s="130" t="s">
        <v>93</v>
      </c>
      <c r="D54" s="118"/>
      <c r="E54" s="118"/>
      <c r="F54" s="118"/>
      <c r="G54" s="118"/>
      <c r="H54" s="118"/>
      <c r="I54" s="131"/>
      <c r="J54" s="132" t="s">
        <v>94</v>
      </c>
      <c r="K54" s="133"/>
    </row>
    <row r="55" spans="2:11" s="1" customFormat="1" ht="10.35" customHeight="1">
      <c r="B55" s="31"/>
      <c r="C55" s="32"/>
      <c r="D55" s="32"/>
      <c r="E55" s="32"/>
      <c r="F55" s="32"/>
      <c r="G55" s="32"/>
      <c r="H55" s="32"/>
      <c r="I55" s="104"/>
      <c r="J55" s="32"/>
      <c r="K55" s="35"/>
    </row>
    <row r="56" spans="2:47" s="1" customFormat="1" ht="29.25" customHeight="1">
      <c r="B56" s="31"/>
      <c r="C56" s="134" t="s">
        <v>95</v>
      </c>
      <c r="D56" s="32"/>
      <c r="E56" s="32"/>
      <c r="F56" s="32"/>
      <c r="G56" s="32"/>
      <c r="H56" s="32"/>
      <c r="I56" s="104"/>
      <c r="J56" s="114">
        <f>J78</f>
        <v>0</v>
      </c>
      <c r="K56" s="35"/>
      <c r="AU56" s="14" t="s">
        <v>96</v>
      </c>
    </row>
    <row r="57" spans="2:11" s="7" customFormat="1" ht="24.95" customHeight="1">
      <c r="B57" s="135"/>
      <c r="C57" s="136"/>
      <c r="D57" s="137" t="s">
        <v>105</v>
      </c>
      <c r="E57" s="138"/>
      <c r="F57" s="138"/>
      <c r="G57" s="138"/>
      <c r="H57" s="138"/>
      <c r="I57" s="139"/>
      <c r="J57" s="140">
        <f>J79</f>
        <v>0</v>
      </c>
      <c r="K57" s="141"/>
    </row>
    <row r="58" spans="2:11" s="8" customFormat="1" ht="19.9" customHeight="1">
      <c r="B58" s="142"/>
      <c r="C58" s="143"/>
      <c r="D58" s="144" t="s">
        <v>408</v>
      </c>
      <c r="E58" s="145"/>
      <c r="F58" s="145"/>
      <c r="G58" s="145"/>
      <c r="H58" s="145"/>
      <c r="I58" s="146"/>
      <c r="J58" s="147">
        <f>J80</f>
        <v>0</v>
      </c>
      <c r="K58" s="148"/>
    </row>
    <row r="59" spans="2:11" s="1" customFormat="1" ht="21.75" customHeight="1">
      <c r="B59" s="31"/>
      <c r="C59" s="32"/>
      <c r="D59" s="32"/>
      <c r="E59" s="32"/>
      <c r="F59" s="32"/>
      <c r="G59" s="32"/>
      <c r="H59" s="32"/>
      <c r="I59" s="104"/>
      <c r="J59" s="32"/>
      <c r="K59" s="35"/>
    </row>
    <row r="60" spans="2:11" s="1" customFormat="1" ht="6.95" customHeight="1">
      <c r="B60" s="46"/>
      <c r="C60" s="47"/>
      <c r="D60" s="47"/>
      <c r="E60" s="47"/>
      <c r="F60" s="47"/>
      <c r="G60" s="47"/>
      <c r="H60" s="47"/>
      <c r="I60" s="125"/>
      <c r="J60" s="47"/>
      <c r="K60" s="48"/>
    </row>
    <row r="64" spans="2:12" s="1" customFormat="1" ht="6.95" customHeight="1">
      <c r="B64" s="49"/>
      <c r="C64" s="50"/>
      <c r="D64" s="50"/>
      <c r="E64" s="50"/>
      <c r="F64" s="50"/>
      <c r="G64" s="50"/>
      <c r="H64" s="50"/>
      <c r="I64" s="128"/>
      <c r="J64" s="50"/>
      <c r="K64" s="50"/>
      <c r="L64" s="51"/>
    </row>
    <row r="65" spans="2:12" s="1" customFormat="1" ht="36.95" customHeight="1">
      <c r="B65" s="31"/>
      <c r="C65" s="52" t="s">
        <v>107</v>
      </c>
      <c r="D65" s="53"/>
      <c r="E65" s="53"/>
      <c r="F65" s="53"/>
      <c r="G65" s="53"/>
      <c r="H65" s="53"/>
      <c r="I65" s="149"/>
      <c r="J65" s="53"/>
      <c r="K65" s="53"/>
      <c r="L65" s="51"/>
    </row>
    <row r="66" spans="2:12" s="1" customFormat="1" ht="6.95" customHeight="1">
      <c r="B66" s="31"/>
      <c r="C66" s="53"/>
      <c r="D66" s="53"/>
      <c r="E66" s="53"/>
      <c r="F66" s="53"/>
      <c r="G66" s="53"/>
      <c r="H66" s="53"/>
      <c r="I66" s="149"/>
      <c r="J66" s="53"/>
      <c r="K66" s="53"/>
      <c r="L66" s="51"/>
    </row>
    <row r="67" spans="2:12" s="1" customFormat="1" ht="14.45" customHeight="1">
      <c r="B67" s="31"/>
      <c r="C67" s="55" t="s">
        <v>16</v>
      </c>
      <c r="D67" s="53"/>
      <c r="E67" s="53"/>
      <c r="F67" s="53"/>
      <c r="G67" s="53"/>
      <c r="H67" s="53"/>
      <c r="I67" s="149"/>
      <c r="J67" s="53"/>
      <c r="K67" s="53"/>
      <c r="L67" s="51"/>
    </row>
    <row r="68" spans="2:12" s="1" customFormat="1" ht="22.5" customHeight="1">
      <c r="B68" s="31"/>
      <c r="C68" s="53"/>
      <c r="D68" s="53"/>
      <c r="E68" s="338" t="str">
        <f>E7</f>
        <v>údržba silnoproudých a slaboproudých systémů</v>
      </c>
      <c r="F68" s="308"/>
      <c r="G68" s="308"/>
      <c r="H68" s="308"/>
      <c r="I68" s="149"/>
      <c r="J68" s="53"/>
      <c r="K68" s="53"/>
      <c r="L68" s="51"/>
    </row>
    <row r="69" spans="2:12" s="1" customFormat="1" ht="14.45" customHeight="1">
      <c r="B69" s="31"/>
      <c r="C69" s="55" t="s">
        <v>90</v>
      </c>
      <c r="D69" s="53"/>
      <c r="E69" s="53"/>
      <c r="F69" s="53"/>
      <c r="G69" s="53"/>
      <c r="H69" s="53"/>
      <c r="I69" s="149"/>
      <c r="J69" s="53"/>
      <c r="K69" s="53"/>
      <c r="L69" s="51"/>
    </row>
    <row r="70" spans="2:12" s="1" customFormat="1" ht="23.25" customHeight="1">
      <c r="B70" s="31"/>
      <c r="C70" s="53"/>
      <c r="D70" s="53"/>
      <c r="E70" s="305" t="str">
        <f>E9</f>
        <v>SLP - Slaboproud</v>
      </c>
      <c r="F70" s="308"/>
      <c r="G70" s="308"/>
      <c r="H70" s="308"/>
      <c r="I70" s="149"/>
      <c r="J70" s="53"/>
      <c r="K70" s="53"/>
      <c r="L70" s="51"/>
    </row>
    <row r="71" spans="2:12" s="1" customFormat="1" ht="6.95" customHeight="1">
      <c r="B71" s="31"/>
      <c r="C71" s="53"/>
      <c r="D71" s="53"/>
      <c r="E71" s="53"/>
      <c r="F71" s="53"/>
      <c r="G71" s="53"/>
      <c r="H71" s="53"/>
      <c r="I71" s="149"/>
      <c r="J71" s="53"/>
      <c r="K71" s="53"/>
      <c r="L71" s="51"/>
    </row>
    <row r="72" spans="2:12" s="1" customFormat="1" ht="18" customHeight="1">
      <c r="B72" s="31"/>
      <c r="C72" s="55" t="s">
        <v>23</v>
      </c>
      <c r="D72" s="53"/>
      <c r="E72" s="53"/>
      <c r="F72" s="150" t="str">
        <f>F12</f>
        <v>Praha</v>
      </c>
      <c r="G72" s="53"/>
      <c r="H72" s="53"/>
      <c r="I72" s="151" t="s">
        <v>25</v>
      </c>
      <c r="J72" s="63" t="str">
        <f>IF(J12="","",J12)</f>
        <v>24.10.2016</v>
      </c>
      <c r="K72" s="53"/>
      <c r="L72" s="51"/>
    </row>
    <row r="73" spans="2:12" s="1" customFormat="1" ht="6.95" customHeight="1">
      <c r="B73" s="31"/>
      <c r="C73" s="53"/>
      <c r="D73" s="53"/>
      <c r="E73" s="53"/>
      <c r="F73" s="53"/>
      <c r="G73" s="53"/>
      <c r="H73" s="53"/>
      <c r="I73" s="149"/>
      <c r="J73" s="53"/>
      <c r="K73" s="53"/>
      <c r="L73" s="51"/>
    </row>
    <row r="74" spans="2:12" s="1" customFormat="1" ht="15">
      <c r="B74" s="31"/>
      <c r="C74" s="55" t="s">
        <v>29</v>
      </c>
      <c r="D74" s="53"/>
      <c r="E74" s="53"/>
      <c r="F74" s="150" t="str">
        <f>E15</f>
        <v>Univerzita Karlova</v>
      </c>
      <c r="G74" s="53"/>
      <c r="H74" s="53"/>
      <c r="I74" s="151" t="s">
        <v>37</v>
      </c>
      <c r="J74" s="150" t="str">
        <f>E21</f>
        <v xml:space="preserve"> </v>
      </c>
      <c r="K74" s="53"/>
      <c r="L74" s="51"/>
    </row>
    <row r="75" spans="2:12" s="1" customFormat="1" ht="14.45" customHeight="1">
      <c r="B75" s="31"/>
      <c r="C75" s="55" t="s">
        <v>35</v>
      </c>
      <c r="D75" s="53"/>
      <c r="E75" s="53"/>
      <c r="F75" s="150" t="str">
        <f>IF(E18="","",E18)</f>
        <v/>
      </c>
      <c r="G75" s="53"/>
      <c r="H75" s="53"/>
      <c r="I75" s="149"/>
      <c r="J75" s="53"/>
      <c r="K75" s="53"/>
      <c r="L75" s="51"/>
    </row>
    <row r="76" spans="2:12" s="1" customFormat="1" ht="10.35" customHeight="1">
      <c r="B76" s="31"/>
      <c r="C76" s="53"/>
      <c r="D76" s="53"/>
      <c r="E76" s="53"/>
      <c r="F76" s="53"/>
      <c r="G76" s="53"/>
      <c r="H76" s="53"/>
      <c r="I76" s="149"/>
      <c r="J76" s="53"/>
      <c r="K76" s="53"/>
      <c r="L76" s="51"/>
    </row>
    <row r="77" spans="2:20" s="9" customFormat="1" ht="29.25" customHeight="1">
      <c r="B77" s="152"/>
      <c r="C77" s="153" t="s">
        <v>108</v>
      </c>
      <c r="D77" s="154" t="s">
        <v>61</v>
      </c>
      <c r="E77" s="154" t="s">
        <v>57</v>
      </c>
      <c r="F77" s="154" t="s">
        <v>109</v>
      </c>
      <c r="G77" s="154" t="s">
        <v>110</v>
      </c>
      <c r="H77" s="154" t="s">
        <v>111</v>
      </c>
      <c r="I77" s="155" t="s">
        <v>112</v>
      </c>
      <c r="J77" s="154" t="s">
        <v>94</v>
      </c>
      <c r="K77" s="156" t="s">
        <v>113</v>
      </c>
      <c r="L77" s="157"/>
      <c r="M77" s="72" t="s">
        <v>114</v>
      </c>
      <c r="N77" s="73" t="s">
        <v>46</v>
      </c>
      <c r="O77" s="73" t="s">
        <v>115</v>
      </c>
      <c r="P77" s="73" t="s">
        <v>116</v>
      </c>
      <c r="Q77" s="73" t="s">
        <v>117</v>
      </c>
      <c r="R77" s="73" t="s">
        <v>118</v>
      </c>
      <c r="S77" s="73" t="s">
        <v>119</v>
      </c>
      <c r="T77" s="74" t="s">
        <v>120</v>
      </c>
    </row>
    <row r="78" spans="2:63" s="1" customFormat="1" ht="29.25" customHeight="1">
      <c r="B78" s="31"/>
      <c r="C78" s="78" t="s">
        <v>95</v>
      </c>
      <c r="D78" s="53"/>
      <c r="E78" s="53"/>
      <c r="F78" s="53"/>
      <c r="G78" s="53"/>
      <c r="H78" s="53"/>
      <c r="I78" s="149"/>
      <c r="J78" s="158">
        <f>BK78</f>
        <v>0</v>
      </c>
      <c r="K78" s="53"/>
      <c r="L78" s="51"/>
      <c r="M78" s="75"/>
      <c r="N78" s="76"/>
      <c r="O78" s="76"/>
      <c r="P78" s="159">
        <f>P79</f>
        <v>0</v>
      </c>
      <c r="Q78" s="76"/>
      <c r="R78" s="159">
        <f>R79</f>
        <v>0.051388</v>
      </c>
      <c r="S78" s="76"/>
      <c r="T78" s="160">
        <f>T79</f>
        <v>0</v>
      </c>
      <c r="AT78" s="14" t="s">
        <v>75</v>
      </c>
      <c r="AU78" s="14" t="s">
        <v>96</v>
      </c>
      <c r="BK78" s="161">
        <f>BK79</f>
        <v>0</v>
      </c>
    </row>
    <row r="79" spans="2:63" s="10" customFormat="1" ht="37.35" customHeight="1">
      <c r="B79" s="162"/>
      <c r="C79" s="163"/>
      <c r="D79" s="164" t="s">
        <v>75</v>
      </c>
      <c r="E79" s="165" t="s">
        <v>139</v>
      </c>
      <c r="F79" s="165" t="s">
        <v>320</v>
      </c>
      <c r="G79" s="163"/>
      <c r="H79" s="163"/>
      <c r="I79" s="166"/>
      <c r="J79" s="167">
        <f>BK79</f>
        <v>0</v>
      </c>
      <c r="K79" s="163"/>
      <c r="L79" s="168"/>
      <c r="M79" s="169"/>
      <c r="N79" s="170"/>
      <c r="O79" s="170"/>
      <c r="P79" s="171">
        <f>P80</f>
        <v>0</v>
      </c>
      <c r="Q79" s="170"/>
      <c r="R79" s="171">
        <f>R80</f>
        <v>0.051388</v>
      </c>
      <c r="S79" s="170"/>
      <c r="T79" s="172">
        <f>T80</f>
        <v>0</v>
      </c>
      <c r="AR79" s="173" t="s">
        <v>138</v>
      </c>
      <c r="AT79" s="174" t="s">
        <v>75</v>
      </c>
      <c r="AU79" s="174" t="s">
        <v>76</v>
      </c>
      <c r="AY79" s="173" t="s">
        <v>123</v>
      </c>
      <c r="BK79" s="175">
        <f>BK80</f>
        <v>0</v>
      </c>
    </row>
    <row r="80" spans="2:63" s="10" customFormat="1" ht="19.9" customHeight="1">
      <c r="B80" s="162"/>
      <c r="C80" s="163"/>
      <c r="D80" s="176" t="s">
        <v>75</v>
      </c>
      <c r="E80" s="177" t="s">
        <v>409</v>
      </c>
      <c r="F80" s="177" t="s">
        <v>410</v>
      </c>
      <c r="G80" s="163"/>
      <c r="H80" s="163"/>
      <c r="I80" s="166"/>
      <c r="J80" s="178">
        <f>BK80</f>
        <v>0</v>
      </c>
      <c r="K80" s="163"/>
      <c r="L80" s="168"/>
      <c r="M80" s="169"/>
      <c r="N80" s="170"/>
      <c r="O80" s="170"/>
      <c r="P80" s="171">
        <f>SUM(P81:P192)</f>
        <v>0</v>
      </c>
      <c r="Q80" s="170"/>
      <c r="R80" s="171">
        <f>SUM(R81:R192)</f>
        <v>0.051388</v>
      </c>
      <c r="S80" s="170"/>
      <c r="T80" s="172">
        <f>SUM(T81:T192)</f>
        <v>0</v>
      </c>
      <c r="AR80" s="173" t="s">
        <v>138</v>
      </c>
      <c r="AT80" s="174" t="s">
        <v>75</v>
      </c>
      <c r="AU80" s="174" t="s">
        <v>22</v>
      </c>
      <c r="AY80" s="173" t="s">
        <v>123</v>
      </c>
      <c r="BK80" s="175">
        <f>SUM(BK81:BK192)</f>
        <v>0</v>
      </c>
    </row>
    <row r="81" spans="2:65" s="1" customFormat="1" ht="31.5" customHeight="1">
      <c r="B81" s="31"/>
      <c r="C81" s="179" t="s">
        <v>22</v>
      </c>
      <c r="D81" s="179" t="s">
        <v>126</v>
      </c>
      <c r="E81" s="180" t="s">
        <v>411</v>
      </c>
      <c r="F81" s="181" t="s">
        <v>412</v>
      </c>
      <c r="G81" s="182" t="s">
        <v>129</v>
      </c>
      <c r="H81" s="183">
        <v>1</v>
      </c>
      <c r="I81" s="184"/>
      <c r="J81" s="185">
        <f>ROUND(I81*H81,2)</f>
        <v>0</v>
      </c>
      <c r="K81" s="181" t="s">
        <v>130</v>
      </c>
      <c r="L81" s="51"/>
      <c r="M81" s="186" t="s">
        <v>20</v>
      </c>
      <c r="N81" s="187" t="s">
        <v>47</v>
      </c>
      <c r="O81" s="32"/>
      <c r="P81" s="188">
        <f>O81*H81</f>
        <v>0</v>
      </c>
      <c r="Q81" s="188">
        <v>0</v>
      </c>
      <c r="R81" s="188">
        <f>Q81*H81</f>
        <v>0</v>
      </c>
      <c r="S81" s="188">
        <v>0</v>
      </c>
      <c r="T81" s="189">
        <f>S81*H81</f>
        <v>0</v>
      </c>
      <c r="AR81" s="14" t="s">
        <v>326</v>
      </c>
      <c r="AT81" s="14" t="s">
        <v>126</v>
      </c>
      <c r="AU81" s="14" t="s">
        <v>84</v>
      </c>
      <c r="AY81" s="14" t="s">
        <v>123</v>
      </c>
      <c r="BE81" s="190">
        <f>IF(N81="základní",J81,0)</f>
        <v>0</v>
      </c>
      <c r="BF81" s="190">
        <f>IF(N81="snížená",J81,0)</f>
        <v>0</v>
      </c>
      <c r="BG81" s="190">
        <f>IF(N81="zákl. přenesená",J81,0)</f>
        <v>0</v>
      </c>
      <c r="BH81" s="190">
        <f>IF(N81="sníž. přenesená",J81,0)</f>
        <v>0</v>
      </c>
      <c r="BI81" s="190">
        <f>IF(N81="nulová",J81,0)</f>
        <v>0</v>
      </c>
      <c r="BJ81" s="14" t="s">
        <v>22</v>
      </c>
      <c r="BK81" s="190">
        <f>ROUND(I81*H81,2)</f>
        <v>0</v>
      </c>
      <c r="BL81" s="14" t="s">
        <v>326</v>
      </c>
      <c r="BM81" s="14" t="s">
        <v>413</v>
      </c>
    </row>
    <row r="82" spans="2:47" s="1" customFormat="1" ht="40.5">
      <c r="B82" s="31"/>
      <c r="C82" s="53"/>
      <c r="D82" s="201" t="s">
        <v>414</v>
      </c>
      <c r="E82" s="53"/>
      <c r="F82" s="202" t="s">
        <v>415</v>
      </c>
      <c r="G82" s="53"/>
      <c r="H82" s="53"/>
      <c r="I82" s="149"/>
      <c r="J82" s="53"/>
      <c r="K82" s="53"/>
      <c r="L82" s="51"/>
      <c r="M82" s="68"/>
      <c r="N82" s="32"/>
      <c r="O82" s="32"/>
      <c r="P82" s="32"/>
      <c r="Q82" s="32"/>
      <c r="R82" s="32"/>
      <c r="S82" s="32"/>
      <c r="T82" s="69"/>
      <c r="AT82" s="14" t="s">
        <v>414</v>
      </c>
      <c r="AU82" s="14" t="s">
        <v>84</v>
      </c>
    </row>
    <row r="83" spans="2:65" s="1" customFormat="1" ht="22.5" customHeight="1">
      <c r="B83" s="31"/>
      <c r="C83" s="191" t="s">
        <v>84</v>
      </c>
      <c r="D83" s="191" t="s">
        <v>139</v>
      </c>
      <c r="E83" s="192" t="s">
        <v>416</v>
      </c>
      <c r="F83" s="193" t="s">
        <v>417</v>
      </c>
      <c r="G83" s="194" t="s">
        <v>129</v>
      </c>
      <c r="H83" s="195">
        <v>1</v>
      </c>
      <c r="I83" s="196"/>
      <c r="J83" s="197">
        <f>ROUND(I83*H83,2)</f>
        <v>0</v>
      </c>
      <c r="K83" s="193" t="s">
        <v>130</v>
      </c>
      <c r="L83" s="198"/>
      <c r="M83" s="199" t="s">
        <v>20</v>
      </c>
      <c r="N83" s="200" t="s">
        <v>47</v>
      </c>
      <c r="O83" s="32"/>
      <c r="P83" s="188">
        <f>O83*H83</f>
        <v>0</v>
      </c>
      <c r="Q83" s="188">
        <v>4.6E-05</v>
      </c>
      <c r="R83" s="188">
        <f>Q83*H83</f>
        <v>4.6E-05</v>
      </c>
      <c r="S83" s="188">
        <v>0</v>
      </c>
      <c r="T83" s="189">
        <f>S83*H83</f>
        <v>0</v>
      </c>
      <c r="AR83" s="14" t="s">
        <v>185</v>
      </c>
      <c r="AT83" s="14" t="s">
        <v>139</v>
      </c>
      <c r="AU83" s="14" t="s">
        <v>84</v>
      </c>
      <c r="AY83" s="14" t="s">
        <v>123</v>
      </c>
      <c r="BE83" s="190">
        <f>IF(N83="základní",J83,0)</f>
        <v>0</v>
      </c>
      <c r="BF83" s="190">
        <f>IF(N83="snížená",J83,0)</f>
        <v>0</v>
      </c>
      <c r="BG83" s="190">
        <f>IF(N83="zákl. přenesená",J83,0)</f>
        <v>0</v>
      </c>
      <c r="BH83" s="190">
        <f>IF(N83="sníž. přenesená",J83,0)</f>
        <v>0</v>
      </c>
      <c r="BI83" s="190">
        <f>IF(N83="nulová",J83,0)</f>
        <v>0</v>
      </c>
      <c r="BJ83" s="14" t="s">
        <v>22</v>
      </c>
      <c r="BK83" s="190">
        <f>ROUND(I83*H83,2)</f>
        <v>0</v>
      </c>
      <c r="BL83" s="14" t="s">
        <v>185</v>
      </c>
      <c r="BM83" s="14" t="s">
        <v>418</v>
      </c>
    </row>
    <row r="84" spans="2:65" s="1" customFormat="1" ht="22.5" customHeight="1">
      <c r="B84" s="31"/>
      <c r="C84" s="179" t="s">
        <v>138</v>
      </c>
      <c r="D84" s="179" t="s">
        <v>126</v>
      </c>
      <c r="E84" s="180" t="s">
        <v>419</v>
      </c>
      <c r="F84" s="181" t="s">
        <v>420</v>
      </c>
      <c r="G84" s="182" t="s">
        <v>129</v>
      </c>
      <c r="H84" s="183">
        <v>1</v>
      </c>
      <c r="I84" s="184"/>
      <c r="J84" s="185">
        <f>ROUND(I84*H84,2)</f>
        <v>0</v>
      </c>
      <c r="K84" s="181" t="s">
        <v>130</v>
      </c>
      <c r="L84" s="51"/>
      <c r="M84" s="186" t="s">
        <v>20</v>
      </c>
      <c r="N84" s="187" t="s">
        <v>47</v>
      </c>
      <c r="O84" s="32"/>
      <c r="P84" s="188">
        <f>O84*H84</f>
        <v>0</v>
      </c>
      <c r="Q84" s="188">
        <v>0</v>
      </c>
      <c r="R84" s="188">
        <f>Q84*H84</f>
        <v>0</v>
      </c>
      <c r="S84" s="188">
        <v>0</v>
      </c>
      <c r="T84" s="189">
        <f>S84*H84</f>
        <v>0</v>
      </c>
      <c r="AR84" s="14" t="s">
        <v>326</v>
      </c>
      <c r="AT84" s="14" t="s">
        <v>126</v>
      </c>
      <c r="AU84" s="14" t="s">
        <v>84</v>
      </c>
      <c r="AY84" s="14" t="s">
        <v>123</v>
      </c>
      <c r="BE84" s="190">
        <f>IF(N84="základní",J84,0)</f>
        <v>0</v>
      </c>
      <c r="BF84" s="190">
        <f>IF(N84="snížená",J84,0)</f>
        <v>0</v>
      </c>
      <c r="BG84" s="190">
        <f>IF(N84="zákl. přenesená",J84,0)</f>
        <v>0</v>
      </c>
      <c r="BH84" s="190">
        <f>IF(N84="sníž. přenesená",J84,0)</f>
        <v>0</v>
      </c>
      <c r="BI84" s="190">
        <f>IF(N84="nulová",J84,0)</f>
        <v>0</v>
      </c>
      <c r="BJ84" s="14" t="s">
        <v>22</v>
      </c>
      <c r="BK84" s="190">
        <f>ROUND(I84*H84,2)</f>
        <v>0</v>
      </c>
      <c r="BL84" s="14" t="s">
        <v>326</v>
      </c>
      <c r="BM84" s="14" t="s">
        <v>421</v>
      </c>
    </row>
    <row r="85" spans="2:65" s="1" customFormat="1" ht="22.5" customHeight="1">
      <c r="B85" s="31"/>
      <c r="C85" s="179" t="s">
        <v>144</v>
      </c>
      <c r="D85" s="179" t="s">
        <v>126</v>
      </c>
      <c r="E85" s="180" t="s">
        <v>422</v>
      </c>
      <c r="F85" s="181" t="s">
        <v>423</v>
      </c>
      <c r="G85" s="182" t="s">
        <v>129</v>
      </c>
      <c r="H85" s="183">
        <v>1</v>
      </c>
      <c r="I85" s="184"/>
      <c r="J85" s="185">
        <f>ROUND(I85*H85,2)</f>
        <v>0</v>
      </c>
      <c r="K85" s="181" t="s">
        <v>130</v>
      </c>
      <c r="L85" s="51"/>
      <c r="M85" s="186" t="s">
        <v>20</v>
      </c>
      <c r="N85" s="187" t="s">
        <v>47</v>
      </c>
      <c r="O85" s="32"/>
      <c r="P85" s="188">
        <f>O85*H85</f>
        <v>0</v>
      </c>
      <c r="Q85" s="188">
        <v>0</v>
      </c>
      <c r="R85" s="188">
        <f>Q85*H85</f>
        <v>0</v>
      </c>
      <c r="S85" s="188">
        <v>0</v>
      </c>
      <c r="T85" s="189">
        <f>S85*H85</f>
        <v>0</v>
      </c>
      <c r="AR85" s="14" t="s">
        <v>326</v>
      </c>
      <c r="AT85" s="14" t="s">
        <v>126</v>
      </c>
      <c r="AU85" s="14" t="s">
        <v>84</v>
      </c>
      <c r="AY85" s="14" t="s">
        <v>123</v>
      </c>
      <c r="BE85" s="190">
        <f>IF(N85="základní",J85,0)</f>
        <v>0</v>
      </c>
      <c r="BF85" s="190">
        <f>IF(N85="snížená",J85,0)</f>
        <v>0</v>
      </c>
      <c r="BG85" s="190">
        <f>IF(N85="zákl. přenesená",J85,0)</f>
        <v>0</v>
      </c>
      <c r="BH85" s="190">
        <f>IF(N85="sníž. přenesená",J85,0)</f>
        <v>0</v>
      </c>
      <c r="BI85" s="190">
        <f>IF(N85="nulová",J85,0)</f>
        <v>0</v>
      </c>
      <c r="BJ85" s="14" t="s">
        <v>22</v>
      </c>
      <c r="BK85" s="190">
        <f>ROUND(I85*H85,2)</f>
        <v>0</v>
      </c>
      <c r="BL85" s="14" t="s">
        <v>326</v>
      </c>
      <c r="BM85" s="14" t="s">
        <v>424</v>
      </c>
    </row>
    <row r="86" spans="2:65" s="1" customFormat="1" ht="31.5" customHeight="1">
      <c r="B86" s="31"/>
      <c r="C86" s="179" t="s">
        <v>150</v>
      </c>
      <c r="D86" s="179" t="s">
        <v>126</v>
      </c>
      <c r="E86" s="180" t="s">
        <v>425</v>
      </c>
      <c r="F86" s="181" t="s">
        <v>426</v>
      </c>
      <c r="G86" s="182" t="s">
        <v>168</v>
      </c>
      <c r="H86" s="183">
        <v>1</v>
      </c>
      <c r="I86" s="184"/>
      <c r="J86" s="185">
        <f>ROUND(I86*H86,2)</f>
        <v>0</v>
      </c>
      <c r="K86" s="181" t="s">
        <v>130</v>
      </c>
      <c r="L86" s="51"/>
      <c r="M86" s="186" t="s">
        <v>20</v>
      </c>
      <c r="N86" s="187" t="s">
        <v>47</v>
      </c>
      <c r="O86" s="32"/>
      <c r="P86" s="188">
        <f>O86*H86</f>
        <v>0</v>
      </c>
      <c r="Q86" s="188">
        <v>0</v>
      </c>
      <c r="R86" s="188">
        <f>Q86*H86</f>
        <v>0</v>
      </c>
      <c r="S86" s="188">
        <v>0</v>
      </c>
      <c r="T86" s="189">
        <f>S86*H86</f>
        <v>0</v>
      </c>
      <c r="AR86" s="14" t="s">
        <v>326</v>
      </c>
      <c r="AT86" s="14" t="s">
        <v>126</v>
      </c>
      <c r="AU86" s="14" t="s">
        <v>84</v>
      </c>
      <c r="AY86" s="14" t="s">
        <v>123</v>
      </c>
      <c r="BE86" s="190">
        <f>IF(N86="základní",J86,0)</f>
        <v>0</v>
      </c>
      <c r="BF86" s="190">
        <f>IF(N86="snížená",J86,0)</f>
        <v>0</v>
      </c>
      <c r="BG86" s="190">
        <f>IF(N86="zákl. přenesená",J86,0)</f>
        <v>0</v>
      </c>
      <c r="BH86" s="190">
        <f>IF(N86="sníž. přenesená",J86,0)</f>
        <v>0</v>
      </c>
      <c r="BI86" s="190">
        <f>IF(N86="nulová",J86,0)</f>
        <v>0</v>
      </c>
      <c r="BJ86" s="14" t="s">
        <v>22</v>
      </c>
      <c r="BK86" s="190">
        <f>ROUND(I86*H86,2)</f>
        <v>0</v>
      </c>
      <c r="BL86" s="14" t="s">
        <v>326</v>
      </c>
      <c r="BM86" s="14" t="s">
        <v>427</v>
      </c>
    </row>
    <row r="87" spans="2:47" s="1" customFormat="1" ht="40.5">
      <c r="B87" s="31"/>
      <c r="C87" s="53"/>
      <c r="D87" s="201" t="s">
        <v>414</v>
      </c>
      <c r="E87" s="53"/>
      <c r="F87" s="202" t="s">
        <v>428</v>
      </c>
      <c r="G87" s="53"/>
      <c r="H87" s="53"/>
      <c r="I87" s="149"/>
      <c r="J87" s="53"/>
      <c r="K87" s="53"/>
      <c r="L87" s="51"/>
      <c r="M87" s="68"/>
      <c r="N87" s="32"/>
      <c r="O87" s="32"/>
      <c r="P87" s="32"/>
      <c r="Q87" s="32"/>
      <c r="R87" s="32"/>
      <c r="S87" s="32"/>
      <c r="T87" s="69"/>
      <c r="AT87" s="14" t="s">
        <v>414</v>
      </c>
      <c r="AU87" s="14" t="s">
        <v>84</v>
      </c>
    </row>
    <row r="88" spans="2:65" s="1" customFormat="1" ht="22.5" customHeight="1">
      <c r="B88" s="31"/>
      <c r="C88" s="191" t="s">
        <v>155</v>
      </c>
      <c r="D88" s="191" t="s">
        <v>139</v>
      </c>
      <c r="E88" s="192" t="s">
        <v>174</v>
      </c>
      <c r="F88" s="193" t="s">
        <v>175</v>
      </c>
      <c r="G88" s="194" t="s">
        <v>168</v>
      </c>
      <c r="H88" s="195">
        <v>1</v>
      </c>
      <c r="I88" s="196"/>
      <c r="J88" s="197">
        <f>ROUND(I88*H88,2)</f>
        <v>0</v>
      </c>
      <c r="K88" s="193" t="s">
        <v>130</v>
      </c>
      <c r="L88" s="198"/>
      <c r="M88" s="199" t="s">
        <v>20</v>
      </c>
      <c r="N88" s="200" t="s">
        <v>47</v>
      </c>
      <c r="O88" s="32"/>
      <c r="P88" s="188">
        <f>O88*H88</f>
        <v>0</v>
      </c>
      <c r="Q88" s="188">
        <v>0.000308</v>
      </c>
      <c r="R88" s="188">
        <f>Q88*H88</f>
        <v>0.000308</v>
      </c>
      <c r="S88" s="188">
        <v>0</v>
      </c>
      <c r="T88" s="189">
        <f>S88*H88</f>
        <v>0</v>
      </c>
      <c r="AR88" s="14" t="s">
        <v>185</v>
      </c>
      <c r="AT88" s="14" t="s">
        <v>139</v>
      </c>
      <c r="AU88" s="14" t="s">
        <v>84</v>
      </c>
      <c r="AY88" s="14" t="s">
        <v>123</v>
      </c>
      <c r="BE88" s="190">
        <f>IF(N88="základní",J88,0)</f>
        <v>0</v>
      </c>
      <c r="BF88" s="190">
        <f>IF(N88="snížená",J88,0)</f>
        <v>0</v>
      </c>
      <c r="BG88" s="190">
        <f>IF(N88="zákl. přenesená",J88,0)</f>
        <v>0</v>
      </c>
      <c r="BH88" s="190">
        <f>IF(N88="sníž. přenesená",J88,0)</f>
        <v>0</v>
      </c>
      <c r="BI88" s="190">
        <f>IF(N88="nulová",J88,0)</f>
        <v>0</v>
      </c>
      <c r="BJ88" s="14" t="s">
        <v>22</v>
      </c>
      <c r="BK88" s="190">
        <f>ROUND(I88*H88,2)</f>
        <v>0</v>
      </c>
      <c r="BL88" s="14" t="s">
        <v>185</v>
      </c>
      <c r="BM88" s="14" t="s">
        <v>429</v>
      </c>
    </row>
    <row r="89" spans="2:65" s="1" customFormat="1" ht="31.5" customHeight="1">
      <c r="B89" s="31"/>
      <c r="C89" s="179" t="s">
        <v>159</v>
      </c>
      <c r="D89" s="179" t="s">
        <v>126</v>
      </c>
      <c r="E89" s="180" t="s">
        <v>430</v>
      </c>
      <c r="F89" s="181" t="s">
        <v>431</v>
      </c>
      <c r="G89" s="182" t="s">
        <v>168</v>
      </c>
      <c r="H89" s="183">
        <v>1</v>
      </c>
      <c r="I89" s="184"/>
      <c r="J89" s="185">
        <f>ROUND(I89*H89,2)</f>
        <v>0</v>
      </c>
      <c r="K89" s="181" t="s">
        <v>130</v>
      </c>
      <c r="L89" s="51"/>
      <c r="M89" s="186" t="s">
        <v>20</v>
      </c>
      <c r="N89" s="187" t="s">
        <v>47</v>
      </c>
      <c r="O89" s="32"/>
      <c r="P89" s="188">
        <f>O89*H89</f>
        <v>0</v>
      </c>
      <c r="Q89" s="188">
        <v>1E-05</v>
      </c>
      <c r="R89" s="188">
        <f>Q89*H89</f>
        <v>1E-05</v>
      </c>
      <c r="S89" s="188">
        <v>0</v>
      </c>
      <c r="T89" s="189">
        <f>S89*H89</f>
        <v>0</v>
      </c>
      <c r="AR89" s="14" t="s">
        <v>326</v>
      </c>
      <c r="AT89" s="14" t="s">
        <v>126</v>
      </c>
      <c r="AU89" s="14" t="s">
        <v>84</v>
      </c>
      <c r="AY89" s="14" t="s">
        <v>123</v>
      </c>
      <c r="BE89" s="190">
        <f>IF(N89="základní",J89,0)</f>
        <v>0</v>
      </c>
      <c r="BF89" s="190">
        <f>IF(N89="snížená",J89,0)</f>
        <v>0</v>
      </c>
      <c r="BG89" s="190">
        <f>IF(N89="zákl. přenesená",J89,0)</f>
        <v>0</v>
      </c>
      <c r="BH89" s="190">
        <f>IF(N89="sníž. přenesená",J89,0)</f>
        <v>0</v>
      </c>
      <c r="BI89" s="190">
        <f>IF(N89="nulová",J89,0)</f>
        <v>0</v>
      </c>
      <c r="BJ89" s="14" t="s">
        <v>22</v>
      </c>
      <c r="BK89" s="190">
        <f>ROUND(I89*H89,2)</f>
        <v>0</v>
      </c>
      <c r="BL89" s="14" t="s">
        <v>326</v>
      </c>
      <c r="BM89" s="14" t="s">
        <v>432</v>
      </c>
    </row>
    <row r="90" spans="2:47" s="1" customFormat="1" ht="40.5">
      <c r="B90" s="31"/>
      <c r="C90" s="53"/>
      <c r="D90" s="201" t="s">
        <v>414</v>
      </c>
      <c r="E90" s="53"/>
      <c r="F90" s="202" t="s">
        <v>428</v>
      </c>
      <c r="G90" s="53"/>
      <c r="H90" s="53"/>
      <c r="I90" s="149"/>
      <c r="J90" s="53"/>
      <c r="K90" s="53"/>
      <c r="L90" s="51"/>
      <c r="M90" s="68"/>
      <c r="N90" s="32"/>
      <c r="O90" s="32"/>
      <c r="P90" s="32"/>
      <c r="Q90" s="32"/>
      <c r="R90" s="32"/>
      <c r="S90" s="32"/>
      <c r="T90" s="69"/>
      <c r="AT90" s="14" t="s">
        <v>414</v>
      </c>
      <c r="AU90" s="14" t="s">
        <v>84</v>
      </c>
    </row>
    <row r="91" spans="2:65" s="1" customFormat="1" ht="22.5" customHeight="1">
      <c r="B91" s="31"/>
      <c r="C91" s="191" t="s">
        <v>165</v>
      </c>
      <c r="D91" s="191" t="s">
        <v>139</v>
      </c>
      <c r="E91" s="192" t="s">
        <v>433</v>
      </c>
      <c r="F91" s="193" t="s">
        <v>434</v>
      </c>
      <c r="G91" s="194" t="s">
        <v>168</v>
      </c>
      <c r="H91" s="195">
        <v>1</v>
      </c>
      <c r="I91" s="196"/>
      <c r="J91" s="197">
        <f>ROUND(I91*H91,2)</f>
        <v>0</v>
      </c>
      <c r="K91" s="193" t="s">
        <v>130</v>
      </c>
      <c r="L91" s="198"/>
      <c r="M91" s="199" t="s">
        <v>20</v>
      </c>
      <c r="N91" s="200" t="s">
        <v>47</v>
      </c>
      <c r="O91" s="32"/>
      <c r="P91" s="188">
        <f>O91*H91</f>
        <v>0</v>
      </c>
      <c r="Q91" s="188">
        <v>0.000226</v>
      </c>
      <c r="R91" s="188">
        <f>Q91*H91</f>
        <v>0.000226</v>
      </c>
      <c r="S91" s="188">
        <v>0</v>
      </c>
      <c r="T91" s="189">
        <f>S91*H91</f>
        <v>0</v>
      </c>
      <c r="AR91" s="14" t="s">
        <v>185</v>
      </c>
      <c r="AT91" s="14" t="s">
        <v>139</v>
      </c>
      <c r="AU91" s="14" t="s">
        <v>84</v>
      </c>
      <c r="AY91" s="14" t="s">
        <v>123</v>
      </c>
      <c r="BE91" s="190">
        <f>IF(N91="základní",J91,0)</f>
        <v>0</v>
      </c>
      <c r="BF91" s="190">
        <f>IF(N91="snížená",J91,0)</f>
        <v>0</v>
      </c>
      <c r="BG91" s="190">
        <f>IF(N91="zákl. přenesená",J91,0)</f>
        <v>0</v>
      </c>
      <c r="BH91" s="190">
        <f>IF(N91="sníž. přenesená",J91,0)</f>
        <v>0</v>
      </c>
      <c r="BI91" s="190">
        <f>IF(N91="nulová",J91,0)</f>
        <v>0</v>
      </c>
      <c r="BJ91" s="14" t="s">
        <v>22</v>
      </c>
      <c r="BK91" s="190">
        <f>ROUND(I91*H91,2)</f>
        <v>0</v>
      </c>
      <c r="BL91" s="14" t="s">
        <v>185</v>
      </c>
      <c r="BM91" s="14" t="s">
        <v>435</v>
      </c>
    </row>
    <row r="92" spans="2:65" s="1" customFormat="1" ht="31.5" customHeight="1">
      <c r="B92" s="31"/>
      <c r="C92" s="179" t="s">
        <v>170</v>
      </c>
      <c r="D92" s="179" t="s">
        <v>126</v>
      </c>
      <c r="E92" s="180" t="s">
        <v>436</v>
      </c>
      <c r="F92" s="181" t="s">
        <v>437</v>
      </c>
      <c r="G92" s="182" t="s">
        <v>168</v>
      </c>
      <c r="H92" s="183">
        <v>1</v>
      </c>
      <c r="I92" s="184"/>
      <c r="J92" s="185">
        <f>ROUND(I92*H92,2)</f>
        <v>0</v>
      </c>
      <c r="K92" s="181" t="s">
        <v>130</v>
      </c>
      <c r="L92" s="51"/>
      <c r="M92" s="186" t="s">
        <v>20</v>
      </c>
      <c r="N92" s="187" t="s">
        <v>47</v>
      </c>
      <c r="O92" s="32"/>
      <c r="P92" s="188">
        <f>O92*H92</f>
        <v>0</v>
      </c>
      <c r="Q92" s="188">
        <v>0</v>
      </c>
      <c r="R92" s="188">
        <f>Q92*H92</f>
        <v>0</v>
      </c>
      <c r="S92" s="188">
        <v>0</v>
      </c>
      <c r="T92" s="189">
        <f>S92*H92</f>
        <v>0</v>
      </c>
      <c r="AR92" s="14" t="s">
        <v>326</v>
      </c>
      <c r="AT92" s="14" t="s">
        <v>126</v>
      </c>
      <c r="AU92" s="14" t="s">
        <v>84</v>
      </c>
      <c r="AY92" s="14" t="s">
        <v>123</v>
      </c>
      <c r="BE92" s="190">
        <f>IF(N92="základní",J92,0)</f>
        <v>0</v>
      </c>
      <c r="BF92" s="190">
        <f>IF(N92="snížená",J92,0)</f>
        <v>0</v>
      </c>
      <c r="BG92" s="190">
        <f>IF(N92="zákl. přenesená",J92,0)</f>
        <v>0</v>
      </c>
      <c r="BH92" s="190">
        <f>IF(N92="sníž. přenesená",J92,0)</f>
        <v>0</v>
      </c>
      <c r="BI92" s="190">
        <f>IF(N92="nulová",J92,0)</f>
        <v>0</v>
      </c>
      <c r="BJ92" s="14" t="s">
        <v>22</v>
      </c>
      <c r="BK92" s="190">
        <f>ROUND(I92*H92,2)</f>
        <v>0</v>
      </c>
      <c r="BL92" s="14" t="s">
        <v>326</v>
      </c>
      <c r="BM92" s="14" t="s">
        <v>438</v>
      </c>
    </row>
    <row r="93" spans="2:47" s="1" customFormat="1" ht="27">
      <c r="B93" s="31"/>
      <c r="C93" s="53"/>
      <c r="D93" s="201" t="s">
        <v>414</v>
      </c>
      <c r="E93" s="53"/>
      <c r="F93" s="202" t="s">
        <v>439</v>
      </c>
      <c r="G93" s="53"/>
      <c r="H93" s="53"/>
      <c r="I93" s="149"/>
      <c r="J93" s="53"/>
      <c r="K93" s="53"/>
      <c r="L93" s="51"/>
      <c r="M93" s="68"/>
      <c r="N93" s="32"/>
      <c r="O93" s="32"/>
      <c r="P93" s="32"/>
      <c r="Q93" s="32"/>
      <c r="R93" s="32"/>
      <c r="S93" s="32"/>
      <c r="T93" s="69"/>
      <c r="AT93" s="14" t="s">
        <v>414</v>
      </c>
      <c r="AU93" s="14" t="s">
        <v>84</v>
      </c>
    </row>
    <row r="94" spans="2:65" s="1" customFormat="1" ht="22.5" customHeight="1">
      <c r="B94" s="31"/>
      <c r="C94" s="191" t="s">
        <v>27</v>
      </c>
      <c r="D94" s="191" t="s">
        <v>139</v>
      </c>
      <c r="E94" s="192" t="s">
        <v>440</v>
      </c>
      <c r="F94" s="193" t="s">
        <v>441</v>
      </c>
      <c r="G94" s="194" t="s">
        <v>168</v>
      </c>
      <c r="H94" s="195">
        <v>1</v>
      </c>
      <c r="I94" s="196"/>
      <c r="J94" s="197">
        <f>ROUND(I94*H94,2)</f>
        <v>0</v>
      </c>
      <c r="K94" s="193" t="s">
        <v>130</v>
      </c>
      <c r="L94" s="198"/>
      <c r="M94" s="199" t="s">
        <v>20</v>
      </c>
      <c r="N94" s="200" t="s">
        <v>47</v>
      </c>
      <c r="O94" s="32"/>
      <c r="P94" s="188">
        <f>O94*H94</f>
        <v>0</v>
      </c>
      <c r="Q94" s="188">
        <v>0.00225</v>
      </c>
      <c r="R94" s="188">
        <f>Q94*H94</f>
        <v>0.00225</v>
      </c>
      <c r="S94" s="188">
        <v>0</v>
      </c>
      <c r="T94" s="189">
        <f>S94*H94</f>
        <v>0</v>
      </c>
      <c r="AR94" s="14" t="s">
        <v>185</v>
      </c>
      <c r="AT94" s="14" t="s">
        <v>139</v>
      </c>
      <c r="AU94" s="14" t="s">
        <v>84</v>
      </c>
      <c r="AY94" s="14" t="s">
        <v>123</v>
      </c>
      <c r="BE94" s="190">
        <f>IF(N94="základní",J94,0)</f>
        <v>0</v>
      </c>
      <c r="BF94" s="190">
        <f>IF(N94="snížená",J94,0)</f>
        <v>0</v>
      </c>
      <c r="BG94" s="190">
        <f>IF(N94="zákl. přenesená",J94,0)</f>
        <v>0</v>
      </c>
      <c r="BH94" s="190">
        <f>IF(N94="sníž. přenesená",J94,0)</f>
        <v>0</v>
      </c>
      <c r="BI94" s="190">
        <f>IF(N94="nulová",J94,0)</f>
        <v>0</v>
      </c>
      <c r="BJ94" s="14" t="s">
        <v>22</v>
      </c>
      <c r="BK94" s="190">
        <f>ROUND(I94*H94,2)</f>
        <v>0</v>
      </c>
      <c r="BL94" s="14" t="s">
        <v>185</v>
      </c>
      <c r="BM94" s="14" t="s">
        <v>442</v>
      </c>
    </row>
    <row r="95" spans="2:65" s="1" customFormat="1" ht="31.5" customHeight="1">
      <c r="B95" s="31"/>
      <c r="C95" s="179" t="s">
        <v>178</v>
      </c>
      <c r="D95" s="179" t="s">
        <v>126</v>
      </c>
      <c r="E95" s="180" t="s">
        <v>443</v>
      </c>
      <c r="F95" s="181" t="s">
        <v>444</v>
      </c>
      <c r="G95" s="182" t="s">
        <v>168</v>
      </c>
      <c r="H95" s="183">
        <v>1</v>
      </c>
      <c r="I95" s="184"/>
      <c r="J95" s="185">
        <f>ROUND(I95*H95,2)</f>
        <v>0</v>
      </c>
      <c r="K95" s="181" t="s">
        <v>130</v>
      </c>
      <c r="L95" s="51"/>
      <c r="M95" s="186" t="s">
        <v>20</v>
      </c>
      <c r="N95" s="187" t="s">
        <v>47</v>
      </c>
      <c r="O95" s="32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AR95" s="14" t="s">
        <v>326</v>
      </c>
      <c r="AT95" s="14" t="s">
        <v>126</v>
      </c>
      <c r="AU95" s="14" t="s">
        <v>84</v>
      </c>
      <c r="AY95" s="14" t="s">
        <v>123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4" t="s">
        <v>22</v>
      </c>
      <c r="BK95" s="190">
        <f>ROUND(I95*H95,2)</f>
        <v>0</v>
      </c>
      <c r="BL95" s="14" t="s">
        <v>326</v>
      </c>
      <c r="BM95" s="14" t="s">
        <v>445</v>
      </c>
    </row>
    <row r="96" spans="2:47" s="1" customFormat="1" ht="27">
      <c r="B96" s="31"/>
      <c r="C96" s="53"/>
      <c r="D96" s="201" t="s">
        <v>414</v>
      </c>
      <c r="E96" s="53"/>
      <c r="F96" s="202" t="s">
        <v>439</v>
      </c>
      <c r="G96" s="53"/>
      <c r="H96" s="53"/>
      <c r="I96" s="149"/>
      <c r="J96" s="53"/>
      <c r="K96" s="53"/>
      <c r="L96" s="51"/>
      <c r="M96" s="68"/>
      <c r="N96" s="32"/>
      <c r="O96" s="32"/>
      <c r="P96" s="32"/>
      <c r="Q96" s="32"/>
      <c r="R96" s="32"/>
      <c r="S96" s="32"/>
      <c r="T96" s="69"/>
      <c r="AT96" s="14" t="s">
        <v>414</v>
      </c>
      <c r="AU96" s="14" t="s">
        <v>84</v>
      </c>
    </row>
    <row r="97" spans="2:65" s="1" customFormat="1" ht="22.5" customHeight="1">
      <c r="B97" s="31"/>
      <c r="C97" s="191" t="s">
        <v>182</v>
      </c>
      <c r="D97" s="191" t="s">
        <v>139</v>
      </c>
      <c r="E97" s="192" t="s">
        <v>446</v>
      </c>
      <c r="F97" s="193" t="s">
        <v>447</v>
      </c>
      <c r="G97" s="194" t="s">
        <v>129</v>
      </c>
      <c r="H97" s="195">
        <v>1</v>
      </c>
      <c r="I97" s="196"/>
      <c r="J97" s="197">
        <f aca="true" t="shared" si="0" ref="J97:J103">ROUND(I97*H97,2)</f>
        <v>0</v>
      </c>
      <c r="K97" s="193" t="s">
        <v>130</v>
      </c>
      <c r="L97" s="198"/>
      <c r="M97" s="199" t="s">
        <v>20</v>
      </c>
      <c r="N97" s="200" t="s">
        <v>47</v>
      </c>
      <c r="O97" s="32"/>
      <c r="P97" s="188">
        <f aca="true" t="shared" si="1" ref="P97:P103">O97*H97</f>
        <v>0</v>
      </c>
      <c r="Q97" s="188">
        <v>0.00039</v>
      </c>
      <c r="R97" s="188">
        <f aca="true" t="shared" si="2" ref="R97:R103">Q97*H97</f>
        <v>0.00039</v>
      </c>
      <c r="S97" s="188">
        <v>0</v>
      </c>
      <c r="T97" s="189">
        <f aca="true" t="shared" si="3" ref="T97:T103">S97*H97</f>
        <v>0</v>
      </c>
      <c r="AR97" s="14" t="s">
        <v>185</v>
      </c>
      <c r="AT97" s="14" t="s">
        <v>139</v>
      </c>
      <c r="AU97" s="14" t="s">
        <v>84</v>
      </c>
      <c r="AY97" s="14" t="s">
        <v>123</v>
      </c>
      <c r="BE97" s="190">
        <f aca="true" t="shared" si="4" ref="BE97:BE103">IF(N97="základní",J97,0)</f>
        <v>0</v>
      </c>
      <c r="BF97" s="190">
        <f aca="true" t="shared" si="5" ref="BF97:BF103">IF(N97="snížená",J97,0)</f>
        <v>0</v>
      </c>
      <c r="BG97" s="190">
        <f aca="true" t="shared" si="6" ref="BG97:BG103">IF(N97="zákl. přenesená",J97,0)</f>
        <v>0</v>
      </c>
      <c r="BH97" s="190">
        <f aca="true" t="shared" si="7" ref="BH97:BH103">IF(N97="sníž. přenesená",J97,0)</f>
        <v>0</v>
      </c>
      <c r="BI97" s="190">
        <f aca="true" t="shared" si="8" ref="BI97:BI103">IF(N97="nulová",J97,0)</f>
        <v>0</v>
      </c>
      <c r="BJ97" s="14" t="s">
        <v>22</v>
      </c>
      <c r="BK97" s="190">
        <f aca="true" t="shared" si="9" ref="BK97:BK103">ROUND(I97*H97,2)</f>
        <v>0</v>
      </c>
      <c r="BL97" s="14" t="s">
        <v>185</v>
      </c>
      <c r="BM97" s="14" t="s">
        <v>448</v>
      </c>
    </row>
    <row r="98" spans="2:65" s="1" customFormat="1" ht="31.5" customHeight="1">
      <c r="B98" s="31"/>
      <c r="C98" s="179" t="s">
        <v>188</v>
      </c>
      <c r="D98" s="179" t="s">
        <v>126</v>
      </c>
      <c r="E98" s="180" t="s">
        <v>449</v>
      </c>
      <c r="F98" s="181" t="s">
        <v>450</v>
      </c>
      <c r="G98" s="182" t="s">
        <v>129</v>
      </c>
      <c r="H98" s="183">
        <v>1</v>
      </c>
      <c r="I98" s="184"/>
      <c r="J98" s="185">
        <f t="shared" si="0"/>
        <v>0</v>
      </c>
      <c r="K98" s="181" t="s">
        <v>130</v>
      </c>
      <c r="L98" s="51"/>
      <c r="M98" s="186" t="s">
        <v>20</v>
      </c>
      <c r="N98" s="187" t="s">
        <v>47</v>
      </c>
      <c r="O98" s="32"/>
      <c r="P98" s="188">
        <f t="shared" si="1"/>
        <v>0</v>
      </c>
      <c r="Q98" s="188">
        <v>0.0459</v>
      </c>
      <c r="R98" s="188">
        <f t="shared" si="2"/>
        <v>0.0459</v>
      </c>
      <c r="S98" s="188">
        <v>0</v>
      </c>
      <c r="T98" s="189">
        <f t="shared" si="3"/>
        <v>0</v>
      </c>
      <c r="AR98" s="14" t="s">
        <v>326</v>
      </c>
      <c r="AT98" s="14" t="s">
        <v>126</v>
      </c>
      <c r="AU98" s="14" t="s">
        <v>84</v>
      </c>
      <c r="AY98" s="14" t="s">
        <v>123</v>
      </c>
      <c r="BE98" s="190">
        <f t="shared" si="4"/>
        <v>0</v>
      </c>
      <c r="BF98" s="190">
        <f t="shared" si="5"/>
        <v>0</v>
      </c>
      <c r="BG98" s="190">
        <f t="shared" si="6"/>
        <v>0</v>
      </c>
      <c r="BH98" s="190">
        <f t="shared" si="7"/>
        <v>0</v>
      </c>
      <c r="BI98" s="190">
        <f t="shared" si="8"/>
        <v>0</v>
      </c>
      <c r="BJ98" s="14" t="s">
        <v>22</v>
      </c>
      <c r="BK98" s="190">
        <f t="shared" si="9"/>
        <v>0</v>
      </c>
      <c r="BL98" s="14" t="s">
        <v>326</v>
      </c>
      <c r="BM98" s="14" t="s">
        <v>451</v>
      </c>
    </row>
    <row r="99" spans="2:65" s="1" customFormat="1" ht="22.5" customHeight="1">
      <c r="B99" s="31"/>
      <c r="C99" s="179" t="s">
        <v>192</v>
      </c>
      <c r="D99" s="179" t="s">
        <v>126</v>
      </c>
      <c r="E99" s="180" t="s">
        <v>452</v>
      </c>
      <c r="F99" s="181" t="s">
        <v>453</v>
      </c>
      <c r="G99" s="182" t="s">
        <v>129</v>
      </c>
      <c r="H99" s="183">
        <v>1</v>
      </c>
      <c r="I99" s="184"/>
      <c r="J99" s="185">
        <f t="shared" si="0"/>
        <v>0</v>
      </c>
      <c r="K99" s="181" t="s">
        <v>130</v>
      </c>
      <c r="L99" s="51"/>
      <c r="M99" s="186" t="s">
        <v>20</v>
      </c>
      <c r="N99" s="187" t="s">
        <v>47</v>
      </c>
      <c r="O99" s="32"/>
      <c r="P99" s="188">
        <f t="shared" si="1"/>
        <v>0</v>
      </c>
      <c r="Q99" s="188">
        <v>0</v>
      </c>
      <c r="R99" s="188">
        <f t="shared" si="2"/>
        <v>0</v>
      </c>
      <c r="S99" s="188">
        <v>0</v>
      </c>
      <c r="T99" s="189">
        <f t="shared" si="3"/>
        <v>0</v>
      </c>
      <c r="AR99" s="14" t="s">
        <v>326</v>
      </c>
      <c r="AT99" s="14" t="s">
        <v>126</v>
      </c>
      <c r="AU99" s="14" t="s">
        <v>84</v>
      </c>
      <c r="AY99" s="14" t="s">
        <v>123</v>
      </c>
      <c r="BE99" s="190">
        <f t="shared" si="4"/>
        <v>0</v>
      </c>
      <c r="BF99" s="190">
        <f t="shared" si="5"/>
        <v>0</v>
      </c>
      <c r="BG99" s="190">
        <f t="shared" si="6"/>
        <v>0</v>
      </c>
      <c r="BH99" s="190">
        <f t="shared" si="7"/>
        <v>0</v>
      </c>
      <c r="BI99" s="190">
        <f t="shared" si="8"/>
        <v>0</v>
      </c>
      <c r="BJ99" s="14" t="s">
        <v>22</v>
      </c>
      <c r="BK99" s="190">
        <f t="shared" si="9"/>
        <v>0</v>
      </c>
      <c r="BL99" s="14" t="s">
        <v>326</v>
      </c>
      <c r="BM99" s="14" t="s">
        <v>454</v>
      </c>
    </row>
    <row r="100" spans="2:65" s="1" customFormat="1" ht="22.5" customHeight="1">
      <c r="B100" s="31"/>
      <c r="C100" s="179" t="s">
        <v>8</v>
      </c>
      <c r="D100" s="179" t="s">
        <v>126</v>
      </c>
      <c r="E100" s="180" t="s">
        <v>455</v>
      </c>
      <c r="F100" s="181" t="s">
        <v>456</v>
      </c>
      <c r="G100" s="182" t="s">
        <v>129</v>
      </c>
      <c r="H100" s="183">
        <v>1</v>
      </c>
      <c r="I100" s="184"/>
      <c r="J100" s="185">
        <f t="shared" si="0"/>
        <v>0</v>
      </c>
      <c r="K100" s="181" t="s">
        <v>130</v>
      </c>
      <c r="L100" s="51"/>
      <c r="M100" s="186" t="s">
        <v>20</v>
      </c>
      <c r="N100" s="187" t="s">
        <v>47</v>
      </c>
      <c r="O100" s="32"/>
      <c r="P100" s="188">
        <f t="shared" si="1"/>
        <v>0</v>
      </c>
      <c r="Q100" s="188">
        <v>0</v>
      </c>
      <c r="R100" s="188">
        <f t="shared" si="2"/>
        <v>0</v>
      </c>
      <c r="S100" s="188">
        <v>0</v>
      </c>
      <c r="T100" s="189">
        <f t="shared" si="3"/>
        <v>0</v>
      </c>
      <c r="AR100" s="14" t="s">
        <v>326</v>
      </c>
      <c r="AT100" s="14" t="s">
        <v>126</v>
      </c>
      <c r="AU100" s="14" t="s">
        <v>84</v>
      </c>
      <c r="AY100" s="14" t="s">
        <v>123</v>
      </c>
      <c r="BE100" s="190">
        <f t="shared" si="4"/>
        <v>0</v>
      </c>
      <c r="BF100" s="190">
        <f t="shared" si="5"/>
        <v>0</v>
      </c>
      <c r="BG100" s="190">
        <f t="shared" si="6"/>
        <v>0</v>
      </c>
      <c r="BH100" s="190">
        <f t="shared" si="7"/>
        <v>0</v>
      </c>
      <c r="BI100" s="190">
        <f t="shared" si="8"/>
        <v>0</v>
      </c>
      <c r="BJ100" s="14" t="s">
        <v>22</v>
      </c>
      <c r="BK100" s="190">
        <f t="shared" si="9"/>
        <v>0</v>
      </c>
      <c r="BL100" s="14" t="s">
        <v>326</v>
      </c>
      <c r="BM100" s="14" t="s">
        <v>457</v>
      </c>
    </row>
    <row r="101" spans="2:65" s="1" customFormat="1" ht="22.5" customHeight="1">
      <c r="B101" s="31"/>
      <c r="C101" s="179" t="s">
        <v>131</v>
      </c>
      <c r="D101" s="179" t="s">
        <v>126</v>
      </c>
      <c r="E101" s="180" t="s">
        <v>458</v>
      </c>
      <c r="F101" s="181" t="s">
        <v>459</v>
      </c>
      <c r="G101" s="182" t="s">
        <v>129</v>
      </c>
      <c r="H101" s="183">
        <v>1</v>
      </c>
      <c r="I101" s="184"/>
      <c r="J101" s="185">
        <f t="shared" si="0"/>
        <v>0</v>
      </c>
      <c r="K101" s="181" t="s">
        <v>130</v>
      </c>
      <c r="L101" s="51"/>
      <c r="M101" s="186" t="s">
        <v>20</v>
      </c>
      <c r="N101" s="187" t="s">
        <v>47</v>
      </c>
      <c r="O101" s="32"/>
      <c r="P101" s="188">
        <f t="shared" si="1"/>
        <v>0</v>
      </c>
      <c r="Q101" s="188">
        <v>0</v>
      </c>
      <c r="R101" s="188">
        <f t="shared" si="2"/>
        <v>0</v>
      </c>
      <c r="S101" s="188">
        <v>0</v>
      </c>
      <c r="T101" s="189">
        <f t="shared" si="3"/>
        <v>0</v>
      </c>
      <c r="AR101" s="14" t="s">
        <v>326</v>
      </c>
      <c r="AT101" s="14" t="s">
        <v>126</v>
      </c>
      <c r="AU101" s="14" t="s">
        <v>84</v>
      </c>
      <c r="AY101" s="14" t="s">
        <v>123</v>
      </c>
      <c r="BE101" s="190">
        <f t="shared" si="4"/>
        <v>0</v>
      </c>
      <c r="BF101" s="190">
        <f t="shared" si="5"/>
        <v>0</v>
      </c>
      <c r="BG101" s="190">
        <f t="shared" si="6"/>
        <v>0</v>
      </c>
      <c r="BH101" s="190">
        <f t="shared" si="7"/>
        <v>0</v>
      </c>
      <c r="BI101" s="190">
        <f t="shared" si="8"/>
        <v>0</v>
      </c>
      <c r="BJ101" s="14" t="s">
        <v>22</v>
      </c>
      <c r="BK101" s="190">
        <f t="shared" si="9"/>
        <v>0</v>
      </c>
      <c r="BL101" s="14" t="s">
        <v>326</v>
      </c>
      <c r="BM101" s="14" t="s">
        <v>460</v>
      </c>
    </row>
    <row r="102" spans="2:65" s="1" customFormat="1" ht="22.5" customHeight="1">
      <c r="B102" s="31"/>
      <c r="C102" s="179" t="s">
        <v>202</v>
      </c>
      <c r="D102" s="179" t="s">
        <v>126</v>
      </c>
      <c r="E102" s="180" t="s">
        <v>461</v>
      </c>
      <c r="F102" s="181" t="s">
        <v>462</v>
      </c>
      <c r="G102" s="182" t="s">
        <v>129</v>
      </c>
      <c r="H102" s="183">
        <v>1</v>
      </c>
      <c r="I102" s="184"/>
      <c r="J102" s="185">
        <f t="shared" si="0"/>
        <v>0</v>
      </c>
      <c r="K102" s="181" t="s">
        <v>130</v>
      </c>
      <c r="L102" s="51"/>
      <c r="M102" s="186" t="s">
        <v>20</v>
      </c>
      <c r="N102" s="187" t="s">
        <v>47</v>
      </c>
      <c r="O102" s="32"/>
      <c r="P102" s="188">
        <f t="shared" si="1"/>
        <v>0</v>
      </c>
      <c r="Q102" s="188">
        <v>0</v>
      </c>
      <c r="R102" s="188">
        <f t="shared" si="2"/>
        <v>0</v>
      </c>
      <c r="S102" s="188">
        <v>0</v>
      </c>
      <c r="T102" s="189">
        <f t="shared" si="3"/>
        <v>0</v>
      </c>
      <c r="AR102" s="14" t="s">
        <v>326</v>
      </c>
      <c r="AT102" s="14" t="s">
        <v>126</v>
      </c>
      <c r="AU102" s="14" t="s">
        <v>84</v>
      </c>
      <c r="AY102" s="14" t="s">
        <v>123</v>
      </c>
      <c r="BE102" s="190">
        <f t="shared" si="4"/>
        <v>0</v>
      </c>
      <c r="BF102" s="190">
        <f t="shared" si="5"/>
        <v>0</v>
      </c>
      <c r="BG102" s="190">
        <f t="shared" si="6"/>
        <v>0</v>
      </c>
      <c r="BH102" s="190">
        <f t="shared" si="7"/>
        <v>0</v>
      </c>
      <c r="BI102" s="190">
        <f t="shared" si="8"/>
        <v>0</v>
      </c>
      <c r="BJ102" s="14" t="s">
        <v>22</v>
      </c>
      <c r="BK102" s="190">
        <f t="shared" si="9"/>
        <v>0</v>
      </c>
      <c r="BL102" s="14" t="s">
        <v>326</v>
      </c>
      <c r="BM102" s="14" t="s">
        <v>463</v>
      </c>
    </row>
    <row r="103" spans="2:65" s="1" customFormat="1" ht="31.5" customHeight="1">
      <c r="B103" s="31"/>
      <c r="C103" s="179" t="s">
        <v>206</v>
      </c>
      <c r="D103" s="179" t="s">
        <v>126</v>
      </c>
      <c r="E103" s="180" t="s">
        <v>464</v>
      </c>
      <c r="F103" s="181" t="s">
        <v>465</v>
      </c>
      <c r="G103" s="182" t="s">
        <v>129</v>
      </c>
      <c r="H103" s="183">
        <v>1</v>
      </c>
      <c r="I103" s="184"/>
      <c r="J103" s="185">
        <f t="shared" si="0"/>
        <v>0</v>
      </c>
      <c r="K103" s="181" t="s">
        <v>130</v>
      </c>
      <c r="L103" s="51"/>
      <c r="M103" s="186" t="s">
        <v>20</v>
      </c>
      <c r="N103" s="187" t="s">
        <v>47</v>
      </c>
      <c r="O103" s="32"/>
      <c r="P103" s="188">
        <f t="shared" si="1"/>
        <v>0</v>
      </c>
      <c r="Q103" s="188">
        <v>0</v>
      </c>
      <c r="R103" s="188">
        <f t="shared" si="2"/>
        <v>0</v>
      </c>
      <c r="S103" s="188">
        <v>0</v>
      </c>
      <c r="T103" s="189">
        <f t="shared" si="3"/>
        <v>0</v>
      </c>
      <c r="AR103" s="14" t="s">
        <v>326</v>
      </c>
      <c r="AT103" s="14" t="s">
        <v>126</v>
      </c>
      <c r="AU103" s="14" t="s">
        <v>84</v>
      </c>
      <c r="AY103" s="14" t="s">
        <v>123</v>
      </c>
      <c r="BE103" s="190">
        <f t="shared" si="4"/>
        <v>0</v>
      </c>
      <c r="BF103" s="190">
        <f t="shared" si="5"/>
        <v>0</v>
      </c>
      <c r="BG103" s="190">
        <f t="shared" si="6"/>
        <v>0</v>
      </c>
      <c r="BH103" s="190">
        <f t="shared" si="7"/>
        <v>0</v>
      </c>
      <c r="BI103" s="190">
        <f t="shared" si="8"/>
        <v>0</v>
      </c>
      <c r="BJ103" s="14" t="s">
        <v>22</v>
      </c>
      <c r="BK103" s="190">
        <f t="shared" si="9"/>
        <v>0</v>
      </c>
      <c r="BL103" s="14" t="s">
        <v>326</v>
      </c>
      <c r="BM103" s="14" t="s">
        <v>466</v>
      </c>
    </row>
    <row r="104" spans="2:47" s="1" customFormat="1" ht="27">
      <c r="B104" s="31"/>
      <c r="C104" s="53"/>
      <c r="D104" s="201" t="s">
        <v>414</v>
      </c>
      <c r="E104" s="53"/>
      <c r="F104" s="202" t="s">
        <v>467</v>
      </c>
      <c r="G104" s="53"/>
      <c r="H104" s="53"/>
      <c r="I104" s="149"/>
      <c r="J104" s="53"/>
      <c r="K104" s="53"/>
      <c r="L104" s="51"/>
      <c r="M104" s="68"/>
      <c r="N104" s="32"/>
      <c r="O104" s="32"/>
      <c r="P104" s="32"/>
      <c r="Q104" s="32"/>
      <c r="R104" s="32"/>
      <c r="S104" s="32"/>
      <c r="T104" s="69"/>
      <c r="AT104" s="14" t="s">
        <v>414</v>
      </c>
      <c r="AU104" s="14" t="s">
        <v>84</v>
      </c>
    </row>
    <row r="105" spans="2:65" s="1" customFormat="1" ht="22.5" customHeight="1">
      <c r="B105" s="31"/>
      <c r="C105" s="191" t="s">
        <v>211</v>
      </c>
      <c r="D105" s="191" t="s">
        <v>139</v>
      </c>
      <c r="E105" s="192" t="s">
        <v>468</v>
      </c>
      <c r="F105" s="193" t="s">
        <v>469</v>
      </c>
      <c r="G105" s="194" t="s">
        <v>470</v>
      </c>
      <c r="H105" s="195">
        <v>1</v>
      </c>
      <c r="I105" s="196"/>
      <c r="J105" s="197">
        <f>ROUND(I105*H105,2)</f>
        <v>0</v>
      </c>
      <c r="K105" s="193" t="s">
        <v>130</v>
      </c>
      <c r="L105" s="198"/>
      <c r="M105" s="199" t="s">
        <v>20</v>
      </c>
      <c r="N105" s="200" t="s">
        <v>47</v>
      </c>
      <c r="O105" s="32"/>
      <c r="P105" s="188">
        <f>O105*H105</f>
        <v>0</v>
      </c>
      <c r="Q105" s="188">
        <v>0.0015</v>
      </c>
      <c r="R105" s="188">
        <f>Q105*H105</f>
        <v>0.0015</v>
      </c>
      <c r="S105" s="188">
        <v>0</v>
      </c>
      <c r="T105" s="189">
        <f>S105*H105</f>
        <v>0</v>
      </c>
      <c r="AR105" s="14" t="s">
        <v>185</v>
      </c>
      <c r="AT105" s="14" t="s">
        <v>139</v>
      </c>
      <c r="AU105" s="14" t="s">
        <v>84</v>
      </c>
      <c r="AY105" s="14" t="s">
        <v>123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4" t="s">
        <v>22</v>
      </c>
      <c r="BK105" s="190">
        <f>ROUND(I105*H105,2)</f>
        <v>0</v>
      </c>
      <c r="BL105" s="14" t="s">
        <v>185</v>
      </c>
      <c r="BM105" s="14" t="s">
        <v>471</v>
      </c>
    </row>
    <row r="106" spans="2:65" s="1" customFormat="1" ht="44.25" customHeight="1">
      <c r="B106" s="31"/>
      <c r="C106" s="179" t="s">
        <v>217</v>
      </c>
      <c r="D106" s="179" t="s">
        <v>126</v>
      </c>
      <c r="E106" s="180" t="s">
        <v>472</v>
      </c>
      <c r="F106" s="181" t="s">
        <v>473</v>
      </c>
      <c r="G106" s="182" t="s">
        <v>168</v>
      </c>
      <c r="H106" s="183">
        <v>1</v>
      </c>
      <c r="I106" s="184"/>
      <c r="J106" s="185">
        <f>ROUND(I106*H106,2)</f>
        <v>0</v>
      </c>
      <c r="K106" s="181" t="s">
        <v>130</v>
      </c>
      <c r="L106" s="51"/>
      <c r="M106" s="186" t="s">
        <v>20</v>
      </c>
      <c r="N106" s="187" t="s">
        <v>47</v>
      </c>
      <c r="O106" s="32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AR106" s="14" t="s">
        <v>326</v>
      </c>
      <c r="AT106" s="14" t="s">
        <v>126</v>
      </c>
      <c r="AU106" s="14" t="s">
        <v>84</v>
      </c>
      <c r="AY106" s="14" t="s">
        <v>123</v>
      </c>
      <c r="BE106" s="190">
        <f>IF(N106="základní",J106,0)</f>
        <v>0</v>
      </c>
      <c r="BF106" s="190">
        <f>IF(N106="snížená",J106,0)</f>
        <v>0</v>
      </c>
      <c r="BG106" s="190">
        <f>IF(N106="zákl. přenesená",J106,0)</f>
        <v>0</v>
      </c>
      <c r="BH106" s="190">
        <f>IF(N106="sníž. přenesená",J106,0)</f>
        <v>0</v>
      </c>
      <c r="BI106" s="190">
        <f>IF(N106="nulová",J106,0)</f>
        <v>0</v>
      </c>
      <c r="BJ106" s="14" t="s">
        <v>22</v>
      </c>
      <c r="BK106" s="190">
        <f>ROUND(I106*H106,2)</f>
        <v>0</v>
      </c>
      <c r="BL106" s="14" t="s">
        <v>326</v>
      </c>
      <c r="BM106" s="14" t="s">
        <v>474</v>
      </c>
    </row>
    <row r="107" spans="2:47" s="1" customFormat="1" ht="27">
      <c r="B107" s="31"/>
      <c r="C107" s="53"/>
      <c r="D107" s="201" t="s">
        <v>414</v>
      </c>
      <c r="E107" s="53"/>
      <c r="F107" s="202" t="s">
        <v>475</v>
      </c>
      <c r="G107" s="53"/>
      <c r="H107" s="53"/>
      <c r="I107" s="149"/>
      <c r="J107" s="53"/>
      <c r="K107" s="53"/>
      <c r="L107" s="51"/>
      <c r="M107" s="68"/>
      <c r="N107" s="32"/>
      <c r="O107" s="32"/>
      <c r="P107" s="32"/>
      <c r="Q107" s="32"/>
      <c r="R107" s="32"/>
      <c r="S107" s="32"/>
      <c r="T107" s="69"/>
      <c r="AT107" s="14" t="s">
        <v>414</v>
      </c>
      <c r="AU107" s="14" t="s">
        <v>84</v>
      </c>
    </row>
    <row r="108" spans="2:65" s="1" customFormat="1" ht="22.5" customHeight="1">
      <c r="B108" s="31"/>
      <c r="C108" s="191" t="s">
        <v>7</v>
      </c>
      <c r="D108" s="191" t="s">
        <v>139</v>
      </c>
      <c r="E108" s="192" t="s">
        <v>476</v>
      </c>
      <c r="F108" s="193" t="s">
        <v>477</v>
      </c>
      <c r="G108" s="194" t="s">
        <v>168</v>
      </c>
      <c r="H108" s="195">
        <v>1</v>
      </c>
      <c r="I108" s="196"/>
      <c r="J108" s="197">
        <f>ROUND(I108*H108,2)</f>
        <v>0</v>
      </c>
      <c r="K108" s="193" t="s">
        <v>130</v>
      </c>
      <c r="L108" s="198"/>
      <c r="M108" s="199" t="s">
        <v>20</v>
      </c>
      <c r="N108" s="200" t="s">
        <v>47</v>
      </c>
      <c r="O108" s="32"/>
      <c r="P108" s="188">
        <f>O108*H108</f>
        <v>0</v>
      </c>
      <c r="Q108" s="188">
        <v>6.5E-05</v>
      </c>
      <c r="R108" s="188">
        <f>Q108*H108</f>
        <v>6.5E-05</v>
      </c>
      <c r="S108" s="188">
        <v>0</v>
      </c>
      <c r="T108" s="189">
        <f>S108*H108</f>
        <v>0</v>
      </c>
      <c r="AR108" s="14" t="s">
        <v>185</v>
      </c>
      <c r="AT108" s="14" t="s">
        <v>139</v>
      </c>
      <c r="AU108" s="14" t="s">
        <v>84</v>
      </c>
      <c r="AY108" s="14" t="s">
        <v>123</v>
      </c>
      <c r="BE108" s="190">
        <f>IF(N108="základní",J108,0)</f>
        <v>0</v>
      </c>
      <c r="BF108" s="190">
        <f>IF(N108="snížená",J108,0)</f>
        <v>0</v>
      </c>
      <c r="BG108" s="190">
        <f>IF(N108="zákl. přenesená",J108,0)</f>
        <v>0</v>
      </c>
      <c r="BH108" s="190">
        <f>IF(N108="sníž. přenesená",J108,0)</f>
        <v>0</v>
      </c>
      <c r="BI108" s="190">
        <f>IF(N108="nulová",J108,0)</f>
        <v>0</v>
      </c>
      <c r="BJ108" s="14" t="s">
        <v>22</v>
      </c>
      <c r="BK108" s="190">
        <f>ROUND(I108*H108,2)</f>
        <v>0</v>
      </c>
      <c r="BL108" s="14" t="s">
        <v>185</v>
      </c>
      <c r="BM108" s="14" t="s">
        <v>478</v>
      </c>
    </row>
    <row r="109" spans="2:65" s="1" customFormat="1" ht="22.5" customHeight="1">
      <c r="B109" s="31"/>
      <c r="C109" s="179" t="s">
        <v>225</v>
      </c>
      <c r="D109" s="179" t="s">
        <v>126</v>
      </c>
      <c r="E109" s="180" t="s">
        <v>479</v>
      </c>
      <c r="F109" s="181" t="s">
        <v>480</v>
      </c>
      <c r="G109" s="182" t="s">
        <v>129</v>
      </c>
      <c r="H109" s="183">
        <v>1</v>
      </c>
      <c r="I109" s="184"/>
      <c r="J109" s="185">
        <f>ROUND(I109*H109,2)</f>
        <v>0</v>
      </c>
      <c r="K109" s="181" t="s">
        <v>130</v>
      </c>
      <c r="L109" s="51"/>
      <c r="M109" s="186" t="s">
        <v>20</v>
      </c>
      <c r="N109" s="187" t="s">
        <v>47</v>
      </c>
      <c r="O109" s="32"/>
      <c r="P109" s="188">
        <f>O109*H109</f>
        <v>0</v>
      </c>
      <c r="Q109" s="188">
        <v>0</v>
      </c>
      <c r="R109" s="188">
        <f>Q109*H109</f>
        <v>0</v>
      </c>
      <c r="S109" s="188">
        <v>0</v>
      </c>
      <c r="T109" s="189">
        <f>S109*H109</f>
        <v>0</v>
      </c>
      <c r="AR109" s="14" t="s">
        <v>326</v>
      </c>
      <c r="AT109" s="14" t="s">
        <v>126</v>
      </c>
      <c r="AU109" s="14" t="s">
        <v>84</v>
      </c>
      <c r="AY109" s="14" t="s">
        <v>123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4" t="s">
        <v>22</v>
      </c>
      <c r="BK109" s="190">
        <f>ROUND(I109*H109,2)</f>
        <v>0</v>
      </c>
      <c r="BL109" s="14" t="s">
        <v>326</v>
      </c>
      <c r="BM109" s="14" t="s">
        <v>481</v>
      </c>
    </row>
    <row r="110" spans="2:65" s="1" customFormat="1" ht="44.25" customHeight="1">
      <c r="B110" s="31"/>
      <c r="C110" s="179" t="s">
        <v>229</v>
      </c>
      <c r="D110" s="179" t="s">
        <v>126</v>
      </c>
      <c r="E110" s="180" t="s">
        <v>482</v>
      </c>
      <c r="F110" s="181" t="s">
        <v>483</v>
      </c>
      <c r="G110" s="182" t="s">
        <v>168</v>
      </c>
      <c r="H110" s="183">
        <v>1</v>
      </c>
      <c r="I110" s="184"/>
      <c r="J110" s="185">
        <f>ROUND(I110*H110,2)</f>
        <v>0</v>
      </c>
      <c r="K110" s="181" t="s">
        <v>130</v>
      </c>
      <c r="L110" s="51"/>
      <c r="M110" s="186" t="s">
        <v>20</v>
      </c>
      <c r="N110" s="187" t="s">
        <v>47</v>
      </c>
      <c r="O110" s="32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AR110" s="14" t="s">
        <v>326</v>
      </c>
      <c r="AT110" s="14" t="s">
        <v>126</v>
      </c>
      <c r="AU110" s="14" t="s">
        <v>84</v>
      </c>
      <c r="AY110" s="14" t="s">
        <v>123</v>
      </c>
      <c r="BE110" s="190">
        <f>IF(N110="základní",J110,0)</f>
        <v>0</v>
      </c>
      <c r="BF110" s="190">
        <f>IF(N110="snížená",J110,0)</f>
        <v>0</v>
      </c>
      <c r="BG110" s="190">
        <f>IF(N110="zákl. přenesená",J110,0)</f>
        <v>0</v>
      </c>
      <c r="BH110" s="190">
        <f>IF(N110="sníž. přenesená",J110,0)</f>
        <v>0</v>
      </c>
      <c r="BI110" s="190">
        <f>IF(N110="nulová",J110,0)</f>
        <v>0</v>
      </c>
      <c r="BJ110" s="14" t="s">
        <v>22</v>
      </c>
      <c r="BK110" s="190">
        <f>ROUND(I110*H110,2)</f>
        <v>0</v>
      </c>
      <c r="BL110" s="14" t="s">
        <v>326</v>
      </c>
      <c r="BM110" s="14" t="s">
        <v>484</v>
      </c>
    </row>
    <row r="111" spans="2:47" s="1" customFormat="1" ht="40.5">
      <c r="B111" s="31"/>
      <c r="C111" s="53"/>
      <c r="D111" s="201" t="s">
        <v>414</v>
      </c>
      <c r="E111" s="53"/>
      <c r="F111" s="202" t="s">
        <v>485</v>
      </c>
      <c r="G111" s="53"/>
      <c r="H111" s="53"/>
      <c r="I111" s="149"/>
      <c r="J111" s="53"/>
      <c r="K111" s="53"/>
      <c r="L111" s="51"/>
      <c r="M111" s="68"/>
      <c r="N111" s="32"/>
      <c r="O111" s="32"/>
      <c r="P111" s="32"/>
      <c r="Q111" s="32"/>
      <c r="R111" s="32"/>
      <c r="S111" s="32"/>
      <c r="T111" s="69"/>
      <c r="AT111" s="14" t="s">
        <v>414</v>
      </c>
      <c r="AU111" s="14" t="s">
        <v>84</v>
      </c>
    </row>
    <row r="112" spans="2:65" s="1" customFormat="1" ht="22.5" customHeight="1">
      <c r="B112" s="31"/>
      <c r="C112" s="191" t="s">
        <v>236</v>
      </c>
      <c r="D112" s="191" t="s">
        <v>139</v>
      </c>
      <c r="E112" s="192" t="s">
        <v>486</v>
      </c>
      <c r="F112" s="193" t="s">
        <v>487</v>
      </c>
      <c r="G112" s="194" t="s">
        <v>168</v>
      </c>
      <c r="H112" s="195">
        <v>1</v>
      </c>
      <c r="I112" s="196"/>
      <c r="J112" s="197">
        <f>ROUND(I112*H112,2)</f>
        <v>0</v>
      </c>
      <c r="K112" s="193" t="s">
        <v>130</v>
      </c>
      <c r="L112" s="198"/>
      <c r="M112" s="199" t="s">
        <v>20</v>
      </c>
      <c r="N112" s="200" t="s">
        <v>47</v>
      </c>
      <c r="O112" s="32"/>
      <c r="P112" s="188">
        <f>O112*H112</f>
        <v>0</v>
      </c>
      <c r="Q112" s="188">
        <v>3.5E-05</v>
      </c>
      <c r="R112" s="188">
        <f>Q112*H112</f>
        <v>3.5E-05</v>
      </c>
      <c r="S112" s="188">
        <v>0</v>
      </c>
      <c r="T112" s="189">
        <f>S112*H112</f>
        <v>0</v>
      </c>
      <c r="AR112" s="14" t="s">
        <v>185</v>
      </c>
      <c r="AT112" s="14" t="s">
        <v>139</v>
      </c>
      <c r="AU112" s="14" t="s">
        <v>84</v>
      </c>
      <c r="AY112" s="14" t="s">
        <v>123</v>
      </c>
      <c r="BE112" s="190">
        <f>IF(N112="základní",J112,0)</f>
        <v>0</v>
      </c>
      <c r="BF112" s="190">
        <f>IF(N112="snížená",J112,0)</f>
        <v>0</v>
      </c>
      <c r="BG112" s="190">
        <f>IF(N112="zákl. přenesená",J112,0)</f>
        <v>0</v>
      </c>
      <c r="BH112" s="190">
        <f>IF(N112="sníž. přenesená",J112,0)</f>
        <v>0</v>
      </c>
      <c r="BI112" s="190">
        <f>IF(N112="nulová",J112,0)</f>
        <v>0</v>
      </c>
      <c r="BJ112" s="14" t="s">
        <v>22</v>
      </c>
      <c r="BK112" s="190">
        <f>ROUND(I112*H112,2)</f>
        <v>0</v>
      </c>
      <c r="BL112" s="14" t="s">
        <v>185</v>
      </c>
      <c r="BM112" s="14" t="s">
        <v>488</v>
      </c>
    </row>
    <row r="113" spans="2:65" s="1" customFormat="1" ht="44.25" customHeight="1">
      <c r="B113" s="31"/>
      <c r="C113" s="179" t="s">
        <v>240</v>
      </c>
      <c r="D113" s="179" t="s">
        <v>126</v>
      </c>
      <c r="E113" s="180" t="s">
        <v>489</v>
      </c>
      <c r="F113" s="181" t="s">
        <v>490</v>
      </c>
      <c r="G113" s="182" t="s">
        <v>168</v>
      </c>
      <c r="H113" s="183">
        <v>1</v>
      </c>
      <c r="I113" s="184"/>
      <c r="J113" s="185">
        <f>ROUND(I113*H113,2)</f>
        <v>0</v>
      </c>
      <c r="K113" s="181" t="s">
        <v>130</v>
      </c>
      <c r="L113" s="51"/>
      <c r="M113" s="186" t="s">
        <v>20</v>
      </c>
      <c r="N113" s="187" t="s">
        <v>47</v>
      </c>
      <c r="O113" s="32"/>
      <c r="P113" s="188">
        <f>O113*H113</f>
        <v>0</v>
      </c>
      <c r="Q113" s="188">
        <v>0</v>
      </c>
      <c r="R113" s="188">
        <f>Q113*H113</f>
        <v>0</v>
      </c>
      <c r="S113" s="188">
        <v>0</v>
      </c>
      <c r="T113" s="189">
        <f>S113*H113</f>
        <v>0</v>
      </c>
      <c r="AR113" s="14" t="s">
        <v>326</v>
      </c>
      <c r="AT113" s="14" t="s">
        <v>126</v>
      </c>
      <c r="AU113" s="14" t="s">
        <v>84</v>
      </c>
      <c r="AY113" s="14" t="s">
        <v>123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4" t="s">
        <v>22</v>
      </c>
      <c r="BK113" s="190">
        <f>ROUND(I113*H113,2)</f>
        <v>0</v>
      </c>
      <c r="BL113" s="14" t="s">
        <v>326</v>
      </c>
      <c r="BM113" s="14" t="s">
        <v>491</v>
      </c>
    </row>
    <row r="114" spans="2:47" s="1" customFormat="1" ht="27">
      <c r="B114" s="31"/>
      <c r="C114" s="53"/>
      <c r="D114" s="201" t="s">
        <v>414</v>
      </c>
      <c r="E114" s="53"/>
      <c r="F114" s="202" t="s">
        <v>492</v>
      </c>
      <c r="G114" s="53"/>
      <c r="H114" s="53"/>
      <c r="I114" s="149"/>
      <c r="J114" s="53"/>
      <c r="K114" s="53"/>
      <c r="L114" s="51"/>
      <c r="M114" s="68"/>
      <c r="N114" s="32"/>
      <c r="O114" s="32"/>
      <c r="P114" s="32"/>
      <c r="Q114" s="32"/>
      <c r="R114" s="32"/>
      <c r="S114" s="32"/>
      <c r="T114" s="69"/>
      <c r="AT114" s="14" t="s">
        <v>414</v>
      </c>
      <c r="AU114" s="14" t="s">
        <v>84</v>
      </c>
    </row>
    <row r="115" spans="2:65" s="1" customFormat="1" ht="22.5" customHeight="1">
      <c r="B115" s="31"/>
      <c r="C115" s="191" t="s">
        <v>244</v>
      </c>
      <c r="D115" s="191" t="s">
        <v>139</v>
      </c>
      <c r="E115" s="192" t="s">
        <v>493</v>
      </c>
      <c r="F115" s="193" t="s">
        <v>494</v>
      </c>
      <c r="G115" s="194" t="s">
        <v>168</v>
      </c>
      <c r="H115" s="195">
        <v>1</v>
      </c>
      <c r="I115" s="196"/>
      <c r="J115" s="197">
        <f>ROUND(I115*H115,2)</f>
        <v>0</v>
      </c>
      <c r="K115" s="193" t="s">
        <v>130</v>
      </c>
      <c r="L115" s="198"/>
      <c r="M115" s="199" t="s">
        <v>20</v>
      </c>
      <c r="N115" s="200" t="s">
        <v>47</v>
      </c>
      <c r="O115" s="32"/>
      <c r="P115" s="188">
        <f>O115*H115</f>
        <v>0</v>
      </c>
      <c r="Q115" s="188">
        <v>0.000205</v>
      </c>
      <c r="R115" s="188">
        <f>Q115*H115</f>
        <v>0.000205</v>
      </c>
      <c r="S115" s="188">
        <v>0</v>
      </c>
      <c r="T115" s="189">
        <f>S115*H115</f>
        <v>0</v>
      </c>
      <c r="AR115" s="14" t="s">
        <v>185</v>
      </c>
      <c r="AT115" s="14" t="s">
        <v>139</v>
      </c>
      <c r="AU115" s="14" t="s">
        <v>84</v>
      </c>
      <c r="AY115" s="14" t="s">
        <v>123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4" t="s">
        <v>22</v>
      </c>
      <c r="BK115" s="190">
        <f>ROUND(I115*H115,2)</f>
        <v>0</v>
      </c>
      <c r="BL115" s="14" t="s">
        <v>185</v>
      </c>
      <c r="BM115" s="14" t="s">
        <v>495</v>
      </c>
    </row>
    <row r="116" spans="2:65" s="1" customFormat="1" ht="31.5" customHeight="1">
      <c r="B116" s="31"/>
      <c r="C116" s="179" t="s">
        <v>248</v>
      </c>
      <c r="D116" s="179" t="s">
        <v>126</v>
      </c>
      <c r="E116" s="180" t="s">
        <v>496</v>
      </c>
      <c r="F116" s="181" t="s">
        <v>497</v>
      </c>
      <c r="G116" s="182" t="s">
        <v>168</v>
      </c>
      <c r="H116" s="183">
        <v>1</v>
      </c>
      <c r="I116" s="184"/>
      <c r="J116" s="185">
        <f>ROUND(I116*H116,2)</f>
        <v>0</v>
      </c>
      <c r="K116" s="181" t="s">
        <v>130</v>
      </c>
      <c r="L116" s="51"/>
      <c r="M116" s="186" t="s">
        <v>20</v>
      </c>
      <c r="N116" s="187" t="s">
        <v>47</v>
      </c>
      <c r="O116" s="32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AR116" s="14" t="s">
        <v>326</v>
      </c>
      <c r="AT116" s="14" t="s">
        <v>126</v>
      </c>
      <c r="AU116" s="14" t="s">
        <v>84</v>
      </c>
      <c r="AY116" s="14" t="s">
        <v>123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4" t="s">
        <v>22</v>
      </c>
      <c r="BK116" s="190">
        <f>ROUND(I116*H116,2)</f>
        <v>0</v>
      </c>
      <c r="BL116" s="14" t="s">
        <v>326</v>
      </c>
      <c r="BM116" s="14" t="s">
        <v>498</v>
      </c>
    </row>
    <row r="117" spans="2:47" s="1" customFormat="1" ht="27">
      <c r="B117" s="31"/>
      <c r="C117" s="53"/>
      <c r="D117" s="201" t="s">
        <v>414</v>
      </c>
      <c r="E117" s="53"/>
      <c r="F117" s="202" t="s">
        <v>499</v>
      </c>
      <c r="G117" s="53"/>
      <c r="H117" s="53"/>
      <c r="I117" s="149"/>
      <c r="J117" s="53"/>
      <c r="K117" s="53"/>
      <c r="L117" s="51"/>
      <c r="M117" s="68"/>
      <c r="N117" s="32"/>
      <c r="O117" s="32"/>
      <c r="P117" s="32"/>
      <c r="Q117" s="32"/>
      <c r="R117" s="32"/>
      <c r="S117" s="32"/>
      <c r="T117" s="69"/>
      <c r="AT117" s="14" t="s">
        <v>414</v>
      </c>
      <c r="AU117" s="14" t="s">
        <v>84</v>
      </c>
    </row>
    <row r="118" spans="2:65" s="1" customFormat="1" ht="22.5" customHeight="1">
      <c r="B118" s="31"/>
      <c r="C118" s="191" t="s">
        <v>252</v>
      </c>
      <c r="D118" s="191" t="s">
        <v>139</v>
      </c>
      <c r="E118" s="192" t="s">
        <v>500</v>
      </c>
      <c r="F118" s="193" t="s">
        <v>501</v>
      </c>
      <c r="G118" s="194" t="s">
        <v>168</v>
      </c>
      <c r="H118" s="195">
        <v>1</v>
      </c>
      <c r="I118" s="196"/>
      <c r="J118" s="197">
        <f>ROUND(I118*H118,2)</f>
        <v>0</v>
      </c>
      <c r="K118" s="193" t="s">
        <v>130</v>
      </c>
      <c r="L118" s="198"/>
      <c r="M118" s="199" t="s">
        <v>20</v>
      </c>
      <c r="N118" s="200" t="s">
        <v>47</v>
      </c>
      <c r="O118" s="32"/>
      <c r="P118" s="188">
        <f>O118*H118</f>
        <v>0</v>
      </c>
      <c r="Q118" s="188">
        <v>4.5E-05</v>
      </c>
      <c r="R118" s="188">
        <f>Q118*H118</f>
        <v>4.5E-05</v>
      </c>
      <c r="S118" s="188">
        <v>0</v>
      </c>
      <c r="T118" s="189">
        <f>S118*H118</f>
        <v>0</v>
      </c>
      <c r="AR118" s="14" t="s">
        <v>185</v>
      </c>
      <c r="AT118" s="14" t="s">
        <v>139</v>
      </c>
      <c r="AU118" s="14" t="s">
        <v>84</v>
      </c>
      <c r="AY118" s="14" t="s">
        <v>123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4" t="s">
        <v>22</v>
      </c>
      <c r="BK118" s="190">
        <f>ROUND(I118*H118,2)</f>
        <v>0</v>
      </c>
      <c r="BL118" s="14" t="s">
        <v>185</v>
      </c>
      <c r="BM118" s="14" t="s">
        <v>502</v>
      </c>
    </row>
    <row r="119" spans="2:65" s="1" customFormat="1" ht="22.5" customHeight="1">
      <c r="B119" s="31"/>
      <c r="C119" s="179" t="s">
        <v>256</v>
      </c>
      <c r="D119" s="179" t="s">
        <v>126</v>
      </c>
      <c r="E119" s="180" t="s">
        <v>503</v>
      </c>
      <c r="F119" s="181" t="s">
        <v>504</v>
      </c>
      <c r="G119" s="182" t="s">
        <v>129</v>
      </c>
      <c r="H119" s="183">
        <v>1</v>
      </c>
      <c r="I119" s="184"/>
      <c r="J119" s="185">
        <f>ROUND(I119*H119,2)</f>
        <v>0</v>
      </c>
      <c r="K119" s="181" t="s">
        <v>130</v>
      </c>
      <c r="L119" s="51"/>
      <c r="M119" s="186" t="s">
        <v>20</v>
      </c>
      <c r="N119" s="187" t="s">
        <v>47</v>
      </c>
      <c r="O119" s="32"/>
      <c r="P119" s="188">
        <f>O119*H119</f>
        <v>0</v>
      </c>
      <c r="Q119" s="188">
        <v>0</v>
      </c>
      <c r="R119" s="188">
        <f>Q119*H119</f>
        <v>0</v>
      </c>
      <c r="S119" s="188">
        <v>0</v>
      </c>
      <c r="T119" s="189">
        <f>S119*H119</f>
        <v>0</v>
      </c>
      <c r="AR119" s="14" t="s">
        <v>326</v>
      </c>
      <c r="AT119" s="14" t="s">
        <v>126</v>
      </c>
      <c r="AU119" s="14" t="s">
        <v>84</v>
      </c>
      <c r="AY119" s="14" t="s">
        <v>123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4" t="s">
        <v>22</v>
      </c>
      <c r="BK119" s="190">
        <f>ROUND(I119*H119,2)</f>
        <v>0</v>
      </c>
      <c r="BL119" s="14" t="s">
        <v>326</v>
      </c>
      <c r="BM119" s="14" t="s">
        <v>505</v>
      </c>
    </row>
    <row r="120" spans="2:47" s="1" customFormat="1" ht="27">
      <c r="B120" s="31"/>
      <c r="C120" s="53"/>
      <c r="D120" s="201" t="s">
        <v>414</v>
      </c>
      <c r="E120" s="53"/>
      <c r="F120" s="202" t="s">
        <v>506</v>
      </c>
      <c r="G120" s="53"/>
      <c r="H120" s="53"/>
      <c r="I120" s="149"/>
      <c r="J120" s="53"/>
      <c r="K120" s="53"/>
      <c r="L120" s="51"/>
      <c r="M120" s="68"/>
      <c r="N120" s="32"/>
      <c r="O120" s="32"/>
      <c r="P120" s="32"/>
      <c r="Q120" s="32"/>
      <c r="R120" s="32"/>
      <c r="S120" s="32"/>
      <c r="T120" s="69"/>
      <c r="AT120" s="14" t="s">
        <v>414</v>
      </c>
      <c r="AU120" s="14" t="s">
        <v>84</v>
      </c>
    </row>
    <row r="121" spans="2:65" s="1" customFormat="1" ht="22.5" customHeight="1">
      <c r="B121" s="31"/>
      <c r="C121" s="191" t="s">
        <v>262</v>
      </c>
      <c r="D121" s="191" t="s">
        <v>139</v>
      </c>
      <c r="E121" s="192" t="s">
        <v>507</v>
      </c>
      <c r="F121" s="193" t="s">
        <v>508</v>
      </c>
      <c r="G121" s="194" t="s">
        <v>168</v>
      </c>
      <c r="H121" s="195">
        <v>1</v>
      </c>
      <c r="I121" s="196"/>
      <c r="J121" s="197">
        <f>ROUND(I121*H121,2)</f>
        <v>0</v>
      </c>
      <c r="K121" s="193" t="s">
        <v>130</v>
      </c>
      <c r="L121" s="198"/>
      <c r="M121" s="199" t="s">
        <v>20</v>
      </c>
      <c r="N121" s="200" t="s">
        <v>47</v>
      </c>
      <c r="O121" s="32"/>
      <c r="P121" s="188">
        <f>O121*H121</f>
        <v>0</v>
      </c>
      <c r="Q121" s="188">
        <v>3.5E-05</v>
      </c>
      <c r="R121" s="188">
        <f>Q121*H121</f>
        <v>3.5E-05</v>
      </c>
      <c r="S121" s="188">
        <v>0</v>
      </c>
      <c r="T121" s="189">
        <f>S121*H121</f>
        <v>0</v>
      </c>
      <c r="AR121" s="14" t="s">
        <v>185</v>
      </c>
      <c r="AT121" s="14" t="s">
        <v>139</v>
      </c>
      <c r="AU121" s="14" t="s">
        <v>84</v>
      </c>
      <c r="AY121" s="14" t="s">
        <v>123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4" t="s">
        <v>22</v>
      </c>
      <c r="BK121" s="190">
        <f>ROUND(I121*H121,2)</f>
        <v>0</v>
      </c>
      <c r="BL121" s="14" t="s">
        <v>185</v>
      </c>
      <c r="BM121" s="14" t="s">
        <v>509</v>
      </c>
    </row>
    <row r="122" spans="2:65" s="1" customFormat="1" ht="22.5" customHeight="1">
      <c r="B122" s="31"/>
      <c r="C122" s="179" t="s">
        <v>266</v>
      </c>
      <c r="D122" s="179" t="s">
        <v>126</v>
      </c>
      <c r="E122" s="180" t="s">
        <v>510</v>
      </c>
      <c r="F122" s="181" t="s">
        <v>511</v>
      </c>
      <c r="G122" s="182" t="s">
        <v>168</v>
      </c>
      <c r="H122" s="183">
        <v>1</v>
      </c>
      <c r="I122" s="184"/>
      <c r="J122" s="185">
        <f>ROUND(I122*H122,2)</f>
        <v>0</v>
      </c>
      <c r="K122" s="181" t="s">
        <v>130</v>
      </c>
      <c r="L122" s="51"/>
      <c r="M122" s="186" t="s">
        <v>20</v>
      </c>
      <c r="N122" s="187" t="s">
        <v>47</v>
      </c>
      <c r="O122" s="32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AR122" s="14" t="s">
        <v>326</v>
      </c>
      <c r="AT122" s="14" t="s">
        <v>126</v>
      </c>
      <c r="AU122" s="14" t="s">
        <v>84</v>
      </c>
      <c r="AY122" s="14" t="s">
        <v>123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4" t="s">
        <v>22</v>
      </c>
      <c r="BK122" s="190">
        <f>ROUND(I122*H122,2)</f>
        <v>0</v>
      </c>
      <c r="BL122" s="14" t="s">
        <v>326</v>
      </c>
      <c r="BM122" s="14" t="s">
        <v>512</v>
      </c>
    </row>
    <row r="123" spans="2:47" s="1" customFormat="1" ht="27">
      <c r="B123" s="31"/>
      <c r="C123" s="53"/>
      <c r="D123" s="201" t="s">
        <v>414</v>
      </c>
      <c r="E123" s="53"/>
      <c r="F123" s="202" t="s">
        <v>513</v>
      </c>
      <c r="G123" s="53"/>
      <c r="H123" s="53"/>
      <c r="I123" s="149"/>
      <c r="J123" s="53"/>
      <c r="K123" s="53"/>
      <c r="L123" s="51"/>
      <c r="M123" s="68"/>
      <c r="N123" s="32"/>
      <c r="O123" s="32"/>
      <c r="P123" s="32"/>
      <c r="Q123" s="32"/>
      <c r="R123" s="32"/>
      <c r="S123" s="32"/>
      <c r="T123" s="69"/>
      <c r="AT123" s="14" t="s">
        <v>414</v>
      </c>
      <c r="AU123" s="14" t="s">
        <v>84</v>
      </c>
    </row>
    <row r="124" spans="2:65" s="1" customFormat="1" ht="22.5" customHeight="1">
      <c r="B124" s="31"/>
      <c r="C124" s="191" t="s">
        <v>142</v>
      </c>
      <c r="D124" s="191" t="s">
        <v>139</v>
      </c>
      <c r="E124" s="192" t="s">
        <v>193</v>
      </c>
      <c r="F124" s="193" t="s">
        <v>194</v>
      </c>
      <c r="G124" s="194" t="s">
        <v>129</v>
      </c>
      <c r="H124" s="195">
        <v>1</v>
      </c>
      <c r="I124" s="196"/>
      <c r="J124" s="197">
        <f>ROUND(I124*H124,2)</f>
        <v>0</v>
      </c>
      <c r="K124" s="193" t="s">
        <v>130</v>
      </c>
      <c r="L124" s="198"/>
      <c r="M124" s="199" t="s">
        <v>20</v>
      </c>
      <c r="N124" s="200" t="s">
        <v>47</v>
      </c>
      <c r="O124" s="32"/>
      <c r="P124" s="188">
        <f>O124*H124</f>
        <v>0</v>
      </c>
      <c r="Q124" s="188">
        <v>0.00021</v>
      </c>
      <c r="R124" s="188">
        <f>Q124*H124</f>
        <v>0.00021</v>
      </c>
      <c r="S124" s="188">
        <v>0</v>
      </c>
      <c r="T124" s="189">
        <f>S124*H124</f>
        <v>0</v>
      </c>
      <c r="AR124" s="14" t="s">
        <v>185</v>
      </c>
      <c r="AT124" s="14" t="s">
        <v>139</v>
      </c>
      <c r="AU124" s="14" t="s">
        <v>84</v>
      </c>
      <c r="AY124" s="14" t="s">
        <v>123</v>
      </c>
      <c r="BE124" s="190">
        <f>IF(N124="základní",J124,0)</f>
        <v>0</v>
      </c>
      <c r="BF124" s="190">
        <f>IF(N124="snížená",J124,0)</f>
        <v>0</v>
      </c>
      <c r="BG124" s="190">
        <f>IF(N124="zákl. přenesená",J124,0)</f>
        <v>0</v>
      </c>
      <c r="BH124" s="190">
        <f>IF(N124="sníž. přenesená",J124,0)</f>
        <v>0</v>
      </c>
      <c r="BI124" s="190">
        <f>IF(N124="nulová",J124,0)</f>
        <v>0</v>
      </c>
      <c r="BJ124" s="14" t="s">
        <v>22</v>
      </c>
      <c r="BK124" s="190">
        <f>ROUND(I124*H124,2)</f>
        <v>0</v>
      </c>
      <c r="BL124" s="14" t="s">
        <v>185</v>
      </c>
      <c r="BM124" s="14" t="s">
        <v>514</v>
      </c>
    </row>
    <row r="125" spans="2:65" s="1" customFormat="1" ht="31.5" customHeight="1">
      <c r="B125" s="31"/>
      <c r="C125" s="179" t="s">
        <v>273</v>
      </c>
      <c r="D125" s="179" t="s">
        <v>126</v>
      </c>
      <c r="E125" s="180" t="s">
        <v>515</v>
      </c>
      <c r="F125" s="181" t="s">
        <v>516</v>
      </c>
      <c r="G125" s="182" t="s">
        <v>129</v>
      </c>
      <c r="H125" s="183">
        <v>1</v>
      </c>
      <c r="I125" s="184"/>
      <c r="J125" s="185">
        <f>ROUND(I125*H125,2)</f>
        <v>0</v>
      </c>
      <c r="K125" s="181" t="s">
        <v>130</v>
      </c>
      <c r="L125" s="51"/>
      <c r="M125" s="186" t="s">
        <v>20</v>
      </c>
      <c r="N125" s="187" t="s">
        <v>47</v>
      </c>
      <c r="O125" s="32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AR125" s="14" t="s">
        <v>326</v>
      </c>
      <c r="AT125" s="14" t="s">
        <v>126</v>
      </c>
      <c r="AU125" s="14" t="s">
        <v>84</v>
      </c>
      <c r="AY125" s="14" t="s">
        <v>123</v>
      </c>
      <c r="BE125" s="190">
        <f>IF(N125="základní",J125,0)</f>
        <v>0</v>
      </c>
      <c r="BF125" s="190">
        <f>IF(N125="snížená",J125,0)</f>
        <v>0</v>
      </c>
      <c r="BG125" s="190">
        <f>IF(N125="zákl. přenesená",J125,0)</f>
        <v>0</v>
      </c>
      <c r="BH125" s="190">
        <f>IF(N125="sníž. přenesená",J125,0)</f>
        <v>0</v>
      </c>
      <c r="BI125" s="190">
        <f>IF(N125="nulová",J125,0)</f>
        <v>0</v>
      </c>
      <c r="BJ125" s="14" t="s">
        <v>22</v>
      </c>
      <c r="BK125" s="190">
        <f>ROUND(I125*H125,2)</f>
        <v>0</v>
      </c>
      <c r="BL125" s="14" t="s">
        <v>326</v>
      </c>
      <c r="BM125" s="14" t="s">
        <v>517</v>
      </c>
    </row>
    <row r="126" spans="2:47" s="1" customFormat="1" ht="27">
      <c r="B126" s="31"/>
      <c r="C126" s="53"/>
      <c r="D126" s="201" t="s">
        <v>414</v>
      </c>
      <c r="E126" s="53"/>
      <c r="F126" s="202" t="s">
        <v>518</v>
      </c>
      <c r="G126" s="53"/>
      <c r="H126" s="53"/>
      <c r="I126" s="149"/>
      <c r="J126" s="53"/>
      <c r="K126" s="53"/>
      <c r="L126" s="51"/>
      <c r="M126" s="68"/>
      <c r="N126" s="32"/>
      <c r="O126" s="32"/>
      <c r="P126" s="32"/>
      <c r="Q126" s="32"/>
      <c r="R126" s="32"/>
      <c r="S126" s="32"/>
      <c r="T126" s="69"/>
      <c r="AT126" s="14" t="s">
        <v>414</v>
      </c>
      <c r="AU126" s="14" t="s">
        <v>84</v>
      </c>
    </row>
    <row r="127" spans="2:65" s="1" customFormat="1" ht="22.5" customHeight="1">
      <c r="B127" s="31"/>
      <c r="C127" s="191" t="s">
        <v>277</v>
      </c>
      <c r="D127" s="191" t="s">
        <v>139</v>
      </c>
      <c r="E127" s="192" t="s">
        <v>519</v>
      </c>
      <c r="F127" s="193" t="s">
        <v>520</v>
      </c>
      <c r="G127" s="194" t="s">
        <v>129</v>
      </c>
      <c r="H127" s="195">
        <v>1</v>
      </c>
      <c r="I127" s="196"/>
      <c r="J127" s="197">
        <f>ROUND(I127*H127,2)</f>
        <v>0</v>
      </c>
      <c r="K127" s="193" t="s">
        <v>130</v>
      </c>
      <c r="L127" s="198"/>
      <c r="M127" s="199" t="s">
        <v>20</v>
      </c>
      <c r="N127" s="200" t="s">
        <v>47</v>
      </c>
      <c r="O127" s="32"/>
      <c r="P127" s="188">
        <f>O127*H127</f>
        <v>0</v>
      </c>
      <c r="Q127" s="188">
        <v>6E-05</v>
      </c>
      <c r="R127" s="188">
        <f>Q127*H127</f>
        <v>6E-05</v>
      </c>
      <c r="S127" s="188">
        <v>0</v>
      </c>
      <c r="T127" s="189">
        <f>S127*H127</f>
        <v>0</v>
      </c>
      <c r="AR127" s="14" t="s">
        <v>185</v>
      </c>
      <c r="AT127" s="14" t="s">
        <v>139</v>
      </c>
      <c r="AU127" s="14" t="s">
        <v>84</v>
      </c>
      <c r="AY127" s="14" t="s">
        <v>123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4" t="s">
        <v>22</v>
      </c>
      <c r="BK127" s="190">
        <f>ROUND(I127*H127,2)</f>
        <v>0</v>
      </c>
      <c r="BL127" s="14" t="s">
        <v>185</v>
      </c>
      <c r="BM127" s="14" t="s">
        <v>521</v>
      </c>
    </row>
    <row r="128" spans="2:65" s="1" customFormat="1" ht="31.5" customHeight="1">
      <c r="B128" s="31"/>
      <c r="C128" s="179" t="s">
        <v>281</v>
      </c>
      <c r="D128" s="179" t="s">
        <v>126</v>
      </c>
      <c r="E128" s="180" t="s">
        <v>522</v>
      </c>
      <c r="F128" s="181" t="s">
        <v>523</v>
      </c>
      <c r="G128" s="182" t="s">
        <v>129</v>
      </c>
      <c r="H128" s="183">
        <v>1</v>
      </c>
      <c r="I128" s="184"/>
      <c r="J128" s="185">
        <f>ROUND(I128*H128,2)</f>
        <v>0</v>
      </c>
      <c r="K128" s="181" t="s">
        <v>130</v>
      </c>
      <c r="L128" s="51"/>
      <c r="M128" s="186" t="s">
        <v>20</v>
      </c>
      <c r="N128" s="187" t="s">
        <v>47</v>
      </c>
      <c r="O128" s="32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AR128" s="14" t="s">
        <v>326</v>
      </c>
      <c r="AT128" s="14" t="s">
        <v>126</v>
      </c>
      <c r="AU128" s="14" t="s">
        <v>84</v>
      </c>
      <c r="AY128" s="14" t="s">
        <v>123</v>
      </c>
      <c r="BE128" s="190">
        <f>IF(N128="základní",J128,0)</f>
        <v>0</v>
      </c>
      <c r="BF128" s="190">
        <f>IF(N128="snížená",J128,0)</f>
        <v>0</v>
      </c>
      <c r="BG128" s="190">
        <f>IF(N128="zákl. přenesená",J128,0)</f>
        <v>0</v>
      </c>
      <c r="BH128" s="190">
        <f>IF(N128="sníž. přenesená",J128,0)</f>
        <v>0</v>
      </c>
      <c r="BI128" s="190">
        <f>IF(N128="nulová",J128,0)</f>
        <v>0</v>
      </c>
      <c r="BJ128" s="14" t="s">
        <v>22</v>
      </c>
      <c r="BK128" s="190">
        <f>ROUND(I128*H128,2)</f>
        <v>0</v>
      </c>
      <c r="BL128" s="14" t="s">
        <v>326</v>
      </c>
      <c r="BM128" s="14" t="s">
        <v>524</v>
      </c>
    </row>
    <row r="129" spans="2:47" s="1" customFormat="1" ht="27">
      <c r="B129" s="31"/>
      <c r="C129" s="53"/>
      <c r="D129" s="201" t="s">
        <v>414</v>
      </c>
      <c r="E129" s="53"/>
      <c r="F129" s="202" t="s">
        <v>518</v>
      </c>
      <c r="G129" s="53"/>
      <c r="H129" s="53"/>
      <c r="I129" s="149"/>
      <c r="J129" s="53"/>
      <c r="K129" s="53"/>
      <c r="L129" s="51"/>
      <c r="M129" s="68"/>
      <c r="N129" s="32"/>
      <c r="O129" s="32"/>
      <c r="P129" s="32"/>
      <c r="Q129" s="32"/>
      <c r="R129" s="32"/>
      <c r="S129" s="32"/>
      <c r="T129" s="69"/>
      <c r="AT129" s="14" t="s">
        <v>414</v>
      </c>
      <c r="AU129" s="14" t="s">
        <v>84</v>
      </c>
    </row>
    <row r="130" spans="2:65" s="1" customFormat="1" ht="22.5" customHeight="1">
      <c r="B130" s="31"/>
      <c r="C130" s="191" t="s">
        <v>285</v>
      </c>
      <c r="D130" s="191" t="s">
        <v>139</v>
      </c>
      <c r="E130" s="192" t="s">
        <v>525</v>
      </c>
      <c r="F130" s="193" t="s">
        <v>526</v>
      </c>
      <c r="G130" s="194" t="s">
        <v>129</v>
      </c>
      <c r="H130" s="195">
        <v>1</v>
      </c>
      <c r="I130" s="196"/>
      <c r="J130" s="197">
        <f aca="true" t="shared" si="10" ref="J130:J161">ROUND(I130*H130,2)</f>
        <v>0</v>
      </c>
      <c r="K130" s="193" t="s">
        <v>130</v>
      </c>
      <c r="L130" s="198"/>
      <c r="M130" s="199" t="s">
        <v>20</v>
      </c>
      <c r="N130" s="200" t="s">
        <v>47</v>
      </c>
      <c r="O130" s="32"/>
      <c r="P130" s="188">
        <f aca="true" t="shared" si="11" ref="P130:P161">O130*H130</f>
        <v>0</v>
      </c>
      <c r="Q130" s="188">
        <v>6E-05</v>
      </c>
      <c r="R130" s="188">
        <f aca="true" t="shared" si="12" ref="R130:R161">Q130*H130</f>
        <v>6E-05</v>
      </c>
      <c r="S130" s="188">
        <v>0</v>
      </c>
      <c r="T130" s="189">
        <f aca="true" t="shared" si="13" ref="T130:T161">S130*H130</f>
        <v>0</v>
      </c>
      <c r="AR130" s="14" t="s">
        <v>185</v>
      </c>
      <c r="AT130" s="14" t="s">
        <v>139</v>
      </c>
      <c r="AU130" s="14" t="s">
        <v>84</v>
      </c>
      <c r="AY130" s="14" t="s">
        <v>123</v>
      </c>
      <c r="BE130" s="190">
        <f aca="true" t="shared" si="14" ref="BE130:BE161">IF(N130="základní",J130,0)</f>
        <v>0</v>
      </c>
      <c r="BF130" s="190">
        <f aca="true" t="shared" si="15" ref="BF130:BF161">IF(N130="snížená",J130,0)</f>
        <v>0</v>
      </c>
      <c r="BG130" s="190">
        <f aca="true" t="shared" si="16" ref="BG130:BG161">IF(N130="zákl. přenesená",J130,0)</f>
        <v>0</v>
      </c>
      <c r="BH130" s="190">
        <f aca="true" t="shared" si="17" ref="BH130:BH161">IF(N130="sníž. přenesená",J130,0)</f>
        <v>0</v>
      </c>
      <c r="BI130" s="190">
        <f aca="true" t="shared" si="18" ref="BI130:BI161">IF(N130="nulová",J130,0)</f>
        <v>0</v>
      </c>
      <c r="BJ130" s="14" t="s">
        <v>22</v>
      </c>
      <c r="BK130" s="190">
        <f aca="true" t="shared" si="19" ref="BK130:BK161">ROUND(I130*H130,2)</f>
        <v>0</v>
      </c>
      <c r="BL130" s="14" t="s">
        <v>185</v>
      </c>
      <c r="BM130" s="14" t="s">
        <v>527</v>
      </c>
    </row>
    <row r="131" spans="2:65" s="1" customFormat="1" ht="22.5" customHeight="1">
      <c r="B131" s="31"/>
      <c r="C131" s="179" t="s">
        <v>289</v>
      </c>
      <c r="D131" s="179" t="s">
        <v>126</v>
      </c>
      <c r="E131" s="180" t="s">
        <v>528</v>
      </c>
      <c r="F131" s="181" t="s">
        <v>529</v>
      </c>
      <c r="G131" s="182" t="s">
        <v>129</v>
      </c>
      <c r="H131" s="183">
        <v>1</v>
      </c>
      <c r="I131" s="184"/>
      <c r="J131" s="185">
        <f t="shared" si="10"/>
        <v>0</v>
      </c>
      <c r="K131" s="181" t="s">
        <v>130</v>
      </c>
      <c r="L131" s="51"/>
      <c r="M131" s="186" t="s">
        <v>20</v>
      </c>
      <c r="N131" s="187" t="s">
        <v>47</v>
      </c>
      <c r="O131" s="32"/>
      <c r="P131" s="188">
        <f t="shared" si="11"/>
        <v>0</v>
      </c>
      <c r="Q131" s="188">
        <v>0</v>
      </c>
      <c r="R131" s="188">
        <f t="shared" si="12"/>
        <v>0</v>
      </c>
      <c r="S131" s="188">
        <v>0</v>
      </c>
      <c r="T131" s="189">
        <f t="shared" si="13"/>
        <v>0</v>
      </c>
      <c r="AR131" s="14" t="s">
        <v>326</v>
      </c>
      <c r="AT131" s="14" t="s">
        <v>126</v>
      </c>
      <c r="AU131" s="14" t="s">
        <v>84</v>
      </c>
      <c r="AY131" s="14" t="s">
        <v>123</v>
      </c>
      <c r="BE131" s="190">
        <f t="shared" si="14"/>
        <v>0</v>
      </c>
      <c r="BF131" s="190">
        <f t="shared" si="15"/>
        <v>0</v>
      </c>
      <c r="BG131" s="190">
        <f t="shared" si="16"/>
        <v>0</v>
      </c>
      <c r="BH131" s="190">
        <f t="shared" si="17"/>
        <v>0</v>
      </c>
      <c r="BI131" s="190">
        <f t="shared" si="18"/>
        <v>0</v>
      </c>
      <c r="BJ131" s="14" t="s">
        <v>22</v>
      </c>
      <c r="BK131" s="190">
        <f t="shared" si="19"/>
        <v>0</v>
      </c>
      <c r="BL131" s="14" t="s">
        <v>326</v>
      </c>
      <c r="BM131" s="14" t="s">
        <v>530</v>
      </c>
    </row>
    <row r="132" spans="2:65" s="1" customFormat="1" ht="22.5" customHeight="1">
      <c r="B132" s="31"/>
      <c r="C132" s="191" t="s">
        <v>295</v>
      </c>
      <c r="D132" s="191" t="s">
        <v>139</v>
      </c>
      <c r="E132" s="192" t="s">
        <v>531</v>
      </c>
      <c r="F132" s="193" t="s">
        <v>532</v>
      </c>
      <c r="G132" s="194" t="s">
        <v>129</v>
      </c>
      <c r="H132" s="195">
        <v>1</v>
      </c>
      <c r="I132" s="196"/>
      <c r="J132" s="197">
        <f t="shared" si="10"/>
        <v>0</v>
      </c>
      <c r="K132" s="193" t="s">
        <v>20</v>
      </c>
      <c r="L132" s="198"/>
      <c r="M132" s="199" t="s">
        <v>20</v>
      </c>
      <c r="N132" s="200" t="s">
        <v>47</v>
      </c>
      <c r="O132" s="32"/>
      <c r="P132" s="188">
        <f t="shared" si="11"/>
        <v>0</v>
      </c>
      <c r="Q132" s="188">
        <v>0</v>
      </c>
      <c r="R132" s="188">
        <f t="shared" si="12"/>
        <v>0</v>
      </c>
      <c r="S132" s="188">
        <v>0</v>
      </c>
      <c r="T132" s="189">
        <f t="shared" si="13"/>
        <v>0</v>
      </c>
      <c r="AR132" s="14" t="s">
        <v>185</v>
      </c>
      <c r="AT132" s="14" t="s">
        <v>139</v>
      </c>
      <c r="AU132" s="14" t="s">
        <v>84</v>
      </c>
      <c r="AY132" s="14" t="s">
        <v>123</v>
      </c>
      <c r="BE132" s="190">
        <f t="shared" si="14"/>
        <v>0</v>
      </c>
      <c r="BF132" s="190">
        <f t="shared" si="15"/>
        <v>0</v>
      </c>
      <c r="BG132" s="190">
        <f t="shared" si="16"/>
        <v>0</v>
      </c>
      <c r="BH132" s="190">
        <f t="shared" si="17"/>
        <v>0</v>
      </c>
      <c r="BI132" s="190">
        <f t="shared" si="18"/>
        <v>0</v>
      </c>
      <c r="BJ132" s="14" t="s">
        <v>22</v>
      </c>
      <c r="BK132" s="190">
        <f t="shared" si="19"/>
        <v>0</v>
      </c>
      <c r="BL132" s="14" t="s">
        <v>185</v>
      </c>
      <c r="BM132" s="14" t="s">
        <v>533</v>
      </c>
    </row>
    <row r="133" spans="2:65" s="1" customFormat="1" ht="22.5" customHeight="1">
      <c r="B133" s="31"/>
      <c r="C133" s="179" t="s">
        <v>299</v>
      </c>
      <c r="D133" s="179" t="s">
        <v>126</v>
      </c>
      <c r="E133" s="180" t="s">
        <v>534</v>
      </c>
      <c r="F133" s="181" t="s">
        <v>535</v>
      </c>
      <c r="G133" s="182" t="s">
        <v>129</v>
      </c>
      <c r="H133" s="183">
        <v>1</v>
      </c>
      <c r="I133" s="184"/>
      <c r="J133" s="185">
        <f t="shared" si="10"/>
        <v>0</v>
      </c>
      <c r="K133" s="181" t="s">
        <v>130</v>
      </c>
      <c r="L133" s="51"/>
      <c r="M133" s="186" t="s">
        <v>20</v>
      </c>
      <c r="N133" s="187" t="s">
        <v>47</v>
      </c>
      <c r="O133" s="32"/>
      <c r="P133" s="188">
        <f t="shared" si="11"/>
        <v>0</v>
      </c>
      <c r="Q133" s="188">
        <v>0</v>
      </c>
      <c r="R133" s="188">
        <f t="shared" si="12"/>
        <v>0</v>
      </c>
      <c r="S133" s="188">
        <v>0</v>
      </c>
      <c r="T133" s="189">
        <f t="shared" si="13"/>
        <v>0</v>
      </c>
      <c r="AR133" s="14" t="s">
        <v>326</v>
      </c>
      <c r="AT133" s="14" t="s">
        <v>126</v>
      </c>
      <c r="AU133" s="14" t="s">
        <v>84</v>
      </c>
      <c r="AY133" s="14" t="s">
        <v>123</v>
      </c>
      <c r="BE133" s="190">
        <f t="shared" si="14"/>
        <v>0</v>
      </c>
      <c r="BF133" s="190">
        <f t="shared" si="15"/>
        <v>0</v>
      </c>
      <c r="BG133" s="190">
        <f t="shared" si="16"/>
        <v>0</v>
      </c>
      <c r="BH133" s="190">
        <f t="shared" si="17"/>
        <v>0</v>
      </c>
      <c r="BI133" s="190">
        <f t="shared" si="18"/>
        <v>0</v>
      </c>
      <c r="BJ133" s="14" t="s">
        <v>22</v>
      </c>
      <c r="BK133" s="190">
        <f t="shared" si="19"/>
        <v>0</v>
      </c>
      <c r="BL133" s="14" t="s">
        <v>326</v>
      </c>
      <c r="BM133" s="14" t="s">
        <v>536</v>
      </c>
    </row>
    <row r="134" spans="2:65" s="1" customFormat="1" ht="22.5" customHeight="1">
      <c r="B134" s="31"/>
      <c r="C134" s="191" t="s">
        <v>304</v>
      </c>
      <c r="D134" s="191" t="s">
        <v>139</v>
      </c>
      <c r="E134" s="192" t="s">
        <v>537</v>
      </c>
      <c r="F134" s="193" t="s">
        <v>538</v>
      </c>
      <c r="G134" s="194" t="s">
        <v>129</v>
      </c>
      <c r="H134" s="195">
        <v>1</v>
      </c>
      <c r="I134" s="196"/>
      <c r="J134" s="197">
        <f t="shared" si="10"/>
        <v>0</v>
      </c>
      <c r="K134" s="193" t="s">
        <v>20</v>
      </c>
      <c r="L134" s="198"/>
      <c r="M134" s="199" t="s">
        <v>20</v>
      </c>
      <c r="N134" s="200" t="s">
        <v>47</v>
      </c>
      <c r="O134" s="32"/>
      <c r="P134" s="188">
        <f t="shared" si="11"/>
        <v>0</v>
      </c>
      <c r="Q134" s="188">
        <v>0</v>
      </c>
      <c r="R134" s="188">
        <f t="shared" si="12"/>
        <v>0</v>
      </c>
      <c r="S134" s="188">
        <v>0</v>
      </c>
      <c r="T134" s="189">
        <f t="shared" si="13"/>
        <v>0</v>
      </c>
      <c r="AR134" s="14" t="s">
        <v>185</v>
      </c>
      <c r="AT134" s="14" t="s">
        <v>139</v>
      </c>
      <c r="AU134" s="14" t="s">
        <v>84</v>
      </c>
      <c r="AY134" s="14" t="s">
        <v>123</v>
      </c>
      <c r="BE134" s="190">
        <f t="shared" si="14"/>
        <v>0</v>
      </c>
      <c r="BF134" s="190">
        <f t="shared" si="15"/>
        <v>0</v>
      </c>
      <c r="BG134" s="190">
        <f t="shared" si="16"/>
        <v>0</v>
      </c>
      <c r="BH134" s="190">
        <f t="shared" si="17"/>
        <v>0</v>
      </c>
      <c r="BI134" s="190">
        <f t="shared" si="18"/>
        <v>0</v>
      </c>
      <c r="BJ134" s="14" t="s">
        <v>22</v>
      </c>
      <c r="BK134" s="190">
        <f t="shared" si="19"/>
        <v>0</v>
      </c>
      <c r="BL134" s="14" t="s">
        <v>185</v>
      </c>
      <c r="BM134" s="14" t="s">
        <v>539</v>
      </c>
    </row>
    <row r="135" spans="2:65" s="1" customFormat="1" ht="31.5" customHeight="1">
      <c r="B135" s="31"/>
      <c r="C135" s="179" t="s">
        <v>308</v>
      </c>
      <c r="D135" s="179" t="s">
        <v>126</v>
      </c>
      <c r="E135" s="180" t="s">
        <v>540</v>
      </c>
      <c r="F135" s="181" t="s">
        <v>541</v>
      </c>
      <c r="G135" s="182" t="s">
        <v>129</v>
      </c>
      <c r="H135" s="183">
        <v>1</v>
      </c>
      <c r="I135" s="184"/>
      <c r="J135" s="185">
        <f t="shared" si="10"/>
        <v>0</v>
      </c>
      <c r="K135" s="181" t="s">
        <v>130</v>
      </c>
      <c r="L135" s="51"/>
      <c r="M135" s="186" t="s">
        <v>20</v>
      </c>
      <c r="N135" s="187" t="s">
        <v>47</v>
      </c>
      <c r="O135" s="32"/>
      <c r="P135" s="188">
        <f t="shared" si="11"/>
        <v>0</v>
      </c>
      <c r="Q135" s="188">
        <v>0</v>
      </c>
      <c r="R135" s="188">
        <f t="shared" si="12"/>
        <v>0</v>
      </c>
      <c r="S135" s="188">
        <v>0</v>
      </c>
      <c r="T135" s="189">
        <f t="shared" si="13"/>
        <v>0</v>
      </c>
      <c r="AR135" s="14" t="s">
        <v>326</v>
      </c>
      <c r="AT135" s="14" t="s">
        <v>126</v>
      </c>
      <c r="AU135" s="14" t="s">
        <v>84</v>
      </c>
      <c r="AY135" s="14" t="s">
        <v>123</v>
      </c>
      <c r="BE135" s="190">
        <f t="shared" si="14"/>
        <v>0</v>
      </c>
      <c r="BF135" s="190">
        <f t="shared" si="15"/>
        <v>0</v>
      </c>
      <c r="BG135" s="190">
        <f t="shared" si="16"/>
        <v>0</v>
      </c>
      <c r="BH135" s="190">
        <f t="shared" si="17"/>
        <v>0</v>
      </c>
      <c r="BI135" s="190">
        <f t="shared" si="18"/>
        <v>0</v>
      </c>
      <c r="BJ135" s="14" t="s">
        <v>22</v>
      </c>
      <c r="BK135" s="190">
        <f t="shared" si="19"/>
        <v>0</v>
      </c>
      <c r="BL135" s="14" t="s">
        <v>326</v>
      </c>
      <c r="BM135" s="14" t="s">
        <v>542</v>
      </c>
    </row>
    <row r="136" spans="2:65" s="1" customFormat="1" ht="22.5" customHeight="1">
      <c r="B136" s="31"/>
      <c r="C136" s="191" t="s">
        <v>312</v>
      </c>
      <c r="D136" s="191" t="s">
        <v>139</v>
      </c>
      <c r="E136" s="192" t="s">
        <v>543</v>
      </c>
      <c r="F136" s="193" t="s">
        <v>544</v>
      </c>
      <c r="G136" s="194" t="s">
        <v>129</v>
      </c>
      <c r="H136" s="195">
        <v>1</v>
      </c>
      <c r="I136" s="196"/>
      <c r="J136" s="197">
        <f t="shared" si="10"/>
        <v>0</v>
      </c>
      <c r="K136" s="193" t="s">
        <v>20</v>
      </c>
      <c r="L136" s="198"/>
      <c r="M136" s="199" t="s">
        <v>20</v>
      </c>
      <c r="N136" s="200" t="s">
        <v>47</v>
      </c>
      <c r="O136" s="32"/>
      <c r="P136" s="188">
        <f t="shared" si="11"/>
        <v>0</v>
      </c>
      <c r="Q136" s="188">
        <v>0</v>
      </c>
      <c r="R136" s="188">
        <f t="shared" si="12"/>
        <v>0</v>
      </c>
      <c r="S136" s="188">
        <v>0</v>
      </c>
      <c r="T136" s="189">
        <f t="shared" si="13"/>
        <v>0</v>
      </c>
      <c r="AR136" s="14" t="s">
        <v>185</v>
      </c>
      <c r="AT136" s="14" t="s">
        <v>139</v>
      </c>
      <c r="AU136" s="14" t="s">
        <v>84</v>
      </c>
      <c r="AY136" s="14" t="s">
        <v>123</v>
      </c>
      <c r="BE136" s="190">
        <f t="shared" si="14"/>
        <v>0</v>
      </c>
      <c r="BF136" s="190">
        <f t="shared" si="15"/>
        <v>0</v>
      </c>
      <c r="BG136" s="190">
        <f t="shared" si="16"/>
        <v>0</v>
      </c>
      <c r="BH136" s="190">
        <f t="shared" si="17"/>
        <v>0</v>
      </c>
      <c r="BI136" s="190">
        <f t="shared" si="18"/>
        <v>0</v>
      </c>
      <c r="BJ136" s="14" t="s">
        <v>22</v>
      </c>
      <c r="BK136" s="190">
        <f t="shared" si="19"/>
        <v>0</v>
      </c>
      <c r="BL136" s="14" t="s">
        <v>185</v>
      </c>
      <c r="BM136" s="14" t="s">
        <v>545</v>
      </c>
    </row>
    <row r="137" spans="2:65" s="1" customFormat="1" ht="31.5" customHeight="1">
      <c r="B137" s="31"/>
      <c r="C137" s="179" t="s">
        <v>316</v>
      </c>
      <c r="D137" s="179" t="s">
        <v>126</v>
      </c>
      <c r="E137" s="180" t="s">
        <v>546</v>
      </c>
      <c r="F137" s="181" t="s">
        <v>547</v>
      </c>
      <c r="G137" s="182" t="s">
        <v>129</v>
      </c>
      <c r="H137" s="183">
        <v>1</v>
      </c>
      <c r="I137" s="184"/>
      <c r="J137" s="185">
        <f t="shared" si="10"/>
        <v>0</v>
      </c>
      <c r="K137" s="181" t="s">
        <v>130</v>
      </c>
      <c r="L137" s="51"/>
      <c r="M137" s="186" t="s">
        <v>20</v>
      </c>
      <c r="N137" s="187" t="s">
        <v>47</v>
      </c>
      <c r="O137" s="32"/>
      <c r="P137" s="188">
        <f t="shared" si="11"/>
        <v>0</v>
      </c>
      <c r="Q137" s="188">
        <v>0</v>
      </c>
      <c r="R137" s="188">
        <f t="shared" si="12"/>
        <v>0</v>
      </c>
      <c r="S137" s="188">
        <v>0</v>
      </c>
      <c r="T137" s="189">
        <f t="shared" si="13"/>
        <v>0</v>
      </c>
      <c r="AR137" s="14" t="s">
        <v>326</v>
      </c>
      <c r="AT137" s="14" t="s">
        <v>126</v>
      </c>
      <c r="AU137" s="14" t="s">
        <v>84</v>
      </c>
      <c r="AY137" s="14" t="s">
        <v>123</v>
      </c>
      <c r="BE137" s="190">
        <f t="shared" si="14"/>
        <v>0</v>
      </c>
      <c r="BF137" s="190">
        <f t="shared" si="15"/>
        <v>0</v>
      </c>
      <c r="BG137" s="190">
        <f t="shared" si="16"/>
        <v>0</v>
      </c>
      <c r="BH137" s="190">
        <f t="shared" si="17"/>
        <v>0</v>
      </c>
      <c r="BI137" s="190">
        <f t="shared" si="18"/>
        <v>0</v>
      </c>
      <c r="BJ137" s="14" t="s">
        <v>22</v>
      </c>
      <c r="BK137" s="190">
        <f t="shared" si="19"/>
        <v>0</v>
      </c>
      <c r="BL137" s="14" t="s">
        <v>326</v>
      </c>
      <c r="BM137" s="14" t="s">
        <v>548</v>
      </c>
    </row>
    <row r="138" spans="2:65" s="1" customFormat="1" ht="22.5" customHeight="1">
      <c r="B138" s="31"/>
      <c r="C138" s="191" t="s">
        <v>323</v>
      </c>
      <c r="D138" s="191" t="s">
        <v>139</v>
      </c>
      <c r="E138" s="192" t="s">
        <v>549</v>
      </c>
      <c r="F138" s="193" t="s">
        <v>550</v>
      </c>
      <c r="G138" s="194" t="s">
        <v>129</v>
      </c>
      <c r="H138" s="195">
        <v>1</v>
      </c>
      <c r="I138" s="196"/>
      <c r="J138" s="197">
        <f t="shared" si="10"/>
        <v>0</v>
      </c>
      <c r="K138" s="193" t="s">
        <v>20</v>
      </c>
      <c r="L138" s="198"/>
      <c r="M138" s="199" t="s">
        <v>20</v>
      </c>
      <c r="N138" s="200" t="s">
        <v>47</v>
      </c>
      <c r="O138" s="32"/>
      <c r="P138" s="188">
        <f t="shared" si="11"/>
        <v>0</v>
      </c>
      <c r="Q138" s="188">
        <v>0</v>
      </c>
      <c r="R138" s="188">
        <f t="shared" si="12"/>
        <v>0</v>
      </c>
      <c r="S138" s="188">
        <v>0</v>
      </c>
      <c r="T138" s="189">
        <f t="shared" si="13"/>
        <v>0</v>
      </c>
      <c r="AR138" s="14" t="s">
        <v>185</v>
      </c>
      <c r="AT138" s="14" t="s">
        <v>139</v>
      </c>
      <c r="AU138" s="14" t="s">
        <v>84</v>
      </c>
      <c r="AY138" s="14" t="s">
        <v>123</v>
      </c>
      <c r="BE138" s="190">
        <f t="shared" si="14"/>
        <v>0</v>
      </c>
      <c r="BF138" s="190">
        <f t="shared" si="15"/>
        <v>0</v>
      </c>
      <c r="BG138" s="190">
        <f t="shared" si="16"/>
        <v>0</v>
      </c>
      <c r="BH138" s="190">
        <f t="shared" si="17"/>
        <v>0</v>
      </c>
      <c r="BI138" s="190">
        <f t="shared" si="18"/>
        <v>0</v>
      </c>
      <c r="BJ138" s="14" t="s">
        <v>22</v>
      </c>
      <c r="BK138" s="190">
        <f t="shared" si="19"/>
        <v>0</v>
      </c>
      <c r="BL138" s="14" t="s">
        <v>185</v>
      </c>
      <c r="BM138" s="14" t="s">
        <v>551</v>
      </c>
    </row>
    <row r="139" spans="2:65" s="1" customFormat="1" ht="31.5" customHeight="1">
      <c r="B139" s="31"/>
      <c r="C139" s="179" t="s">
        <v>328</v>
      </c>
      <c r="D139" s="179" t="s">
        <v>126</v>
      </c>
      <c r="E139" s="180" t="s">
        <v>552</v>
      </c>
      <c r="F139" s="181" t="s">
        <v>553</v>
      </c>
      <c r="G139" s="182" t="s">
        <v>129</v>
      </c>
      <c r="H139" s="183">
        <v>1</v>
      </c>
      <c r="I139" s="184"/>
      <c r="J139" s="185">
        <f t="shared" si="10"/>
        <v>0</v>
      </c>
      <c r="K139" s="181" t="s">
        <v>130</v>
      </c>
      <c r="L139" s="51"/>
      <c r="M139" s="186" t="s">
        <v>20</v>
      </c>
      <c r="N139" s="187" t="s">
        <v>47</v>
      </c>
      <c r="O139" s="32"/>
      <c r="P139" s="188">
        <f t="shared" si="11"/>
        <v>0</v>
      </c>
      <c r="Q139" s="188">
        <v>0</v>
      </c>
      <c r="R139" s="188">
        <f t="shared" si="12"/>
        <v>0</v>
      </c>
      <c r="S139" s="188">
        <v>0</v>
      </c>
      <c r="T139" s="189">
        <f t="shared" si="13"/>
        <v>0</v>
      </c>
      <c r="AR139" s="14" t="s">
        <v>326</v>
      </c>
      <c r="AT139" s="14" t="s">
        <v>126</v>
      </c>
      <c r="AU139" s="14" t="s">
        <v>84</v>
      </c>
      <c r="AY139" s="14" t="s">
        <v>123</v>
      </c>
      <c r="BE139" s="190">
        <f t="shared" si="14"/>
        <v>0</v>
      </c>
      <c r="BF139" s="190">
        <f t="shared" si="15"/>
        <v>0</v>
      </c>
      <c r="BG139" s="190">
        <f t="shared" si="16"/>
        <v>0</v>
      </c>
      <c r="BH139" s="190">
        <f t="shared" si="17"/>
        <v>0</v>
      </c>
      <c r="BI139" s="190">
        <f t="shared" si="18"/>
        <v>0</v>
      </c>
      <c r="BJ139" s="14" t="s">
        <v>22</v>
      </c>
      <c r="BK139" s="190">
        <f t="shared" si="19"/>
        <v>0</v>
      </c>
      <c r="BL139" s="14" t="s">
        <v>326</v>
      </c>
      <c r="BM139" s="14" t="s">
        <v>554</v>
      </c>
    </row>
    <row r="140" spans="2:65" s="1" customFormat="1" ht="31.5" customHeight="1">
      <c r="B140" s="31"/>
      <c r="C140" s="179" t="s">
        <v>332</v>
      </c>
      <c r="D140" s="179" t="s">
        <v>126</v>
      </c>
      <c r="E140" s="180" t="s">
        <v>555</v>
      </c>
      <c r="F140" s="181" t="s">
        <v>556</v>
      </c>
      <c r="G140" s="182" t="s">
        <v>129</v>
      </c>
      <c r="H140" s="183">
        <v>1</v>
      </c>
      <c r="I140" s="184"/>
      <c r="J140" s="185">
        <f t="shared" si="10"/>
        <v>0</v>
      </c>
      <c r="K140" s="181" t="s">
        <v>130</v>
      </c>
      <c r="L140" s="51"/>
      <c r="M140" s="186" t="s">
        <v>20</v>
      </c>
      <c r="N140" s="187" t="s">
        <v>47</v>
      </c>
      <c r="O140" s="32"/>
      <c r="P140" s="188">
        <f t="shared" si="11"/>
        <v>0</v>
      </c>
      <c r="Q140" s="188">
        <v>0</v>
      </c>
      <c r="R140" s="188">
        <f t="shared" si="12"/>
        <v>0</v>
      </c>
      <c r="S140" s="188">
        <v>0</v>
      </c>
      <c r="T140" s="189">
        <f t="shared" si="13"/>
        <v>0</v>
      </c>
      <c r="AR140" s="14" t="s">
        <v>326</v>
      </c>
      <c r="AT140" s="14" t="s">
        <v>126</v>
      </c>
      <c r="AU140" s="14" t="s">
        <v>84</v>
      </c>
      <c r="AY140" s="14" t="s">
        <v>123</v>
      </c>
      <c r="BE140" s="190">
        <f t="shared" si="14"/>
        <v>0</v>
      </c>
      <c r="BF140" s="190">
        <f t="shared" si="15"/>
        <v>0</v>
      </c>
      <c r="BG140" s="190">
        <f t="shared" si="16"/>
        <v>0</v>
      </c>
      <c r="BH140" s="190">
        <f t="shared" si="17"/>
        <v>0</v>
      </c>
      <c r="BI140" s="190">
        <f t="shared" si="18"/>
        <v>0</v>
      </c>
      <c r="BJ140" s="14" t="s">
        <v>22</v>
      </c>
      <c r="BK140" s="190">
        <f t="shared" si="19"/>
        <v>0</v>
      </c>
      <c r="BL140" s="14" t="s">
        <v>326</v>
      </c>
      <c r="BM140" s="14" t="s">
        <v>557</v>
      </c>
    </row>
    <row r="141" spans="2:65" s="1" customFormat="1" ht="22.5" customHeight="1">
      <c r="B141" s="31"/>
      <c r="C141" s="179" t="s">
        <v>336</v>
      </c>
      <c r="D141" s="179" t="s">
        <v>126</v>
      </c>
      <c r="E141" s="180" t="s">
        <v>558</v>
      </c>
      <c r="F141" s="181" t="s">
        <v>559</v>
      </c>
      <c r="G141" s="182" t="s">
        <v>129</v>
      </c>
      <c r="H141" s="183">
        <v>1</v>
      </c>
      <c r="I141" s="184"/>
      <c r="J141" s="185">
        <f t="shared" si="10"/>
        <v>0</v>
      </c>
      <c r="K141" s="181" t="s">
        <v>130</v>
      </c>
      <c r="L141" s="51"/>
      <c r="M141" s="186" t="s">
        <v>20</v>
      </c>
      <c r="N141" s="187" t="s">
        <v>47</v>
      </c>
      <c r="O141" s="32"/>
      <c r="P141" s="188">
        <f t="shared" si="11"/>
        <v>0</v>
      </c>
      <c r="Q141" s="188">
        <v>0</v>
      </c>
      <c r="R141" s="188">
        <f t="shared" si="12"/>
        <v>0</v>
      </c>
      <c r="S141" s="188">
        <v>0</v>
      </c>
      <c r="T141" s="189">
        <f t="shared" si="13"/>
        <v>0</v>
      </c>
      <c r="AR141" s="14" t="s">
        <v>326</v>
      </c>
      <c r="AT141" s="14" t="s">
        <v>126</v>
      </c>
      <c r="AU141" s="14" t="s">
        <v>84</v>
      </c>
      <c r="AY141" s="14" t="s">
        <v>123</v>
      </c>
      <c r="BE141" s="190">
        <f t="shared" si="14"/>
        <v>0</v>
      </c>
      <c r="BF141" s="190">
        <f t="shared" si="15"/>
        <v>0</v>
      </c>
      <c r="BG141" s="190">
        <f t="shared" si="16"/>
        <v>0</v>
      </c>
      <c r="BH141" s="190">
        <f t="shared" si="17"/>
        <v>0</v>
      </c>
      <c r="BI141" s="190">
        <f t="shared" si="18"/>
        <v>0</v>
      </c>
      <c r="BJ141" s="14" t="s">
        <v>22</v>
      </c>
      <c r="BK141" s="190">
        <f t="shared" si="19"/>
        <v>0</v>
      </c>
      <c r="BL141" s="14" t="s">
        <v>326</v>
      </c>
      <c r="BM141" s="14" t="s">
        <v>560</v>
      </c>
    </row>
    <row r="142" spans="2:65" s="1" customFormat="1" ht="22.5" customHeight="1">
      <c r="B142" s="31"/>
      <c r="C142" s="179" t="s">
        <v>340</v>
      </c>
      <c r="D142" s="179" t="s">
        <v>126</v>
      </c>
      <c r="E142" s="180" t="s">
        <v>561</v>
      </c>
      <c r="F142" s="181" t="s">
        <v>562</v>
      </c>
      <c r="G142" s="182" t="s">
        <v>129</v>
      </c>
      <c r="H142" s="183">
        <v>1</v>
      </c>
      <c r="I142" s="184"/>
      <c r="J142" s="185">
        <f t="shared" si="10"/>
        <v>0</v>
      </c>
      <c r="K142" s="181" t="s">
        <v>130</v>
      </c>
      <c r="L142" s="51"/>
      <c r="M142" s="186" t="s">
        <v>20</v>
      </c>
      <c r="N142" s="187" t="s">
        <v>47</v>
      </c>
      <c r="O142" s="32"/>
      <c r="P142" s="188">
        <f t="shared" si="11"/>
        <v>0</v>
      </c>
      <c r="Q142" s="188">
        <v>0</v>
      </c>
      <c r="R142" s="188">
        <f t="shared" si="12"/>
        <v>0</v>
      </c>
      <c r="S142" s="188">
        <v>0</v>
      </c>
      <c r="T142" s="189">
        <f t="shared" si="13"/>
        <v>0</v>
      </c>
      <c r="AR142" s="14" t="s">
        <v>326</v>
      </c>
      <c r="AT142" s="14" t="s">
        <v>126</v>
      </c>
      <c r="AU142" s="14" t="s">
        <v>84</v>
      </c>
      <c r="AY142" s="14" t="s">
        <v>123</v>
      </c>
      <c r="BE142" s="190">
        <f t="shared" si="14"/>
        <v>0</v>
      </c>
      <c r="BF142" s="190">
        <f t="shared" si="15"/>
        <v>0</v>
      </c>
      <c r="BG142" s="190">
        <f t="shared" si="16"/>
        <v>0</v>
      </c>
      <c r="BH142" s="190">
        <f t="shared" si="17"/>
        <v>0</v>
      </c>
      <c r="BI142" s="190">
        <f t="shared" si="18"/>
        <v>0</v>
      </c>
      <c r="BJ142" s="14" t="s">
        <v>22</v>
      </c>
      <c r="BK142" s="190">
        <f t="shared" si="19"/>
        <v>0</v>
      </c>
      <c r="BL142" s="14" t="s">
        <v>326</v>
      </c>
      <c r="BM142" s="14" t="s">
        <v>563</v>
      </c>
    </row>
    <row r="143" spans="2:65" s="1" customFormat="1" ht="22.5" customHeight="1">
      <c r="B143" s="31"/>
      <c r="C143" s="191" t="s">
        <v>344</v>
      </c>
      <c r="D143" s="191" t="s">
        <v>139</v>
      </c>
      <c r="E143" s="192" t="s">
        <v>564</v>
      </c>
      <c r="F143" s="193" t="s">
        <v>565</v>
      </c>
      <c r="G143" s="194" t="s">
        <v>129</v>
      </c>
      <c r="H143" s="195">
        <v>1</v>
      </c>
      <c r="I143" s="196"/>
      <c r="J143" s="197">
        <f t="shared" si="10"/>
        <v>0</v>
      </c>
      <c r="K143" s="193" t="s">
        <v>20</v>
      </c>
      <c r="L143" s="198"/>
      <c r="M143" s="199" t="s">
        <v>20</v>
      </c>
      <c r="N143" s="200" t="s">
        <v>47</v>
      </c>
      <c r="O143" s="32"/>
      <c r="P143" s="188">
        <f t="shared" si="11"/>
        <v>0</v>
      </c>
      <c r="Q143" s="188">
        <v>0</v>
      </c>
      <c r="R143" s="188">
        <f t="shared" si="12"/>
        <v>0</v>
      </c>
      <c r="S143" s="188">
        <v>0</v>
      </c>
      <c r="T143" s="189">
        <f t="shared" si="13"/>
        <v>0</v>
      </c>
      <c r="AR143" s="14" t="s">
        <v>185</v>
      </c>
      <c r="AT143" s="14" t="s">
        <v>139</v>
      </c>
      <c r="AU143" s="14" t="s">
        <v>84</v>
      </c>
      <c r="AY143" s="14" t="s">
        <v>123</v>
      </c>
      <c r="BE143" s="190">
        <f t="shared" si="14"/>
        <v>0</v>
      </c>
      <c r="BF143" s="190">
        <f t="shared" si="15"/>
        <v>0</v>
      </c>
      <c r="BG143" s="190">
        <f t="shared" si="16"/>
        <v>0</v>
      </c>
      <c r="BH143" s="190">
        <f t="shared" si="17"/>
        <v>0</v>
      </c>
      <c r="BI143" s="190">
        <f t="shared" si="18"/>
        <v>0</v>
      </c>
      <c r="BJ143" s="14" t="s">
        <v>22</v>
      </c>
      <c r="BK143" s="190">
        <f t="shared" si="19"/>
        <v>0</v>
      </c>
      <c r="BL143" s="14" t="s">
        <v>185</v>
      </c>
      <c r="BM143" s="14" t="s">
        <v>566</v>
      </c>
    </row>
    <row r="144" spans="2:65" s="1" customFormat="1" ht="22.5" customHeight="1">
      <c r="B144" s="31"/>
      <c r="C144" s="179" t="s">
        <v>348</v>
      </c>
      <c r="D144" s="179" t="s">
        <v>126</v>
      </c>
      <c r="E144" s="180" t="s">
        <v>567</v>
      </c>
      <c r="F144" s="181" t="s">
        <v>568</v>
      </c>
      <c r="G144" s="182" t="s">
        <v>129</v>
      </c>
      <c r="H144" s="183">
        <v>1</v>
      </c>
      <c r="I144" s="184"/>
      <c r="J144" s="185">
        <f t="shared" si="10"/>
        <v>0</v>
      </c>
      <c r="K144" s="181" t="s">
        <v>130</v>
      </c>
      <c r="L144" s="51"/>
      <c r="M144" s="186" t="s">
        <v>20</v>
      </c>
      <c r="N144" s="187" t="s">
        <v>47</v>
      </c>
      <c r="O144" s="32"/>
      <c r="P144" s="188">
        <f t="shared" si="11"/>
        <v>0</v>
      </c>
      <c r="Q144" s="188">
        <v>0</v>
      </c>
      <c r="R144" s="188">
        <f t="shared" si="12"/>
        <v>0</v>
      </c>
      <c r="S144" s="188">
        <v>0</v>
      </c>
      <c r="T144" s="189">
        <f t="shared" si="13"/>
        <v>0</v>
      </c>
      <c r="AR144" s="14" t="s">
        <v>326</v>
      </c>
      <c r="AT144" s="14" t="s">
        <v>126</v>
      </c>
      <c r="AU144" s="14" t="s">
        <v>84</v>
      </c>
      <c r="AY144" s="14" t="s">
        <v>123</v>
      </c>
      <c r="BE144" s="190">
        <f t="shared" si="14"/>
        <v>0</v>
      </c>
      <c r="BF144" s="190">
        <f t="shared" si="15"/>
        <v>0</v>
      </c>
      <c r="BG144" s="190">
        <f t="shared" si="16"/>
        <v>0</v>
      </c>
      <c r="BH144" s="190">
        <f t="shared" si="17"/>
        <v>0</v>
      </c>
      <c r="BI144" s="190">
        <f t="shared" si="18"/>
        <v>0</v>
      </c>
      <c r="BJ144" s="14" t="s">
        <v>22</v>
      </c>
      <c r="BK144" s="190">
        <f t="shared" si="19"/>
        <v>0</v>
      </c>
      <c r="BL144" s="14" t="s">
        <v>326</v>
      </c>
      <c r="BM144" s="14" t="s">
        <v>569</v>
      </c>
    </row>
    <row r="145" spans="2:65" s="1" customFormat="1" ht="22.5" customHeight="1">
      <c r="B145" s="31"/>
      <c r="C145" s="191" t="s">
        <v>352</v>
      </c>
      <c r="D145" s="191" t="s">
        <v>139</v>
      </c>
      <c r="E145" s="192" t="s">
        <v>570</v>
      </c>
      <c r="F145" s="193" t="s">
        <v>571</v>
      </c>
      <c r="G145" s="194" t="s">
        <v>129</v>
      </c>
      <c r="H145" s="195">
        <v>1</v>
      </c>
      <c r="I145" s="196"/>
      <c r="J145" s="197">
        <f t="shared" si="10"/>
        <v>0</v>
      </c>
      <c r="K145" s="193" t="s">
        <v>20</v>
      </c>
      <c r="L145" s="198"/>
      <c r="M145" s="199" t="s">
        <v>20</v>
      </c>
      <c r="N145" s="200" t="s">
        <v>47</v>
      </c>
      <c r="O145" s="32"/>
      <c r="P145" s="188">
        <f t="shared" si="11"/>
        <v>0</v>
      </c>
      <c r="Q145" s="188">
        <v>0</v>
      </c>
      <c r="R145" s="188">
        <f t="shared" si="12"/>
        <v>0</v>
      </c>
      <c r="S145" s="188">
        <v>0</v>
      </c>
      <c r="T145" s="189">
        <f t="shared" si="13"/>
        <v>0</v>
      </c>
      <c r="AR145" s="14" t="s">
        <v>185</v>
      </c>
      <c r="AT145" s="14" t="s">
        <v>139</v>
      </c>
      <c r="AU145" s="14" t="s">
        <v>84</v>
      </c>
      <c r="AY145" s="14" t="s">
        <v>123</v>
      </c>
      <c r="BE145" s="190">
        <f t="shared" si="14"/>
        <v>0</v>
      </c>
      <c r="BF145" s="190">
        <f t="shared" si="15"/>
        <v>0</v>
      </c>
      <c r="BG145" s="190">
        <f t="shared" si="16"/>
        <v>0</v>
      </c>
      <c r="BH145" s="190">
        <f t="shared" si="17"/>
        <v>0</v>
      </c>
      <c r="BI145" s="190">
        <f t="shared" si="18"/>
        <v>0</v>
      </c>
      <c r="BJ145" s="14" t="s">
        <v>22</v>
      </c>
      <c r="BK145" s="190">
        <f t="shared" si="19"/>
        <v>0</v>
      </c>
      <c r="BL145" s="14" t="s">
        <v>185</v>
      </c>
      <c r="BM145" s="14" t="s">
        <v>572</v>
      </c>
    </row>
    <row r="146" spans="2:65" s="1" customFormat="1" ht="22.5" customHeight="1">
      <c r="B146" s="31"/>
      <c r="C146" s="191" t="s">
        <v>356</v>
      </c>
      <c r="D146" s="191" t="s">
        <v>139</v>
      </c>
      <c r="E146" s="192" t="s">
        <v>573</v>
      </c>
      <c r="F146" s="193" t="s">
        <v>574</v>
      </c>
      <c r="G146" s="194" t="s">
        <v>129</v>
      </c>
      <c r="H146" s="195">
        <v>1</v>
      </c>
      <c r="I146" s="196"/>
      <c r="J146" s="197">
        <f t="shared" si="10"/>
        <v>0</v>
      </c>
      <c r="K146" s="193" t="s">
        <v>20</v>
      </c>
      <c r="L146" s="198"/>
      <c r="M146" s="199" t="s">
        <v>20</v>
      </c>
      <c r="N146" s="200" t="s">
        <v>47</v>
      </c>
      <c r="O146" s="32"/>
      <c r="P146" s="188">
        <f t="shared" si="11"/>
        <v>0</v>
      </c>
      <c r="Q146" s="188">
        <v>0</v>
      </c>
      <c r="R146" s="188">
        <f t="shared" si="12"/>
        <v>0</v>
      </c>
      <c r="S146" s="188">
        <v>0</v>
      </c>
      <c r="T146" s="189">
        <f t="shared" si="13"/>
        <v>0</v>
      </c>
      <c r="AR146" s="14" t="s">
        <v>185</v>
      </c>
      <c r="AT146" s="14" t="s">
        <v>139</v>
      </c>
      <c r="AU146" s="14" t="s">
        <v>84</v>
      </c>
      <c r="AY146" s="14" t="s">
        <v>123</v>
      </c>
      <c r="BE146" s="190">
        <f t="shared" si="14"/>
        <v>0</v>
      </c>
      <c r="BF146" s="190">
        <f t="shared" si="15"/>
        <v>0</v>
      </c>
      <c r="BG146" s="190">
        <f t="shared" si="16"/>
        <v>0</v>
      </c>
      <c r="BH146" s="190">
        <f t="shared" si="17"/>
        <v>0</v>
      </c>
      <c r="BI146" s="190">
        <f t="shared" si="18"/>
        <v>0</v>
      </c>
      <c r="BJ146" s="14" t="s">
        <v>22</v>
      </c>
      <c r="BK146" s="190">
        <f t="shared" si="19"/>
        <v>0</v>
      </c>
      <c r="BL146" s="14" t="s">
        <v>185</v>
      </c>
      <c r="BM146" s="14" t="s">
        <v>575</v>
      </c>
    </row>
    <row r="147" spans="2:65" s="1" customFormat="1" ht="22.5" customHeight="1">
      <c r="B147" s="31"/>
      <c r="C147" s="191" t="s">
        <v>360</v>
      </c>
      <c r="D147" s="191" t="s">
        <v>139</v>
      </c>
      <c r="E147" s="192" t="s">
        <v>576</v>
      </c>
      <c r="F147" s="193" t="s">
        <v>577</v>
      </c>
      <c r="G147" s="194" t="s">
        <v>129</v>
      </c>
      <c r="H147" s="195">
        <v>1</v>
      </c>
      <c r="I147" s="196"/>
      <c r="J147" s="197">
        <f t="shared" si="10"/>
        <v>0</v>
      </c>
      <c r="K147" s="193" t="s">
        <v>20</v>
      </c>
      <c r="L147" s="198"/>
      <c r="M147" s="199" t="s">
        <v>20</v>
      </c>
      <c r="N147" s="200" t="s">
        <v>47</v>
      </c>
      <c r="O147" s="32"/>
      <c r="P147" s="188">
        <f t="shared" si="11"/>
        <v>0</v>
      </c>
      <c r="Q147" s="188">
        <v>0</v>
      </c>
      <c r="R147" s="188">
        <f t="shared" si="12"/>
        <v>0</v>
      </c>
      <c r="S147" s="188">
        <v>0</v>
      </c>
      <c r="T147" s="189">
        <f t="shared" si="13"/>
        <v>0</v>
      </c>
      <c r="AR147" s="14" t="s">
        <v>185</v>
      </c>
      <c r="AT147" s="14" t="s">
        <v>139</v>
      </c>
      <c r="AU147" s="14" t="s">
        <v>84</v>
      </c>
      <c r="AY147" s="14" t="s">
        <v>123</v>
      </c>
      <c r="BE147" s="190">
        <f t="shared" si="14"/>
        <v>0</v>
      </c>
      <c r="BF147" s="190">
        <f t="shared" si="15"/>
        <v>0</v>
      </c>
      <c r="BG147" s="190">
        <f t="shared" si="16"/>
        <v>0</v>
      </c>
      <c r="BH147" s="190">
        <f t="shared" si="17"/>
        <v>0</v>
      </c>
      <c r="BI147" s="190">
        <f t="shared" si="18"/>
        <v>0</v>
      </c>
      <c r="BJ147" s="14" t="s">
        <v>22</v>
      </c>
      <c r="BK147" s="190">
        <f t="shared" si="19"/>
        <v>0</v>
      </c>
      <c r="BL147" s="14" t="s">
        <v>185</v>
      </c>
      <c r="BM147" s="14" t="s">
        <v>578</v>
      </c>
    </row>
    <row r="148" spans="2:65" s="1" customFormat="1" ht="22.5" customHeight="1">
      <c r="B148" s="31"/>
      <c r="C148" s="179" t="s">
        <v>364</v>
      </c>
      <c r="D148" s="179" t="s">
        <v>126</v>
      </c>
      <c r="E148" s="180" t="s">
        <v>579</v>
      </c>
      <c r="F148" s="181" t="s">
        <v>580</v>
      </c>
      <c r="G148" s="182" t="s">
        <v>129</v>
      </c>
      <c r="H148" s="183">
        <v>1</v>
      </c>
      <c r="I148" s="184"/>
      <c r="J148" s="185">
        <f t="shared" si="10"/>
        <v>0</v>
      </c>
      <c r="K148" s="181" t="s">
        <v>130</v>
      </c>
      <c r="L148" s="51"/>
      <c r="M148" s="186" t="s">
        <v>20</v>
      </c>
      <c r="N148" s="187" t="s">
        <v>47</v>
      </c>
      <c r="O148" s="32"/>
      <c r="P148" s="188">
        <f t="shared" si="11"/>
        <v>0</v>
      </c>
      <c r="Q148" s="188">
        <v>0</v>
      </c>
      <c r="R148" s="188">
        <f t="shared" si="12"/>
        <v>0</v>
      </c>
      <c r="S148" s="188">
        <v>0</v>
      </c>
      <c r="T148" s="189">
        <f t="shared" si="13"/>
        <v>0</v>
      </c>
      <c r="AR148" s="14" t="s">
        <v>326</v>
      </c>
      <c r="AT148" s="14" t="s">
        <v>126</v>
      </c>
      <c r="AU148" s="14" t="s">
        <v>84</v>
      </c>
      <c r="AY148" s="14" t="s">
        <v>123</v>
      </c>
      <c r="BE148" s="190">
        <f t="shared" si="14"/>
        <v>0</v>
      </c>
      <c r="BF148" s="190">
        <f t="shared" si="15"/>
        <v>0</v>
      </c>
      <c r="BG148" s="190">
        <f t="shared" si="16"/>
        <v>0</v>
      </c>
      <c r="BH148" s="190">
        <f t="shared" si="17"/>
        <v>0</v>
      </c>
      <c r="BI148" s="190">
        <f t="shared" si="18"/>
        <v>0</v>
      </c>
      <c r="BJ148" s="14" t="s">
        <v>22</v>
      </c>
      <c r="BK148" s="190">
        <f t="shared" si="19"/>
        <v>0</v>
      </c>
      <c r="BL148" s="14" t="s">
        <v>326</v>
      </c>
      <c r="BM148" s="14" t="s">
        <v>581</v>
      </c>
    </row>
    <row r="149" spans="2:65" s="1" customFormat="1" ht="22.5" customHeight="1">
      <c r="B149" s="31"/>
      <c r="C149" s="191" t="s">
        <v>368</v>
      </c>
      <c r="D149" s="191" t="s">
        <v>139</v>
      </c>
      <c r="E149" s="192" t="s">
        <v>582</v>
      </c>
      <c r="F149" s="193" t="s">
        <v>583</v>
      </c>
      <c r="G149" s="194" t="s">
        <v>129</v>
      </c>
      <c r="H149" s="195">
        <v>1</v>
      </c>
      <c r="I149" s="196"/>
      <c r="J149" s="197">
        <f t="shared" si="10"/>
        <v>0</v>
      </c>
      <c r="K149" s="193" t="s">
        <v>20</v>
      </c>
      <c r="L149" s="198"/>
      <c r="M149" s="199" t="s">
        <v>20</v>
      </c>
      <c r="N149" s="200" t="s">
        <v>47</v>
      </c>
      <c r="O149" s="32"/>
      <c r="P149" s="188">
        <f t="shared" si="11"/>
        <v>0</v>
      </c>
      <c r="Q149" s="188">
        <v>0</v>
      </c>
      <c r="R149" s="188">
        <f t="shared" si="12"/>
        <v>0</v>
      </c>
      <c r="S149" s="188">
        <v>0</v>
      </c>
      <c r="T149" s="189">
        <f t="shared" si="13"/>
        <v>0</v>
      </c>
      <c r="AR149" s="14" t="s">
        <v>185</v>
      </c>
      <c r="AT149" s="14" t="s">
        <v>139</v>
      </c>
      <c r="AU149" s="14" t="s">
        <v>84</v>
      </c>
      <c r="AY149" s="14" t="s">
        <v>123</v>
      </c>
      <c r="BE149" s="190">
        <f t="shared" si="14"/>
        <v>0</v>
      </c>
      <c r="BF149" s="190">
        <f t="shared" si="15"/>
        <v>0</v>
      </c>
      <c r="BG149" s="190">
        <f t="shared" si="16"/>
        <v>0</v>
      </c>
      <c r="BH149" s="190">
        <f t="shared" si="17"/>
        <v>0</v>
      </c>
      <c r="BI149" s="190">
        <f t="shared" si="18"/>
        <v>0</v>
      </c>
      <c r="BJ149" s="14" t="s">
        <v>22</v>
      </c>
      <c r="BK149" s="190">
        <f t="shared" si="19"/>
        <v>0</v>
      </c>
      <c r="BL149" s="14" t="s">
        <v>185</v>
      </c>
      <c r="BM149" s="14" t="s">
        <v>584</v>
      </c>
    </row>
    <row r="150" spans="2:65" s="1" customFormat="1" ht="22.5" customHeight="1">
      <c r="B150" s="31"/>
      <c r="C150" s="179" t="s">
        <v>372</v>
      </c>
      <c r="D150" s="179" t="s">
        <v>126</v>
      </c>
      <c r="E150" s="180" t="s">
        <v>585</v>
      </c>
      <c r="F150" s="181" t="s">
        <v>586</v>
      </c>
      <c r="G150" s="182" t="s">
        <v>129</v>
      </c>
      <c r="H150" s="183">
        <v>1</v>
      </c>
      <c r="I150" s="184"/>
      <c r="J150" s="185">
        <f t="shared" si="10"/>
        <v>0</v>
      </c>
      <c r="K150" s="181" t="s">
        <v>130</v>
      </c>
      <c r="L150" s="51"/>
      <c r="M150" s="186" t="s">
        <v>20</v>
      </c>
      <c r="N150" s="187" t="s">
        <v>47</v>
      </c>
      <c r="O150" s="32"/>
      <c r="P150" s="188">
        <f t="shared" si="11"/>
        <v>0</v>
      </c>
      <c r="Q150" s="188">
        <v>0</v>
      </c>
      <c r="R150" s="188">
        <f t="shared" si="12"/>
        <v>0</v>
      </c>
      <c r="S150" s="188">
        <v>0</v>
      </c>
      <c r="T150" s="189">
        <f t="shared" si="13"/>
        <v>0</v>
      </c>
      <c r="AR150" s="14" t="s">
        <v>326</v>
      </c>
      <c r="AT150" s="14" t="s">
        <v>126</v>
      </c>
      <c r="AU150" s="14" t="s">
        <v>84</v>
      </c>
      <c r="AY150" s="14" t="s">
        <v>123</v>
      </c>
      <c r="BE150" s="190">
        <f t="shared" si="14"/>
        <v>0</v>
      </c>
      <c r="BF150" s="190">
        <f t="shared" si="15"/>
        <v>0</v>
      </c>
      <c r="BG150" s="190">
        <f t="shared" si="16"/>
        <v>0</v>
      </c>
      <c r="BH150" s="190">
        <f t="shared" si="17"/>
        <v>0</v>
      </c>
      <c r="BI150" s="190">
        <f t="shared" si="18"/>
        <v>0</v>
      </c>
      <c r="BJ150" s="14" t="s">
        <v>22</v>
      </c>
      <c r="BK150" s="190">
        <f t="shared" si="19"/>
        <v>0</v>
      </c>
      <c r="BL150" s="14" t="s">
        <v>326</v>
      </c>
      <c r="BM150" s="14" t="s">
        <v>587</v>
      </c>
    </row>
    <row r="151" spans="2:65" s="1" customFormat="1" ht="22.5" customHeight="1">
      <c r="B151" s="31"/>
      <c r="C151" s="191" t="s">
        <v>376</v>
      </c>
      <c r="D151" s="191" t="s">
        <v>139</v>
      </c>
      <c r="E151" s="192" t="s">
        <v>588</v>
      </c>
      <c r="F151" s="193" t="s">
        <v>589</v>
      </c>
      <c r="G151" s="194" t="s">
        <v>129</v>
      </c>
      <c r="H151" s="195">
        <v>1</v>
      </c>
      <c r="I151" s="196"/>
      <c r="J151" s="197">
        <f t="shared" si="10"/>
        <v>0</v>
      </c>
      <c r="K151" s="193" t="s">
        <v>20</v>
      </c>
      <c r="L151" s="198"/>
      <c r="M151" s="199" t="s">
        <v>20</v>
      </c>
      <c r="N151" s="200" t="s">
        <v>47</v>
      </c>
      <c r="O151" s="32"/>
      <c r="P151" s="188">
        <f t="shared" si="11"/>
        <v>0</v>
      </c>
      <c r="Q151" s="188">
        <v>0</v>
      </c>
      <c r="R151" s="188">
        <f t="shared" si="12"/>
        <v>0</v>
      </c>
      <c r="S151" s="188">
        <v>0</v>
      </c>
      <c r="T151" s="189">
        <f t="shared" si="13"/>
        <v>0</v>
      </c>
      <c r="AR151" s="14" t="s">
        <v>185</v>
      </c>
      <c r="AT151" s="14" t="s">
        <v>139</v>
      </c>
      <c r="AU151" s="14" t="s">
        <v>84</v>
      </c>
      <c r="AY151" s="14" t="s">
        <v>123</v>
      </c>
      <c r="BE151" s="190">
        <f t="shared" si="14"/>
        <v>0</v>
      </c>
      <c r="BF151" s="190">
        <f t="shared" si="15"/>
        <v>0</v>
      </c>
      <c r="BG151" s="190">
        <f t="shared" si="16"/>
        <v>0</v>
      </c>
      <c r="BH151" s="190">
        <f t="shared" si="17"/>
        <v>0</v>
      </c>
      <c r="BI151" s="190">
        <f t="shared" si="18"/>
        <v>0</v>
      </c>
      <c r="BJ151" s="14" t="s">
        <v>22</v>
      </c>
      <c r="BK151" s="190">
        <f t="shared" si="19"/>
        <v>0</v>
      </c>
      <c r="BL151" s="14" t="s">
        <v>185</v>
      </c>
      <c r="BM151" s="14" t="s">
        <v>590</v>
      </c>
    </row>
    <row r="152" spans="2:65" s="1" customFormat="1" ht="22.5" customHeight="1">
      <c r="B152" s="31"/>
      <c r="C152" s="179" t="s">
        <v>380</v>
      </c>
      <c r="D152" s="179" t="s">
        <v>126</v>
      </c>
      <c r="E152" s="180" t="s">
        <v>591</v>
      </c>
      <c r="F152" s="181" t="s">
        <v>592</v>
      </c>
      <c r="G152" s="182" t="s">
        <v>129</v>
      </c>
      <c r="H152" s="183">
        <v>1</v>
      </c>
      <c r="I152" s="184"/>
      <c r="J152" s="185">
        <f t="shared" si="10"/>
        <v>0</v>
      </c>
      <c r="K152" s="181" t="s">
        <v>130</v>
      </c>
      <c r="L152" s="51"/>
      <c r="M152" s="186" t="s">
        <v>20</v>
      </c>
      <c r="N152" s="187" t="s">
        <v>47</v>
      </c>
      <c r="O152" s="32"/>
      <c r="P152" s="188">
        <f t="shared" si="11"/>
        <v>0</v>
      </c>
      <c r="Q152" s="188">
        <v>0</v>
      </c>
      <c r="R152" s="188">
        <f t="shared" si="12"/>
        <v>0</v>
      </c>
      <c r="S152" s="188">
        <v>0</v>
      </c>
      <c r="T152" s="189">
        <f t="shared" si="13"/>
        <v>0</v>
      </c>
      <c r="AR152" s="14" t="s">
        <v>326</v>
      </c>
      <c r="AT152" s="14" t="s">
        <v>126</v>
      </c>
      <c r="AU152" s="14" t="s">
        <v>84</v>
      </c>
      <c r="AY152" s="14" t="s">
        <v>123</v>
      </c>
      <c r="BE152" s="190">
        <f t="shared" si="14"/>
        <v>0</v>
      </c>
      <c r="BF152" s="190">
        <f t="shared" si="15"/>
        <v>0</v>
      </c>
      <c r="BG152" s="190">
        <f t="shared" si="16"/>
        <v>0</v>
      </c>
      <c r="BH152" s="190">
        <f t="shared" si="17"/>
        <v>0</v>
      </c>
      <c r="BI152" s="190">
        <f t="shared" si="18"/>
        <v>0</v>
      </c>
      <c r="BJ152" s="14" t="s">
        <v>22</v>
      </c>
      <c r="BK152" s="190">
        <f t="shared" si="19"/>
        <v>0</v>
      </c>
      <c r="BL152" s="14" t="s">
        <v>326</v>
      </c>
      <c r="BM152" s="14" t="s">
        <v>593</v>
      </c>
    </row>
    <row r="153" spans="2:65" s="1" customFormat="1" ht="22.5" customHeight="1">
      <c r="B153" s="31"/>
      <c r="C153" s="191" t="s">
        <v>384</v>
      </c>
      <c r="D153" s="191" t="s">
        <v>139</v>
      </c>
      <c r="E153" s="192" t="s">
        <v>594</v>
      </c>
      <c r="F153" s="193" t="s">
        <v>595</v>
      </c>
      <c r="G153" s="194" t="s">
        <v>129</v>
      </c>
      <c r="H153" s="195">
        <v>1</v>
      </c>
      <c r="I153" s="196"/>
      <c r="J153" s="197">
        <f t="shared" si="10"/>
        <v>0</v>
      </c>
      <c r="K153" s="193" t="s">
        <v>20</v>
      </c>
      <c r="L153" s="198"/>
      <c r="M153" s="199" t="s">
        <v>20</v>
      </c>
      <c r="N153" s="200" t="s">
        <v>47</v>
      </c>
      <c r="O153" s="32"/>
      <c r="P153" s="188">
        <f t="shared" si="11"/>
        <v>0</v>
      </c>
      <c r="Q153" s="188">
        <v>0</v>
      </c>
      <c r="R153" s="188">
        <f t="shared" si="12"/>
        <v>0</v>
      </c>
      <c r="S153" s="188">
        <v>0</v>
      </c>
      <c r="T153" s="189">
        <f t="shared" si="13"/>
        <v>0</v>
      </c>
      <c r="AR153" s="14" t="s">
        <v>185</v>
      </c>
      <c r="AT153" s="14" t="s">
        <v>139</v>
      </c>
      <c r="AU153" s="14" t="s">
        <v>84</v>
      </c>
      <c r="AY153" s="14" t="s">
        <v>123</v>
      </c>
      <c r="BE153" s="190">
        <f t="shared" si="14"/>
        <v>0</v>
      </c>
      <c r="BF153" s="190">
        <f t="shared" si="15"/>
        <v>0</v>
      </c>
      <c r="BG153" s="190">
        <f t="shared" si="16"/>
        <v>0</v>
      </c>
      <c r="BH153" s="190">
        <f t="shared" si="17"/>
        <v>0</v>
      </c>
      <c r="BI153" s="190">
        <f t="shared" si="18"/>
        <v>0</v>
      </c>
      <c r="BJ153" s="14" t="s">
        <v>22</v>
      </c>
      <c r="BK153" s="190">
        <f t="shared" si="19"/>
        <v>0</v>
      </c>
      <c r="BL153" s="14" t="s">
        <v>185</v>
      </c>
      <c r="BM153" s="14" t="s">
        <v>596</v>
      </c>
    </row>
    <row r="154" spans="2:65" s="1" customFormat="1" ht="22.5" customHeight="1">
      <c r="B154" s="31"/>
      <c r="C154" s="179" t="s">
        <v>388</v>
      </c>
      <c r="D154" s="179" t="s">
        <v>126</v>
      </c>
      <c r="E154" s="180" t="s">
        <v>597</v>
      </c>
      <c r="F154" s="181" t="s">
        <v>598</v>
      </c>
      <c r="G154" s="182" t="s">
        <v>129</v>
      </c>
      <c r="H154" s="183">
        <v>1</v>
      </c>
      <c r="I154" s="184"/>
      <c r="J154" s="185">
        <f t="shared" si="10"/>
        <v>0</v>
      </c>
      <c r="K154" s="181" t="s">
        <v>130</v>
      </c>
      <c r="L154" s="51"/>
      <c r="M154" s="186" t="s">
        <v>20</v>
      </c>
      <c r="N154" s="187" t="s">
        <v>47</v>
      </c>
      <c r="O154" s="32"/>
      <c r="P154" s="188">
        <f t="shared" si="11"/>
        <v>0</v>
      </c>
      <c r="Q154" s="188">
        <v>0</v>
      </c>
      <c r="R154" s="188">
        <f t="shared" si="12"/>
        <v>0</v>
      </c>
      <c r="S154" s="188">
        <v>0</v>
      </c>
      <c r="T154" s="189">
        <f t="shared" si="13"/>
        <v>0</v>
      </c>
      <c r="AR154" s="14" t="s">
        <v>326</v>
      </c>
      <c r="AT154" s="14" t="s">
        <v>126</v>
      </c>
      <c r="AU154" s="14" t="s">
        <v>84</v>
      </c>
      <c r="AY154" s="14" t="s">
        <v>123</v>
      </c>
      <c r="BE154" s="190">
        <f t="shared" si="14"/>
        <v>0</v>
      </c>
      <c r="BF154" s="190">
        <f t="shared" si="15"/>
        <v>0</v>
      </c>
      <c r="BG154" s="190">
        <f t="shared" si="16"/>
        <v>0</v>
      </c>
      <c r="BH154" s="190">
        <f t="shared" si="17"/>
        <v>0</v>
      </c>
      <c r="BI154" s="190">
        <f t="shared" si="18"/>
        <v>0</v>
      </c>
      <c r="BJ154" s="14" t="s">
        <v>22</v>
      </c>
      <c r="BK154" s="190">
        <f t="shared" si="19"/>
        <v>0</v>
      </c>
      <c r="BL154" s="14" t="s">
        <v>326</v>
      </c>
      <c r="BM154" s="14" t="s">
        <v>599</v>
      </c>
    </row>
    <row r="155" spans="2:65" s="1" customFormat="1" ht="22.5" customHeight="1">
      <c r="B155" s="31"/>
      <c r="C155" s="191" t="s">
        <v>392</v>
      </c>
      <c r="D155" s="191" t="s">
        <v>139</v>
      </c>
      <c r="E155" s="192" t="s">
        <v>600</v>
      </c>
      <c r="F155" s="193" t="s">
        <v>601</v>
      </c>
      <c r="G155" s="194" t="s">
        <v>129</v>
      </c>
      <c r="H155" s="195">
        <v>1</v>
      </c>
      <c r="I155" s="196"/>
      <c r="J155" s="197">
        <f t="shared" si="10"/>
        <v>0</v>
      </c>
      <c r="K155" s="193" t="s">
        <v>20</v>
      </c>
      <c r="L155" s="198"/>
      <c r="M155" s="199" t="s">
        <v>20</v>
      </c>
      <c r="N155" s="200" t="s">
        <v>47</v>
      </c>
      <c r="O155" s="32"/>
      <c r="P155" s="188">
        <f t="shared" si="11"/>
        <v>0</v>
      </c>
      <c r="Q155" s="188">
        <v>0</v>
      </c>
      <c r="R155" s="188">
        <f t="shared" si="12"/>
        <v>0</v>
      </c>
      <c r="S155" s="188">
        <v>0</v>
      </c>
      <c r="T155" s="189">
        <f t="shared" si="13"/>
        <v>0</v>
      </c>
      <c r="AR155" s="14" t="s">
        <v>185</v>
      </c>
      <c r="AT155" s="14" t="s">
        <v>139</v>
      </c>
      <c r="AU155" s="14" t="s">
        <v>84</v>
      </c>
      <c r="AY155" s="14" t="s">
        <v>123</v>
      </c>
      <c r="BE155" s="190">
        <f t="shared" si="14"/>
        <v>0</v>
      </c>
      <c r="BF155" s="190">
        <f t="shared" si="15"/>
        <v>0</v>
      </c>
      <c r="BG155" s="190">
        <f t="shared" si="16"/>
        <v>0</v>
      </c>
      <c r="BH155" s="190">
        <f t="shared" si="17"/>
        <v>0</v>
      </c>
      <c r="BI155" s="190">
        <f t="shared" si="18"/>
        <v>0</v>
      </c>
      <c r="BJ155" s="14" t="s">
        <v>22</v>
      </c>
      <c r="BK155" s="190">
        <f t="shared" si="19"/>
        <v>0</v>
      </c>
      <c r="BL155" s="14" t="s">
        <v>185</v>
      </c>
      <c r="BM155" s="14" t="s">
        <v>602</v>
      </c>
    </row>
    <row r="156" spans="2:65" s="1" customFormat="1" ht="22.5" customHeight="1">
      <c r="B156" s="31"/>
      <c r="C156" s="179" t="s">
        <v>396</v>
      </c>
      <c r="D156" s="179" t="s">
        <v>126</v>
      </c>
      <c r="E156" s="180" t="s">
        <v>603</v>
      </c>
      <c r="F156" s="181" t="s">
        <v>604</v>
      </c>
      <c r="G156" s="182" t="s">
        <v>129</v>
      </c>
      <c r="H156" s="183">
        <v>1</v>
      </c>
      <c r="I156" s="184"/>
      <c r="J156" s="185">
        <f t="shared" si="10"/>
        <v>0</v>
      </c>
      <c r="K156" s="181" t="s">
        <v>130</v>
      </c>
      <c r="L156" s="51"/>
      <c r="M156" s="186" t="s">
        <v>20</v>
      </c>
      <c r="N156" s="187" t="s">
        <v>47</v>
      </c>
      <c r="O156" s="32"/>
      <c r="P156" s="188">
        <f t="shared" si="11"/>
        <v>0</v>
      </c>
      <c r="Q156" s="188">
        <v>0</v>
      </c>
      <c r="R156" s="188">
        <f t="shared" si="12"/>
        <v>0</v>
      </c>
      <c r="S156" s="188">
        <v>0</v>
      </c>
      <c r="T156" s="189">
        <f t="shared" si="13"/>
        <v>0</v>
      </c>
      <c r="AR156" s="14" t="s">
        <v>326</v>
      </c>
      <c r="AT156" s="14" t="s">
        <v>126</v>
      </c>
      <c r="AU156" s="14" t="s">
        <v>84</v>
      </c>
      <c r="AY156" s="14" t="s">
        <v>123</v>
      </c>
      <c r="BE156" s="190">
        <f t="shared" si="14"/>
        <v>0</v>
      </c>
      <c r="BF156" s="190">
        <f t="shared" si="15"/>
        <v>0</v>
      </c>
      <c r="BG156" s="190">
        <f t="shared" si="16"/>
        <v>0</v>
      </c>
      <c r="BH156" s="190">
        <f t="shared" si="17"/>
        <v>0</v>
      </c>
      <c r="BI156" s="190">
        <f t="shared" si="18"/>
        <v>0</v>
      </c>
      <c r="BJ156" s="14" t="s">
        <v>22</v>
      </c>
      <c r="BK156" s="190">
        <f t="shared" si="19"/>
        <v>0</v>
      </c>
      <c r="BL156" s="14" t="s">
        <v>326</v>
      </c>
      <c r="BM156" s="14" t="s">
        <v>605</v>
      </c>
    </row>
    <row r="157" spans="2:65" s="1" customFormat="1" ht="22.5" customHeight="1">
      <c r="B157" s="31"/>
      <c r="C157" s="179" t="s">
        <v>400</v>
      </c>
      <c r="D157" s="179" t="s">
        <v>126</v>
      </c>
      <c r="E157" s="180" t="s">
        <v>606</v>
      </c>
      <c r="F157" s="181" t="s">
        <v>607</v>
      </c>
      <c r="G157" s="182" t="s">
        <v>129</v>
      </c>
      <c r="H157" s="183">
        <v>1</v>
      </c>
      <c r="I157" s="184"/>
      <c r="J157" s="185">
        <f t="shared" si="10"/>
        <v>0</v>
      </c>
      <c r="K157" s="181" t="s">
        <v>130</v>
      </c>
      <c r="L157" s="51"/>
      <c r="M157" s="186" t="s">
        <v>20</v>
      </c>
      <c r="N157" s="187" t="s">
        <v>47</v>
      </c>
      <c r="O157" s="32"/>
      <c r="P157" s="188">
        <f t="shared" si="11"/>
        <v>0</v>
      </c>
      <c r="Q157" s="188">
        <v>0</v>
      </c>
      <c r="R157" s="188">
        <f t="shared" si="12"/>
        <v>0</v>
      </c>
      <c r="S157" s="188">
        <v>0</v>
      </c>
      <c r="T157" s="189">
        <f t="shared" si="13"/>
        <v>0</v>
      </c>
      <c r="AR157" s="14" t="s">
        <v>326</v>
      </c>
      <c r="AT157" s="14" t="s">
        <v>126</v>
      </c>
      <c r="AU157" s="14" t="s">
        <v>84</v>
      </c>
      <c r="AY157" s="14" t="s">
        <v>123</v>
      </c>
      <c r="BE157" s="190">
        <f t="shared" si="14"/>
        <v>0</v>
      </c>
      <c r="BF157" s="190">
        <f t="shared" si="15"/>
        <v>0</v>
      </c>
      <c r="BG157" s="190">
        <f t="shared" si="16"/>
        <v>0</v>
      </c>
      <c r="BH157" s="190">
        <f t="shared" si="17"/>
        <v>0</v>
      </c>
      <c r="BI157" s="190">
        <f t="shared" si="18"/>
        <v>0</v>
      </c>
      <c r="BJ157" s="14" t="s">
        <v>22</v>
      </c>
      <c r="BK157" s="190">
        <f t="shared" si="19"/>
        <v>0</v>
      </c>
      <c r="BL157" s="14" t="s">
        <v>326</v>
      </c>
      <c r="BM157" s="14" t="s">
        <v>608</v>
      </c>
    </row>
    <row r="158" spans="2:65" s="1" customFormat="1" ht="22.5" customHeight="1">
      <c r="B158" s="31"/>
      <c r="C158" s="179" t="s">
        <v>326</v>
      </c>
      <c r="D158" s="179" t="s">
        <v>126</v>
      </c>
      <c r="E158" s="180" t="s">
        <v>609</v>
      </c>
      <c r="F158" s="181" t="s">
        <v>610</v>
      </c>
      <c r="G158" s="182" t="s">
        <v>129</v>
      </c>
      <c r="H158" s="183">
        <v>1</v>
      </c>
      <c r="I158" s="184"/>
      <c r="J158" s="185">
        <f t="shared" si="10"/>
        <v>0</v>
      </c>
      <c r="K158" s="181" t="s">
        <v>130</v>
      </c>
      <c r="L158" s="51"/>
      <c r="M158" s="186" t="s">
        <v>20</v>
      </c>
      <c r="N158" s="187" t="s">
        <v>47</v>
      </c>
      <c r="O158" s="32"/>
      <c r="P158" s="188">
        <f t="shared" si="11"/>
        <v>0</v>
      </c>
      <c r="Q158" s="188">
        <v>0</v>
      </c>
      <c r="R158" s="188">
        <f t="shared" si="12"/>
        <v>0</v>
      </c>
      <c r="S158" s="188">
        <v>0</v>
      </c>
      <c r="T158" s="189">
        <f t="shared" si="13"/>
        <v>0</v>
      </c>
      <c r="AR158" s="14" t="s">
        <v>326</v>
      </c>
      <c r="AT158" s="14" t="s">
        <v>126</v>
      </c>
      <c r="AU158" s="14" t="s">
        <v>84</v>
      </c>
      <c r="AY158" s="14" t="s">
        <v>123</v>
      </c>
      <c r="BE158" s="190">
        <f t="shared" si="14"/>
        <v>0</v>
      </c>
      <c r="BF158" s="190">
        <f t="shared" si="15"/>
        <v>0</v>
      </c>
      <c r="BG158" s="190">
        <f t="shared" si="16"/>
        <v>0</v>
      </c>
      <c r="BH158" s="190">
        <f t="shared" si="17"/>
        <v>0</v>
      </c>
      <c r="BI158" s="190">
        <f t="shared" si="18"/>
        <v>0</v>
      </c>
      <c r="BJ158" s="14" t="s">
        <v>22</v>
      </c>
      <c r="BK158" s="190">
        <f t="shared" si="19"/>
        <v>0</v>
      </c>
      <c r="BL158" s="14" t="s">
        <v>326</v>
      </c>
      <c r="BM158" s="14" t="s">
        <v>611</v>
      </c>
    </row>
    <row r="159" spans="2:65" s="1" customFormat="1" ht="22.5" customHeight="1">
      <c r="B159" s="31"/>
      <c r="C159" s="179" t="s">
        <v>612</v>
      </c>
      <c r="D159" s="179" t="s">
        <v>126</v>
      </c>
      <c r="E159" s="180" t="s">
        <v>613</v>
      </c>
      <c r="F159" s="181" t="s">
        <v>614</v>
      </c>
      <c r="G159" s="182" t="s">
        <v>129</v>
      </c>
      <c r="H159" s="183">
        <v>1</v>
      </c>
      <c r="I159" s="184"/>
      <c r="J159" s="185">
        <f t="shared" si="10"/>
        <v>0</v>
      </c>
      <c r="K159" s="181" t="s">
        <v>130</v>
      </c>
      <c r="L159" s="51"/>
      <c r="M159" s="186" t="s">
        <v>20</v>
      </c>
      <c r="N159" s="187" t="s">
        <v>47</v>
      </c>
      <c r="O159" s="32"/>
      <c r="P159" s="188">
        <f t="shared" si="11"/>
        <v>0</v>
      </c>
      <c r="Q159" s="188">
        <v>0</v>
      </c>
      <c r="R159" s="188">
        <f t="shared" si="12"/>
        <v>0</v>
      </c>
      <c r="S159" s="188">
        <v>0</v>
      </c>
      <c r="T159" s="189">
        <f t="shared" si="13"/>
        <v>0</v>
      </c>
      <c r="AR159" s="14" t="s">
        <v>326</v>
      </c>
      <c r="AT159" s="14" t="s">
        <v>126</v>
      </c>
      <c r="AU159" s="14" t="s">
        <v>84</v>
      </c>
      <c r="AY159" s="14" t="s">
        <v>123</v>
      </c>
      <c r="BE159" s="190">
        <f t="shared" si="14"/>
        <v>0</v>
      </c>
      <c r="BF159" s="190">
        <f t="shared" si="15"/>
        <v>0</v>
      </c>
      <c r="BG159" s="190">
        <f t="shared" si="16"/>
        <v>0</v>
      </c>
      <c r="BH159" s="190">
        <f t="shared" si="17"/>
        <v>0</v>
      </c>
      <c r="BI159" s="190">
        <f t="shared" si="18"/>
        <v>0</v>
      </c>
      <c r="BJ159" s="14" t="s">
        <v>22</v>
      </c>
      <c r="BK159" s="190">
        <f t="shared" si="19"/>
        <v>0</v>
      </c>
      <c r="BL159" s="14" t="s">
        <v>326</v>
      </c>
      <c r="BM159" s="14" t="s">
        <v>615</v>
      </c>
    </row>
    <row r="160" spans="2:65" s="1" customFormat="1" ht="22.5" customHeight="1">
      <c r="B160" s="31"/>
      <c r="C160" s="179" t="s">
        <v>616</v>
      </c>
      <c r="D160" s="179" t="s">
        <v>126</v>
      </c>
      <c r="E160" s="180" t="s">
        <v>617</v>
      </c>
      <c r="F160" s="181" t="s">
        <v>618</v>
      </c>
      <c r="G160" s="182" t="s">
        <v>129</v>
      </c>
      <c r="H160" s="183">
        <v>1</v>
      </c>
      <c r="I160" s="184"/>
      <c r="J160" s="185">
        <f t="shared" si="10"/>
        <v>0</v>
      </c>
      <c r="K160" s="181" t="s">
        <v>130</v>
      </c>
      <c r="L160" s="51"/>
      <c r="M160" s="186" t="s">
        <v>20</v>
      </c>
      <c r="N160" s="187" t="s">
        <v>47</v>
      </c>
      <c r="O160" s="32"/>
      <c r="P160" s="188">
        <f t="shared" si="11"/>
        <v>0</v>
      </c>
      <c r="Q160" s="188">
        <v>0</v>
      </c>
      <c r="R160" s="188">
        <f t="shared" si="12"/>
        <v>0</v>
      </c>
      <c r="S160" s="188">
        <v>0</v>
      </c>
      <c r="T160" s="189">
        <f t="shared" si="13"/>
        <v>0</v>
      </c>
      <c r="AR160" s="14" t="s">
        <v>326</v>
      </c>
      <c r="AT160" s="14" t="s">
        <v>126</v>
      </c>
      <c r="AU160" s="14" t="s">
        <v>84</v>
      </c>
      <c r="AY160" s="14" t="s">
        <v>123</v>
      </c>
      <c r="BE160" s="190">
        <f t="shared" si="14"/>
        <v>0</v>
      </c>
      <c r="BF160" s="190">
        <f t="shared" si="15"/>
        <v>0</v>
      </c>
      <c r="BG160" s="190">
        <f t="shared" si="16"/>
        <v>0</v>
      </c>
      <c r="BH160" s="190">
        <f t="shared" si="17"/>
        <v>0</v>
      </c>
      <c r="BI160" s="190">
        <f t="shared" si="18"/>
        <v>0</v>
      </c>
      <c r="BJ160" s="14" t="s">
        <v>22</v>
      </c>
      <c r="BK160" s="190">
        <f t="shared" si="19"/>
        <v>0</v>
      </c>
      <c r="BL160" s="14" t="s">
        <v>326</v>
      </c>
      <c r="BM160" s="14" t="s">
        <v>619</v>
      </c>
    </row>
    <row r="161" spans="2:65" s="1" customFormat="1" ht="31.5" customHeight="1">
      <c r="B161" s="31"/>
      <c r="C161" s="179" t="s">
        <v>620</v>
      </c>
      <c r="D161" s="179" t="s">
        <v>126</v>
      </c>
      <c r="E161" s="180" t="s">
        <v>621</v>
      </c>
      <c r="F161" s="181" t="s">
        <v>622</v>
      </c>
      <c r="G161" s="182" t="s">
        <v>129</v>
      </c>
      <c r="H161" s="183">
        <v>1</v>
      </c>
      <c r="I161" s="184"/>
      <c r="J161" s="185">
        <f t="shared" si="10"/>
        <v>0</v>
      </c>
      <c r="K161" s="181" t="s">
        <v>130</v>
      </c>
      <c r="L161" s="51"/>
      <c r="M161" s="186" t="s">
        <v>20</v>
      </c>
      <c r="N161" s="187" t="s">
        <v>47</v>
      </c>
      <c r="O161" s="32"/>
      <c r="P161" s="188">
        <f t="shared" si="11"/>
        <v>0</v>
      </c>
      <c r="Q161" s="188">
        <v>0</v>
      </c>
      <c r="R161" s="188">
        <f t="shared" si="12"/>
        <v>0</v>
      </c>
      <c r="S161" s="188">
        <v>0</v>
      </c>
      <c r="T161" s="189">
        <f t="shared" si="13"/>
        <v>0</v>
      </c>
      <c r="AR161" s="14" t="s">
        <v>326</v>
      </c>
      <c r="AT161" s="14" t="s">
        <v>126</v>
      </c>
      <c r="AU161" s="14" t="s">
        <v>84</v>
      </c>
      <c r="AY161" s="14" t="s">
        <v>123</v>
      </c>
      <c r="BE161" s="190">
        <f t="shared" si="14"/>
        <v>0</v>
      </c>
      <c r="BF161" s="190">
        <f t="shared" si="15"/>
        <v>0</v>
      </c>
      <c r="BG161" s="190">
        <f t="shared" si="16"/>
        <v>0</v>
      </c>
      <c r="BH161" s="190">
        <f t="shared" si="17"/>
        <v>0</v>
      </c>
      <c r="BI161" s="190">
        <f t="shared" si="18"/>
        <v>0</v>
      </c>
      <c r="BJ161" s="14" t="s">
        <v>22</v>
      </c>
      <c r="BK161" s="190">
        <f t="shared" si="19"/>
        <v>0</v>
      </c>
      <c r="BL161" s="14" t="s">
        <v>326</v>
      </c>
      <c r="BM161" s="14" t="s">
        <v>623</v>
      </c>
    </row>
    <row r="162" spans="2:65" s="1" customFormat="1" ht="22.5" customHeight="1">
      <c r="B162" s="31"/>
      <c r="C162" s="179" t="s">
        <v>624</v>
      </c>
      <c r="D162" s="179" t="s">
        <v>126</v>
      </c>
      <c r="E162" s="180" t="s">
        <v>625</v>
      </c>
      <c r="F162" s="181" t="s">
        <v>626</v>
      </c>
      <c r="G162" s="182" t="s">
        <v>129</v>
      </c>
      <c r="H162" s="183">
        <v>1</v>
      </c>
      <c r="I162" s="184"/>
      <c r="J162" s="185">
        <f aca="true" t="shared" si="20" ref="J162:J192">ROUND(I162*H162,2)</f>
        <v>0</v>
      </c>
      <c r="K162" s="181" t="s">
        <v>130</v>
      </c>
      <c r="L162" s="51"/>
      <c r="M162" s="186" t="s">
        <v>20</v>
      </c>
      <c r="N162" s="187" t="s">
        <v>47</v>
      </c>
      <c r="O162" s="32"/>
      <c r="P162" s="188">
        <f aca="true" t="shared" si="21" ref="P162:P192">O162*H162</f>
        <v>0</v>
      </c>
      <c r="Q162" s="188">
        <v>0</v>
      </c>
      <c r="R162" s="188">
        <f aca="true" t="shared" si="22" ref="R162:R192">Q162*H162</f>
        <v>0</v>
      </c>
      <c r="S162" s="188">
        <v>0</v>
      </c>
      <c r="T162" s="189">
        <f aca="true" t="shared" si="23" ref="T162:T192">S162*H162</f>
        <v>0</v>
      </c>
      <c r="AR162" s="14" t="s">
        <v>326</v>
      </c>
      <c r="AT162" s="14" t="s">
        <v>126</v>
      </c>
      <c r="AU162" s="14" t="s">
        <v>84</v>
      </c>
      <c r="AY162" s="14" t="s">
        <v>123</v>
      </c>
      <c r="BE162" s="190">
        <f aca="true" t="shared" si="24" ref="BE162:BE192">IF(N162="základní",J162,0)</f>
        <v>0</v>
      </c>
      <c r="BF162" s="190">
        <f aca="true" t="shared" si="25" ref="BF162:BF192">IF(N162="snížená",J162,0)</f>
        <v>0</v>
      </c>
      <c r="BG162" s="190">
        <f aca="true" t="shared" si="26" ref="BG162:BG192">IF(N162="zákl. přenesená",J162,0)</f>
        <v>0</v>
      </c>
      <c r="BH162" s="190">
        <f aca="true" t="shared" si="27" ref="BH162:BH192">IF(N162="sníž. přenesená",J162,0)</f>
        <v>0</v>
      </c>
      <c r="BI162" s="190">
        <f aca="true" t="shared" si="28" ref="BI162:BI192">IF(N162="nulová",J162,0)</f>
        <v>0</v>
      </c>
      <c r="BJ162" s="14" t="s">
        <v>22</v>
      </c>
      <c r="BK162" s="190">
        <f aca="true" t="shared" si="29" ref="BK162:BK192">ROUND(I162*H162,2)</f>
        <v>0</v>
      </c>
      <c r="BL162" s="14" t="s">
        <v>326</v>
      </c>
      <c r="BM162" s="14" t="s">
        <v>627</v>
      </c>
    </row>
    <row r="163" spans="2:65" s="1" customFormat="1" ht="22.5" customHeight="1">
      <c r="B163" s="31"/>
      <c r="C163" s="179" t="s">
        <v>628</v>
      </c>
      <c r="D163" s="179" t="s">
        <v>126</v>
      </c>
      <c r="E163" s="180" t="s">
        <v>629</v>
      </c>
      <c r="F163" s="181" t="s">
        <v>630</v>
      </c>
      <c r="G163" s="182" t="s">
        <v>129</v>
      </c>
      <c r="H163" s="183">
        <v>1</v>
      </c>
      <c r="I163" s="184"/>
      <c r="J163" s="185">
        <f t="shared" si="20"/>
        <v>0</v>
      </c>
      <c r="K163" s="181" t="s">
        <v>130</v>
      </c>
      <c r="L163" s="51"/>
      <c r="M163" s="186" t="s">
        <v>20</v>
      </c>
      <c r="N163" s="187" t="s">
        <v>47</v>
      </c>
      <c r="O163" s="32"/>
      <c r="P163" s="188">
        <f t="shared" si="21"/>
        <v>0</v>
      </c>
      <c r="Q163" s="188">
        <v>0</v>
      </c>
      <c r="R163" s="188">
        <f t="shared" si="22"/>
        <v>0</v>
      </c>
      <c r="S163" s="188">
        <v>0</v>
      </c>
      <c r="T163" s="189">
        <f t="shared" si="23"/>
        <v>0</v>
      </c>
      <c r="AR163" s="14" t="s">
        <v>326</v>
      </c>
      <c r="AT163" s="14" t="s">
        <v>126</v>
      </c>
      <c r="AU163" s="14" t="s">
        <v>84</v>
      </c>
      <c r="AY163" s="14" t="s">
        <v>123</v>
      </c>
      <c r="BE163" s="190">
        <f t="shared" si="24"/>
        <v>0</v>
      </c>
      <c r="BF163" s="190">
        <f t="shared" si="25"/>
        <v>0</v>
      </c>
      <c r="BG163" s="190">
        <f t="shared" si="26"/>
        <v>0</v>
      </c>
      <c r="BH163" s="190">
        <f t="shared" si="27"/>
        <v>0</v>
      </c>
      <c r="BI163" s="190">
        <f t="shared" si="28"/>
        <v>0</v>
      </c>
      <c r="BJ163" s="14" t="s">
        <v>22</v>
      </c>
      <c r="BK163" s="190">
        <f t="shared" si="29"/>
        <v>0</v>
      </c>
      <c r="BL163" s="14" t="s">
        <v>326</v>
      </c>
      <c r="BM163" s="14" t="s">
        <v>631</v>
      </c>
    </row>
    <row r="164" spans="2:65" s="1" customFormat="1" ht="22.5" customHeight="1">
      <c r="B164" s="31"/>
      <c r="C164" s="191" t="s">
        <v>632</v>
      </c>
      <c r="D164" s="191" t="s">
        <v>139</v>
      </c>
      <c r="E164" s="192" t="s">
        <v>633</v>
      </c>
      <c r="F164" s="193" t="s">
        <v>634</v>
      </c>
      <c r="G164" s="194" t="s">
        <v>129</v>
      </c>
      <c r="H164" s="195">
        <v>1</v>
      </c>
      <c r="I164" s="196"/>
      <c r="J164" s="197">
        <f t="shared" si="20"/>
        <v>0</v>
      </c>
      <c r="K164" s="193" t="s">
        <v>20</v>
      </c>
      <c r="L164" s="198"/>
      <c r="M164" s="199" t="s">
        <v>20</v>
      </c>
      <c r="N164" s="200" t="s">
        <v>47</v>
      </c>
      <c r="O164" s="32"/>
      <c r="P164" s="188">
        <f t="shared" si="21"/>
        <v>0</v>
      </c>
      <c r="Q164" s="188">
        <v>0</v>
      </c>
      <c r="R164" s="188">
        <f t="shared" si="22"/>
        <v>0</v>
      </c>
      <c r="S164" s="188">
        <v>0</v>
      </c>
      <c r="T164" s="189">
        <f t="shared" si="23"/>
        <v>0</v>
      </c>
      <c r="AR164" s="14" t="s">
        <v>185</v>
      </c>
      <c r="AT164" s="14" t="s">
        <v>139</v>
      </c>
      <c r="AU164" s="14" t="s">
        <v>84</v>
      </c>
      <c r="AY164" s="14" t="s">
        <v>123</v>
      </c>
      <c r="BE164" s="190">
        <f t="shared" si="24"/>
        <v>0</v>
      </c>
      <c r="BF164" s="190">
        <f t="shared" si="25"/>
        <v>0</v>
      </c>
      <c r="BG164" s="190">
        <f t="shared" si="26"/>
        <v>0</v>
      </c>
      <c r="BH164" s="190">
        <f t="shared" si="27"/>
        <v>0</v>
      </c>
      <c r="BI164" s="190">
        <f t="shared" si="28"/>
        <v>0</v>
      </c>
      <c r="BJ164" s="14" t="s">
        <v>22</v>
      </c>
      <c r="BK164" s="190">
        <f t="shared" si="29"/>
        <v>0</v>
      </c>
      <c r="BL164" s="14" t="s">
        <v>185</v>
      </c>
      <c r="BM164" s="14" t="s">
        <v>635</v>
      </c>
    </row>
    <row r="165" spans="2:65" s="1" customFormat="1" ht="22.5" customHeight="1">
      <c r="B165" s="31"/>
      <c r="C165" s="179" t="s">
        <v>636</v>
      </c>
      <c r="D165" s="179" t="s">
        <v>126</v>
      </c>
      <c r="E165" s="180" t="s">
        <v>637</v>
      </c>
      <c r="F165" s="181" t="s">
        <v>638</v>
      </c>
      <c r="G165" s="182" t="s">
        <v>129</v>
      </c>
      <c r="H165" s="183">
        <v>1</v>
      </c>
      <c r="I165" s="184"/>
      <c r="J165" s="185">
        <f t="shared" si="20"/>
        <v>0</v>
      </c>
      <c r="K165" s="181" t="s">
        <v>130</v>
      </c>
      <c r="L165" s="51"/>
      <c r="M165" s="186" t="s">
        <v>20</v>
      </c>
      <c r="N165" s="187" t="s">
        <v>47</v>
      </c>
      <c r="O165" s="32"/>
      <c r="P165" s="188">
        <f t="shared" si="21"/>
        <v>0</v>
      </c>
      <c r="Q165" s="188">
        <v>0</v>
      </c>
      <c r="R165" s="188">
        <f t="shared" si="22"/>
        <v>0</v>
      </c>
      <c r="S165" s="188">
        <v>0</v>
      </c>
      <c r="T165" s="189">
        <f t="shared" si="23"/>
        <v>0</v>
      </c>
      <c r="AR165" s="14" t="s">
        <v>326</v>
      </c>
      <c r="AT165" s="14" t="s">
        <v>126</v>
      </c>
      <c r="AU165" s="14" t="s">
        <v>84</v>
      </c>
      <c r="AY165" s="14" t="s">
        <v>123</v>
      </c>
      <c r="BE165" s="190">
        <f t="shared" si="24"/>
        <v>0</v>
      </c>
      <c r="BF165" s="190">
        <f t="shared" si="25"/>
        <v>0</v>
      </c>
      <c r="BG165" s="190">
        <f t="shared" si="26"/>
        <v>0</v>
      </c>
      <c r="BH165" s="190">
        <f t="shared" si="27"/>
        <v>0</v>
      </c>
      <c r="BI165" s="190">
        <f t="shared" si="28"/>
        <v>0</v>
      </c>
      <c r="BJ165" s="14" t="s">
        <v>22</v>
      </c>
      <c r="BK165" s="190">
        <f t="shared" si="29"/>
        <v>0</v>
      </c>
      <c r="BL165" s="14" t="s">
        <v>326</v>
      </c>
      <c r="BM165" s="14" t="s">
        <v>639</v>
      </c>
    </row>
    <row r="166" spans="2:65" s="1" customFormat="1" ht="22.5" customHeight="1">
      <c r="B166" s="31"/>
      <c r="C166" s="191" t="s">
        <v>640</v>
      </c>
      <c r="D166" s="191" t="s">
        <v>139</v>
      </c>
      <c r="E166" s="192" t="s">
        <v>641</v>
      </c>
      <c r="F166" s="193" t="s">
        <v>642</v>
      </c>
      <c r="G166" s="194" t="s">
        <v>129</v>
      </c>
      <c r="H166" s="195">
        <v>1</v>
      </c>
      <c r="I166" s="196"/>
      <c r="J166" s="197">
        <f t="shared" si="20"/>
        <v>0</v>
      </c>
      <c r="K166" s="193" t="s">
        <v>20</v>
      </c>
      <c r="L166" s="198"/>
      <c r="M166" s="199" t="s">
        <v>20</v>
      </c>
      <c r="N166" s="200" t="s">
        <v>47</v>
      </c>
      <c r="O166" s="32"/>
      <c r="P166" s="188">
        <f t="shared" si="21"/>
        <v>0</v>
      </c>
      <c r="Q166" s="188">
        <v>0</v>
      </c>
      <c r="R166" s="188">
        <f t="shared" si="22"/>
        <v>0</v>
      </c>
      <c r="S166" s="188">
        <v>0</v>
      </c>
      <c r="T166" s="189">
        <f t="shared" si="23"/>
        <v>0</v>
      </c>
      <c r="AR166" s="14" t="s">
        <v>185</v>
      </c>
      <c r="AT166" s="14" t="s">
        <v>139</v>
      </c>
      <c r="AU166" s="14" t="s">
        <v>84</v>
      </c>
      <c r="AY166" s="14" t="s">
        <v>123</v>
      </c>
      <c r="BE166" s="190">
        <f t="shared" si="24"/>
        <v>0</v>
      </c>
      <c r="BF166" s="190">
        <f t="shared" si="25"/>
        <v>0</v>
      </c>
      <c r="BG166" s="190">
        <f t="shared" si="26"/>
        <v>0</v>
      </c>
      <c r="BH166" s="190">
        <f t="shared" si="27"/>
        <v>0</v>
      </c>
      <c r="BI166" s="190">
        <f t="shared" si="28"/>
        <v>0</v>
      </c>
      <c r="BJ166" s="14" t="s">
        <v>22</v>
      </c>
      <c r="BK166" s="190">
        <f t="shared" si="29"/>
        <v>0</v>
      </c>
      <c r="BL166" s="14" t="s">
        <v>185</v>
      </c>
      <c r="BM166" s="14" t="s">
        <v>643</v>
      </c>
    </row>
    <row r="167" spans="2:65" s="1" customFormat="1" ht="22.5" customHeight="1">
      <c r="B167" s="31"/>
      <c r="C167" s="191" t="s">
        <v>644</v>
      </c>
      <c r="D167" s="191" t="s">
        <v>139</v>
      </c>
      <c r="E167" s="192" t="s">
        <v>645</v>
      </c>
      <c r="F167" s="193" t="s">
        <v>646</v>
      </c>
      <c r="G167" s="194" t="s">
        <v>129</v>
      </c>
      <c r="H167" s="195">
        <v>1</v>
      </c>
      <c r="I167" s="196"/>
      <c r="J167" s="197">
        <f t="shared" si="20"/>
        <v>0</v>
      </c>
      <c r="K167" s="193" t="s">
        <v>20</v>
      </c>
      <c r="L167" s="198"/>
      <c r="M167" s="199" t="s">
        <v>20</v>
      </c>
      <c r="N167" s="200" t="s">
        <v>47</v>
      </c>
      <c r="O167" s="32"/>
      <c r="P167" s="188">
        <f t="shared" si="21"/>
        <v>0</v>
      </c>
      <c r="Q167" s="188">
        <v>0</v>
      </c>
      <c r="R167" s="188">
        <f t="shared" si="22"/>
        <v>0</v>
      </c>
      <c r="S167" s="188">
        <v>0</v>
      </c>
      <c r="T167" s="189">
        <f t="shared" si="23"/>
        <v>0</v>
      </c>
      <c r="AR167" s="14" t="s">
        <v>185</v>
      </c>
      <c r="AT167" s="14" t="s">
        <v>139</v>
      </c>
      <c r="AU167" s="14" t="s">
        <v>84</v>
      </c>
      <c r="AY167" s="14" t="s">
        <v>123</v>
      </c>
      <c r="BE167" s="190">
        <f t="shared" si="24"/>
        <v>0</v>
      </c>
      <c r="BF167" s="190">
        <f t="shared" si="25"/>
        <v>0</v>
      </c>
      <c r="BG167" s="190">
        <f t="shared" si="26"/>
        <v>0</v>
      </c>
      <c r="BH167" s="190">
        <f t="shared" si="27"/>
        <v>0</v>
      </c>
      <c r="BI167" s="190">
        <f t="shared" si="28"/>
        <v>0</v>
      </c>
      <c r="BJ167" s="14" t="s">
        <v>22</v>
      </c>
      <c r="BK167" s="190">
        <f t="shared" si="29"/>
        <v>0</v>
      </c>
      <c r="BL167" s="14" t="s">
        <v>185</v>
      </c>
      <c r="BM167" s="14" t="s">
        <v>647</v>
      </c>
    </row>
    <row r="168" spans="2:65" s="1" customFormat="1" ht="22.5" customHeight="1">
      <c r="B168" s="31"/>
      <c r="C168" s="191" t="s">
        <v>648</v>
      </c>
      <c r="D168" s="191" t="s">
        <v>139</v>
      </c>
      <c r="E168" s="192" t="s">
        <v>649</v>
      </c>
      <c r="F168" s="193" t="s">
        <v>650</v>
      </c>
      <c r="G168" s="194" t="s">
        <v>129</v>
      </c>
      <c r="H168" s="195">
        <v>1</v>
      </c>
      <c r="I168" s="196"/>
      <c r="J168" s="197">
        <f t="shared" si="20"/>
        <v>0</v>
      </c>
      <c r="K168" s="193" t="s">
        <v>20</v>
      </c>
      <c r="L168" s="198"/>
      <c r="M168" s="199" t="s">
        <v>20</v>
      </c>
      <c r="N168" s="200" t="s">
        <v>47</v>
      </c>
      <c r="O168" s="32"/>
      <c r="P168" s="188">
        <f t="shared" si="21"/>
        <v>0</v>
      </c>
      <c r="Q168" s="188">
        <v>0</v>
      </c>
      <c r="R168" s="188">
        <f t="shared" si="22"/>
        <v>0</v>
      </c>
      <c r="S168" s="188">
        <v>0</v>
      </c>
      <c r="T168" s="189">
        <f t="shared" si="23"/>
        <v>0</v>
      </c>
      <c r="AR168" s="14" t="s">
        <v>185</v>
      </c>
      <c r="AT168" s="14" t="s">
        <v>139</v>
      </c>
      <c r="AU168" s="14" t="s">
        <v>84</v>
      </c>
      <c r="AY168" s="14" t="s">
        <v>123</v>
      </c>
      <c r="BE168" s="190">
        <f t="shared" si="24"/>
        <v>0</v>
      </c>
      <c r="BF168" s="190">
        <f t="shared" si="25"/>
        <v>0</v>
      </c>
      <c r="BG168" s="190">
        <f t="shared" si="26"/>
        <v>0</v>
      </c>
      <c r="BH168" s="190">
        <f t="shared" si="27"/>
        <v>0</v>
      </c>
      <c r="BI168" s="190">
        <f t="shared" si="28"/>
        <v>0</v>
      </c>
      <c r="BJ168" s="14" t="s">
        <v>22</v>
      </c>
      <c r="BK168" s="190">
        <f t="shared" si="29"/>
        <v>0</v>
      </c>
      <c r="BL168" s="14" t="s">
        <v>185</v>
      </c>
      <c r="BM168" s="14" t="s">
        <v>651</v>
      </c>
    </row>
    <row r="169" spans="2:65" s="1" customFormat="1" ht="22.5" customHeight="1">
      <c r="B169" s="31"/>
      <c r="C169" s="191" t="s">
        <v>652</v>
      </c>
      <c r="D169" s="191" t="s">
        <v>139</v>
      </c>
      <c r="E169" s="192" t="s">
        <v>653</v>
      </c>
      <c r="F169" s="193" t="s">
        <v>654</v>
      </c>
      <c r="G169" s="194" t="s">
        <v>129</v>
      </c>
      <c r="H169" s="195">
        <v>1</v>
      </c>
      <c r="I169" s="196"/>
      <c r="J169" s="197">
        <f t="shared" si="20"/>
        <v>0</v>
      </c>
      <c r="K169" s="193" t="s">
        <v>20</v>
      </c>
      <c r="L169" s="198"/>
      <c r="M169" s="199" t="s">
        <v>20</v>
      </c>
      <c r="N169" s="200" t="s">
        <v>47</v>
      </c>
      <c r="O169" s="32"/>
      <c r="P169" s="188">
        <f t="shared" si="21"/>
        <v>0</v>
      </c>
      <c r="Q169" s="188">
        <v>0</v>
      </c>
      <c r="R169" s="188">
        <f t="shared" si="22"/>
        <v>0</v>
      </c>
      <c r="S169" s="188">
        <v>0</v>
      </c>
      <c r="T169" s="189">
        <f t="shared" si="23"/>
        <v>0</v>
      </c>
      <c r="AR169" s="14" t="s">
        <v>185</v>
      </c>
      <c r="AT169" s="14" t="s">
        <v>139</v>
      </c>
      <c r="AU169" s="14" t="s">
        <v>84</v>
      </c>
      <c r="AY169" s="14" t="s">
        <v>123</v>
      </c>
      <c r="BE169" s="190">
        <f t="shared" si="24"/>
        <v>0</v>
      </c>
      <c r="BF169" s="190">
        <f t="shared" si="25"/>
        <v>0</v>
      </c>
      <c r="BG169" s="190">
        <f t="shared" si="26"/>
        <v>0</v>
      </c>
      <c r="BH169" s="190">
        <f t="shared" si="27"/>
        <v>0</v>
      </c>
      <c r="BI169" s="190">
        <f t="shared" si="28"/>
        <v>0</v>
      </c>
      <c r="BJ169" s="14" t="s">
        <v>22</v>
      </c>
      <c r="BK169" s="190">
        <f t="shared" si="29"/>
        <v>0</v>
      </c>
      <c r="BL169" s="14" t="s">
        <v>185</v>
      </c>
      <c r="BM169" s="14" t="s">
        <v>655</v>
      </c>
    </row>
    <row r="170" spans="2:65" s="1" customFormat="1" ht="22.5" customHeight="1">
      <c r="B170" s="31"/>
      <c r="C170" s="191" t="s">
        <v>656</v>
      </c>
      <c r="D170" s="191" t="s">
        <v>139</v>
      </c>
      <c r="E170" s="192" t="s">
        <v>657</v>
      </c>
      <c r="F170" s="193" t="s">
        <v>658</v>
      </c>
      <c r="G170" s="194" t="s">
        <v>129</v>
      </c>
      <c r="H170" s="195">
        <v>1</v>
      </c>
      <c r="I170" s="196"/>
      <c r="J170" s="197">
        <f t="shared" si="20"/>
        <v>0</v>
      </c>
      <c r="K170" s="193" t="s">
        <v>20</v>
      </c>
      <c r="L170" s="198"/>
      <c r="M170" s="199" t="s">
        <v>20</v>
      </c>
      <c r="N170" s="200" t="s">
        <v>47</v>
      </c>
      <c r="O170" s="32"/>
      <c r="P170" s="188">
        <f t="shared" si="21"/>
        <v>0</v>
      </c>
      <c r="Q170" s="188">
        <v>0</v>
      </c>
      <c r="R170" s="188">
        <f t="shared" si="22"/>
        <v>0</v>
      </c>
      <c r="S170" s="188">
        <v>0</v>
      </c>
      <c r="T170" s="189">
        <f t="shared" si="23"/>
        <v>0</v>
      </c>
      <c r="AR170" s="14" t="s">
        <v>185</v>
      </c>
      <c r="AT170" s="14" t="s">
        <v>139</v>
      </c>
      <c r="AU170" s="14" t="s">
        <v>84</v>
      </c>
      <c r="AY170" s="14" t="s">
        <v>123</v>
      </c>
      <c r="BE170" s="190">
        <f t="shared" si="24"/>
        <v>0</v>
      </c>
      <c r="BF170" s="190">
        <f t="shared" si="25"/>
        <v>0</v>
      </c>
      <c r="BG170" s="190">
        <f t="shared" si="26"/>
        <v>0</v>
      </c>
      <c r="BH170" s="190">
        <f t="shared" si="27"/>
        <v>0</v>
      </c>
      <c r="BI170" s="190">
        <f t="shared" si="28"/>
        <v>0</v>
      </c>
      <c r="BJ170" s="14" t="s">
        <v>22</v>
      </c>
      <c r="BK170" s="190">
        <f t="shared" si="29"/>
        <v>0</v>
      </c>
      <c r="BL170" s="14" t="s">
        <v>185</v>
      </c>
      <c r="BM170" s="14" t="s">
        <v>659</v>
      </c>
    </row>
    <row r="171" spans="2:65" s="1" customFormat="1" ht="22.5" customHeight="1">
      <c r="B171" s="31"/>
      <c r="C171" s="179" t="s">
        <v>660</v>
      </c>
      <c r="D171" s="179" t="s">
        <v>126</v>
      </c>
      <c r="E171" s="180" t="s">
        <v>661</v>
      </c>
      <c r="F171" s="181" t="s">
        <v>662</v>
      </c>
      <c r="G171" s="182" t="s">
        <v>129</v>
      </c>
      <c r="H171" s="183">
        <v>1</v>
      </c>
      <c r="I171" s="184"/>
      <c r="J171" s="185">
        <f t="shared" si="20"/>
        <v>0</v>
      </c>
      <c r="K171" s="181" t="s">
        <v>130</v>
      </c>
      <c r="L171" s="51"/>
      <c r="M171" s="186" t="s">
        <v>20</v>
      </c>
      <c r="N171" s="187" t="s">
        <v>47</v>
      </c>
      <c r="O171" s="32"/>
      <c r="P171" s="188">
        <f t="shared" si="21"/>
        <v>0</v>
      </c>
      <c r="Q171" s="188">
        <v>0</v>
      </c>
      <c r="R171" s="188">
        <f t="shared" si="22"/>
        <v>0</v>
      </c>
      <c r="S171" s="188">
        <v>0</v>
      </c>
      <c r="T171" s="189">
        <f t="shared" si="23"/>
        <v>0</v>
      </c>
      <c r="AR171" s="14" t="s">
        <v>326</v>
      </c>
      <c r="AT171" s="14" t="s">
        <v>126</v>
      </c>
      <c r="AU171" s="14" t="s">
        <v>84</v>
      </c>
      <c r="AY171" s="14" t="s">
        <v>123</v>
      </c>
      <c r="BE171" s="190">
        <f t="shared" si="24"/>
        <v>0</v>
      </c>
      <c r="BF171" s="190">
        <f t="shared" si="25"/>
        <v>0</v>
      </c>
      <c r="BG171" s="190">
        <f t="shared" si="26"/>
        <v>0</v>
      </c>
      <c r="BH171" s="190">
        <f t="shared" si="27"/>
        <v>0</v>
      </c>
      <c r="BI171" s="190">
        <f t="shared" si="28"/>
        <v>0</v>
      </c>
      <c r="BJ171" s="14" t="s">
        <v>22</v>
      </c>
      <c r="BK171" s="190">
        <f t="shared" si="29"/>
        <v>0</v>
      </c>
      <c r="BL171" s="14" t="s">
        <v>326</v>
      </c>
      <c r="BM171" s="14" t="s">
        <v>663</v>
      </c>
    </row>
    <row r="172" spans="2:65" s="1" customFormat="1" ht="22.5" customHeight="1">
      <c r="B172" s="31"/>
      <c r="C172" s="179" t="s">
        <v>664</v>
      </c>
      <c r="D172" s="179" t="s">
        <v>126</v>
      </c>
      <c r="E172" s="180" t="s">
        <v>665</v>
      </c>
      <c r="F172" s="181" t="s">
        <v>666</v>
      </c>
      <c r="G172" s="182" t="s">
        <v>129</v>
      </c>
      <c r="H172" s="183">
        <v>1</v>
      </c>
      <c r="I172" s="184"/>
      <c r="J172" s="185">
        <f t="shared" si="20"/>
        <v>0</v>
      </c>
      <c r="K172" s="181" t="s">
        <v>130</v>
      </c>
      <c r="L172" s="51"/>
      <c r="M172" s="186" t="s">
        <v>20</v>
      </c>
      <c r="N172" s="187" t="s">
        <v>47</v>
      </c>
      <c r="O172" s="32"/>
      <c r="P172" s="188">
        <f t="shared" si="21"/>
        <v>0</v>
      </c>
      <c r="Q172" s="188">
        <v>0</v>
      </c>
      <c r="R172" s="188">
        <f t="shared" si="22"/>
        <v>0</v>
      </c>
      <c r="S172" s="188">
        <v>0</v>
      </c>
      <c r="T172" s="189">
        <f t="shared" si="23"/>
        <v>0</v>
      </c>
      <c r="AR172" s="14" t="s">
        <v>326</v>
      </c>
      <c r="AT172" s="14" t="s">
        <v>126</v>
      </c>
      <c r="AU172" s="14" t="s">
        <v>84</v>
      </c>
      <c r="AY172" s="14" t="s">
        <v>123</v>
      </c>
      <c r="BE172" s="190">
        <f t="shared" si="24"/>
        <v>0</v>
      </c>
      <c r="BF172" s="190">
        <f t="shared" si="25"/>
        <v>0</v>
      </c>
      <c r="BG172" s="190">
        <f t="shared" si="26"/>
        <v>0</v>
      </c>
      <c r="BH172" s="190">
        <f t="shared" si="27"/>
        <v>0</v>
      </c>
      <c r="BI172" s="190">
        <f t="shared" si="28"/>
        <v>0</v>
      </c>
      <c r="BJ172" s="14" t="s">
        <v>22</v>
      </c>
      <c r="BK172" s="190">
        <f t="shared" si="29"/>
        <v>0</v>
      </c>
      <c r="BL172" s="14" t="s">
        <v>326</v>
      </c>
      <c r="BM172" s="14" t="s">
        <v>667</v>
      </c>
    </row>
    <row r="173" spans="2:65" s="1" customFormat="1" ht="22.5" customHeight="1">
      <c r="B173" s="31"/>
      <c r="C173" s="179" t="s">
        <v>668</v>
      </c>
      <c r="D173" s="179" t="s">
        <v>126</v>
      </c>
      <c r="E173" s="180" t="s">
        <v>669</v>
      </c>
      <c r="F173" s="181" t="s">
        <v>670</v>
      </c>
      <c r="G173" s="182" t="s">
        <v>129</v>
      </c>
      <c r="H173" s="183">
        <v>1</v>
      </c>
      <c r="I173" s="184"/>
      <c r="J173" s="185">
        <f t="shared" si="20"/>
        <v>0</v>
      </c>
      <c r="K173" s="181" t="s">
        <v>130</v>
      </c>
      <c r="L173" s="51"/>
      <c r="M173" s="186" t="s">
        <v>20</v>
      </c>
      <c r="N173" s="187" t="s">
        <v>47</v>
      </c>
      <c r="O173" s="32"/>
      <c r="P173" s="188">
        <f t="shared" si="21"/>
        <v>0</v>
      </c>
      <c r="Q173" s="188">
        <v>0</v>
      </c>
      <c r="R173" s="188">
        <f t="shared" si="22"/>
        <v>0</v>
      </c>
      <c r="S173" s="188">
        <v>0</v>
      </c>
      <c r="T173" s="189">
        <f t="shared" si="23"/>
        <v>0</v>
      </c>
      <c r="AR173" s="14" t="s">
        <v>326</v>
      </c>
      <c r="AT173" s="14" t="s">
        <v>126</v>
      </c>
      <c r="AU173" s="14" t="s">
        <v>84</v>
      </c>
      <c r="AY173" s="14" t="s">
        <v>123</v>
      </c>
      <c r="BE173" s="190">
        <f t="shared" si="24"/>
        <v>0</v>
      </c>
      <c r="BF173" s="190">
        <f t="shared" si="25"/>
        <v>0</v>
      </c>
      <c r="BG173" s="190">
        <f t="shared" si="26"/>
        <v>0</v>
      </c>
      <c r="BH173" s="190">
        <f t="shared" si="27"/>
        <v>0</v>
      </c>
      <c r="BI173" s="190">
        <f t="shared" si="28"/>
        <v>0</v>
      </c>
      <c r="BJ173" s="14" t="s">
        <v>22</v>
      </c>
      <c r="BK173" s="190">
        <f t="shared" si="29"/>
        <v>0</v>
      </c>
      <c r="BL173" s="14" t="s">
        <v>326</v>
      </c>
      <c r="BM173" s="14" t="s">
        <v>671</v>
      </c>
    </row>
    <row r="174" spans="2:65" s="1" customFormat="1" ht="22.5" customHeight="1">
      <c r="B174" s="31"/>
      <c r="C174" s="179" t="s">
        <v>672</v>
      </c>
      <c r="D174" s="179" t="s">
        <v>126</v>
      </c>
      <c r="E174" s="180" t="s">
        <v>673</v>
      </c>
      <c r="F174" s="181" t="s">
        <v>674</v>
      </c>
      <c r="G174" s="182" t="s">
        <v>129</v>
      </c>
      <c r="H174" s="183">
        <v>1</v>
      </c>
      <c r="I174" s="184"/>
      <c r="J174" s="185">
        <f t="shared" si="20"/>
        <v>0</v>
      </c>
      <c r="K174" s="181" t="s">
        <v>130</v>
      </c>
      <c r="L174" s="51"/>
      <c r="M174" s="186" t="s">
        <v>20</v>
      </c>
      <c r="N174" s="187" t="s">
        <v>47</v>
      </c>
      <c r="O174" s="32"/>
      <c r="P174" s="188">
        <f t="shared" si="21"/>
        <v>0</v>
      </c>
      <c r="Q174" s="188">
        <v>0</v>
      </c>
      <c r="R174" s="188">
        <f t="shared" si="22"/>
        <v>0</v>
      </c>
      <c r="S174" s="188">
        <v>0</v>
      </c>
      <c r="T174" s="189">
        <f t="shared" si="23"/>
        <v>0</v>
      </c>
      <c r="AR174" s="14" t="s">
        <v>326</v>
      </c>
      <c r="AT174" s="14" t="s">
        <v>126</v>
      </c>
      <c r="AU174" s="14" t="s">
        <v>84</v>
      </c>
      <c r="AY174" s="14" t="s">
        <v>123</v>
      </c>
      <c r="BE174" s="190">
        <f t="shared" si="24"/>
        <v>0</v>
      </c>
      <c r="BF174" s="190">
        <f t="shared" si="25"/>
        <v>0</v>
      </c>
      <c r="BG174" s="190">
        <f t="shared" si="26"/>
        <v>0</v>
      </c>
      <c r="BH174" s="190">
        <f t="shared" si="27"/>
        <v>0</v>
      </c>
      <c r="BI174" s="190">
        <f t="shared" si="28"/>
        <v>0</v>
      </c>
      <c r="BJ174" s="14" t="s">
        <v>22</v>
      </c>
      <c r="BK174" s="190">
        <f t="shared" si="29"/>
        <v>0</v>
      </c>
      <c r="BL174" s="14" t="s">
        <v>326</v>
      </c>
      <c r="BM174" s="14" t="s">
        <v>675</v>
      </c>
    </row>
    <row r="175" spans="2:65" s="1" customFormat="1" ht="22.5" customHeight="1">
      <c r="B175" s="31"/>
      <c r="C175" s="179" t="s">
        <v>676</v>
      </c>
      <c r="D175" s="179" t="s">
        <v>126</v>
      </c>
      <c r="E175" s="180" t="s">
        <v>677</v>
      </c>
      <c r="F175" s="181" t="s">
        <v>678</v>
      </c>
      <c r="G175" s="182" t="s">
        <v>129</v>
      </c>
      <c r="H175" s="183">
        <v>1</v>
      </c>
      <c r="I175" s="184"/>
      <c r="J175" s="185">
        <f t="shared" si="20"/>
        <v>0</v>
      </c>
      <c r="K175" s="181" t="s">
        <v>130</v>
      </c>
      <c r="L175" s="51"/>
      <c r="M175" s="186" t="s">
        <v>20</v>
      </c>
      <c r="N175" s="187" t="s">
        <v>47</v>
      </c>
      <c r="O175" s="32"/>
      <c r="P175" s="188">
        <f t="shared" si="21"/>
        <v>0</v>
      </c>
      <c r="Q175" s="188">
        <v>0</v>
      </c>
      <c r="R175" s="188">
        <f t="shared" si="22"/>
        <v>0</v>
      </c>
      <c r="S175" s="188">
        <v>0</v>
      </c>
      <c r="T175" s="189">
        <f t="shared" si="23"/>
        <v>0</v>
      </c>
      <c r="AR175" s="14" t="s">
        <v>326</v>
      </c>
      <c r="AT175" s="14" t="s">
        <v>126</v>
      </c>
      <c r="AU175" s="14" t="s">
        <v>84</v>
      </c>
      <c r="AY175" s="14" t="s">
        <v>123</v>
      </c>
      <c r="BE175" s="190">
        <f t="shared" si="24"/>
        <v>0</v>
      </c>
      <c r="BF175" s="190">
        <f t="shared" si="25"/>
        <v>0</v>
      </c>
      <c r="BG175" s="190">
        <f t="shared" si="26"/>
        <v>0</v>
      </c>
      <c r="BH175" s="190">
        <f t="shared" si="27"/>
        <v>0</v>
      </c>
      <c r="BI175" s="190">
        <f t="shared" si="28"/>
        <v>0</v>
      </c>
      <c r="BJ175" s="14" t="s">
        <v>22</v>
      </c>
      <c r="BK175" s="190">
        <f t="shared" si="29"/>
        <v>0</v>
      </c>
      <c r="BL175" s="14" t="s">
        <v>326</v>
      </c>
      <c r="BM175" s="14" t="s">
        <v>679</v>
      </c>
    </row>
    <row r="176" spans="2:65" s="1" customFormat="1" ht="22.5" customHeight="1">
      <c r="B176" s="31"/>
      <c r="C176" s="179" t="s">
        <v>680</v>
      </c>
      <c r="D176" s="179" t="s">
        <v>126</v>
      </c>
      <c r="E176" s="180" t="s">
        <v>681</v>
      </c>
      <c r="F176" s="181" t="s">
        <v>682</v>
      </c>
      <c r="G176" s="182" t="s">
        <v>129</v>
      </c>
      <c r="H176" s="183">
        <v>1</v>
      </c>
      <c r="I176" s="184"/>
      <c r="J176" s="185">
        <f t="shared" si="20"/>
        <v>0</v>
      </c>
      <c r="K176" s="181" t="s">
        <v>130</v>
      </c>
      <c r="L176" s="51"/>
      <c r="M176" s="186" t="s">
        <v>20</v>
      </c>
      <c r="N176" s="187" t="s">
        <v>47</v>
      </c>
      <c r="O176" s="32"/>
      <c r="P176" s="188">
        <f t="shared" si="21"/>
        <v>0</v>
      </c>
      <c r="Q176" s="188">
        <v>0</v>
      </c>
      <c r="R176" s="188">
        <f t="shared" si="22"/>
        <v>0</v>
      </c>
      <c r="S176" s="188">
        <v>0</v>
      </c>
      <c r="T176" s="189">
        <f t="shared" si="23"/>
        <v>0</v>
      </c>
      <c r="AR176" s="14" t="s">
        <v>326</v>
      </c>
      <c r="AT176" s="14" t="s">
        <v>126</v>
      </c>
      <c r="AU176" s="14" t="s">
        <v>84</v>
      </c>
      <c r="AY176" s="14" t="s">
        <v>123</v>
      </c>
      <c r="BE176" s="190">
        <f t="shared" si="24"/>
        <v>0</v>
      </c>
      <c r="BF176" s="190">
        <f t="shared" si="25"/>
        <v>0</v>
      </c>
      <c r="BG176" s="190">
        <f t="shared" si="26"/>
        <v>0</v>
      </c>
      <c r="BH176" s="190">
        <f t="shared" si="27"/>
        <v>0</v>
      </c>
      <c r="BI176" s="190">
        <f t="shared" si="28"/>
        <v>0</v>
      </c>
      <c r="BJ176" s="14" t="s">
        <v>22</v>
      </c>
      <c r="BK176" s="190">
        <f t="shared" si="29"/>
        <v>0</v>
      </c>
      <c r="BL176" s="14" t="s">
        <v>326</v>
      </c>
      <c r="BM176" s="14" t="s">
        <v>683</v>
      </c>
    </row>
    <row r="177" spans="2:65" s="1" customFormat="1" ht="22.5" customHeight="1">
      <c r="B177" s="31"/>
      <c r="C177" s="191" t="s">
        <v>684</v>
      </c>
      <c r="D177" s="191" t="s">
        <v>139</v>
      </c>
      <c r="E177" s="192" t="s">
        <v>685</v>
      </c>
      <c r="F177" s="193" t="s">
        <v>686</v>
      </c>
      <c r="G177" s="194" t="s">
        <v>129</v>
      </c>
      <c r="H177" s="195">
        <v>1</v>
      </c>
      <c r="I177" s="196"/>
      <c r="J177" s="197">
        <f t="shared" si="20"/>
        <v>0</v>
      </c>
      <c r="K177" s="193" t="s">
        <v>20</v>
      </c>
      <c r="L177" s="198"/>
      <c r="M177" s="199" t="s">
        <v>20</v>
      </c>
      <c r="N177" s="200" t="s">
        <v>47</v>
      </c>
      <c r="O177" s="32"/>
      <c r="P177" s="188">
        <f t="shared" si="21"/>
        <v>0</v>
      </c>
      <c r="Q177" s="188">
        <v>0</v>
      </c>
      <c r="R177" s="188">
        <f t="shared" si="22"/>
        <v>0</v>
      </c>
      <c r="S177" s="188">
        <v>0</v>
      </c>
      <c r="T177" s="189">
        <f t="shared" si="23"/>
        <v>0</v>
      </c>
      <c r="AR177" s="14" t="s">
        <v>185</v>
      </c>
      <c r="AT177" s="14" t="s">
        <v>139</v>
      </c>
      <c r="AU177" s="14" t="s">
        <v>84</v>
      </c>
      <c r="AY177" s="14" t="s">
        <v>123</v>
      </c>
      <c r="BE177" s="190">
        <f t="shared" si="24"/>
        <v>0</v>
      </c>
      <c r="BF177" s="190">
        <f t="shared" si="25"/>
        <v>0</v>
      </c>
      <c r="BG177" s="190">
        <f t="shared" si="26"/>
        <v>0</v>
      </c>
      <c r="BH177" s="190">
        <f t="shared" si="27"/>
        <v>0</v>
      </c>
      <c r="BI177" s="190">
        <f t="shared" si="28"/>
        <v>0</v>
      </c>
      <c r="BJ177" s="14" t="s">
        <v>22</v>
      </c>
      <c r="BK177" s="190">
        <f t="shared" si="29"/>
        <v>0</v>
      </c>
      <c r="BL177" s="14" t="s">
        <v>185</v>
      </c>
      <c r="BM177" s="14" t="s">
        <v>687</v>
      </c>
    </row>
    <row r="178" spans="2:65" s="1" customFormat="1" ht="22.5" customHeight="1">
      <c r="B178" s="31"/>
      <c r="C178" s="179" t="s">
        <v>688</v>
      </c>
      <c r="D178" s="179" t="s">
        <v>126</v>
      </c>
      <c r="E178" s="180" t="s">
        <v>689</v>
      </c>
      <c r="F178" s="181" t="s">
        <v>690</v>
      </c>
      <c r="G178" s="182" t="s">
        <v>129</v>
      </c>
      <c r="H178" s="183">
        <v>1</v>
      </c>
      <c r="I178" s="184"/>
      <c r="J178" s="185">
        <f t="shared" si="20"/>
        <v>0</v>
      </c>
      <c r="K178" s="181" t="s">
        <v>130</v>
      </c>
      <c r="L178" s="51"/>
      <c r="M178" s="186" t="s">
        <v>20</v>
      </c>
      <c r="N178" s="187" t="s">
        <v>47</v>
      </c>
      <c r="O178" s="32"/>
      <c r="P178" s="188">
        <f t="shared" si="21"/>
        <v>0</v>
      </c>
      <c r="Q178" s="188">
        <v>0</v>
      </c>
      <c r="R178" s="188">
        <f t="shared" si="22"/>
        <v>0</v>
      </c>
      <c r="S178" s="188">
        <v>0</v>
      </c>
      <c r="T178" s="189">
        <f t="shared" si="23"/>
        <v>0</v>
      </c>
      <c r="AR178" s="14" t="s">
        <v>326</v>
      </c>
      <c r="AT178" s="14" t="s">
        <v>126</v>
      </c>
      <c r="AU178" s="14" t="s">
        <v>84</v>
      </c>
      <c r="AY178" s="14" t="s">
        <v>123</v>
      </c>
      <c r="BE178" s="190">
        <f t="shared" si="24"/>
        <v>0</v>
      </c>
      <c r="BF178" s="190">
        <f t="shared" si="25"/>
        <v>0</v>
      </c>
      <c r="BG178" s="190">
        <f t="shared" si="26"/>
        <v>0</v>
      </c>
      <c r="BH178" s="190">
        <f t="shared" si="27"/>
        <v>0</v>
      </c>
      <c r="BI178" s="190">
        <f t="shared" si="28"/>
        <v>0</v>
      </c>
      <c r="BJ178" s="14" t="s">
        <v>22</v>
      </c>
      <c r="BK178" s="190">
        <f t="shared" si="29"/>
        <v>0</v>
      </c>
      <c r="BL178" s="14" t="s">
        <v>326</v>
      </c>
      <c r="BM178" s="14" t="s">
        <v>691</v>
      </c>
    </row>
    <row r="179" spans="2:65" s="1" customFormat="1" ht="22.5" customHeight="1">
      <c r="B179" s="31"/>
      <c r="C179" s="191" t="s">
        <v>692</v>
      </c>
      <c r="D179" s="191" t="s">
        <v>139</v>
      </c>
      <c r="E179" s="192" t="s">
        <v>693</v>
      </c>
      <c r="F179" s="193" t="s">
        <v>694</v>
      </c>
      <c r="G179" s="194" t="s">
        <v>129</v>
      </c>
      <c r="H179" s="195">
        <v>1</v>
      </c>
      <c r="I179" s="196"/>
      <c r="J179" s="197">
        <f t="shared" si="20"/>
        <v>0</v>
      </c>
      <c r="K179" s="193" t="s">
        <v>20</v>
      </c>
      <c r="L179" s="198"/>
      <c r="M179" s="199" t="s">
        <v>20</v>
      </c>
      <c r="N179" s="200" t="s">
        <v>47</v>
      </c>
      <c r="O179" s="32"/>
      <c r="P179" s="188">
        <f t="shared" si="21"/>
        <v>0</v>
      </c>
      <c r="Q179" s="188">
        <v>0</v>
      </c>
      <c r="R179" s="188">
        <f t="shared" si="22"/>
        <v>0</v>
      </c>
      <c r="S179" s="188">
        <v>0</v>
      </c>
      <c r="T179" s="189">
        <f t="shared" si="23"/>
        <v>0</v>
      </c>
      <c r="AR179" s="14" t="s">
        <v>185</v>
      </c>
      <c r="AT179" s="14" t="s">
        <v>139</v>
      </c>
      <c r="AU179" s="14" t="s">
        <v>84</v>
      </c>
      <c r="AY179" s="14" t="s">
        <v>123</v>
      </c>
      <c r="BE179" s="190">
        <f t="shared" si="24"/>
        <v>0</v>
      </c>
      <c r="BF179" s="190">
        <f t="shared" si="25"/>
        <v>0</v>
      </c>
      <c r="BG179" s="190">
        <f t="shared" si="26"/>
        <v>0</v>
      </c>
      <c r="BH179" s="190">
        <f t="shared" si="27"/>
        <v>0</v>
      </c>
      <c r="BI179" s="190">
        <f t="shared" si="28"/>
        <v>0</v>
      </c>
      <c r="BJ179" s="14" t="s">
        <v>22</v>
      </c>
      <c r="BK179" s="190">
        <f t="shared" si="29"/>
        <v>0</v>
      </c>
      <c r="BL179" s="14" t="s">
        <v>185</v>
      </c>
      <c r="BM179" s="14" t="s">
        <v>695</v>
      </c>
    </row>
    <row r="180" spans="2:65" s="1" customFormat="1" ht="22.5" customHeight="1">
      <c r="B180" s="31"/>
      <c r="C180" s="179" t="s">
        <v>696</v>
      </c>
      <c r="D180" s="179" t="s">
        <v>126</v>
      </c>
      <c r="E180" s="180" t="s">
        <v>697</v>
      </c>
      <c r="F180" s="181" t="s">
        <v>698</v>
      </c>
      <c r="G180" s="182" t="s">
        <v>129</v>
      </c>
      <c r="H180" s="183">
        <v>1</v>
      </c>
      <c r="I180" s="184"/>
      <c r="J180" s="185">
        <f t="shared" si="20"/>
        <v>0</v>
      </c>
      <c r="K180" s="181" t="s">
        <v>130</v>
      </c>
      <c r="L180" s="51"/>
      <c r="M180" s="186" t="s">
        <v>20</v>
      </c>
      <c r="N180" s="187" t="s">
        <v>47</v>
      </c>
      <c r="O180" s="32"/>
      <c r="P180" s="188">
        <f t="shared" si="21"/>
        <v>0</v>
      </c>
      <c r="Q180" s="188">
        <v>0</v>
      </c>
      <c r="R180" s="188">
        <f t="shared" si="22"/>
        <v>0</v>
      </c>
      <c r="S180" s="188">
        <v>0</v>
      </c>
      <c r="T180" s="189">
        <f t="shared" si="23"/>
        <v>0</v>
      </c>
      <c r="AR180" s="14" t="s">
        <v>326</v>
      </c>
      <c r="AT180" s="14" t="s">
        <v>126</v>
      </c>
      <c r="AU180" s="14" t="s">
        <v>84</v>
      </c>
      <c r="AY180" s="14" t="s">
        <v>123</v>
      </c>
      <c r="BE180" s="190">
        <f t="shared" si="24"/>
        <v>0</v>
      </c>
      <c r="BF180" s="190">
        <f t="shared" si="25"/>
        <v>0</v>
      </c>
      <c r="BG180" s="190">
        <f t="shared" si="26"/>
        <v>0</v>
      </c>
      <c r="BH180" s="190">
        <f t="shared" si="27"/>
        <v>0</v>
      </c>
      <c r="BI180" s="190">
        <f t="shared" si="28"/>
        <v>0</v>
      </c>
      <c r="BJ180" s="14" t="s">
        <v>22</v>
      </c>
      <c r="BK180" s="190">
        <f t="shared" si="29"/>
        <v>0</v>
      </c>
      <c r="BL180" s="14" t="s">
        <v>326</v>
      </c>
      <c r="BM180" s="14" t="s">
        <v>699</v>
      </c>
    </row>
    <row r="181" spans="2:65" s="1" customFormat="1" ht="22.5" customHeight="1">
      <c r="B181" s="31"/>
      <c r="C181" s="179" t="s">
        <v>700</v>
      </c>
      <c r="D181" s="179" t="s">
        <v>126</v>
      </c>
      <c r="E181" s="180" t="s">
        <v>701</v>
      </c>
      <c r="F181" s="181" t="s">
        <v>702</v>
      </c>
      <c r="G181" s="182" t="s">
        <v>129</v>
      </c>
      <c r="H181" s="183">
        <v>1</v>
      </c>
      <c r="I181" s="184"/>
      <c r="J181" s="185">
        <f t="shared" si="20"/>
        <v>0</v>
      </c>
      <c r="K181" s="181" t="s">
        <v>130</v>
      </c>
      <c r="L181" s="51"/>
      <c r="M181" s="186" t="s">
        <v>20</v>
      </c>
      <c r="N181" s="187" t="s">
        <v>47</v>
      </c>
      <c r="O181" s="32"/>
      <c r="P181" s="188">
        <f t="shared" si="21"/>
        <v>0</v>
      </c>
      <c r="Q181" s="188">
        <v>0</v>
      </c>
      <c r="R181" s="188">
        <f t="shared" si="22"/>
        <v>0</v>
      </c>
      <c r="S181" s="188">
        <v>0</v>
      </c>
      <c r="T181" s="189">
        <f t="shared" si="23"/>
        <v>0</v>
      </c>
      <c r="AR181" s="14" t="s">
        <v>326</v>
      </c>
      <c r="AT181" s="14" t="s">
        <v>126</v>
      </c>
      <c r="AU181" s="14" t="s">
        <v>84</v>
      </c>
      <c r="AY181" s="14" t="s">
        <v>123</v>
      </c>
      <c r="BE181" s="190">
        <f t="shared" si="24"/>
        <v>0</v>
      </c>
      <c r="BF181" s="190">
        <f t="shared" si="25"/>
        <v>0</v>
      </c>
      <c r="BG181" s="190">
        <f t="shared" si="26"/>
        <v>0</v>
      </c>
      <c r="BH181" s="190">
        <f t="shared" si="27"/>
        <v>0</v>
      </c>
      <c r="BI181" s="190">
        <f t="shared" si="28"/>
        <v>0</v>
      </c>
      <c r="BJ181" s="14" t="s">
        <v>22</v>
      </c>
      <c r="BK181" s="190">
        <f t="shared" si="29"/>
        <v>0</v>
      </c>
      <c r="BL181" s="14" t="s">
        <v>326</v>
      </c>
      <c r="BM181" s="14" t="s">
        <v>703</v>
      </c>
    </row>
    <row r="182" spans="2:65" s="1" customFormat="1" ht="22.5" customHeight="1">
      <c r="B182" s="31"/>
      <c r="C182" s="179" t="s">
        <v>704</v>
      </c>
      <c r="D182" s="179" t="s">
        <v>126</v>
      </c>
      <c r="E182" s="180" t="s">
        <v>705</v>
      </c>
      <c r="F182" s="181" t="s">
        <v>706</v>
      </c>
      <c r="G182" s="182" t="s">
        <v>129</v>
      </c>
      <c r="H182" s="183">
        <v>1</v>
      </c>
      <c r="I182" s="184"/>
      <c r="J182" s="185">
        <f t="shared" si="20"/>
        <v>0</v>
      </c>
      <c r="K182" s="181" t="s">
        <v>130</v>
      </c>
      <c r="L182" s="51"/>
      <c r="M182" s="186" t="s">
        <v>20</v>
      </c>
      <c r="N182" s="187" t="s">
        <v>47</v>
      </c>
      <c r="O182" s="32"/>
      <c r="P182" s="188">
        <f t="shared" si="21"/>
        <v>0</v>
      </c>
      <c r="Q182" s="188">
        <v>0</v>
      </c>
      <c r="R182" s="188">
        <f t="shared" si="22"/>
        <v>0</v>
      </c>
      <c r="S182" s="188">
        <v>0</v>
      </c>
      <c r="T182" s="189">
        <f t="shared" si="23"/>
        <v>0</v>
      </c>
      <c r="AR182" s="14" t="s">
        <v>326</v>
      </c>
      <c r="AT182" s="14" t="s">
        <v>126</v>
      </c>
      <c r="AU182" s="14" t="s">
        <v>84</v>
      </c>
      <c r="AY182" s="14" t="s">
        <v>123</v>
      </c>
      <c r="BE182" s="190">
        <f t="shared" si="24"/>
        <v>0</v>
      </c>
      <c r="BF182" s="190">
        <f t="shared" si="25"/>
        <v>0</v>
      </c>
      <c r="BG182" s="190">
        <f t="shared" si="26"/>
        <v>0</v>
      </c>
      <c r="BH182" s="190">
        <f t="shared" si="27"/>
        <v>0</v>
      </c>
      <c r="BI182" s="190">
        <f t="shared" si="28"/>
        <v>0</v>
      </c>
      <c r="BJ182" s="14" t="s">
        <v>22</v>
      </c>
      <c r="BK182" s="190">
        <f t="shared" si="29"/>
        <v>0</v>
      </c>
      <c r="BL182" s="14" t="s">
        <v>326</v>
      </c>
      <c r="BM182" s="14" t="s">
        <v>707</v>
      </c>
    </row>
    <row r="183" spans="2:65" s="1" customFormat="1" ht="44.25" customHeight="1">
      <c r="B183" s="31"/>
      <c r="C183" s="179" t="s">
        <v>708</v>
      </c>
      <c r="D183" s="179" t="s">
        <v>126</v>
      </c>
      <c r="E183" s="180" t="s">
        <v>709</v>
      </c>
      <c r="F183" s="181" t="s">
        <v>710</v>
      </c>
      <c r="G183" s="182" t="s">
        <v>129</v>
      </c>
      <c r="H183" s="183">
        <v>1</v>
      </c>
      <c r="I183" s="184"/>
      <c r="J183" s="185">
        <f t="shared" si="20"/>
        <v>0</v>
      </c>
      <c r="K183" s="181" t="s">
        <v>130</v>
      </c>
      <c r="L183" s="51"/>
      <c r="M183" s="186" t="s">
        <v>20</v>
      </c>
      <c r="N183" s="187" t="s">
        <v>47</v>
      </c>
      <c r="O183" s="32"/>
      <c r="P183" s="188">
        <f t="shared" si="21"/>
        <v>0</v>
      </c>
      <c r="Q183" s="188">
        <v>0</v>
      </c>
      <c r="R183" s="188">
        <f t="shared" si="22"/>
        <v>0</v>
      </c>
      <c r="S183" s="188">
        <v>0</v>
      </c>
      <c r="T183" s="189">
        <f t="shared" si="23"/>
        <v>0</v>
      </c>
      <c r="AR183" s="14" t="s">
        <v>326</v>
      </c>
      <c r="AT183" s="14" t="s">
        <v>126</v>
      </c>
      <c r="AU183" s="14" t="s">
        <v>84</v>
      </c>
      <c r="AY183" s="14" t="s">
        <v>123</v>
      </c>
      <c r="BE183" s="190">
        <f t="shared" si="24"/>
        <v>0</v>
      </c>
      <c r="BF183" s="190">
        <f t="shared" si="25"/>
        <v>0</v>
      </c>
      <c r="BG183" s="190">
        <f t="shared" si="26"/>
        <v>0</v>
      </c>
      <c r="BH183" s="190">
        <f t="shared" si="27"/>
        <v>0</v>
      </c>
      <c r="BI183" s="190">
        <f t="shared" si="28"/>
        <v>0</v>
      </c>
      <c r="BJ183" s="14" t="s">
        <v>22</v>
      </c>
      <c r="BK183" s="190">
        <f t="shared" si="29"/>
        <v>0</v>
      </c>
      <c r="BL183" s="14" t="s">
        <v>326</v>
      </c>
      <c r="BM183" s="14" t="s">
        <v>711</v>
      </c>
    </row>
    <row r="184" spans="2:65" s="1" customFormat="1" ht="22.5" customHeight="1">
      <c r="B184" s="31"/>
      <c r="C184" s="191" t="s">
        <v>712</v>
      </c>
      <c r="D184" s="191" t="s">
        <v>139</v>
      </c>
      <c r="E184" s="192" t="s">
        <v>713</v>
      </c>
      <c r="F184" s="193" t="s">
        <v>714</v>
      </c>
      <c r="G184" s="194" t="s">
        <v>129</v>
      </c>
      <c r="H184" s="195">
        <v>1</v>
      </c>
      <c r="I184" s="196"/>
      <c r="J184" s="197">
        <f t="shared" si="20"/>
        <v>0</v>
      </c>
      <c r="K184" s="193" t="s">
        <v>20</v>
      </c>
      <c r="L184" s="198"/>
      <c r="M184" s="199" t="s">
        <v>20</v>
      </c>
      <c r="N184" s="200" t="s">
        <v>47</v>
      </c>
      <c r="O184" s="32"/>
      <c r="P184" s="188">
        <f t="shared" si="21"/>
        <v>0</v>
      </c>
      <c r="Q184" s="188">
        <v>0</v>
      </c>
      <c r="R184" s="188">
        <f t="shared" si="22"/>
        <v>0</v>
      </c>
      <c r="S184" s="188">
        <v>0</v>
      </c>
      <c r="T184" s="189">
        <f t="shared" si="23"/>
        <v>0</v>
      </c>
      <c r="AR184" s="14" t="s">
        <v>185</v>
      </c>
      <c r="AT184" s="14" t="s">
        <v>139</v>
      </c>
      <c r="AU184" s="14" t="s">
        <v>84</v>
      </c>
      <c r="AY184" s="14" t="s">
        <v>123</v>
      </c>
      <c r="BE184" s="190">
        <f t="shared" si="24"/>
        <v>0</v>
      </c>
      <c r="BF184" s="190">
        <f t="shared" si="25"/>
        <v>0</v>
      </c>
      <c r="BG184" s="190">
        <f t="shared" si="26"/>
        <v>0</v>
      </c>
      <c r="BH184" s="190">
        <f t="shared" si="27"/>
        <v>0</v>
      </c>
      <c r="BI184" s="190">
        <f t="shared" si="28"/>
        <v>0</v>
      </c>
      <c r="BJ184" s="14" t="s">
        <v>22</v>
      </c>
      <c r="BK184" s="190">
        <f t="shared" si="29"/>
        <v>0</v>
      </c>
      <c r="BL184" s="14" t="s">
        <v>185</v>
      </c>
      <c r="BM184" s="14" t="s">
        <v>715</v>
      </c>
    </row>
    <row r="185" spans="2:65" s="1" customFormat="1" ht="44.25" customHeight="1">
      <c r="B185" s="31"/>
      <c r="C185" s="179" t="s">
        <v>716</v>
      </c>
      <c r="D185" s="179" t="s">
        <v>126</v>
      </c>
      <c r="E185" s="180" t="s">
        <v>717</v>
      </c>
      <c r="F185" s="181" t="s">
        <v>718</v>
      </c>
      <c r="G185" s="182" t="s">
        <v>129</v>
      </c>
      <c r="H185" s="183">
        <v>1</v>
      </c>
      <c r="I185" s="184"/>
      <c r="J185" s="185">
        <f t="shared" si="20"/>
        <v>0</v>
      </c>
      <c r="K185" s="181" t="s">
        <v>130</v>
      </c>
      <c r="L185" s="51"/>
      <c r="M185" s="186" t="s">
        <v>20</v>
      </c>
      <c r="N185" s="187" t="s">
        <v>47</v>
      </c>
      <c r="O185" s="32"/>
      <c r="P185" s="188">
        <f t="shared" si="21"/>
        <v>0</v>
      </c>
      <c r="Q185" s="188">
        <v>0</v>
      </c>
      <c r="R185" s="188">
        <f t="shared" si="22"/>
        <v>0</v>
      </c>
      <c r="S185" s="188">
        <v>0</v>
      </c>
      <c r="T185" s="189">
        <f t="shared" si="23"/>
        <v>0</v>
      </c>
      <c r="AR185" s="14" t="s">
        <v>326</v>
      </c>
      <c r="AT185" s="14" t="s">
        <v>126</v>
      </c>
      <c r="AU185" s="14" t="s">
        <v>84</v>
      </c>
      <c r="AY185" s="14" t="s">
        <v>123</v>
      </c>
      <c r="BE185" s="190">
        <f t="shared" si="24"/>
        <v>0</v>
      </c>
      <c r="BF185" s="190">
        <f t="shared" si="25"/>
        <v>0</v>
      </c>
      <c r="BG185" s="190">
        <f t="shared" si="26"/>
        <v>0</v>
      </c>
      <c r="BH185" s="190">
        <f t="shared" si="27"/>
        <v>0</v>
      </c>
      <c r="BI185" s="190">
        <f t="shared" si="28"/>
        <v>0</v>
      </c>
      <c r="BJ185" s="14" t="s">
        <v>22</v>
      </c>
      <c r="BK185" s="190">
        <f t="shared" si="29"/>
        <v>0</v>
      </c>
      <c r="BL185" s="14" t="s">
        <v>326</v>
      </c>
      <c r="BM185" s="14" t="s">
        <v>719</v>
      </c>
    </row>
    <row r="186" spans="2:65" s="1" customFormat="1" ht="22.5" customHeight="1">
      <c r="B186" s="31"/>
      <c r="C186" s="191" t="s">
        <v>720</v>
      </c>
      <c r="D186" s="191" t="s">
        <v>139</v>
      </c>
      <c r="E186" s="192" t="s">
        <v>721</v>
      </c>
      <c r="F186" s="193" t="s">
        <v>722</v>
      </c>
      <c r="G186" s="194" t="s">
        <v>129</v>
      </c>
      <c r="H186" s="195">
        <v>1</v>
      </c>
      <c r="I186" s="196"/>
      <c r="J186" s="197">
        <f t="shared" si="20"/>
        <v>0</v>
      </c>
      <c r="K186" s="193" t="s">
        <v>20</v>
      </c>
      <c r="L186" s="198"/>
      <c r="M186" s="199" t="s">
        <v>20</v>
      </c>
      <c r="N186" s="200" t="s">
        <v>47</v>
      </c>
      <c r="O186" s="32"/>
      <c r="P186" s="188">
        <f t="shared" si="21"/>
        <v>0</v>
      </c>
      <c r="Q186" s="188">
        <v>0</v>
      </c>
      <c r="R186" s="188">
        <f t="shared" si="22"/>
        <v>0</v>
      </c>
      <c r="S186" s="188">
        <v>0</v>
      </c>
      <c r="T186" s="189">
        <f t="shared" si="23"/>
        <v>0</v>
      </c>
      <c r="AR186" s="14" t="s">
        <v>185</v>
      </c>
      <c r="AT186" s="14" t="s">
        <v>139</v>
      </c>
      <c r="AU186" s="14" t="s">
        <v>84</v>
      </c>
      <c r="AY186" s="14" t="s">
        <v>123</v>
      </c>
      <c r="BE186" s="190">
        <f t="shared" si="24"/>
        <v>0</v>
      </c>
      <c r="BF186" s="190">
        <f t="shared" si="25"/>
        <v>0</v>
      </c>
      <c r="BG186" s="190">
        <f t="shared" si="26"/>
        <v>0</v>
      </c>
      <c r="BH186" s="190">
        <f t="shared" si="27"/>
        <v>0</v>
      </c>
      <c r="BI186" s="190">
        <f t="shared" si="28"/>
        <v>0</v>
      </c>
      <c r="BJ186" s="14" t="s">
        <v>22</v>
      </c>
      <c r="BK186" s="190">
        <f t="shared" si="29"/>
        <v>0</v>
      </c>
      <c r="BL186" s="14" t="s">
        <v>185</v>
      </c>
      <c r="BM186" s="14" t="s">
        <v>723</v>
      </c>
    </row>
    <row r="187" spans="2:65" s="1" customFormat="1" ht="57" customHeight="1">
      <c r="B187" s="31"/>
      <c r="C187" s="179" t="s">
        <v>724</v>
      </c>
      <c r="D187" s="179" t="s">
        <v>126</v>
      </c>
      <c r="E187" s="180" t="s">
        <v>725</v>
      </c>
      <c r="F187" s="181" t="s">
        <v>726</v>
      </c>
      <c r="G187" s="182" t="s">
        <v>129</v>
      </c>
      <c r="H187" s="183">
        <v>1</v>
      </c>
      <c r="I187" s="184"/>
      <c r="J187" s="185">
        <f t="shared" si="20"/>
        <v>0</v>
      </c>
      <c r="K187" s="181" t="s">
        <v>130</v>
      </c>
      <c r="L187" s="51"/>
      <c r="M187" s="186" t="s">
        <v>20</v>
      </c>
      <c r="N187" s="187" t="s">
        <v>47</v>
      </c>
      <c r="O187" s="32"/>
      <c r="P187" s="188">
        <f t="shared" si="21"/>
        <v>0</v>
      </c>
      <c r="Q187" s="188">
        <v>0</v>
      </c>
      <c r="R187" s="188">
        <f t="shared" si="22"/>
        <v>0</v>
      </c>
      <c r="S187" s="188">
        <v>0</v>
      </c>
      <c r="T187" s="189">
        <f t="shared" si="23"/>
        <v>0</v>
      </c>
      <c r="AR187" s="14" t="s">
        <v>326</v>
      </c>
      <c r="AT187" s="14" t="s">
        <v>126</v>
      </c>
      <c r="AU187" s="14" t="s">
        <v>84</v>
      </c>
      <c r="AY187" s="14" t="s">
        <v>123</v>
      </c>
      <c r="BE187" s="190">
        <f t="shared" si="24"/>
        <v>0</v>
      </c>
      <c r="BF187" s="190">
        <f t="shared" si="25"/>
        <v>0</v>
      </c>
      <c r="BG187" s="190">
        <f t="shared" si="26"/>
        <v>0</v>
      </c>
      <c r="BH187" s="190">
        <f t="shared" si="27"/>
        <v>0</v>
      </c>
      <c r="BI187" s="190">
        <f t="shared" si="28"/>
        <v>0</v>
      </c>
      <c r="BJ187" s="14" t="s">
        <v>22</v>
      </c>
      <c r="BK187" s="190">
        <f t="shared" si="29"/>
        <v>0</v>
      </c>
      <c r="BL187" s="14" t="s">
        <v>326</v>
      </c>
      <c r="BM187" s="14" t="s">
        <v>727</v>
      </c>
    </row>
    <row r="188" spans="2:65" s="1" customFormat="1" ht="57" customHeight="1">
      <c r="B188" s="31"/>
      <c r="C188" s="179" t="s">
        <v>728</v>
      </c>
      <c r="D188" s="179" t="s">
        <v>126</v>
      </c>
      <c r="E188" s="180" t="s">
        <v>729</v>
      </c>
      <c r="F188" s="181" t="s">
        <v>730</v>
      </c>
      <c r="G188" s="182" t="s">
        <v>129</v>
      </c>
      <c r="H188" s="183">
        <v>1</v>
      </c>
      <c r="I188" s="184"/>
      <c r="J188" s="185">
        <f t="shared" si="20"/>
        <v>0</v>
      </c>
      <c r="K188" s="181" t="s">
        <v>130</v>
      </c>
      <c r="L188" s="51"/>
      <c r="M188" s="186" t="s">
        <v>20</v>
      </c>
      <c r="N188" s="187" t="s">
        <v>47</v>
      </c>
      <c r="O188" s="32"/>
      <c r="P188" s="188">
        <f t="shared" si="21"/>
        <v>0</v>
      </c>
      <c r="Q188" s="188">
        <v>0</v>
      </c>
      <c r="R188" s="188">
        <f t="shared" si="22"/>
        <v>0</v>
      </c>
      <c r="S188" s="188">
        <v>0</v>
      </c>
      <c r="T188" s="189">
        <f t="shared" si="23"/>
        <v>0</v>
      </c>
      <c r="AR188" s="14" t="s">
        <v>326</v>
      </c>
      <c r="AT188" s="14" t="s">
        <v>126</v>
      </c>
      <c r="AU188" s="14" t="s">
        <v>84</v>
      </c>
      <c r="AY188" s="14" t="s">
        <v>123</v>
      </c>
      <c r="BE188" s="190">
        <f t="shared" si="24"/>
        <v>0</v>
      </c>
      <c r="BF188" s="190">
        <f t="shared" si="25"/>
        <v>0</v>
      </c>
      <c r="BG188" s="190">
        <f t="shared" si="26"/>
        <v>0</v>
      </c>
      <c r="BH188" s="190">
        <f t="shared" si="27"/>
        <v>0</v>
      </c>
      <c r="BI188" s="190">
        <f t="shared" si="28"/>
        <v>0</v>
      </c>
      <c r="BJ188" s="14" t="s">
        <v>22</v>
      </c>
      <c r="BK188" s="190">
        <f t="shared" si="29"/>
        <v>0</v>
      </c>
      <c r="BL188" s="14" t="s">
        <v>326</v>
      </c>
      <c r="BM188" s="14" t="s">
        <v>731</v>
      </c>
    </row>
    <row r="189" spans="2:65" s="1" customFormat="1" ht="44.25" customHeight="1">
      <c r="B189" s="31"/>
      <c r="C189" s="179" t="s">
        <v>732</v>
      </c>
      <c r="D189" s="179" t="s">
        <v>126</v>
      </c>
      <c r="E189" s="180" t="s">
        <v>733</v>
      </c>
      <c r="F189" s="181" t="s">
        <v>734</v>
      </c>
      <c r="G189" s="182" t="s">
        <v>168</v>
      </c>
      <c r="H189" s="183">
        <v>1</v>
      </c>
      <c r="I189" s="184"/>
      <c r="J189" s="185">
        <f t="shared" si="20"/>
        <v>0</v>
      </c>
      <c r="K189" s="181" t="s">
        <v>130</v>
      </c>
      <c r="L189" s="51"/>
      <c r="M189" s="186" t="s">
        <v>20</v>
      </c>
      <c r="N189" s="187" t="s">
        <v>47</v>
      </c>
      <c r="O189" s="32"/>
      <c r="P189" s="188">
        <f t="shared" si="21"/>
        <v>0</v>
      </c>
      <c r="Q189" s="188">
        <v>0</v>
      </c>
      <c r="R189" s="188">
        <f t="shared" si="22"/>
        <v>0</v>
      </c>
      <c r="S189" s="188">
        <v>0</v>
      </c>
      <c r="T189" s="189">
        <f t="shared" si="23"/>
        <v>0</v>
      </c>
      <c r="AR189" s="14" t="s">
        <v>326</v>
      </c>
      <c r="AT189" s="14" t="s">
        <v>126</v>
      </c>
      <c r="AU189" s="14" t="s">
        <v>84</v>
      </c>
      <c r="AY189" s="14" t="s">
        <v>123</v>
      </c>
      <c r="BE189" s="190">
        <f t="shared" si="24"/>
        <v>0</v>
      </c>
      <c r="BF189" s="190">
        <f t="shared" si="25"/>
        <v>0</v>
      </c>
      <c r="BG189" s="190">
        <f t="shared" si="26"/>
        <v>0</v>
      </c>
      <c r="BH189" s="190">
        <f t="shared" si="27"/>
        <v>0</v>
      </c>
      <c r="BI189" s="190">
        <f t="shared" si="28"/>
        <v>0</v>
      </c>
      <c r="BJ189" s="14" t="s">
        <v>22</v>
      </c>
      <c r="BK189" s="190">
        <f t="shared" si="29"/>
        <v>0</v>
      </c>
      <c r="BL189" s="14" t="s">
        <v>326</v>
      </c>
      <c r="BM189" s="14" t="s">
        <v>735</v>
      </c>
    </row>
    <row r="190" spans="2:65" s="1" customFormat="1" ht="22.5" customHeight="1">
      <c r="B190" s="31"/>
      <c r="C190" s="191" t="s">
        <v>736</v>
      </c>
      <c r="D190" s="191" t="s">
        <v>139</v>
      </c>
      <c r="E190" s="192" t="s">
        <v>737</v>
      </c>
      <c r="F190" s="193" t="s">
        <v>738</v>
      </c>
      <c r="G190" s="194" t="s">
        <v>168</v>
      </c>
      <c r="H190" s="195">
        <v>1</v>
      </c>
      <c r="I190" s="196"/>
      <c r="J190" s="197">
        <f t="shared" si="20"/>
        <v>0</v>
      </c>
      <c r="K190" s="193" t="s">
        <v>130</v>
      </c>
      <c r="L190" s="198"/>
      <c r="M190" s="199" t="s">
        <v>20</v>
      </c>
      <c r="N190" s="200" t="s">
        <v>47</v>
      </c>
      <c r="O190" s="32"/>
      <c r="P190" s="188">
        <f t="shared" si="21"/>
        <v>0</v>
      </c>
      <c r="Q190" s="188">
        <v>4.3E-05</v>
      </c>
      <c r="R190" s="188">
        <f t="shared" si="22"/>
        <v>4.3E-05</v>
      </c>
      <c r="S190" s="188">
        <v>0</v>
      </c>
      <c r="T190" s="189">
        <f t="shared" si="23"/>
        <v>0</v>
      </c>
      <c r="AR190" s="14" t="s">
        <v>185</v>
      </c>
      <c r="AT190" s="14" t="s">
        <v>139</v>
      </c>
      <c r="AU190" s="14" t="s">
        <v>84</v>
      </c>
      <c r="AY190" s="14" t="s">
        <v>123</v>
      </c>
      <c r="BE190" s="190">
        <f t="shared" si="24"/>
        <v>0</v>
      </c>
      <c r="BF190" s="190">
        <f t="shared" si="25"/>
        <v>0</v>
      </c>
      <c r="BG190" s="190">
        <f t="shared" si="26"/>
        <v>0</v>
      </c>
      <c r="BH190" s="190">
        <f t="shared" si="27"/>
        <v>0</v>
      </c>
      <c r="BI190" s="190">
        <f t="shared" si="28"/>
        <v>0</v>
      </c>
      <c r="BJ190" s="14" t="s">
        <v>22</v>
      </c>
      <c r="BK190" s="190">
        <f t="shared" si="29"/>
        <v>0</v>
      </c>
      <c r="BL190" s="14" t="s">
        <v>185</v>
      </c>
      <c r="BM190" s="14" t="s">
        <v>739</v>
      </c>
    </row>
    <row r="191" spans="2:65" s="1" customFormat="1" ht="22.5" customHeight="1">
      <c r="B191" s="31"/>
      <c r="C191" s="179" t="s">
        <v>740</v>
      </c>
      <c r="D191" s="179" t="s">
        <v>126</v>
      </c>
      <c r="E191" s="180" t="s">
        <v>741</v>
      </c>
      <c r="F191" s="181" t="s">
        <v>742</v>
      </c>
      <c r="G191" s="182" t="s">
        <v>129</v>
      </c>
      <c r="H191" s="183">
        <v>1</v>
      </c>
      <c r="I191" s="184"/>
      <c r="J191" s="185">
        <f t="shared" si="20"/>
        <v>0</v>
      </c>
      <c r="K191" s="181" t="s">
        <v>130</v>
      </c>
      <c r="L191" s="51"/>
      <c r="M191" s="186" t="s">
        <v>20</v>
      </c>
      <c r="N191" s="187" t="s">
        <v>47</v>
      </c>
      <c r="O191" s="32"/>
      <c r="P191" s="188">
        <f t="shared" si="21"/>
        <v>0</v>
      </c>
      <c r="Q191" s="188">
        <v>0</v>
      </c>
      <c r="R191" s="188">
        <f t="shared" si="22"/>
        <v>0</v>
      </c>
      <c r="S191" s="188">
        <v>0</v>
      </c>
      <c r="T191" s="189">
        <f t="shared" si="23"/>
        <v>0</v>
      </c>
      <c r="AR191" s="14" t="s">
        <v>326</v>
      </c>
      <c r="AT191" s="14" t="s">
        <v>126</v>
      </c>
      <c r="AU191" s="14" t="s">
        <v>84</v>
      </c>
      <c r="AY191" s="14" t="s">
        <v>123</v>
      </c>
      <c r="BE191" s="190">
        <f t="shared" si="24"/>
        <v>0</v>
      </c>
      <c r="BF191" s="190">
        <f t="shared" si="25"/>
        <v>0</v>
      </c>
      <c r="BG191" s="190">
        <f t="shared" si="26"/>
        <v>0</v>
      </c>
      <c r="BH191" s="190">
        <f t="shared" si="27"/>
        <v>0</v>
      </c>
      <c r="BI191" s="190">
        <f t="shared" si="28"/>
        <v>0</v>
      </c>
      <c r="BJ191" s="14" t="s">
        <v>22</v>
      </c>
      <c r="BK191" s="190">
        <f t="shared" si="29"/>
        <v>0</v>
      </c>
      <c r="BL191" s="14" t="s">
        <v>326</v>
      </c>
      <c r="BM191" s="14" t="s">
        <v>743</v>
      </c>
    </row>
    <row r="192" spans="2:65" s="1" customFormat="1" ht="22.5" customHeight="1">
      <c r="B192" s="31"/>
      <c r="C192" s="191" t="s">
        <v>744</v>
      </c>
      <c r="D192" s="191" t="s">
        <v>139</v>
      </c>
      <c r="E192" s="192" t="s">
        <v>745</v>
      </c>
      <c r="F192" s="193" t="s">
        <v>746</v>
      </c>
      <c r="G192" s="194" t="s">
        <v>129</v>
      </c>
      <c r="H192" s="195">
        <v>1</v>
      </c>
      <c r="I192" s="196"/>
      <c r="J192" s="197">
        <f t="shared" si="20"/>
        <v>0</v>
      </c>
      <c r="K192" s="193" t="s">
        <v>20</v>
      </c>
      <c r="L192" s="198"/>
      <c r="M192" s="199" t="s">
        <v>20</v>
      </c>
      <c r="N192" s="209" t="s">
        <v>47</v>
      </c>
      <c r="O192" s="206"/>
      <c r="P192" s="207">
        <f t="shared" si="21"/>
        <v>0</v>
      </c>
      <c r="Q192" s="207">
        <v>0</v>
      </c>
      <c r="R192" s="207">
        <f t="shared" si="22"/>
        <v>0</v>
      </c>
      <c r="S192" s="207">
        <v>0</v>
      </c>
      <c r="T192" s="208">
        <f t="shared" si="23"/>
        <v>0</v>
      </c>
      <c r="AR192" s="14" t="s">
        <v>185</v>
      </c>
      <c r="AT192" s="14" t="s">
        <v>139</v>
      </c>
      <c r="AU192" s="14" t="s">
        <v>84</v>
      </c>
      <c r="AY192" s="14" t="s">
        <v>123</v>
      </c>
      <c r="BE192" s="190">
        <f t="shared" si="24"/>
        <v>0</v>
      </c>
      <c r="BF192" s="190">
        <f t="shared" si="25"/>
        <v>0</v>
      </c>
      <c r="BG192" s="190">
        <f t="shared" si="26"/>
        <v>0</v>
      </c>
      <c r="BH192" s="190">
        <f t="shared" si="27"/>
        <v>0</v>
      </c>
      <c r="BI192" s="190">
        <f t="shared" si="28"/>
        <v>0</v>
      </c>
      <c r="BJ192" s="14" t="s">
        <v>22</v>
      </c>
      <c r="BK192" s="190">
        <f t="shared" si="29"/>
        <v>0</v>
      </c>
      <c r="BL192" s="14" t="s">
        <v>185</v>
      </c>
      <c r="BM192" s="14" t="s">
        <v>747</v>
      </c>
    </row>
    <row r="193" spans="2:12" s="1" customFormat="1" ht="6.95" customHeight="1">
      <c r="B193" s="46"/>
      <c r="C193" s="47"/>
      <c r="D193" s="47"/>
      <c r="E193" s="47"/>
      <c r="F193" s="47"/>
      <c r="G193" s="47"/>
      <c r="H193" s="47"/>
      <c r="I193" s="125"/>
      <c r="J193" s="47"/>
      <c r="K193" s="47"/>
      <c r="L193" s="51"/>
    </row>
  </sheetData>
  <sheetProtection password="CC35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  <col min="12" max="256" width="9.33203125" style="220" customWidth="1"/>
    <col min="257" max="257" width="8.33203125" style="220" customWidth="1"/>
    <col min="258" max="258" width="1.66796875" style="220" customWidth="1"/>
    <col min="259" max="260" width="5" style="220" customWidth="1"/>
    <col min="261" max="261" width="11.66015625" style="220" customWidth="1"/>
    <col min="262" max="262" width="9.16015625" style="220" customWidth="1"/>
    <col min="263" max="263" width="5" style="220" customWidth="1"/>
    <col min="264" max="264" width="77.83203125" style="220" customWidth="1"/>
    <col min="265" max="266" width="20" style="220" customWidth="1"/>
    <col min="267" max="267" width="1.66796875" style="220" customWidth="1"/>
    <col min="268" max="512" width="9.33203125" style="220" customWidth="1"/>
    <col min="513" max="513" width="8.33203125" style="220" customWidth="1"/>
    <col min="514" max="514" width="1.66796875" style="220" customWidth="1"/>
    <col min="515" max="516" width="5" style="220" customWidth="1"/>
    <col min="517" max="517" width="11.66015625" style="220" customWidth="1"/>
    <col min="518" max="518" width="9.16015625" style="220" customWidth="1"/>
    <col min="519" max="519" width="5" style="220" customWidth="1"/>
    <col min="520" max="520" width="77.83203125" style="220" customWidth="1"/>
    <col min="521" max="522" width="20" style="220" customWidth="1"/>
    <col min="523" max="523" width="1.66796875" style="220" customWidth="1"/>
    <col min="524" max="768" width="9.33203125" style="220" customWidth="1"/>
    <col min="769" max="769" width="8.33203125" style="220" customWidth="1"/>
    <col min="770" max="770" width="1.66796875" style="220" customWidth="1"/>
    <col min="771" max="772" width="5" style="220" customWidth="1"/>
    <col min="773" max="773" width="11.66015625" style="220" customWidth="1"/>
    <col min="774" max="774" width="9.16015625" style="220" customWidth="1"/>
    <col min="775" max="775" width="5" style="220" customWidth="1"/>
    <col min="776" max="776" width="77.83203125" style="220" customWidth="1"/>
    <col min="777" max="778" width="20" style="220" customWidth="1"/>
    <col min="779" max="779" width="1.66796875" style="220" customWidth="1"/>
    <col min="780" max="1024" width="9.33203125" style="220" customWidth="1"/>
    <col min="1025" max="1025" width="8.33203125" style="220" customWidth="1"/>
    <col min="1026" max="1026" width="1.66796875" style="220" customWidth="1"/>
    <col min="1027" max="1028" width="5" style="220" customWidth="1"/>
    <col min="1029" max="1029" width="11.66015625" style="220" customWidth="1"/>
    <col min="1030" max="1030" width="9.16015625" style="220" customWidth="1"/>
    <col min="1031" max="1031" width="5" style="220" customWidth="1"/>
    <col min="1032" max="1032" width="77.83203125" style="220" customWidth="1"/>
    <col min="1033" max="1034" width="20" style="220" customWidth="1"/>
    <col min="1035" max="1035" width="1.66796875" style="220" customWidth="1"/>
    <col min="1036" max="1280" width="9.33203125" style="220" customWidth="1"/>
    <col min="1281" max="1281" width="8.33203125" style="220" customWidth="1"/>
    <col min="1282" max="1282" width="1.66796875" style="220" customWidth="1"/>
    <col min="1283" max="1284" width="5" style="220" customWidth="1"/>
    <col min="1285" max="1285" width="11.66015625" style="220" customWidth="1"/>
    <col min="1286" max="1286" width="9.16015625" style="220" customWidth="1"/>
    <col min="1287" max="1287" width="5" style="220" customWidth="1"/>
    <col min="1288" max="1288" width="77.83203125" style="220" customWidth="1"/>
    <col min="1289" max="1290" width="20" style="220" customWidth="1"/>
    <col min="1291" max="1291" width="1.66796875" style="220" customWidth="1"/>
    <col min="1292" max="1536" width="9.33203125" style="220" customWidth="1"/>
    <col min="1537" max="1537" width="8.33203125" style="220" customWidth="1"/>
    <col min="1538" max="1538" width="1.66796875" style="220" customWidth="1"/>
    <col min="1539" max="1540" width="5" style="220" customWidth="1"/>
    <col min="1541" max="1541" width="11.66015625" style="220" customWidth="1"/>
    <col min="1542" max="1542" width="9.16015625" style="220" customWidth="1"/>
    <col min="1543" max="1543" width="5" style="220" customWidth="1"/>
    <col min="1544" max="1544" width="77.83203125" style="220" customWidth="1"/>
    <col min="1545" max="1546" width="20" style="220" customWidth="1"/>
    <col min="1547" max="1547" width="1.66796875" style="220" customWidth="1"/>
    <col min="1548" max="1792" width="9.33203125" style="220" customWidth="1"/>
    <col min="1793" max="1793" width="8.33203125" style="220" customWidth="1"/>
    <col min="1794" max="1794" width="1.66796875" style="220" customWidth="1"/>
    <col min="1795" max="1796" width="5" style="220" customWidth="1"/>
    <col min="1797" max="1797" width="11.66015625" style="220" customWidth="1"/>
    <col min="1798" max="1798" width="9.16015625" style="220" customWidth="1"/>
    <col min="1799" max="1799" width="5" style="220" customWidth="1"/>
    <col min="1800" max="1800" width="77.83203125" style="220" customWidth="1"/>
    <col min="1801" max="1802" width="20" style="220" customWidth="1"/>
    <col min="1803" max="1803" width="1.66796875" style="220" customWidth="1"/>
    <col min="1804" max="2048" width="9.33203125" style="220" customWidth="1"/>
    <col min="2049" max="2049" width="8.33203125" style="220" customWidth="1"/>
    <col min="2050" max="2050" width="1.66796875" style="220" customWidth="1"/>
    <col min="2051" max="2052" width="5" style="220" customWidth="1"/>
    <col min="2053" max="2053" width="11.66015625" style="220" customWidth="1"/>
    <col min="2054" max="2054" width="9.16015625" style="220" customWidth="1"/>
    <col min="2055" max="2055" width="5" style="220" customWidth="1"/>
    <col min="2056" max="2056" width="77.83203125" style="220" customWidth="1"/>
    <col min="2057" max="2058" width="20" style="220" customWidth="1"/>
    <col min="2059" max="2059" width="1.66796875" style="220" customWidth="1"/>
    <col min="2060" max="2304" width="9.33203125" style="220" customWidth="1"/>
    <col min="2305" max="2305" width="8.33203125" style="220" customWidth="1"/>
    <col min="2306" max="2306" width="1.66796875" style="220" customWidth="1"/>
    <col min="2307" max="2308" width="5" style="220" customWidth="1"/>
    <col min="2309" max="2309" width="11.66015625" style="220" customWidth="1"/>
    <col min="2310" max="2310" width="9.16015625" style="220" customWidth="1"/>
    <col min="2311" max="2311" width="5" style="220" customWidth="1"/>
    <col min="2312" max="2312" width="77.83203125" style="220" customWidth="1"/>
    <col min="2313" max="2314" width="20" style="220" customWidth="1"/>
    <col min="2315" max="2315" width="1.66796875" style="220" customWidth="1"/>
    <col min="2316" max="2560" width="9.33203125" style="220" customWidth="1"/>
    <col min="2561" max="2561" width="8.33203125" style="220" customWidth="1"/>
    <col min="2562" max="2562" width="1.66796875" style="220" customWidth="1"/>
    <col min="2563" max="2564" width="5" style="220" customWidth="1"/>
    <col min="2565" max="2565" width="11.66015625" style="220" customWidth="1"/>
    <col min="2566" max="2566" width="9.16015625" style="220" customWidth="1"/>
    <col min="2567" max="2567" width="5" style="220" customWidth="1"/>
    <col min="2568" max="2568" width="77.83203125" style="220" customWidth="1"/>
    <col min="2569" max="2570" width="20" style="220" customWidth="1"/>
    <col min="2571" max="2571" width="1.66796875" style="220" customWidth="1"/>
    <col min="2572" max="2816" width="9.33203125" style="220" customWidth="1"/>
    <col min="2817" max="2817" width="8.33203125" style="220" customWidth="1"/>
    <col min="2818" max="2818" width="1.66796875" style="220" customWidth="1"/>
    <col min="2819" max="2820" width="5" style="220" customWidth="1"/>
    <col min="2821" max="2821" width="11.66015625" style="220" customWidth="1"/>
    <col min="2822" max="2822" width="9.16015625" style="220" customWidth="1"/>
    <col min="2823" max="2823" width="5" style="220" customWidth="1"/>
    <col min="2824" max="2824" width="77.83203125" style="220" customWidth="1"/>
    <col min="2825" max="2826" width="20" style="220" customWidth="1"/>
    <col min="2827" max="2827" width="1.66796875" style="220" customWidth="1"/>
    <col min="2828" max="3072" width="9.33203125" style="220" customWidth="1"/>
    <col min="3073" max="3073" width="8.33203125" style="220" customWidth="1"/>
    <col min="3074" max="3074" width="1.66796875" style="220" customWidth="1"/>
    <col min="3075" max="3076" width="5" style="220" customWidth="1"/>
    <col min="3077" max="3077" width="11.66015625" style="220" customWidth="1"/>
    <col min="3078" max="3078" width="9.16015625" style="220" customWidth="1"/>
    <col min="3079" max="3079" width="5" style="220" customWidth="1"/>
    <col min="3080" max="3080" width="77.83203125" style="220" customWidth="1"/>
    <col min="3081" max="3082" width="20" style="220" customWidth="1"/>
    <col min="3083" max="3083" width="1.66796875" style="220" customWidth="1"/>
    <col min="3084" max="3328" width="9.33203125" style="220" customWidth="1"/>
    <col min="3329" max="3329" width="8.33203125" style="220" customWidth="1"/>
    <col min="3330" max="3330" width="1.66796875" style="220" customWidth="1"/>
    <col min="3331" max="3332" width="5" style="220" customWidth="1"/>
    <col min="3333" max="3333" width="11.66015625" style="220" customWidth="1"/>
    <col min="3334" max="3334" width="9.16015625" style="220" customWidth="1"/>
    <col min="3335" max="3335" width="5" style="220" customWidth="1"/>
    <col min="3336" max="3336" width="77.83203125" style="220" customWidth="1"/>
    <col min="3337" max="3338" width="20" style="220" customWidth="1"/>
    <col min="3339" max="3339" width="1.66796875" style="220" customWidth="1"/>
    <col min="3340" max="3584" width="9.33203125" style="220" customWidth="1"/>
    <col min="3585" max="3585" width="8.33203125" style="220" customWidth="1"/>
    <col min="3586" max="3586" width="1.66796875" style="220" customWidth="1"/>
    <col min="3587" max="3588" width="5" style="220" customWidth="1"/>
    <col min="3589" max="3589" width="11.66015625" style="220" customWidth="1"/>
    <col min="3590" max="3590" width="9.16015625" style="220" customWidth="1"/>
    <col min="3591" max="3591" width="5" style="220" customWidth="1"/>
    <col min="3592" max="3592" width="77.83203125" style="220" customWidth="1"/>
    <col min="3593" max="3594" width="20" style="220" customWidth="1"/>
    <col min="3595" max="3595" width="1.66796875" style="220" customWidth="1"/>
    <col min="3596" max="3840" width="9.33203125" style="220" customWidth="1"/>
    <col min="3841" max="3841" width="8.33203125" style="220" customWidth="1"/>
    <col min="3842" max="3842" width="1.66796875" style="220" customWidth="1"/>
    <col min="3843" max="3844" width="5" style="220" customWidth="1"/>
    <col min="3845" max="3845" width="11.66015625" style="220" customWidth="1"/>
    <col min="3846" max="3846" width="9.16015625" style="220" customWidth="1"/>
    <col min="3847" max="3847" width="5" style="220" customWidth="1"/>
    <col min="3848" max="3848" width="77.83203125" style="220" customWidth="1"/>
    <col min="3849" max="3850" width="20" style="220" customWidth="1"/>
    <col min="3851" max="3851" width="1.66796875" style="220" customWidth="1"/>
    <col min="3852" max="4096" width="9.33203125" style="220" customWidth="1"/>
    <col min="4097" max="4097" width="8.33203125" style="220" customWidth="1"/>
    <col min="4098" max="4098" width="1.66796875" style="220" customWidth="1"/>
    <col min="4099" max="4100" width="5" style="220" customWidth="1"/>
    <col min="4101" max="4101" width="11.66015625" style="220" customWidth="1"/>
    <col min="4102" max="4102" width="9.16015625" style="220" customWidth="1"/>
    <col min="4103" max="4103" width="5" style="220" customWidth="1"/>
    <col min="4104" max="4104" width="77.83203125" style="220" customWidth="1"/>
    <col min="4105" max="4106" width="20" style="220" customWidth="1"/>
    <col min="4107" max="4107" width="1.66796875" style="220" customWidth="1"/>
    <col min="4108" max="4352" width="9.33203125" style="220" customWidth="1"/>
    <col min="4353" max="4353" width="8.33203125" style="220" customWidth="1"/>
    <col min="4354" max="4354" width="1.66796875" style="220" customWidth="1"/>
    <col min="4355" max="4356" width="5" style="220" customWidth="1"/>
    <col min="4357" max="4357" width="11.66015625" style="220" customWidth="1"/>
    <col min="4358" max="4358" width="9.16015625" style="220" customWidth="1"/>
    <col min="4359" max="4359" width="5" style="220" customWidth="1"/>
    <col min="4360" max="4360" width="77.83203125" style="220" customWidth="1"/>
    <col min="4361" max="4362" width="20" style="220" customWidth="1"/>
    <col min="4363" max="4363" width="1.66796875" style="220" customWidth="1"/>
    <col min="4364" max="4608" width="9.33203125" style="220" customWidth="1"/>
    <col min="4609" max="4609" width="8.33203125" style="220" customWidth="1"/>
    <col min="4610" max="4610" width="1.66796875" style="220" customWidth="1"/>
    <col min="4611" max="4612" width="5" style="220" customWidth="1"/>
    <col min="4613" max="4613" width="11.66015625" style="220" customWidth="1"/>
    <col min="4614" max="4614" width="9.16015625" style="220" customWidth="1"/>
    <col min="4615" max="4615" width="5" style="220" customWidth="1"/>
    <col min="4616" max="4616" width="77.83203125" style="220" customWidth="1"/>
    <col min="4617" max="4618" width="20" style="220" customWidth="1"/>
    <col min="4619" max="4619" width="1.66796875" style="220" customWidth="1"/>
    <col min="4620" max="4864" width="9.33203125" style="220" customWidth="1"/>
    <col min="4865" max="4865" width="8.33203125" style="220" customWidth="1"/>
    <col min="4866" max="4866" width="1.66796875" style="220" customWidth="1"/>
    <col min="4867" max="4868" width="5" style="220" customWidth="1"/>
    <col min="4869" max="4869" width="11.66015625" style="220" customWidth="1"/>
    <col min="4870" max="4870" width="9.16015625" style="220" customWidth="1"/>
    <col min="4871" max="4871" width="5" style="220" customWidth="1"/>
    <col min="4872" max="4872" width="77.83203125" style="220" customWidth="1"/>
    <col min="4873" max="4874" width="20" style="220" customWidth="1"/>
    <col min="4875" max="4875" width="1.66796875" style="220" customWidth="1"/>
    <col min="4876" max="5120" width="9.33203125" style="220" customWidth="1"/>
    <col min="5121" max="5121" width="8.33203125" style="220" customWidth="1"/>
    <col min="5122" max="5122" width="1.66796875" style="220" customWidth="1"/>
    <col min="5123" max="5124" width="5" style="220" customWidth="1"/>
    <col min="5125" max="5125" width="11.66015625" style="220" customWidth="1"/>
    <col min="5126" max="5126" width="9.16015625" style="220" customWidth="1"/>
    <col min="5127" max="5127" width="5" style="220" customWidth="1"/>
    <col min="5128" max="5128" width="77.83203125" style="220" customWidth="1"/>
    <col min="5129" max="5130" width="20" style="220" customWidth="1"/>
    <col min="5131" max="5131" width="1.66796875" style="220" customWidth="1"/>
    <col min="5132" max="5376" width="9.33203125" style="220" customWidth="1"/>
    <col min="5377" max="5377" width="8.33203125" style="220" customWidth="1"/>
    <col min="5378" max="5378" width="1.66796875" style="220" customWidth="1"/>
    <col min="5379" max="5380" width="5" style="220" customWidth="1"/>
    <col min="5381" max="5381" width="11.66015625" style="220" customWidth="1"/>
    <col min="5382" max="5382" width="9.16015625" style="220" customWidth="1"/>
    <col min="5383" max="5383" width="5" style="220" customWidth="1"/>
    <col min="5384" max="5384" width="77.83203125" style="220" customWidth="1"/>
    <col min="5385" max="5386" width="20" style="220" customWidth="1"/>
    <col min="5387" max="5387" width="1.66796875" style="220" customWidth="1"/>
    <col min="5388" max="5632" width="9.33203125" style="220" customWidth="1"/>
    <col min="5633" max="5633" width="8.33203125" style="220" customWidth="1"/>
    <col min="5634" max="5634" width="1.66796875" style="220" customWidth="1"/>
    <col min="5635" max="5636" width="5" style="220" customWidth="1"/>
    <col min="5637" max="5637" width="11.66015625" style="220" customWidth="1"/>
    <col min="5638" max="5638" width="9.16015625" style="220" customWidth="1"/>
    <col min="5639" max="5639" width="5" style="220" customWidth="1"/>
    <col min="5640" max="5640" width="77.83203125" style="220" customWidth="1"/>
    <col min="5641" max="5642" width="20" style="220" customWidth="1"/>
    <col min="5643" max="5643" width="1.66796875" style="220" customWidth="1"/>
    <col min="5644" max="5888" width="9.33203125" style="220" customWidth="1"/>
    <col min="5889" max="5889" width="8.33203125" style="220" customWidth="1"/>
    <col min="5890" max="5890" width="1.66796875" style="220" customWidth="1"/>
    <col min="5891" max="5892" width="5" style="220" customWidth="1"/>
    <col min="5893" max="5893" width="11.66015625" style="220" customWidth="1"/>
    <col min="5894" max="5894" width="9.16015625" style="220" customWidth="1"/>
    <col min="5895" max="5895" width="5" style="220" customWidth="1"/>
    <col min="5896" max="5896" width="77.83203125" style="220" customWidth="1"/>
    <col min="5897" max="5898" width="20" style="220" customWidth="1"/>
    <col min="5899" max="5899" width="1.66796875" style="220" customWidth="1"/>
    <col min="5900" max="6144" width="9.33203125" style="220" customWidth="1"/>
    <col min="6145" max="6145" width="8.33203125" style="220" customWidth="1"/>
    <col min="6146" max="6146" width="1.66796875" style="220" customWidth="1"/>
    <col min="6147" max="6148" width="5" style="220" customWidth="1"/>
    <col min="6149" max="6149" width="11.66015625" style="220" customWidth="1"/>
    <col min="6150" max="6150" width="9.16015625" style="220" customWidth="1"/>
    <col min="6151" max="6151" width="5" style="220" customWidth="1"/>
    <col min="6152" max="6152" width="77.83203125" style="220" customWidth="1"/>
    <col min="6153" max="6154" width="20" style="220" customWidth="1"/>
    <col min="6155" max="6155" width="1.66796875" style="220" customWidth="1"/>
    <col min="6156" max="6400" width="9.33203125" style="220" customWidth="1"/>
    <col min="6401" max="6401" width="8.33203125" style="220" customWidth="1"/>
    <col min="6402" max="6402" width="1.66796875" style="220" customWidth="1"/>
    <col min="6403" max="6404" width="5" style="220" customWidth="1"/>
    <col min="6405" max="6405" width="11.66015625" style="220" customWidth="1"/>
    <col min="6406" max="6406" width="9.16015625" style="220" customWidth="1"/>
    <col min="6407" max="6407" width="5" style="220" customWidth="1"/>
    <col min="6408" max="6408" width="77.83203125" style="220" customWidth="1"/>
    <col min="6409" max="6410" width="20" style="220" customWidth="1"/>
    <col min="6411" max="6411" width="1.66796875" style="220" customWidth="1"/>
    <col min="6412" max="6656" width="9.33203125" style="220" customWidth="1"/>
    <col min="6657" max="6657" width="8.33203125" style="220" customWidth="1"/>
    <col min="6658" max="6658" width="1.66796875" style="220" customWidth="1"/>
    <col min="6659" max="6660" width="5" style="220" customWidth="1"/>
    <col min="6661" max="6661" width="11.66015625" style="220" customWidth="1"/>
    <col min="6662" max="6662" width="9.16015625" style="220" customWidth="1"/>
    <col min="6663" max="6663" width="5" style="220" customWidth="1"/>
    <col min="6664" max="6664" width="77.83203125" style="220" customWidth="1"/>
    <col min="6665" max="6666" width="20" style="220" customWidth="1"/>
    <col min="6667" max="6667" width="1.66796875" style="220" customWidth="1"/>
    <col min="6668" max="6912" width="9.33203125" style="220" customWidth="1"/>
    <col min="6913" max="6913" width="8.33203125" style="220" customWidth="1"/>
    <col min="6914" max="6914" width="1.66796875" style="220" customWidth="1"/>
    <col min="6915" max="6916" width="5" style="220" customWidth="1"/>
    <col min="6917" max="6917" width="11.66015625" style="220" customWidth="1"/>
    <col min="6918" max="6918" width="9.16015625" style="220" customWidth="1"/>
    <col min="6919" max="6919" width="5" style="220" customWidth="1"/>
    <col min="6920" max="6920" width="77.83203125" style="220" customWidth="1"/>
    <col min="6921" max="6922" width="20" style="220" customWidth="1"/>
    <col min="6923" max="6923" width="1.66796875" style="220" customWidth="1"/>
    <col min="6924" max="7168" width="9.33203125" style="220" customWidth="1"/>
    <col min="7169" max="7169" width="8.33203125" style="220" customWidth="1"/>
    <col min="7170" max="7170" width="1.66796875" style="220" customWidth="1"/>
    <col min="7171" max="7172" width="5" style="220" customWidth="1"/>
    <col min="7173" max="7173" width="11.66015625" style="220" customWidth="1"/>
    <col min="7174" max="7174" width="9.16015625" style="220" customWidth="1"/>
    <col min="7175" max="7175" width="5" style="220" customWidth="1"/>
    <col min="7176" max="7176" width="77.83203125" style="220" customWidth="1"/>
    <col min="7177" max="7178" width="20" style="220" customWidth="1"/>
    <col min="7179" max="7179" width="1.66796875" style="220" customWidth="1"/>
    <col min="7180" max="7424" width="9.33203125" style="220" customWidth="1"/>
    <col min="7425" max="7425" width="8.33203125" style="220" customWidth="1"/>
    <col min="7426" max="7426" width="1.66796875" style="220" customWidth="1"/>
    <col min="7427" max="7428" width="5" style="220" customWidth="1"/>
    <col min="7429" max="7429" width="11.66015625" style="220" customWidth="1"/>
    <col min="7430" max="7430" width="9.16015625" style="220" customWidth="1"/>
    <col min="7431" max="7431" width="5" style="220" customWidth="1"/>
    <col min="7432" max="7432" width="77.83203125" style="220" customWidth="1"/>
    <col min="7433" max="7434" width="20" style="220" customWidth="1"/>
    <col min="7435" max="7435" width="1.66796875" style="220" customWidth="1"/>
    <col min="7436" max="7680" width="9.33203125" style="220" customWidth="1"/>
    <col min="7681" max="7681" width="8.33203125" style="220" customWidth="1"/>
    <col min="7682" max="7682" width="1.66796875" style="220" customWidth="1"/>
    <col min="7683" max="7684" width="5" style="220" customWidth="1"/>
    <col min="7685" max="7685" width="11.66015625" style="220" customWidth="1"/>
    <col min="7686" max="7686" width="9.16015625" style="220" customWidth="1"/>
    <col min="7687" max="7687" width="5" style="220" customWidth="1"/>
    <col min="7688" max="7688" width="77.83203125" style="220" customWidth="1"/>
    <col min="7689" max="7690" width="20" style="220" customWidth="1"/>
    <col min="7691" max="7691" width="1.66796875" style="220" customWidth="1"/>
    <col min="7692" max="7936" width="9.33203125" style="220" customWidth="1"/>
    <col min="7937" max="7937" width="8.33203125" style="220" customWidth="1"/>
    <col min="7938" max="7938" width="1.66796875" style="220" customWidth="1"/>
    <col min="7939" max="7940" width="5" style="220" customWidth="1"/>
    <col min="7941" max="7941" width="11.66015625" style="220" customWidth="1"/>
    <col min="7942" max="7942" width="9.16015625" style="220" customWidth="1"/>
    <col min="7943" max="7943" width="5" style="220" customWidth="1"/>
    <col min="7944" max="7944" width="77.83203125" style="220" customWidth="1"/>
    <col min="7945" max="7946" width="20" style="220" customWidth="1"/>
    <col min="7947" max="7947" width="1.66796875" style="220" customWidth="1"/>
    <col min="7948" max="8192" width="9.33203125" style="220" customWidth="1"/>
    <col min="8193" max="8193" width="8.33203125" style="220" customWidth="1"/>
    <col min="8194" max="8194" width="1.66796875" style="220" customWidth="1"/>
    <col min="8195" max="8196" width="5" style="220" customWidth="1"/>
    <col min="8197" max="8197" width="11.66015625" style="220" customWidth="1"/>
    <col min="8198" max="8198" width="9.16015625" style="220" customWidth="1"/>
    <col min="8199" max="8199" width="5" style="220" customWidth="1"/>
    <col min="8200" max="8200" width="77.83203125" style="220" customWidth="1"/>
    <col min="8201" max="8202" width="20" style="220" customWidth="1"/>
    <col min="8203" max="8203" width="1.66796875" style="220" customWidth="1"/>
    <col min="8204" max="8448" width="9.33203125" style="220" customWidth="1"/>
    <col min="8449" max="8449" width="8.33203125" style="220" customWidth="1"/>
    <col min="8450" max="8450" width="1.66796875" style="220" customWidth="1"/>
    <col min="8451" max="8452" width="5" style="220" customWidth="1"/>
    <col min="8453" max="8453" width="11.66015625" style="220" customWidth="1"/>
    <col min="8454" max="8454" width="9.16015625" style="220" customWidth="1"/>
    <col min="8455" max="8455" width="5" style="220" customWidth="1"/>
    <col min="8456" max="8456" width="77.83203125" style="220" customWidth="1"/>
    <col min="8457" max="8458" width="20" style="220" customWidth="1"/>
    <col min="8459" max="8459" width="1.66796875" style="220" customWidth="1"/>
    <col min="8460" max="8704" width="9.33203125" style="220" customWidth="1"/>
    <col min="8705" max="8705" width="8.33203125" style="220" customWidth="1"/>
    <col min="8706" max="8706" width="1.66796875" style="220" customWidth="1"/>
    <col min="8707" max="8708" width="5" style="220" customWidth="1"/>
    <col min="8709" max="8709" width="11.66015625" style="220" customWidth="1"/>
    <col min="8710" max="8710" width="9.16015625" style="220" customWidth="1"/>
    <col min="8711" max="8711" width="5" style="220" customWidth="1"/>
    <col min="8712" max="8712" width="77.83203125" style="220" customWidth="1"/>
    <col min="8713" max="8714" width="20" style="220" customWidth="1"/>
    <col min="8715" max="8715" width="1.66796875" style="220" customWidth="1"/>
    <col min="8716" max="8960" width="9.33203125" style="220" customWidth="1"/>
    <col min="8961" max="8961" width="8.33203125" style="220" customWidth="1"/>
    <col min="8962" max="8962" width="1.66796875" style="220" customWidth="1"/>
    <col min="8963" max="8964" width="5" style="220" customWidth="1"/>
    <col min="8965" max="8965" width="11.66015625" style="220" customWidth="1"/>
    <col min="8966" max="8966" width="9.16015625" style="220" customWidth="1"/>
    <col min="8967" max="8967" width="5" style="220" customWidth="1"/>
    <col min="8968" max="8968" width="77.83203125" style="220" customWidth="1"/>
    <col min="8969" max="8970" width="20" style="220" customWidth="1"/>
    <col min="8971" max="8971" width="1.66796875" style="220" customWidth="1"/>
    <col min="8972" max="9216" width="9.33203125" style="220" customWidth="1"/>
    <col min="9217" max="9217" width="8.33203125" style="220" customWidth="1"/>
    <col min="9218" max="9218" width="1.66796875" style="220" customWidth="1"/>
    <col min="9219" max="9220" width="5" style="220" customWidth="1"/>
    <col min="9221" max="9221" width="11.66015625" style="220" customWidth="1"/>
    <col min="9222" max="9222" width="9.16015625" style="220" customWidth="1"/>
    <col min="9223" max="9223" width="5" style="220" customWidth="1"/>
    <col min="9224" max="9224" width="77.83203125" style="220" customWidth="1"/>
    <col min="9225" max="9226" width="20" style="220" customWidth="1"/>
    <col min="9227" max="9227" width="1.66796875" style="220" customWidth="1"/>
    <col min="9228" max="9472" width="9.33203125" style="220" customWidth="1"/>
    <col min="9473" max="9473" width="8.33203125" style="220" customWidth="1"/>
    <col min="9474" max="9474" width="1.66796875" style="220" customWidth="1"/>
    <col min="9475" max="9476" width="5" style="220" customWidth="1"/>
    <col min="9477" max="9477" width="11.66015625" style="220" customWidth="1"/>
    <col min="9478" max="9478" width="9.16015625" style="220" customWidth="1"/>
    <col min="9479" max="9479" width="5" style="220" customWidth="1"/>
    <col min="9480" max="9480" width="77.83203125" style="220" customWidth="1"/>
    <col min="9481" max="9482" width="20" style="220" customWidth="1"/>
    <col min="9483" max="9483" width="1.66796875" style="220" customWidth="1"/>
    <col min="9484" max="9728" width="9.33203125" style="220" customWidth="1"/>
    <col min="9729" max="9729" width="8.33203125" style="220" customWidth="1"/>
    <col min="9730" max="9730" width="1.66796875" style="220" customWidth="1"/>
    <col min="9731" max="9732" width="5" style="220" customWidth="1"/>
    <col min="9733" max="9733" width="11.66015625" style="220" customWidth="1"/>
    <col min="9734" max="9734" width="9.16015625" style="220" customWidth="1"/>
    <col min="9735" max="9735" width="5" style="220" customWidth="1"/>
    <col min="9736" max="9736" width="77.83203125" style="220" customWidth="1"/>
    <col min="9737" max="9738" width="20" style="220" customWidth="1"/>
    <col min="9739" max="9739" width="1.66796875" style="220" customWidth="1"/>
    <col min="9740" max="9984" width="9.33203125" style="220" customWidth="1"/>
    <col min="9985" max="9985" width="8.33203125" style="220" customWidth="1"/>
    <col min="9986" max="9986" width="1.66796875" style="220" customWidth="1"/>
    <col min="9987" max="9988" width="5" style="220" customWidth="1"/>
    <col min="9989" max="9989" width="11.66015625" style="220" customWidth="1"/>
    <col min="9990" max="9990" width="9.16015625" style="220" customWidth="1"/>
    <col min="9991" max="9991" width="5" style="220" customWidth="1"/>
    <col min="9992" max="9992" width="77.83203125" style="220" customWidth="1"/>
    <col min="9993" max="9994" width="20" style="220" customWidth="1"/>
    <col min="9995" max="9995" width="1.66796875" style="220" customWidth="1"/>
    <col min="9996" max="10240" width="9.33203125" style="220" customWidth="1"/>
    <col min="10241" max="10241" width="8.33203125" style="220" customWidth="1"/>
    <col min="10242" max="10242" width="1.66796875" style="220" customWidth="1"/>
    <col min="10243" max="10244" width="5" style="220" customWidth="1"/>
    <col min="10245" max="10245" width="11.66015625" style="220" customWidth="1"/>
    <col min="10246" max="10246" width="9.16015625" style="220" customWidth="1"/>
    <col min="10247" max="10247" width="5" style="220" customWidth="1"/>
    <col min="10248" max="10248" width="77.83203125" style="220" customWidth="1"/>
    <col min="10249" max="10250" width="20" style="220" customWidth="1"/>
    <col min="10251" max="10251" width="1.66796875" style="220" customWidth="1"/>
    <col min="10252" max="10496" width="9.33203125" style="220" customWidth="1"/>
    <col min="10497" max="10497" width="8.33203125" style="220" customWidth="1"/>
    <col min="10498" max="10498" width="1.66796875" style="220" customWidth="1"/>
    <col min="10499" max="10500" width="5" style="220" customWidth="1"/>
    <col min="10501" max="10501" width="11.66015625" style="220" customWidth="1"/>
    <col min="10502" max="10502" width="9.16015625" style="220" customWidth="1"/>
    <col min="10503" max="10503" width="5" style="220" customWidth="1"/>
    <col min="10504" max="10504" width="77.83203125" style="220" customWidth="1"/>
    <col min="10505" max="10506" width="20" style="220" customWidth="1"/>
    <col min="10507" max="10507" width="1.66796875" style="220" customWidth="1"/>
    <col min="10508" max="10752" width="9.33203125" style="220" customWidth="1"/>
    <col min="10753" max="10753" width="8.33203125" style="220" customWidth="1"/>
    <col min="10754" max="10754" width="1.66796875" style="220" customWidth="1"/>
    <col min="10755" max="10756" width="5" style="220" customWidth="1"/>
    <col min="10757" max="10757" width="11.66015625" style="220" customWidth="1"/>
    <col min="10758" max="10758" width="9.16015625" style="220" customWidth="1"/>
    <col min="10759" max="10759" width="5" style="220" customWidth="1"/>
    <col min="10760" max="10760" width="77.83203125" style="220" customWidth="1"/>
    <col min="10761" max="10762" width="20" style="220" customWidth="1"/>
    <col min="10763" max="10763" width="1.66796875" style="220" customWidth="1"/>
    <col min="10764" max="11008" width="9.33203125" style="220" customWidth="1"/>
    <col min="11009" max="11009" width="8.33203125" style="220" customWidth="1"/>
    <col min="11010" max="11010" width="1.66796875" style="220" customWidth="1"/>
    <col min="11011" max="11012" width="5" style="220" customWidth="1"/>
    <col min="11013" max="11013" width="11.66015625" style="220" customWidth="1"/>
    <col min="11014" max="11014" width="9.16015625" style="220" customWidth="1"/>
    <col min="11015" max="11015" width="5" style="220" customWidth="1"/>
    <col min="11016" max="11016" width="77.83203125" style="220" customWidth="1"/>
    <col min="11017" max="11018" width="20" style="220" customWidth="1"/>
    <col min="11019" max="11019" width="1.66796875" style="220" customWidth="1"/>
    <col min="11020" max="11264" width="9.33203125" style="220" customWidth="1"/>
    <col min="11265" max="11265" width="8.33203125" style="220" customWidth="1"/>
    <col min="11266" max="11266" width="1.66796875" style="220" customWidth="1"/>
    <col min="11267" max="11268" width="5" style="220" customWidth="1"/>
    <col min="11269" max="11269" width="11.66015625" style="220" customWidth="1"/>
    <col min="11270" max="11270" width="9.16015625" style="220" customWidth="1"/>
    <col min="11271" max="11271" width="5" style="220" customWidth="1"/>
    <col min="11272" max="11272" width="77.83203125" style="220" customWidth="1"/>
    <col min="11273" max="11274" width="20" style="220" customWidth="1"/>
    <col min="11275" max="11275" width="1.66796875" style="220" customWidth="1"/>
    <col min="11276" max="11520" width="9.33203125" style="220" customWidth="1"/>
    <col min="11521" max="11521" width="8.33203125" style="220" customWidth="1"/>
    <col min="11522" max="11522" width="1.66796875" style="220" customWidth="1"/>
    <col min="11523" max="11524" width="5" style="220" customWidth="1"/>
    <col min="11525" max="11525" width="11.66015625" style="220" customWidth="1"/>
    <col min="11526" max="11526" width="9.16015625" style="220" customWidth="1"/>
    <col min="11527" max="11527" width="5" style="220" customWidth="1"/>
    <col min="11528" max="11528" width="77.83203125" style="220" customWidth="1"/>
    <col min="11529" max="11530" width="20" style="220" customWidth="1"/>
    <col min="11531" max="11531" width="1.66796875" style="220" customWidth="1"/>
    <col min="11532" max="11776" width="9.33203125" style="220" customWidth="1"/>
    <col min="11777" max="11777" width="8.33203125" style="220" customWidth="1"/>
    <col min="11778" max="11778" width="1.66796875" style="220" customWidth="1"/>
    <col min="11779" max="11780" width="5" style="220" customWidth="1"/>
    <col min="11781" max="11781" width="11.66015625" style="220" customWidth="1"/>
    <col min="11782" max="11782" width="9.16015625" style="220" customWidth="1"/>
    <col min="11783" max="11783" width="5" style="220" customWidth="1"/>
    <col min="11784" max="11784" width="77.83203125" style="220" customWidth="1"/>
    <col min="11785" max="11786" width="20" style="220" customWidth="1"/>
    <col min="11787" max="11787" width="1.66796875" style="220" customWidth="1"/>
    <col min="11788" max="12032" width="9.33203125" style="220" customWidth="1"/>
    <col min="12033" max="12033" width="8.33203125" style="220" customWidth="1"/>
    <col min="12034" max="12034" width="1.66796875" style="220" customWidth="1"/>
    <col min="12035" max="12036" width="5" style="220" customWidth="1"/>
    <col min="12037" max="12037" width="11.66015625" style="220" customWidth="1"/>
    <col min="12038" max="12038" width="9.16015625" style="220" customWidth="1"/>
    <col min="12039" max="12039" width="5" style="220" customWidth="1"/>
    <col min="12040" max="12040" width="77.83203125" style="220" customWidth="1"/>
    <col min="12041" max="12042" width="20" style="220" customWidth="1"/>
    <col min="12043" max="12043" width="1.66796875" style="220" customWidth="1"/>
    <col min="12044" max="12288" width="9.33203125" style="220" customWidth="1"/>
    <col min="12289" max="12289" width="8.33203125" style="220" customWidth="1"/>
    <col min="12290" max="12290" width="1.66796875" style="220" customWidth="1"/>
    <col min="12291" max="12292" width="5" style="220" customWidth="1"/>
    <col min="12293" max="12293" width="11.66015625" style="220" customWidth="1"/>
    <col min="12294" max="12294" width="9.16015625" style="220" customWidth="1"/>
    <col min="12295" max="12295" width="5" style="220" customWidth="1"/>
    <col min="12296" max="12296" width="77.83203125" style="220" customWidth="1"/>
    <col min="12297" max="12298" width="20" style="220" customWidth="1"/>
    <col min="12299" max="12299" width="1.66796875" style="220" customWidth="1"/>
    <col min="12300" max="12544" width="9.33203125" style="220" customWidth="1"/>
    <col min="12545" max="12545" width="8.33203125" style="220" customWidth="1"/>
    <col min="12546" max="12546" width="1.66796875" style="220" customWidth="1"/>
    <col min="12547" max="12548" width="5" style="220" customWidth="1"/>
    <col min="12549" max="12549" width="11.66015625" style="220" customWidth="1"/>
    <col min="12550" max="12550" width="9.16015625" style="220" customWidth="1"/>
    <col min="12551" max="12551" width="5" style="220" customWidth="1"/>
    <col min="12552" max="12552" width="77.83203125" style="220" customWidth="1"/>
    <col min="12553" max="12554" width="20" style="220" customWidth="1"/>
    <col min="12555" max="12555" width="1.66796875" style="220" customWidth="1"/>
    <col min="12556" max="12800" width="9.33203125" style="220" customWidth="1"/>
    <col min="12801" max="12801" width="8.33203125" style="220" customWidth="1"/>
    <col min="12802" max="12802" width="1.66796875" style="220" customWidth="1"/>
    <col min="12803" max="12804" width="5" style="220" customWidth="1"/>
    <col min="12805" max="12805" width="11.66015625" style="220" customWidth="1"/>
    <col min="12806" max="12806" width="9.16015625" style="220" customWidth="1"/>
    <col min="12807" max="12807" width="5" style="220" customWidth="1"/>
    <col min="12808" max="12808" width="77.83203125" style="220" customWidth="1"/>
    <col min="12809" max="12810" width="20" style="220" customWidth="1"/>
    <col min="12811" max="12811" width="1.66796875" style="220" customWidth="1"/>
    <col min="12812" max="13056" width="9.33203125" style="220" customWidth="1"/>
    <col min="13057" max="13057" width="8.33203125" style="220" customWidth="1"/>
    <col min="13058" max="13058" width="1.66796875" style="220" customWidth="1"/>
    <col min="13059" max="13060" width="5" style="220" customWidth="1"/>
    <col min="13061" max="13061" width="11.66015625" style="220" customWidth="1"/>
    <col min="13062" max="13062" width="9.16015625" style="220" customWidth="1"/>
    <col min="13063" max="13063" width="5" style="220" customWidth="1"/>
    <col min="13064" max="13064" width="77.83203125" style="220" customWidth="1"/>
    <col min="13065" max="13066" width="20" style="220" customWidth="1"/>
    <col min="13067" max="13067" width="1.66796875" style="220" customWidth="1"/>
    <col min="13068" max="13312" width="9.33203125" style="220" customWidth="1"/>
    <col min="13313" max="13313" width="8.33203125" style="220" customWidth="1"/>
    <col min="13314" max="13314" width="1.66796875" style="220" customWidth="1"/>
    <col min="13315" max="13316" width="5" style="220" customWidth="1"/>
    <col min="13317" max="13317" width="11.66015625" style="220" customWidth="1"/>
    <col min="13318" max="13318" width="9.16015625" style="220" customWidth="1"/>
    <col min="13319" max="13319" width="5" style="220" customWidth="1"/>
    <col min="13320" max="13320" width="77.83203125" style="220" customWidth="1"/>
    <col min="13321" max="13322" width="20" style="220" customWidth="1"/>
    <col min="13323" max="13323" width="1.66796875" style="220" customWidth="1"/>
    <col min="13324" max="13568" width="9.33203125" style="220" customWidth="1"/>
    <col min="13569" max="13569" width="8.33203125" style="220" customWidth="1"/>
    <col min="13570" max="13570" width="1.66796875" style="220" customWidth="1"/>
    <col min="13571" max="13572" width="5" style="220" customWidth="1"/>
    <col min="13573" max="13573" width="11.66015625" style="220" customWidth="1"/>
    <col min="13574" max="13574" width="9.16015625" style="220" customWidth="1"/>
    <col min="13575" max="13575" width="5" style="220" customWidth="1"/>
    <col min="13576" max="13576" width="77.83203125" style="220" customWidth="1"/>
    <col min="13577" max="13578" width="20" style="220" customWidth="1"/>
    <col min="13579" max="13579" width="1.66796875" style="220" customWidth="1"/>
    <col min="13580" max="13824" width="9.33203125" style="220" customWidth="1"/>
    <col min="13825" max="13825" width="8.33203125" style="220" customWidth="1"/>
    <col min="13826" max="13826" width="1.66796875" style="220" customWidth="1"/>
    <col min="13827" max="13828" width="5" style="220" customWidth="1"/>
    <col min="13829" max="13829" width="11.66015625" style="220" customWidth="1"/>
    <col min="13830" max="13830" width="9.16015625" style="220" customWidth="1"/>
    <col min="13831" max="13831" width="5" style="220" customWidth="1"/>
    <col min="13832" max="13832" width="77.83203125" style="220" customWidth="1"/>
    <col min="13833" max="13834" width="20" style="220" customWidth="1"/>
    <col min="13835" max="13835" width="1.66796875" style="220" customWidth="1"/>
    <col min="13836" max="14080" width="9.33203125" style="220" customWidth="1"/>
    <col min="14081" max="14081" width="8.33203125" style="220" customWidth="1"/>
    <col min="14082" max="14082" width="1.66796875" style="220" customWidth="1"/>
    <col min="14083" max="14084" width="5" style="220" customWidth="1"/>
    <col min="14085" max="14085" width="11.66015625" style="220" customWidth="1"/>
    <col min="14086" max="14086" width="9.16015625" style="220" customWidth="1"/>
    <col min="14087" max="14087" width="5" style="220" customWidth="1"/>
    <col min="14088" max="14088" width="77.83203125" style="220" customWidth="1"/>
    <col min="14089" max="14090" width="20" style="220" customWidth="1"/>
    <col min="14091" max="14091" width="1.66796875" style="220" customWidth="1"/>
    <col min="14092" max="14336" width="9.33203125" style="220" customWidth="1"/>
    <col min="14337" max="14337" width="8.33203125" style="220" customWidth="1"/>
    <col min="14338" max="14338" width="1.66796875" style="220" customWidth="1"/>
    <col min="14339" max="14340" width="5" style="220" customWidth="1"/>
    <col min="14341" max="14341" width="11.66015625" style="220" customWidth="1"/>
    <col min="14342" max="14342" width="9.16015625" style="220" customWidth="1"/>
    <col min="14343" max="14343" width="5" style="220" customWidth="1"/>
    <col min="14344" max="14344" width="77.83203125" style="220" customWidth="1"/>
    <col min="14345" max="14346" width="20" style="220" customWidth="1"/>
    <col min="14347" max="14347" width="1.66796875" style="220" customWidth="1"/>
    <col min="14348" max="14592" width="9.33203125" style="220" customWidth="1"/>
    <col min="14593" max="14593" width="8.33203125" style="220" customWidth="1"/>
    <col min="14594" max="14594" width="1.66796875" style="220" customWidth="1"/>
    <col min="14595" max="14596" width="5" style="220" customWidth="1"/>
    <col min="14597" max="14597" width="11.66015625" style="220" customWidth="1"/>
    <col min="14598" max="14598" width="9.16015625" style="220" customWidth="1"/>
    <col min="14599" max="14599" width="5" style="220" customWidth="1"/>
    <col min="14600" max="14600" width="77.83203125" style="220" customWidth="1"/>
    <col min="14601" max="14602" width="20" style="220" customWidth="1"/>
    <col min="14603" max="14603" width="1.66796875" style="220" customWidth="1"/>
    <col min="14604" max="14848" width="9.33203125" style="220" customWidth="1"/>
    <col min="14849" max="14849" width="8.33203125" style="220" customWidth="1"/>
    <col min="14850" max="14850" width="1.66796875" style="220" customWidth="1"/>
    <col min="14851" max="14852" width="5" style="220" customWidth="1"/>
    <col min="14853" max="14853" width="11.66015625" style="220" customWidth="1"/>
    <col min="14854" max="14854" width="9.16015625" style="220" customWidth="1"/>
    <col min="14855" max="14855" width="5" style="220" customWidth="1"/>
    <col min="14856" max="14856" width="77.83203125" style="220" customWidth="1"/>
    <col min="14857" max="14858" width="20" style="220" customWidth="1"/>
    <col min="14859" max="14859" width="1.66796875" style="220" customWidth="1"/>
    <col min="14860" max="15104" width="9.33203125" style="220" customWidth="1"/>
    <col min="15105" max="15105" width="8.33203125" style="220" customWidth="1"/>
    <col min="15106" max="15106" width="1.66796875" style="220" customWidth="1"/>
    <col min="15107" max="15108" width="5" style="220" customWidth="1"/>
    <col min="15109" max="15109" width="11.66015625" style="220" customWidth="1"/>
    <col min="15110" max="15110" width="9.16015625" style="220" customWidth="1"/>
    <col min="15111" max="15111" width="5" style="220" customWidth="1"/>
    <col min="15112" max="15112" width="77.83203125" style="220" customWidth="1"/>
    <col min="15113" max="15114" width="20" style="220" customWidth="1"/>
    <col min="15115" max="15115" width="1.66796875" style="220" customWidth="1"/>
    <col min="15116" max="15360" width="9.33203125" style="220" customWidth="1"/>
    <col min="15361" max="15361" width="8.33203125" style="220" customWidth="1"/>
    <col min="15362" max="15362" width="1.66796875" style="220" customWidth="1"/>
    <col min="15363" max="15364" width="5" style="220" customWidth="1"/>
    <col min="15365" max="15365" width="11.66015625" style="220" customWidth="1"/>
    <col min="15366" max="15366" width="9.16015625" style="220" customWidth="1"/>
    <col min="15367" max="15367" width="5" style="220" customWidth="1"/>
    <col min="15368" max="15368" width="77.83203125" style="220" customWidth="1"/>
    <col min="15369" max="15370" width="20" style="220" customWidth="1"/>
    <col min="15371" max="15371" width="1.66796875" style="220" customWidth="1"/>
    <col min="15372" max="15616" width="9.33203125" style="220" customWidth="1"/>
    <col min="15617" max="15617" width="8.33203125" style="220" customWidth="1"/>
    <col min="15618" max="15618" width="1.66796875" style="220" customWidth="1"/>
    <col min="15619" max="15620" width="5" style="220" customWidth="1"/>
    <col min="15621" max="15621" width="11.66015625" style="220" customWidth="1"/>
    <col min="15622" max="15622" width="9.16015625" style="220" customWidth="1"/>
    <col min="15623" max="15623" width="5" style="220" customWidth="1"/>
    <col min="15624" max="15624" width="77.83203125" style="220" customWidth="1"/>
    <col min="15625" max="15626" width="20" style="220" customWidth="1"/>
    <col min="15627" max="15627" width="1.66796875" style="220" customWidth="1"/>
    <col min="15628" max="15872" width="9.33203125" style="220" customWidth="1"/>
    <col min="15873" max="15873" width="8.33203125" style="220" customWidth="1"/>
    <col min="15874" max="15874" width="1.66796875" style="220" customWidth="1"/>
    <col min="15875" max="15876" width="5" style="220" customWidth="1"/>
    <col min="15877" max="15877" width="11.66015625" style="220" customWidth="1"/>
    <col min="15878" max="15878" width="9.16015625" style="220" customWidth="1"/>
    <col min="15879" max="15879" width="5" style="220" customWidth="1"/>
    <col min="15880" max="15880" width="77.83203125" style="220" customWidth="1"/>
    <col min="15881" max="15882" width="20" style="220" customWidth="1"/>
    <col min="15883" max="15883" width="1.66796875" style="220" customWidth="1"/>
    <col min="15884" max="16128" width="9.33203125" style="220" customWidth="1"/>
    <col min="16129" max="16129" width="8.33203125" style="220" customWidth="1"/>
    <col min="16130" max="16130" width="1.66796875" style="220" customWidth="1"/>
    <col min="16131" max="16132" width="5" style="220" customWidth="1"/>
    <col min="16133" max="16133" width="11.66015625" style="220" customWidth="1"/>
    <col min="16134" max="16134" width="9.16015625" style="220" customWidth="1"/>
    <col min="16135" max="16135" width="5" style="220" customWidth="1"/>
    <col min="16136" max="16136" width="77.83203125" style="220" customWidth="1"/>
    <col min="16137" max="16138" width="20" style="220" customWidth="1"/>
    <col min="16139" max="16139" width="1.66796875" style="220" customWidth="1"/>
    <col min="16140" max="16384" width="9.3320312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226" customFormat="1" ht="45" customHeight="1">
      <c r="B3" s="224"/>
      <c r="C3" s="345" t="s">
        <v>755</v>
      </c>
      <c r="D3" s="345"/>
      <c r="E3" s="345"/>
      <c r="F3" s="345"/>
      <c r="G3" s="345"/>
      <c r="H3" s="345"/>
      <c r="I3" s="345"/>
      <c r="J3" s="345"/>
      <c r="K3" s="225"/>
    </row>
    <row r="4" spans="2:11" ht="25.5" customHeight="1">
      <c r="B4" s="227"/>
      <c r="C4" s="350" t="s">
        <v>756</v>
      </c>
      <c r="D4" s="350"/>
      <c r="E4" s="350"/>
      <c r="F4" s="350"/>
      <c r="G4" s="350"/>
      <c r="H4" s="350"/>
      <c r="I4" s="350"/>
      <c r="J4" s="350"/>
      <c r="K4" s="228"/>
    </row>
    <row r="5" spans="2:11" ht="5.25" customHeight="1">
      <c r="B5" s="227"/>
      <c r="C5" s="229"/>
      <c r="D5" s="229"/>
      <c r="E5" s="229"/>
      <c r="F5" s="229"/>
      <c r="G5" s="229"/>
      <c r="H5" s="229"/>
      <c r="I5" s="229"/>
      <c r="J5" s="229"/>
      <c r="K5" s="228"/>
    </row>
    <row r="6" spans="2:11" ht="15" customHeight="1">
      <c r="B6" s="227"/>
      <c r="C6" s="347" t="s">
        <v>757</v>
      </c>
      <c r="D6" s="347"/>
      <c r="E6" s="347"/>
      <c r="F6" s="347"/>
      <c r="G6" s="347"/>
      <c r="H6" s="347"/>
      <c r="I6" s="347"/>
      <c r="J6" s="347"/>
      <c r="K6" s="228"/>
    </row>
    <row r="7" spans="2:11" ht="15" customHeight="1">
      <c r="B7" s="230"/>
      <c r="C7" s="347" t="s">
        <v>758</v>
      </c>
      <c r="D7" s="347"/>
      <c r="E7" s="347"/>
      <c r="F7" s="347"/>
      <c r="G7" s="347"/>
      <c r="H7" s="347"/>
      <c r="I7" s="347"/>
      <c r="J7" s="347"/>
      <c r="K7" s="228"/>
    </row>
    <row r="8" spans="2:11" ht="12.75" customHeight="1">
      <c r="B8" s="230"/>
      <c r="C8" s="231"/>
      <c r="D8" s="231"/>
      <c r="E8" s="231"/>
      <c r="F8" s="231"/>
      <c r="G8" s="231"/>
      <c r="H8" s="231"/>
      <c r="I8" s="231"/>
      <c r="J8" s="231"/>
      <c r="K8" s="228"/>
    </row>
    <row r="9" spans="2:11" ht="15" customHeight="1">
      <c r="B9" s="230"/>
      <c r="C9" s="347" t="s">
        <v>759</v>
      </c>
      <c r="D9" s="347"/>
      <c r="E9" s="347"/>
      <c r="F9" s="347"/>
      <c r="G9" s="347"/>
      <c r="H9" s="347"/>
      <c r="I9" s="347"/>
      <c r="J9" s="347"/>
      <c r="K9" s="228"/>
    </row>
    <row r="10" spans="2:11" ht="15" customHeight="1">
      <c r="B10" s="230"/>
      <c r="C10" s="231"/>
      <c r="D10" s="347" t="s">
        <v>760</v>
      </c>
      <c r="E10" s="347"/>
      <c r="F10" s="347"/>
      <c r="G10" s="347"/>
      <c r="H10" s="347"/>
      <c r="I10" s="347"/>
      <c r="J10" s="347"/>
      <c r="K10" s="228"/>
    </row>
    <row r="11" spans="2:11" ht="15" customHeight="1">
      <c r="B11" s="230"/>
      <c r="C11" s="232"/>
      <c r="D11" s="347" t="s">
        <v>761</v>
      </c>
      <c r="E11" s="347"/>
      <c r="F11" s="347"/>
      <c r="G11" s="347"/>
      <c r="H11" s="347"/>
      <c r="I11" s="347"/>
      <c r="J11" s="347"/>
      <c r="K11" s="228"/>
    </row>
    <row r="12" spans="2:11" ht="12.75" customHeight="1">
      <c r="B12" s="230"/>
      <c r="C12" s="232"/>
      <c r="D12" s="232"/>
      <c r="E12" s="232"/>
      <c r="F12" s="232"/>
      <c r="G12" s="232"/>
      <c r="H12" s="232"/>
      <c r="I12" s="232"/>
      <c r="J12" s="232"/>
      <c r="K12" s="228"/>
    </row>
    <row r="13" spans="2:11" ht="15" customHeight="1">
      <c r="B13" s="230"/>
      <c r="C13" s="232"/>
      <c r="D13" s="347" t="s">
        <v>762</v>
      </c>
      <c r="E13" s="347"/>
      <c r="F13" s="347"/>
      <c r="G13" s="347"/>
      <c r="H13" s="347"/>
      <c r="I13" s="347"/>
      <c r="J13" s="347"/>
      <c r="K13" s="228"/>
    </row>
    <row r="14" spans="2:11" ht="15" customHeight="1">
      <c r="B14" s="230"/>
      <c r="C14" s="232"/>
      <c r="D14" s="347" t="s">
        <v>763</v>
      </c>
      <c r="E14" s="347"/>
      <c r="F14" s="347"/>
      <c r="G14" s="347"/>
      <c r="H14" s="347"/>
      <c r="I14" s="347"/>
      <c r="J14" s="347"/>
      <c r="K14" s="228"/>
    </row>
    <row r="15" spans="2:11" ht="15" customHeight="1">
      <c r="B15" s="230"/>
      <c r="C15" s="232"/>
      <c r="D15" s="347" t="s">
        <v>764</v>
      </c>
      <c r="E15" s="347"/>
      <c r="F15" s="347"/>
      <c r="G15" s="347"/>
      <c r="H15" s="347"/>
      <c r="I15" s="347"/>
      <c r="J15" s="347"/>
      <c r="K15" s="228"/>
    </row>
    <row r="16" spans="2:11" ht="15" customHeight="1">
      <c r="B16" s="230"/>
      <c r="C16" s="232"/>
      <c r="D16" s="232"/>
      <c r="E16" s="233" t="s">
        <v>82</v>
      </c>
      <c r="F16" s="347" t="s">
        <v>765</v>
      </c>
      <c r="G16" s="347"/>
      <c r="H16" s="347"/>
      <c r="I16" s="347"/>
      <c r="J16" s="347"/>
      <c r="K16" s="228"/>
    </row>
    <row r="17" spans="2:11" ht="15" customHeight="1">
      <c r="B17" s="230"/>
      <c r="C17" s="232"/>
      <c r="D17" s="232"/>
      <c r="E17" s="233" t="s">
        <v>766</v>
      </c>
      <c r="F17" s="347" t="s">
        <v>767</v>
      </c>
      <c r="G17" s="347"/>
      <c r="H17" s="347"/>
      <c r="I17" s="347"/>
      <c r="J17" s="347"/>
      <c r="K17" s="228"/>
    </row>
    <row r="18" spans="2:11" ht="15" customHeight="1">
      <c r="B18" s="230"/>
      <c r="C18" s="232"/>
      <c r="D18" s="232"/>
      <c r="E18" s="233" t="s">
        <v>768</v>
      </c>
      <c r="F18" s="347" t="s">
        <v>769</v>
      </c>
      <c r="G18" s="347"/>
      <c r="H18" s="347"/>
      <c r="I18" s="347"/>
      <c r="J18" s="347"/>
      <c r="K18" s="228"/>
    </row>
    <row r="19" spans="2:11" ht="15" customHeight="1">
      <c r="B19" s="230"/>
      <c r="C19" s="232"/>
      <c r="D19" s="232"/>
      <c r="E19" s="233" t="s">
        <v>770</v>
      </c>
      <c r="F19" s="347" t="s">
        <v>771</v>
      </c>
      <c r="G19" s="347"/>
      <c r="H19" s="347"/>
      <c r="I19" s="347"/>
      <c r="J19" s="347"/>
      <c r="K19" s="228"/>
    </row>
    <row r="20" spans="2:11" ht="15" customHeight="1">
      <c r="B20" s="230"/>
      <c r="C20" s="232"/>
      <c r="D20" s="232"/>
      <c r="E20" s="233" t="s">
        <v>772</v>
      </c>
      <c r="F20" s="347" t="s">
        <v>773</v>
      </c>
      <c r="G20" s="347"/>
      <c r="H20" s="347"/>
      <c r="I20" s="347"/>
      <c r="J20" s="347"/>
      <c r="K20" s="228"/>
    </row>
    <row r="21" spans="2:11" ht="15" customHeight="1">
      <c r="B21" s="230"/>
      <c r="C21" s="232"/>
      <c r="D21" s="232"/>
      <c r="E21" s="233" t="s">
        <v>774</v>
      </c>
      <c r="F21" s="347" t="s">
        <v>775</v>
      </c>
      <c r="G21" s="347"/>
      <c r="H21" s="347"/>
      <c r="I21" s="347"/>
      <c r="J21" s="347"/>
      <c r="K21" s="228"/>
    </row>
    <row r="22" spans="2:11" ht="12.75" customHeight="1">
      <c r="B22" s="230"/>
      <c r="C22" s="232"/>
      <c r="D22" s="232"/>
      <c r="E22" s="232"/>
      <c r="F22" s="232"/>
      <c r="G22" s="232"/>
      <c r="H22" s="232"/>
      <c r="I22" s="232"/>
      <c r="J22" s="232"/>
      <c r="K22" s="228"/>
    </row>
    <row r="23" spans="2:11" ht="15" customHeight="1">
      <c r="B23" s="230"/>
      <c r="C23" s="347" t="s">
        <v>776</v>
      </c>
      <c r="D23" s="347"/>
      <c r="E23" s="347"/>
      <c r="F23" s="347"/>
      <c r="G23" s="347"/>
      <c r="H23" s="347"/>
      <c r="I23" s="347"/>
      <c r="J23" s="347"/>
      <c r="K23" s="228"/>
    </row>
    <row r="24" spans="2:11" ht="15" customHeight="1">
      <c r="B24" s="230"/>
      <c r="C24" s="347" t="s">
        <v>777</v>
      </c>
      <c r="D24" s="347"/>
      <c r="E24" s="347"/>
      <c r="F24" s="347"/>
      <c r="G24" s="347"/>
      <c r="H24" s="347"/>
      <c r="I24" s="347"/>
      <c r="J24" s="347"/>
      <c r="K24" s="228"/>
    </row>
    <row r="25" spans="2:11" ht="15" customHeight="1">
      <c r="B25" s="230"/>
      <c r="C25" s="231"/>
      <c r="D25" s="347" t="s">
        <v>778</v>
      </c>
      <c r="E25" s="347"/>
      <c r="F25" s="347"/>
      <c r="G25" s="347"/>
      <c r="H25" s="347"/>
      <c r="I25" s="347"/>
      <c r="J25" s="347"/>
      <c r="K25" s="228"/>
    </row>
    <row r="26" spans="2:11" ht="15" customHeight="1">
      <c r="B26" s="230"/>
      <c r="C26" s="232"/>
      <c r="D26" s="347" t="s">
        <v>779</v>
      </c>
      <c r="E26" s="347"/>
      <c r="F26" s="347"/>
      <c r="G26" s="347"/>
      <c r="H26" s="347"/>
      <c r="I26" s="347"/>
      <c r="J26" s="347"/>
      <c r="K26" s="228"/>
    </row>
    <row r="27" spans="2:11" ht="12.75" customHeight="1">
      <c r="B27" s="230"/>
      <c r="C27" s="232"/>
      <c r="D27" s="232"/>
      <c r="E27" s="232"/>
      <c r="F27" s="232"/>
      <c r="G27" s="232"/>
      <c r="H27" s="232"/>
      <c r="I27" s="232"/>
      <c r="J27" s="232"/>
      <c r="K27" s="228"/>
    </row>
    <row r="28" spans="2:11" ht="15" customHeight="1">
      <c r="B28" s="230"/>
      <c r="C28" s="232"/>
      <c r="D28" s="347" t="s">
        <v>780</v>
      </c>
      <c r="E28" s="347"/>
      <c r="F28" s="347"/>
      <c r="G28" s="347"/>
      <c r="H28" s="347"/>
      <c r="I28" s="347"/>
      <c r="J28" s="347"/>
      <c r="K28" s="228"/>
    </row>
    <row r="29" spans="2:11" ht="15" customHeight="1">
      <c r="B29" s="230"/>
      <c r="C29" s="232"/>
      <c r="D29" s="347" t="s">
        <v>781</v>
      </c>
      <c r="E29" s="347"/>
      <c r="F29" s="347"/>
      <c r="G29" s="347"/>
      <c r="H29" s="347"/>
      <c r="I29" s="347"/>
      <c r="J29" s="347"/>
      <c r="K29" s="228"/>
    </row>
    <row r="30" spans="2:11" ht="12.75" customHeight="1">
      <c r="B30" s="230"/>
      <c r="C30" s="232"/>
      <c r="D30" s="232"/>
      <c r="E30" s="232"/>
      <c r="F30" s="232"/>
      <c r="G30" s="232"/>
      <c r="H30" s="232"/>
      <c r="I30" s="232"/>
      <c r="J30" s="232"/>
      <c r="K30" s="228"/>
    </row>
    <row r="31" spans="2:11" ht="15" customHeight="1">
      <c r="B31" s="230"/>
      <c r="C31" s="232"/>
      <c r="D31" s="347" t="s">
        <v>782</v>
      </c>
      <c r="E31" s="347"/>
      <c r="F31" s="347"/>
      <c r="G31" s="347"/>
      <c r="H31" s="347"/>
      <c r="I31" s="347"/>
      <c r="J31" s="347"/>
      <c r="K31" s="228"/>
    </row>
    <row r="32" spans="2:11" ht="15" customHeight="1">
      <c r="B32" s="230"/>
      <c r="C32" s="232"/>
      <c r="D32" s="347" t="s">
        <v>783</v>
      </c>
      <c r="E32" s="347"/>
      <c r="F32" s="347"/>
      <c r="G32" s="347"/>
      <c r="H32" s="347"/>
      <c r="I32" s="347"/>
      <c r="J32" s="347"/>
      <c r="K32" s="228"/>
    </row>
    <row r="33" spans="2:11" ht="15" customHeight="1">
      <c r="B33" s="230"/>
      <c r="C33" s="232"/>
      <c r="D33" s="347" t="s">
        <v>784</v>
      </c>
      <c r="E33" s="347"/>
      <c r="F33" s="347"/>
      <c r="G33" s="347"/>
      <c r="H33" s="347"/>
      <c r="I33" s="347"/>
      <c r="J33" s="347"/>
      <c r="K33" s="228"/>
    </row>
    <row r="34" spans="2:11" ht="15" customHeight="1">
      <c r="B34" s="230"/>
      <c r="C34" s="232"/>
      <c r="D34" s="231"/>
      <c r="E34" s="234" t="s">
        <v>108</v>
      </c>
      <c r="F34" s="231"/>
      <c r="G34" s="347" t="s">
        <v>785</v>
      </c>
      <c r="H34" s="347"/>
      <c r="I34" s="347"/>
      <c r="J34" s="347"/>
      <c r="K34" s="228"/>
    </row>
    <row r="35" spans="2:11" ht="30.75" customHeight="1">
      <c r="B35" s="230"/>
      <c r="C35" s="232"/>
      <c r="D35" s="231"/>
      <c r="E35" s="234" t="s">
        <v>786</v>
      </c>
      <c r="F35" s="231"/>
      <c r="G35" s="347" t="s">
        <v>787</v>
      </c>
      <c r="H35" s="347"/>
      <c r="I35" s="347"/>
      <c r="J35" s="347"/>
      <c r="K35" s="228"/>
    </row>
    <row r="36" spans="2:11" ht="15" customHeight="1">
      <c r="B36" s="230"/>
      <c r="C36" s="232"/>
      <c r="D36" s="231"/>
      <c r="E36" s="234" t="s">
        <v>57</v>
      </c>
      <c r="F36" s="231"/>
      <c r="G36" s="347" t="s">
        <v>788</v>
      </c>
      <c r="H36" s="347"/>
      <c r="I36" s="347"/>
      <c r="J36" s="347"/>
      <c r="K36" s="228"/>
    </row>
    <row r="37" spans="2:11" ht="15" customHeight="1">
      <c r="B37" s="230"/>
      <c r="C37" s="232"/>
      <c r="D37" s="231"/>
      <c r="E37" s="234" t="s">
        <v>109</v>
      </c>
      <c r="F37" s="231"/>
      <c r="G37" s="347" t="s">
        <v>789</v>
      </c>
      <c r="H37" s="347"/>
      <c r="I37" s="347"/>
      <c r="J37" s="347"/>
      <c r="K37" s="228"/>
    </row>
    <row r="38" spans="2:11" ht="15" customHeight="1">
      <c r="B38" s="230"/>
      <c r="C38" s="232"/>
      <c r="D38" s="231"/>
      <c r="E38" s="234" t="s">
        <v>110</v>
      </c>
      <c r="F38" s="231"/>
      <c r="G38" s="347" t="s">
        <v>790</v>
      </c>
      <c r="H38" s="347"/>
      <c r="I38" s="347"/>
      <c r="J38" s="347"/>
      <c r="K38" s="228"/>
    </row>
    <row r="39" spans="2:11" ht="15" customHeight="1">
      <c r="B39" s="230"/>
      <c r="C39" s="232"/>
      <c r="D39" s="231"/>
      <c r="E39" s="234" t="s">
        <v>111</v>
      </c>
      <c r="F39" s="231"/>
      <c r="G39" s="347" t="s">
        <v>791</v>
      </c>
      <c r="H39" s="347"/>
      <c r="I39" s="347"/>
      <c r="J39" s="347"/>
      <c r="K39" s="228"/>
    </row>
    <row r="40" spans="2:11" ht="15" customHeight="1">
      <c r="B40" s="230"/>
      <c r="C40" s="232"/>
      <c r="D40" s="231"/>
      <c r="E40" s="234" t="s">
        <v>792</v>
      </c>
      <c r="F40" s="231"/>
      <c r="G40" s="347" t="s">
        <v>793</v>
      </c>
      <c r="H40" s="347"/>
      <c r="I40" s="347"/>
      <c r="J40" s="347"/>
      <c r="K40" s="228"/>
    </row>
    <row r="41" spans="2:11" ht="15" customHeight="1">
      <c r="B41" s="230"/>
      <c r="C41" s="232"/>
      <c r="D41" s="231"/>
      <c r="E41" s="234"/>
      <c r="F41" s="231"/>
      <c r="G41" s="347" t="s">
        <v>794</v>
      </c>
      <c r="H41" s="347"/>
      <c r="I41" s="347"/>
      <c r="J41" s="347"/>
      <c r="K41" s="228"/>
    </row>
    <row r="42" spans="2:11" ht="15" customHeight="1">
      <c r="B42" s="230"/>
      <c r="C42" s="232"/>
      <c r="D42" s="231"/>
      <c r="E42" s="234" t="s">
        <v>795</v>
      </c>
      <c r="F42" s="231"/>
      <c r="G42" s="347" t="s">
        <v>796</v>
      </c>
      <c r="H42" s="347"/>
      <c r="I42" s="347"/>
      <c r="J42" s="347"/>
      <c r="K42" s="228"/>
    </row>
    <row r="43" spans="2:11" ht="15" customHeight="1">
      <c r="B43" s="230"/>
      <c r="C43" s="232"/>
      <c r="D43" s="231"/>
      <c r="E43" s="234" t="s">
        <v>113</v>
      </c>
      <c r="F43" s="231"/>
      <c r="G43" s="347" t="s">
        <v>797</v>
      </c>
      <c r="H43" s="347"/>
      <c r="I43" s="347"/>
      <c r="J43" s="347"/>
      <c r="K43" s="228"/>
    </row>
    <row r="44" spans="2:11" ht="12.75" customHeight="1">
      <c r="B44" s="230"/>
      <c r="C44" s="232"/>
      <c r="D44" s="231"/>
      <c r="E44" s="231"/>
      <c r="F44" s="231"/>
      <c r="G44" s="231"/>
      <c r="H44" s="231"/>
      <c r="I44" s="231"/>
      <c r="J44" s="231"/>
      <c r="K44" s="228"/>
    </row>
    <row r="45" spans="2:11" ht="15" customHeight="1">
      <c r="B45" s="230"/>
      <c r="C45" s="232"/>
      <c r="D45" s="347" t="s">
        <v>798</v>
      </c>
      <c r="E45" s="347"/>
      <c r="F45" s="347"/>
      <c r="G45" s="347"/>
      <c r="H45" s="347"/>
      <c r="I45" s="347"/>
      <c r="J45" s="347"/>
      <c r="K45" s="228"/>
    </row>
    <row r="46" spans="2:11" ht="15" customHeight="1">
      <c r="B46" s="230"/>
      <c r="C46" s="232"/>
      <c r="D46" s="232"/>
      <c r="E46" s="347" t="s">
        <v>799</v>
      </c>
      <c r="F46" s="347"/>
      <c r="G46" s="347"/>
      <c r="H46" s="347"/>
      <c r="I46" s="347"/>
      <c r="J46" s="347"/>
      <c r="K46" s="228"/>
    </row>
    <row r="47" spans="2:11" ht="15" customHeight="1">
      <c r="B47" s="230"/>
      <c r="C47" s="232"/>
      <c r="D47" s="232"/>
      <c r="E47" s="347" t="s">
        <v>800</v>
      </c>
      <c r="F47" s="347"/>
      <c r="G47" s="347"/>
      <c r="H47" s="347"/>
      <c r="I47" s="347"/>
      <c r="J47" s="347"/>
      <c r="K47" s="228"/>
    </row>
    <row r="48" spans="2:11" ht="15" customHeight="1">
      <c r="B48" s="230"/>
      <c r="C48" s="232"/>
      <c r="D48" s="232"/>
      <c r="E48" s="347" t="s">
        <v>801</v>
      </c>
      <c r="F48" s="347"/>
      <c r="G48" s="347"/>
      <c r="H48" s="347"/>
      <c r="I48" s="347"/>
      <c r="J48" s="347"/>
      <c r="K48" s="228"/>
    </row>
    <row r="49" spans="2:11" ht="15" customHeight="1">
      <c r="B49" s="230"/>
      <c r="C49" s="232"/>
      <c r="D49" s="347" t="s">
        <v>802</v>
      </c>
      <c r="E49" s="347"/>
      <c r="F49" s="347"/>
      <c r="G49" s="347"/>
      <c r="H49" s="347"/>
      <c r="I49" s="347"/>
      <c r="J49" s="347"/>
      <c r="K49" s="228"/>
    </row>
    <row r="50" spans="2:11" ht="25.5" customHeight="1">
      <c r="B50" s="227"/>
      <c r="C50" s="350" t="s">
        <v>803</v>
      </c>
      <c r="D50" s="350"/>
      <c r="E50" s="350"/>
      <c r="F50" s="350"/>
      <c r="G50" s="350"/>
      <c r="H50" s="350"/>
      <c r="I50" s="350"/>
      <c r="J50" s="350"/>
      <c r="K50" s="228"/>
    </row>
    <row r="51" spans="2:11" ht="5.25" customHeight="1">
      <c r="B51" s="227"/>
      <c r="C51" s="229"/>
      <c r="D51" s="229"/>
      <c r="E51" s="229"/>
      <c r="F51" s="229"/>
      <c r="G51" s="229"/>
      <c r="H51" s="229"/>
      <c r="I51" s="229"/>
      <c r="J51" s="229"/>
      <c r="K51" s="228"/>
    </row>
    <row r="52" spans="2:11" ht="15" customHeight="1">
      <c r="B52" s="227"/>
      <c r="C52" s="347" t="s">
        <v>804</v>
      </c>
      <c r="D52" s="347"/>
      <c r="E52" s="347"/>
      <c r="F52" s="347"/>
      <c r="G52" s="347"/>
      <c r="H52" s="347"/>
      <c r="I52" s="347"/>
      <c r="J52" s="347"/>
      <c r="K52" s="228"/>
    </row>
    <row r="53" spans="2:11" ht="15" customHeight="1">
      <c r="B53" s="227"/>
      <c r="C53" s="347" t="s">
        <v>805</v>
      </c>
      <c r="D53" s="347"/>
      <c r="E53" s="347"/>
      <c r="F53" s="347"/>
      <c r="G53" s="347"/>
      <c r="H53" s="347"/>
      <c r="I53" s="347"/>
      <c r="J53" s="347"/>
      <c r="K53" s="228"/>
    </row>
    <row r="54" spans="2:11" ht="12.75" customHeight="1">
      <c r="B54" s="227"/>
      <c r="C54" s="231"/>
      <c r="D54" s="231"/>
      <c r="E54" s="231"/>
      <c r="F54" s="231"/>
      <c r="G54" s="231"/>
      <c r="H54" s="231"/>
      <c r="I54" s="231"/>
      <c r="J54" s="231"/>
      <c r="K54" s="228"/>
    </row>
    <row r="55" spans="2:11" ht="15" customHeight="1">
      <c r="B55" s="227"/>
      <c r="C55" s="347" t="s">
        <v>806</v>
      </c>
      <c r="D55" s="347"/>
      <c r="E55" s="347"/>
      <c r="F55" s="347"/>
      <c r="G55" s="347"/>
      <c r="H55" s="347"/>
      <c r="I55" s="347"/>
      <c r="J55" s="347"/>
      <c r="K55" s="228"/>
    </row>
    <row r="56" spans="2:11" ht="15" customHeight="1">
      <c r="B56" s="227"/>
      <c r="C56" s="232"/>
      <c r="D56" s="347" t="s">
        <v>807</v>
      </c>
      <c r="E56" s="347"/>
      <c r="F56" s="347"/>
      <c r="G56" s="347"/>
      <c r="H56" s="347"/>
      <c r="I56" s="347"/>
      <c r="J56" s="347"/>
      <c r="K56" s="228"/>
    </row>
    <row r="57" spans="2:11" ht="15" customHeight="1">
      <c r="B57" s="227"/>
      <c r="C57" s="232"/>
      <c r="D57" s="347" t="s">
        <v>808</v>
      </c>
      <c r="E57" s="347"/>
      <c r="F57" s="347"/>
      <c r="G57" s="347"/>
      <c r="H57" s="347"/>
      <c r="I57" s="347"/>
      <c r="J57" s="347"/>
      <c r="K57" s="228"/>
    </row>
    <row r="58" spans="2:11" ht="15" customHeight="1">
      <c r="B58" s="227"/>
      <c r="C58" s="232"/>
      <c r="D58" s="347" t="s">
        <v>809</v>
      </c>
      <c r="E58" s="347"/>
      <c r="F58" s="347"/>
      <c r="G58" s="347"/>
      <c r="H58" s="347"/>
      <c r="I58" s="347"/>
      <c r="J58" s="347"/>
      <c r="K58" s="228"/>
    </row>
    <row r="59" spans="2:11" ht="15" customHeight="1">
      <c r="B59" s="227"/>
      <c r="C59" s="232"/>
      <c r="D59" s="347" t="s">
        <v>810</v>
      </c>
      <c r="E59" s="347"/>
      <c r="F59" s="347"/>
      <c r="G59" s="347"/>
      <c r="H59" s="347"/>
      <c r="I59" s="347"/>
      <c r="J59" s="347"/>
      <c r="K59" s="228"/>
    </row>
    <row r="60" spans="2:11" ht="15" customHeight="1">
      <c r="B60" s="227"/>
      <c r="C60" s="232"/>
      <c r="D60" s="349" t="s">
        <v>811</v>
      </c>
      <c r="E60" s="349"/>
      <c r="F60" s="349"/>
      <c r="G60" s="349"/>
      <c r="H60" s="349"/>
      <c r="I60" s="349"/>
      <c r="J60" s="349"/>
      <c r="K60" s="228"/>
    </row>
    <row r="61" spans="2:11" ht="15" customHeight="1">
      <c r="B61" s="227"/>
      <c r="C61" s="232"/>
      <c r="D61" s="347" t="s">
        <v>812</v>
      </c>
      <c r="E61" s="347"/>
      <c r="F61" s="347"/>
      <c r="G61" s="347"/>
      <c r="H61" s="347"/>
      <c r="I61" s="347"/>
      <c r="J61" s="347"/>
      <c r="K61" s="228"/>
    </row>
    <row r="62" spans="2:11" ht="12.75" customHeight="1">
      <c r="B62" s="227"/>
      <c r="C62" s="232"/>
      <c r="D62" s="232"/>
      <c r="E62" s="235"/>
      <c r="F62" s="232"/>
      <c r="G62" s="232"/>
      <c r="H62" s="232"/>
      <c r="I62" s="232"/>
      <c r="J62" s="232"/>
      <c r="K62" s="228"/>
    </row>
    <row r="63" spans="2:11" ht="15" customHeight="1">
      <c r="B63" s="227"/>
      <c r="C63" s="232"/>
      <c r="D63" s="347" t="s">
        <v>813</v>
      </c>
      <c r="E63" s="347"/>
      <c r="F63" s="347"/>
      <c r="G63" s="347"/>
      <c r="H63" s="347"/>
      <c r="I63" s="347"/>
      <c r="J63" s="347"/>
      <c r="K63" s="228"/>
    </row>
    <row r="64" spans="2:11" ht="15" customHeight="1">
      <c r="B64" s="227"/>
      <c r="C64" s="232"/>
      <c r="D64" s="349" t="s">
        <v>814</v>
      </c>
      <c r="E64" s="349"/>
      <c r="F64" s="349"/>
      <c r="G64" s="349"/>
      <c r="H64" s="349"/>
      <c r="I64" s="349"/>
      <c r="J64" s="349"/>
      <c r="K64" s="228"/>
    </row>
    <row r="65" spans="2:11" ht="15" customHeight="1">
      <c r="B65" s="227"/>
      <c r="C65" s="232"/>
      <c r="D65" s="347" t="s">
        <v>815</v>
      </c>
      <c r="E65" s="347"/>
      <c r="F65" s="347"/>
      <c r="G65" s="347"/>
      <c r="H65" s="347"/>
      <c r="I65" s="347"/>
      <c r="J65" s="347"/>
      <c r="K65" s="228"/>
    </row>
    <row r="66" spans="2:11" ht="15" customHeight="1">
      <c r="B66" s="227"/>
      <c r="C66" s="232"/>
      <c r="D66" s="347" t="s">
        <v>816</v>
      </c>
      <c r="E66" s="347"/>
      <c r="F66" s="347"/>
      <c r="G66" s="347"/>
      <c r="H66" s="347"/>
      <c r="I66" s="347"/>
      <c r="J66" s="347"/>
      <c r="K66" s="228"/>
    </row>
    <row r="67" spans="2:11" ht="15" customHeight="1">
      <c r="B67" s="227"/>
      <c r="C67" s="232"/>
      <c r="D67" s="347" t="s">
        <v>817</v>
      </c>
      <c r="E67" s="347"/>
      <c r="F67" s="347"/>
      <c r="G67" s="347"/>
      <c r="H67" s="347"/>
      <c r="I67" s="347"/>
      <c r="J67" s="347"/>
      <c r="K67" s="228"/>
    </row>
    <row r="68" spans="2:11" ht="15" customHeight="1">
      <c r="B68" s="227"/>
      <c r="C68" s="232"/>
      <c r="D68" s="347" t="s">
        <v>818</v>
      </c>
      <c r="E68" s="347"/>
      <c r="F68" s="347"/>
      <c r="G68" s="347"/>
      <c r="H68" s="347"/>
      <c r="I68" s="347"/>
      <c r="J68" s="347"/>
      <c r="K68" s="228"/>
    </row>
    <row r="69" spans="2:11" ht="12.75" customHeight="1">
      <c r="B69" s="236"/>
      <c r="C69" s="237"/>
      <c r="D69" s="237"/>
      <c r="E69" s="237"/>
      <c r="F69" s="237"/>
      <c r="G69" s="237"/>
      <c r="H69" s="237"/>
      <c r="I69" s="237"/>
      <c r="J69" s="237"/>
      <c r="K69" s="238"/>
    </row>
    <row r="70" spans="2:11" ht="18.75" customHeight="1">
      <c r="B70" s="239"/>
      <c r="C70" s="239"/>
      <c r="D70" s="239"/>
      <c r="E70" s="239"/>
      <c r="F70" s="239"/>
      <c r="G70" s="239"/>
      <c r="H70" s="239"/>
      <c r="I70" s="239"/>
      <c r="J70" s="239"/>
      <c r="K70" s="240"/>
    </row>
    <row r="71" spans="2:11" ht="18.75" customHeight="1">
      <c r="B71" s="240"/>
      <c r="C71" s="240"/>
      <c r="D71" s="240"/>
      <c r="E71" s="240"/>
      <c r="F71" s="240"/>
      <c r="G71" s="240"/>
      <c r="H71" s="240"/>
      <c r="I71" s="240"/>
      <c r="J71" s="240"/>
      <c r="K71" s="240"/>
    </row>
    <row r="72" spans="2:11" ht="7.5" customHeight="1">
      <c r="B72" s="241"/>
      <c r="C72" s="242"/>
      <c r="D72" s="242"/>
      <c r="E72" s="242"/>
      <c r="F72" s="242"/>
      <c r="G72" s="242"/>
      <c r="H72" s="242"/>
      <c r="I72" s="242"/>
      <c r="J72" s="242"/>
      <c r="K72" s="243"/>
    </row>
    <row r="73" spans="2:11" ht="45" customHeight="1">
      <c r="B73" s="244"/>
      <c r="C73" s="348" t="s">
        <v>754</v>
      </c>
      <c r="D73" s="348"/>
      <c r="E73" s="348"/>
      <c r="F73" s="348"/>
      <c r="G73" s="348"/>
      <c r="H73" s="348"/>
      <c r="I73" s="348"/>
      <c r="J73" s="348"/>
      <c r="K73" s="245"/>
    </row>
    <row r="74" spans="2:11" ht="17.25" customHeight="1">
      <c r="B74" s="244"/>
      <c r="C74" s="246" t="s">
        <v>819</v>
      </c>
      <c r="D74" s="246"/>
      <c r="E74" s="246"/>
      <c r="F74" s="246" t="s">
        <v>820</v>
      </c>
      <c r="G74" s="247"/>
      <c r="H74" s="246" t="s">
        <v>109</v>
      </c>
      <c r="I74" s="246" t="s">
        <v>61</v>
      </c>
      <c r="J74" s="246" t="s">
        <v>821</v>
      </c>
      <c r="K74" s="245"/>
    </row>
    <row r="75" spans="2:11" ht="17.25" customHeight="1">
      <c r="B75" s="244"/>
      <c r="C75" s="248" t="s">
        <v>822</v>
      </c>
      <c r="D75" s="248"/>
      <c r="E75" s="248"/>
      <c r="F75" s="249" t="s">
        <v>823</v>
      </c>
      <c r="G75" s="250"/>
      <c r="H75" s="248"/>
      <c r="I75" s="248"/>
      <c r="J75" s="248" t="s">
        <v>824</v>
      </c>
      <c r="K75" s="245"/>
    </row>
    <row r="76" spans="2:11" ht="5.25" customHeight="1">
      <c r="B76" s="244"/>
      <c r="C76" s="251"/>
      <c r="D76" s="251"/>
      <c r="E76" s="251"/>
      <c r="F76" s="251"/>
      <c r="G76" s="252"/>
      <c r="H76" s="251"/>
      <c r="I76" s="251"/>
      <c r="J76" s="251"/>
      <c r="K76" s="245"/>
    </row>
    <row r="77" spans="2:11" ht="15" customHeight="1">
      <c r="B77" s="244"/>
      <c r="C77" s="234" t="s">
        <v>57</v>
      </c>
      <c r="D77" s="251"/>
      <c r="E77" s="251"/>
      <c r="F77" s="253" t="s">
        <v>825</v>
      </c>
      <c r="G77" s="252"/>
      <c r="H77" s="234" t="s">
        <v>826</v>
      </c>
      <c r="I77" s="234" t="s">
        <v>827</v>
      </c>
      <c r="J77" s="234">
        <v>20</v>
      </c>
      <c r="K77" s="245"/>
    </row>
    <row r="78" spans="2:11" ht="15" customHeight="1">
      <c r="B78" s="244"/>
      <c r="C78" s="234" t="s">
        <v>828</v>
      </c>
      <c r="D78" s="234"/>
      <c r="E78" s="234"/>
      <c r="F78" s="253" t="s">
        <v>825</v>
      </c>
      <c r="G78" s="252"/>
      <c r="H78" s="234" t="s">
        <v>829</v>
      </c>
      <c r="I78" s="234" t="s">
        <v>827</v>
      </c>
      <c r="J78" s="234">
        <v>120</v>
      </c>
      <c r="K78" s="245"/>
    </row>
    <row r="79" spans="2:11" ht="15" customHeight="1">
      <c r="B79" s="254"/>
      <c r="C79" s="234" t="s">
        <v>830</v>
      </c>
      <c r="D79" s="234"/>
      <c r="E79" s="234"/>
      <c r="F79" s="253" t="s">
        <v>831</v>
      </c>
      <c r="G79" s="252"/>
      <c r="H79" s="234" t="s">
        <v>832</v>
      </c>
      <c r="I79" s="234" t="s">
        <v>827</v>
      </c>
      <c r="J79" s="234">
        <v>50</v>
      </c>
      <c r="K79" s="245"/>
    </row>
    <row r="80" spans="2:11" ht="15" customHeight="1">
      <c r="B80" s="254"/>
      <c r="C80" s="234" t="s">
        <v>833</v>
      </c>
      <c r="D80" s="234"/>
      <c r="E80" s="234"/>
      <c r="F80" s="253" t="s">
        <v>825</v>
      </c>
      <c r="G80" s="252"/>
      <c r="H80" s="234" t="s">
        <v>834</v>
      </c>
      <c r="I80" s="234" t="s">
        <v>835</v>
      </c>
      <c r="J80" s="234"/>
      <c r="K80" s="245"/>
    </row>
    <row r="81" spans="2:11" ht="15" customHeight="1">
      <c r="B81" s="254"/>
      <c r="C81" s="255" t="s">
        <v>836</v>
      </c>
      <c r="D81" s="255"/>
      <c r="E81" s="255"/>
      <c r="F81" s="256" t="s">
        <v>831</v>
      </c>
      <c r="G81" s="255"/>
      <c r="H81" s="255" t="s">
        <v>837</v>
      </c>
      <c r="I81" s="255" t="s">
        <v>827</v>
      </c>
      <c r="J81" s="255">
        <v>15</v>
      </c>
      <c r="K81" s="245"/>
    </row>
    <row r="82" spans="2:11" ht="15" customHeight="1">
      <c r="B82" s="254"/>
      <c r="C82" s="255" t="s">
        <v>838</v>
      </c>
      <c r="D82" s="255"/>
      <c r="E82" s="255"/>
      <c r="F82" s="256" t="s">
        <v>831</v>
      </c>
      <c r="G82" s="255"/>
      <c r="H82" s="255" t="s">
        <v>839</v>
      </c>
      <c r="I82" s="255" t="s">
        <v>827</v>
      </c>
      <c r="J82" s="255">
        <v>15</v>
      </c>
      <c r="K82" s="245"/>
    </row>
    <row r="83" spans="2:11" ht="15" customHeight="1">
      <c r="B83" s="254"/>
      <c r="C83" s="255" t="s">
        <v>840</v>
      </c>
      <c r="D83" s="255"/>
      <c r="E83" s="255"/>
      <c r="F83" s="256" t="s">
        <v>831</v>
      </c>
      <c r="G83" s="255"/>
      <c r="H83" s="255" t="s">
        <v>841</v>
      </c>
      <c r="I83" s="255" t="s">
        <v>827</v>
      </c>
      <c r="J83" s="255">
        <v>20</v>
      </c>
      <c r="K83" s="245"/>
    </row>
    <row r="84" spans="2:11" ht="15" customHeight="1">
      <c r="B84" s="254"/>
      <c r="C84" s="255" t="s">
        <v>842</v>
      </c>
      <c r="D84" s="255"/>
      <c r="E84" s="255"/>
      <c r="F84" s="256" t="s">
        <v>831</v>
      </c>
      <c r="G84" s="255"/>
      <c r="H84" s="255" t="s">
        <v>843</v>
      </c>
      <c r="I84" s="255" t="s">
        <v>827</v>
      </c>
      <c r="J84" s="255">
        <v>20</v>
      </c>
      <c r="K84" s="245"/>
    </row>
    <row r="85" spans="2:11" ht="15" customHeight="1">
      <c r="B85" s="254"/>
      <c r="C85" s="234" t="s">
        <v>844</v>
      </c>
      <c r="D85" s="234"/>
      <c r="E85" s="234"/>
      <c r="F85" s="253" t="s">
        <v>831</v>
      </c>
      <c r="G85" s="252"/>
      <c r="H85" s="234" t="s">
        <v>845</v>
      </c>
      <c r="I85" s="234" t="s">
        <v>827</v>
      </c>
      <c r="J85" s="234">
        <v>50</v>
      </c>
      <c r="K85" s="245"/>
    </row>
    <row r="86" spans="2:11" ht="15" customHeight="1">
      <c r="B86" s="254"/>
      <c r="C86" s="234" t="s">
        <v>846</v>
      </c>
      <c r="D86" s="234"/>
      <c r="E86" s="234"/>
      <c r="F86" s="253" t="s">
        <v>831</v>
      </c>
      <c r="G86" s="252"/>
      <c r="H86" s="234" t="s">
        <v>847</v>
      </c>
      <c r="I86" s="234" t="s">
        <v>827</v>
      </c>
      <c r="J86" s="234">
        <v>20</v>
      </c>
      <c r="K86" s="245"/>
    </row>
    <row r="87" spans="2:11" ht="15" customHeight="1">
      <c r="B87" s="254"/>
      <c r="C87" s="234" t="s">
        <v>848</v>
      </c>
      <c r="D87" s="234"/>
      <c r="E87" s="234"/>
      <c r="F87" s="253" t="s">
        <v>831</v>
      </c>
      <c r="G87" s="252"/>
      <c r="H87" s="234" t="s">
        <v>849</v>
      </c>
      <c r="I87" s="234" t="s">
        <v>827</v>
      </c>
      <c r="J87" s="234">
        <v>20</v>
      </c>
      <c r="K87" s="245"/>
    </row>
    <row r="88" spans="2:11" ht="15" customHeight="1">
      <c r="B88" s="254"/>
      <c r="C88" s="234" t="s">
        <v>850</v>
      </c>
      <c r="D88" s="234"/>
      <c r="E88" s="234"/>
      <c r="F88" s="253" t="s">
        <v>831</v>
      </c>
      <c r="G88" s="252"/>
      <c r="H88" s="234" t="s">
        <v>851</v>
      </c>
      <c r="I88" s="234" t="s">
        <v>827</v>
      </c>
      <c r="J88" s="234">
        <v>50</v>
      </c>
      <c r="K88" s="245"/>
    </row>
    <row r="89" spans="2:11" ht="15" customHeight="1">
      <c r="B89" s="254"/>
      <c r="C89" s="234" t="s">
        <v>852</v>
      </c>
      <c r="D89" s="234"/>
      <c r="E89" s="234"/>
      <c r="F89" s="253" t="s">
        <v>831</v>
      </c>
      <c r="G89" s="252"/>
      <c r="H89" s="234" t="s">
        <v>852</v>
      </c>
      <c r="I89" s="234" t="s">
        <v>827</v>
      </c>
      <c r="J89" s="234">
        <v>50</v>
      </c>
      <c r="K89" s="245"/>
    </row>
    <row r="90" spans="2:11" ht="15" customHeight="1">
      <c r="B90" s="254"/>
      <c r="C90" s="234" t="s">
        <v>114</v>
      </c>
      <c r="D90" s="234"/>
      <c r="E90" s="234"/>
      <c r="F90" s="253" t="s">
        <v>831</v>
      </c>
      <c r="G90" s="252"/>
      <c r="H90" s="234" t="s">
        <v>853</v>
      </c>
      <c r="I90" s="234" t="s">
        <v>827</v>
      </c>
      <c r="J90" s="234">
        <v>255</v>
      </c>
      <c r="K90" s="245"/>
    </row>
    <row r="91" spans="2:11" ht="15" customHeight="1">
      <c r="B91" s="254"/>
      <c r="C91" s="234" t="s">
        <v>854</v>
      </c>
      <c r="D91" s="234"/>
      <c r="E91" s="234"/>
      <c r="F91" s="253" t="s">
        <v>825</v>
      </c>
      <c r="G91" s="252"/>
      <c r="H91" s="234" t="s">
        <v>855</v>
      </c>
      <c r="I91" s="234" t="s">
        <v>856</v>
      </c>
      <c r="J91" s="234"/>
      <c r="K91" s="245"/>
    </row>
    <row r="92" spans="2:11" ht="15" customHeight="1">
      <c r="B92" s="254"/>
      <c r="C92" s="234" t="s">
        <v>857</v>
      </c>
      <c r="D92" s="234"/>
      <c r="E92" s="234"/>
      <c r="F92" s="253" t="s">
        <v>825</v>
      </c>
      <c r="G92" s="252"/>
      <c r="H92" s="234" t="s">
        <v>858</v>
      </c>
      <c r="I92" s="234" t="s">
        <v>859</v>
      </c>
      <c r="J92" s="234"/>
      <c r="K92" s="245"/>
    </row>
    <row r="93" spans="2:11" ht="15" customHeight="1">
      <c r="B93" s="254"/>
      <c r="C93" s="234" t="s">
        <v>860</v>
      </c>
      <c r="D93" s="234"/>
      <c r="E93" s="234"/>
      <c r="F93" s="253" t="s">
        <v>825</v>
      </c>
      <c r="G93" s="252"/>
      <c r="H93" s="234" t="s">
        <v>860</v>
      </c>
      <c r="I93" s="234" t="s">
        <v>859</v>
      </c>
      <c r="J93" s="234"/>
      <c r="K93" s="245"/>
    </row>
    <row r="94" spans="2:11" ht="15" customHeight="1">
      <c r="B94" s="254"/>
      <c r="C94" s="234" t="s">
        <v>42</v>
      </c>
      <c r="D94" s="234"/>
      <c r="E94" s="234"/>
      <c r="F94" s="253" t="s">
        <v>825</v>
      </c>
      <c r="G94" s="252"/>
      <c r="H94" s="234" t="s">
        <v>861</v>
      </c>
      <c r="I94" s="234" t="s">
        <v>859</v>
      </c>
      <c r="J94" s="234"/>
      <c r="K94" s="245"/>
    </row>
    <row r="95" spans="2:11" ht="15" customHeight="1">
      <c r="B95" s="254"/>
      <c r="C95" s="234" t="s">
        <v>52</v>
      </c>
      <c r="D95" s="234"/>
      <c r="E95" s="234"/>
      <c r="F95" s="253" t="s">
        <v>825</v>
      </c>
      <c r="G95" s="252"/>
      <c r="H95" s="234" t="s">
        <v>862</v>
      </c>
      <c r="I95" s="234" t="s">
        <v>859</v>
      </c>
      <c r="J95" s="234"/>
      <c r="K95" s="245"/>
    </row>
    <row r="96" spans="2:11" ht="15" customHeight="1">
      <c r="B96" s="257"/>
      <c r="C96" s="258"/>
      <c r="D96" s="258"/>
      <c r="E96" s="258"/>
      <c r="F96" s="258"/>
      <c r="G96" s="258"/>
      <c r="H96" s="258"/>
      <c r="I96" s="258"/>
      <c r="J96" s="258"/>
      <c r="K96" s="259"/>
    </row>
    <row r="97" spans="2:11" ht="18.75" customHeight="1">
      <c r="B97" s="260"/>
      <c r="C97" s="261"/>
      <c r="D97" s="261"/>
      <c r="E97" s="261"/>
      <c r="F97" s="261"/>
      <c r="G97" s="261"/>
      <c r="H97" s="261"/>
      <c r="I97" s="261"/>
      <c r="J97" s="261"/>
      <c r="K97" s="260"/>
    </row>
    <row r="98" spans="2:11" ht="18.75" customHeight="1">
      <c r="B98" s="240"/>
      <c r="C98" s="240"/>
      <c r="D98" s="240"/>
      <c r="E98" s="240"/>
      <c r="F98" s="240"/>
      <c r="G98" s="240"/>
      <c r="H98" s="240"/>
      <c r="I98" s="240"/>
      <c r="J98" s="240"/>
      <c r="K98" s="240"/>
    </row>
    <row r="99" spans="2:11" ht="7.5" customHeight="1">
      <c r="B99" s="241"/>
      <c r="C99" s="242"/>
      <c r="D99" s="242"/>
      <c r="E99" s="242"/>
      <c r="F99" s="242"/>
      <c r="G99" s="242"/>
      <c r="H99" s="242"/>
      <c r="I99" s="242"/>
      <c r="J99" s="242"/>
      <c r="K99" s="243"/>
    </row>
    <row r="100" spans="2:11" ht="45" customHeight="1">
      <c r="B100" s="244"/>
      <c r="C100" s="348" t="s">
        <v>863</v>
      </c>
      <c r="D100" s="348"/>
      <c r="E100" s="348"/>
      <c r="F100" s="348"/>
      <c r="G100" s="348"/>
      <c r="H100" s="348"/>
      <c r="I100" s="348"/>
      <c r="J100" s="348"/>
      <c r="K100" s="245"/>
    </row>
    <row r="101" spans="2:11" ht="17.25" customHeight="1">
      <c r="B101" s="244"/>
      <c r="C101" s="246" t="s">
        <v>819</v>
      </c>
      <c r="D101" s="246"/>
      <c r="E101" s="246"/>
      <c r="F101" s="246" t="s">
        <v>820</v>
      </c>
      <c r="G101" s="247"/>
      <c r="H101" s="246" t="s">
        <v>109</v>
      </c>
      <c r="I101" s="246" t="s">
        <v>61</v>
      </c>
      <c r="J101" s="246" t="s">
        <v>821</v>
      </c>
      <c r="K101" s="245"/>
    </row>
    <row r="102" spans="2:11" ht="17.25" customHeight="1">
      <c r="B102" s="244"/>
      <c r="C102" s="248" t="s">
        <v>822</v>
      </c>
      <c r="D102" s="248"/>
      <c r="E102" s="248"/>
      <c r="F102" s="249" t="s">
        <v>823</v>
      </c>
      <c r="G102" s="250"/>
      <c r="H102" s="248"/>
      <c r="I102" s="248"/>
      <c r="J102" s="248" t="s">
        <v>824</v>
      </c>
      <c r="K102" s="245"/>
    </row>
    <row r="103" spans="2:11" ht="5.25" customHeight="1">
      <c r="B103" s="244"/>
      <c r="C103" s="246"/>
      <c r="D103" s="246"/>
      <c r="E103" s="246"/>
      <c r="F103" s="246"/>
      <c r="G103" s="262"/>
      <c r="H103" s="246"/>
      <c r="I103" s="246"/>
      <c r="J103" s="246"/>
      <c r="K103" s="245"/>
    </row>
    <row r="104" spans="2:11" ht="15" customHeight="1">
      <c r="B104" s="244"/>
      <c r="C104" s="234" t="s">
        <v>57</v>
      </c>
      <c r="D104" s="251"/>
      <c r="E104" s="251"/>
      <c r="F104" s="253" t="s">
        <v>825</v>
      </c>
      <c r="G104" s="262"/>
      <c r="H104" s="234" t="s">
        <v>864</v>
      </c>
      <c r="I104" s="234" t="s">
        <v>827</v>
      </c>
      <c r="J104" s="234">
        <v>20</v>
      </c>
      <c r="K104" s="245"/>
    </row>
    <row r="105" spans="2:11" ht="15" customHeight="1">
      <c r="B105" s="244"/>
      <c r="C105" s="234" t="s">
        <v>828</v>
      </c>
      <c r="D105" s="234"/>
      <c r="E105" s="234"/>
      <c r="F105" s="253" t="s">
        <v>825</v>
      </c>
      <c r="G105" s="234"/>
      <c r="H105" s="234" t="s">
        <v>864</v>
      </c>
      <c r="I105" s="234" t="s">
        <v>827</v>
      </c>
      <c r="J105" s="234">
        <v>120</v>
      </c>
      <c r="K105" s="245"/>
    </row>
    <row r="106" spans="2:11" ht="15" customHeight="1">
      <c r="B106" s="254"/>
      <c r="C106" s="234" t="s">
        <v>830</v>
      </c>
      <c r="D106" s="234"/>
      <c r="E106" s="234"/>
      <c r="F106" s="253" t="s">
        <v>831</v>
      </c>
      <c r="G106" s="234"/>
      <c r="H106" s="234" t="s">
        <v>864</v>
      </c>
      <c r="I106" s="234" t="s">
        <v>827</v>
      </c>
      <c r="J106" s="234">
        <v>50</v>
      </c>
      <c r="K106" s="245"/>
    </row>
    <row r="107" spans="2:11" ht="15" customHeight="1">
      <c r="B107" s="254"/>
      <c r="C107" s="234" t="s">
        <v>833</v>
      </c>
      <c r="D107" s="234"/>
      <c r="E107" s="234"/>
      <c r="F107" s="253" t="s">
        <v>825</v>
      </c>
      <c r="G107" s="234"/>
      <c r="H107" s="234" t="s">
        <v>864</v>
      </c>
      <c r="I107" s="234" t="s">
        <v>835</v>
      </c>
      <c r="J107" s="234"/>
      <c r="K107" s="245"/>
    </row>
    <row r="108" spans="2:11" ht="15" customHeight="1">
      <c r="B108" s="254"/>
      <c r="C108" s="234" t="s">
        <v>844</v>
      </c>
      <c r="D108" s="234"/>
      <c r="E108" s="234"/>
      <c r="F108" s="253" t="s">
        <v>831</v>
      </c>
      <c r="G108" s="234"/>
      <c r="H108" s="234" t="s">
        <v>864</v>
      </c>
      <c r="I108" s="234" t="s">
        <v>827</v>
      </c>
      <c r="J108" s="234">
        <v>50</v>
      </c>
      <c r="K108" s="245"/>
    </row>
    <row r="109" spans="2:11" ht="15" customHeight="1">
      <c r="B109" s="254"/>
      <c r="C109" s="234" t="s">
        <v>852</v>
      </c>
      <c r="D109" s="234"/>
      <c r="E109" s="234"/>
      <c r="F109" s="253" t="s">
        <v>831</v>
      </c>
      <c r="G109" s="234"/>
      <c r="H109" s="234" t="s">
        <v>864</v>
      </c>
      <c r="I109" s="234" t="s">
        <v>827</v>
      </c>
      <c r="J109" s="234">
        <v>50</v>
      </c>
      <c r="K109" s="245"/>
    </row>
    <row r="110" spans="2:11" ht="15" customHeight="1">
      <c r="B110" s="254"/>
      <c r="C110" s="234" t="s">
        <v>850</v>
      </c>
      <c r="D110" s="234"/>
      <c r="E110" s="234"/>
      <c r="F110" s="253" t="s">
        <v>831</v>
      </c>
      <c r="G110" s="234"/>
      <c r="H110" s="234" t="s">
        <v>864</v>
      </c>
      <c r="I110" s="234" t="s">
        <v>827</v>
      </c>
      <c r="J110" s="234">
        <v>50</v>
      </c>
      <c r="K110" s="245"/>
    </row>
    <row r="111" spans="2:11" ht="15" customHeight="1">
      <c r="B111" s="254"/>
      <c r="C111" s="234" t="s">
        <v>57</v>
      </c>
      <c r="D111" s="234"/>
      <c r="E111" s="234"/>
      <c r="F111" s="253" t="s">
        <v>825</v>
      </c>
      <c r="G111" s="234"/>
      <c r="H111" s="234" t="s">
        <v>865</v>
      </c>
      <c r="I111" s="234" t="s">
        <v>827</v>
      </c>
      <c r="J111" s="234">
        <v>20</v>
      </c>
      <c r="K111" s="245"/>
    </row>
    <row r="112" spans="2:11" ht="15" customHeight="1">
      <c r="B112" s="254"/>
      <c r="C112" s="234" t="s">
        <v>866</v>
      </c>
      <c r="D112" s="234"/>
      <c r="E112" s="234"/>
      <c r="F112" s="253" t="s">
        <v>825</v>
      </c>
      <c r="G112" s="234"/>
      <c r="H112" s="234" t="s">
        <v>867</v>
      </c>
      <c r="I112" s="234" t="s">
        <v>827</v>
      </c>
      <c r="J112" s="234">
        <v>120</v>
      </c>
      <c r="K112" s="245"/>
    </row>
    <row r="113" spans="2:11" ht="15" customHeight="1">
      <c r="B113" s="254"/>
      <c r="C113" s="234" t="s">
        <v>42</v>
      </c>
      <c r="D113" s="234"/>
      <c r="E113" s="234"/>
      <c r="F113" s="253" t="s">
        <v>825</v>
      </c>
      <c r="G113" s="234"/>
      <c r="H113" s="234" t="s">
        <v>868</v>
      </c>
      <c r="I113" s="234" t="s">
        <v>859</v>
      </c>
      <c r="J113" s="234"/>
      <c r="K113" s="245"/>
    </row>
    <row r="114" spans="2:11" ht="15" customHeight="1">
      <c r="B114" s="254"/>
      <c r="C114" s="234" t="s">
        <v>52</v>
      </c>
      <c r="D114" s="234"/>
      <c r="E114" s="234"/>
      <c r="F114" s="253" t="s">
        <v>825</v>
      </c>
      <c r="G114" s="234"/>
      <c r="H114" s="234" t="s">
        <v>869</v>
      </c>
      <c r="I114" s="234" t="s">
        <v>859</v>
      </c>
      <c r="J114" s="234"/>
      <c r="K114" s="245"/>
    </row>
    <row r="115" spans="2:11" ht="15" customHeight="1">
      <c r="B115" s="254"/>
      <c r="C115" s="234" t="s">
        <v>61</v>
      </c>
      <c r="D115" s="234"/>
      <c r="E115" s="234"/>
      <c r="F115" s="253" t="s">
        <v>825</v>
      </c>
      <c r="G115" s="234"/>
      <c r="H115" s="234" t="s">
        <v>870</v>
      </c>
      <c r="I115" s="234" t="s">
        <v>871</v>
      </c>
      <c r="J115" s="234"/>
      <c r="K115" s="245"/>
    </row>
    <row r="116" spans="2:11" ht="15" customHeight="1">
      <c r="B116" s="257"/>
      <c r="C116" s="263"/>
      <c r="D116" s="263"/>
      <c r="E116" s="263"/>
      <c r="F116" s="263"/>
      <c r="G116" s="263"/>
      <c r="H116" s="263"/>
      <c r="I116" s="263"/>
      <c r="J116" s="263"/>
      <c r="K116" s="259"/>
    </row>
    <row r="117" spans="2:11" ht="18.75" customHeight="1">
      <c r="B117" s="264"/>
      <c r="C117" s="231"/>
      <c r="D117" s="231"/>
      <c r="E117" s="231"/>
      <c r="F117" s="265"/>
      <c r="G117" s="231"/>
      <c r="H117" s="231"/>
      <c r="I117" s="231"/>
      <c r="J117" s="231"/>
      <c r="K117" s="264"/>
    </row>
    <row r="118" spans="2:11" ht="18.75" customHeight="1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</row>
    <row r="119" spans="2:11" ht="7.5" customHeight="1">
      <c r="B119" s="266"/>
      <c r="C119" s="267"/>
      <c r="D119" s="267"/>
      <c r="E119" s="267"/>
      <c r="F119" s="267"/>
      <c r="G119" s="267"/>
      <c r="H119" s="267"/>
      <c r="I119" s="267"/>
      <c r="J119" s="267"/>
      <c r="K119" s="268"/>
    </row>
    <row r="120" spans="2:11" ht="45" customHeight="1">
      <c r="B120" s="269"/>
      <c r="C120" s="345" t="s">
        <v>872</v>
      </c>
      <c r="D120" s="345"/>
      <c r="E120" s="345"/>
      <c r="F120" s="345"/>
      <c r="G120" s="345"/>
      <c r="H120" s="345"/>
      <c r="I120" s="345"/>
      <c r="J120" s="345"/>
      <c r="K120" s="270"/>
    </row>
    <row r="121" spans="2:11" ht="17.25" customHeight="1">
      <c r="B121" s="271"/>
      <c r="C121" s="246" t="s">
        <v>819</v>
      </c>
      <c r="D121" s="246"/>
      <c r="E121" s="246"/>
      <c r="F121" s="246" t="s">
        <v>820</v>
      </c>
      <c r="G121" s="247"/>
      <c r="H121" s="246" t="s">
        <v>109</v>
      </c>
      <c r="I121" s="246" t="s">
        <v>61</v>
      </c>
      <c r="J121" s="246" t="s">
        <v>821</v>
      </c>
      <c r="K121" s="272"/>
    </row>
    <row r="122" spans="2:11" ht="17.25" customHeight="1">
      <c r="B122" s="271"/>
      <c r="C122" s="248" t="s">
        <v>822</v>
      </c>
      <c r="D122" s="248"/>
      <c r="E122" s="248"/>
      <c r="F122" s="249" t="s">
        <v>823</v>
      </c>
      <c r="G122" s="250"/>
      <c r="H122" s="248"/>
      <c r="I122" s="248"/>
      <c r="J122" s="248" t="s">
        <v>824</v>
      </c>
      <c r="K122" s="272"/>
    </row>
    <row r="123" spans="2:11" ht="5.25" customHeight="1">
      <c r="B123" s="273"/>
      <c r="C123" s="251"/>
      <c r="D123" s="251"/>
      <c r="E123" s="251"/>
      <c r="F123" s="251"/>
      <c r="G123" s="234"/>
      <c r="H123" s="251"/>
      <c r="I123" s="251"/>
      <c r="J123" s="251"/>
      <c r="K123" s="274"/>
    </row>
    <row r="124" spans="2:11" ht="15" customHeight="1">
      <c r="B124" s="273"/>
      <c r="C124" s="234" t="s">
        <v>828</v>
      </c>
      <c r="D124" s="251"/>
      <c r="E124" s="251"/>
      <c r="F124" s="253" t="s">
        <v>825</v>
      </c>
      <c r="G124" s="234"/>
      <c r="H124" s="234" t="s">
        <v>864</v>
      </c>
      <c r="I124" s="234" t="s">
        <v>827</v>
      </c>
      <c r="J124" s="234">
        <v>120</v>
      </c>
      <c r="K124" s="275"/>
    </row>
    <row r="125" spans="2:11" ht="15" customHeight="1">
      <c r="B125" s="273"/>
      <c r="C125" s="234" t="s">
        <v>873</v>
      </c>
      <c r="D125" s="234"/>
      <c r="E125" s="234"/>
      <c r="F125" s="253" t="s">
        <v>825</v>
      </c>
      <c r="G125" s="234"/>
      <c r="H125" s="234" t="s">
        <v>874</v>
      </c>
      <c r="I125" s="234" t="s">
        <v>827</v>
      </c>
      <c r="J125" s="234" t="s">
        <v>875</v>
      </c>
      <c r="K125" s="275"/>
    </row>
    <row r="126" spans="2:11" ht="15" customHeight="1">
      <c r="B126" s="273"/>
      <c r="C126" s="234" t="s">
        <v>774</v>
      </c>
      <c r="D126" s="234"/>
      <c r="E126" s="234"/>
      <c r="F126" s="253" t="s">
        <v>825</v>
      </c>
      <c r="G126" s="234"/>
      <c r="H126" s="234" t="s">
        <v>876</v>
      </c>
      <c r="I126" s="234" t="s">
        <v>827</v>
      </c>
      <c r="J126" s="234" t="s">
        <v>875</v>
      </c>
      <c r="K126" s="275"/>
    </row>
    <row r="127" spans="2:11" ht="15" customHeight="1">
      <c r="B127" s="273"/>
      <c r="C127" s="234" t="s">
        <v>836</v>
      </c>
      <c r="D127" s="234"/>
      <c r="E127" s="234"/>
      <c r="F127" s="253" t="s">
        <v>831</v>
      </c>
      <c r="G127" s="234"/>
      <c r="H127" s="234" t="s">
        <v>837</v>
      </c>
      <c r="I127" s="234" t="s">
        <v>827</v>
      </c>
      <c r="J127" s="234">
        <v>15</v>
      </c>
      <c r="K127" s="275"/>
    </row>
    <row r="128" spans="2:11" ht="15" customHeight="1">
      <c r="B128" s="273"/>
      <c r="C128" s="255" t="s">
        <v>838</v>
      </c>
      <c r="D128" s="255"/>
      <c r="E128" s="255"/>
      <c r="F128" s="256" t="s">
        <v>831</v>
      </c>
      <c r="G128" s="255"/>
      <c r="H128" s="255" t="s">
        <v>839</v>
      </c>
      <c r="I128" s="255" t="s">
        <v>827</v>
      </c>
      <c r="J128" s="255">
        <v>15</v>
      </c>
      <c r="K128" s="275"/>
    </row>
    <row r="129" spans="2:11" ht="15" customHeight="1">
      <c r="B129" s="273"/>
      <c r="C129" s="255" t="s">
        <v>840</v>
      </c>
      <c r="D129" s="255"/>
      <c r="E129" s="255"/>
      <c r="F129" s="256" t="s">
        <v>831</v>
      </c>
      <c r="G129" s="255"/>
      <c r="H129" s="255" t="s">
        <v>841</v>
      </c>
      <c r="I129" s="255" t="s">
        <v>827</v>
      </c>
      <c r="J129" s="255">
        <v>20</v>
      </c>
      <c r="K129" s="275"/>
    </row>
    <row r="130" spans="2:11" ht="15" customHeight="1">
      <c r="B130" s="273"/>
      <c r="C130" s="255" t="s">
        <v>842</v>
      </c>
      <c r="D130" s="255"/>
      <c r="E130" s="255"/>
      <c r="F130" s="256" t="s">
        <v>831</v>
      </c>
      <c r="G130" s="255"/>
      <c r="H130" s="255" t="s">
        <v>843</v>
      </c>
      <c r="I130" s="255" t="s">
        <v>827</v>
      </c>
      <c r="J130" s="255">
        <v>20</v>
      </c>
      <c r="K130" s="275"/>
    </row>
    <row r="131" spans="2:11" ht="15" customHeight="1">
      <c r="B131" s="273"/>
      <c r="C131" s="234" t="s">
        <v>830</v>
      </c>
      <c r="D131" s="234"/>
      <c r="E131" s="234"/>
      <c r="F131" s="253" t="s">
        <v>831</v>
      </c>
      <c r="G131" s="234"/>
      <c r="H131" s="234" t="s">
        <v>864</v>
      </c>
      <c r="I131" s="234" t="s">
        <v>827</v>
      </c>
      <c r="J131" s="234">
        <v>50</v>
      </c>
      <c r="K131" s="275"/>
    </row>
    <row r="132" spans="2:11" ht="15" customHeight="1">
      <c r="B132" s="273"/>
      <c r="C132" s="234" t="s">
        <v>844</v>
      </c>
      <c r="D132" s="234"/>
      <c r="E132" s="234"/>
      <c r="F132" s="253" t="s">
        <v>831</v>
      </c>
      <c r="G132" s="234"/>
      <c r="H132" s="234" t="s">
        <v>864</v>
      </c>
      <c r="I132" s="234" t="s">
        <v>827</v>
      </c>
      <c r="J132" s="234">
        <v>50</v>
      </c>
      <c r="K132" s="275"/>
    </row>
    <row r="133" spans="2:11" ht="15" customHeight="1">
      <c r="B133" s="273"/>
      <c r="C133" s="234" t="s">
        <v>850</v>
      </c>
      <c r="D133" s="234"/>
      <c r="E133" s="234"/>
      <c r="F133" s="253" t="s">
        <v>831</v>
      </c>
      <c r="G133" s="234"/>
      <c r="H133" s="234" t="s">
        <v>864</v>
      </c>
      <c r="I133" s="234" t="s">
        <v>827</v>
      </c>
      <c r="J133" s="234">
        <v>50</v>
      </c>
      <c r="K133" s="275"/>
    </row>
    <row r="134" spans="2:11" ht="15" customHeight="1">
      <c r="B134" s="273"/>
      <c r="C134" s="234" t="s">
        <v>852</v>
      </c>
      <c r="D134" s="234"/>
      <c r="E134" s="234"/>
      <c r="F134" s="253" t="s">
        <v>831</v>
      </c>
      <c r="G134" s="234"/>
      <c r="H134" s="234" t="s">
        <v>864</v>
      </c>
      <c r="I134" s="234" t="s">
        <v>827</v>
      </c>
      <c r="J134" s="234">
        <v>50</v>
      </c>
      <c r="K134" s="275"/>
    </row>
    <row r="135" spans="2:11" ht="15" customHeight="1">
      <c r="B135" s="273"/>
      <c r="C135" s="234" t="s">
        <v>114</v>
      </c>
      <c r="D135" s="234"/>
      <c r="E135" s="234"/>
      <c r="F135" s="253" t="s">
        <v>831</v>
      </c>
      <c r="G135" s="234"/>
      <c r="H135" s="234" t="s">
        <v>877</v>
      </c>
      <c r="I135" s="234" t="s">
        <v>827</v>
      </c>
      <c r="J135" s="234">
        <v>255</v>
      </c>
      <c r="K135" s="275"/>
    </row>
    <row r="136" spans="2:11" ht="15" customHeight="1">
      <c r="B136" s="273"/>
      <c r="C136" s="234" t="s">
        <v>854</v>
      </c>
      <c r="D136" s="234"/>
      <c r="E136" s="234"/>
      <c r="F136" s="253" t="s">
        <v>825</v>
      </c>
      <c r="G136" s="234"/>
      <c r="H136" s="234" t="s">
        <v>878</v>
      </c>
      <c r="I136" s="234" t="s">
        <v>856</v>
      </c>
      <c r="J136" s="234"/>
      <c r="K136" s="275"/>
    </row>
    <row r="137" spans="2:11" ht="15" customHeight="1">
      <c r="B137" s="273"/>
      <c r="C137" s="234" t="s">
        <v>857</v>
      </c>
      <c r="D137" s="234"/>
      <c r="E137" s="234"/>
      <c r="F137" s="253" t="s">
        <v>825</v>
      </c>
      <c r="G137" s="234"/>
      <c r="H137" s="234" t="s">
        <v>879</v>
      </c>
      <c r="I137" s="234" t="s">
        <v>859</v>
      </c>
      <c r="J137" s="234"/>
      <c r="K137" s="275"/>
    </row>
    <row r="138" spans="2:11" ht="15" customHeight="1">
      <c r="B138" s="273"/>
      <c r="C138" s="234" t="s">
        <v>860</v>
      </c>
      <c r="D138" s="234"/>
      <c r="E138" s="234"/>
      <c r="F138" s="253" t="s">
        <v>825</v>
      </c>
      <c r="G138" s="234"/>
      <c r="H138" s="234" t="s">
        <v>860</v>
      </c>
      <c r="I138" s="234" t="s">
        <v>859</v>
      </c>
      <c r="J138" s="234"/>
      <c r="K138" s="275"/>
    </row>
    <row r="139" spans="2:11" ht="15" customHeight="1">
      <c r="B139" s="273"/>
      <c r="C139" s="234" t="s">
        <v>42</v>
      </c>
      <c r="D139" s="234"/>
      <c r="E139" s="234"/>
      <c r="F139" s="253" t="s">
        <v>825</v>
      </c>
      <c r="G139" s="234"/>
      <c r="H139" s="234" t="s">
        <v>880</v>
      </c>
      <c r="I139" s="234" t="s">
        <v>859</v>
      </c>
      <c r="J139" s="234"/>
      <c r="K139" s="275"/>
    </row>
    <row r="140" spans="2:11" ht="15" customHeight="1">
      <c r="B140" s="273"/>
      <c r="C140" s="234" t="s">
        <v>881</v>
      </c>
      <c r="D140" s="234"/>
      <c r="E140" s="234"/>
      <c r="F140" s="253" t="s">
        <v>825</v>
      </c>
      <c r="G140" s="234"/>
      <c r="H140" s="234" t="s">
        <v>882</v>
      </c>
      <c r="I140" s="234" t="s">
        <v>859</v>
      </c>
      <c r="J140" s="234"/>
      <c r="K140" s="275"/>
    </row>
    <row r="141" spans="2:11" ht="15" customHeight="1">
      <c r="B141" s="276"/>
      <c r="C141" s="277"/>
      <c r="D141" s="277"/>
      <c r="E141" s="277"/>
      <c r="F141" s="277"/>
      <c r="G141" s="277"/>
      <c r="H141" s="277"/>
      <c r="I141" s="277"/>
      <c r="J141" s="277"/>
      <c r="K141" s="278"/>
    </row>
    <row r="142" spans="2:11" ht="18.75" customHeight="1">
      <c r="B142" s="231"/>
      <c r="C142" s="231"/>
      <c r="D142" s="231"/>
      <c r="E142" s="231"/>
      <c r="F142" s="265"/>
      <c r="G142" s="231"/>
      <c r="H142" s="231"/>
      <c r="I142" s="231"/>
      <c r="J142" s="231"/>
      <c r="K142" s="231"/>
    </row>
    <row r="143" spans="2:11" ht="18.75" customHeight="1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</row>
    <row r="144" spans="2:11" ht="7.5" customHeight="1">
      <c r="B144" s="241"/>
      <c r="C144" s="242"/>
      <c r="D144" s="242"/>
      <c r="E144" s="242"/>
      <c r="F144" s="242"/>
      <c r="G144" s="242"/>
      <c r="H144" s="242"/>
      <c r="I144" s="242"/>
      <c r="J144" s="242"/>
      <c r="K144" s="243"/>
    </row>
    <row r="145" spans="2:11" ht="45" customHeight="1">
      <c r="B145" s="244"/>
      <c r="C145" s="348" t="s">
        <v>883</v>
      </c>
      <c r="D145" s="348"/>
      <c r="E145" s="348"/>
      <c r="F145" s="348"/>
      <c r="G145" s="348"/>
      <c r="H145" s="348"/>
      <c r="I145" s="348"/>
      <c r="J145" s="348"/>
      <c r="K145" s="245"/>
    </row>
    <row r="146" spans="2:11" ht="17.25" customHeight="1">
      <c r="B146" s="244"/>
      <c r="C146" s="246" t="s">
        <v>819</v>
      </c>
      <c r="D146" s="246"/>
      <c r="E146" s="246"/>
      <c r="F146" s="246" t="s">
        <v>820</v>
      </c>
      <c r="G146" s="247"/>
      <c r="H146" s="246" t="s">
        <v>109</v>
      </c>
      <c r="I146" s="246" t="s">
        <v>61</v>
      </c>
      <c r="J146" s="246" t="s">
        <v>821</v>
      </c>
      <c r="K146" s="245"/>
    </row>
    <row r="147" spans="2:11" ht="17.25" customHeight="1">
      <c r="B147" s="244"/>
      <c r="C147" s="248" t="s">
        <v>822</v>
      </c>
      <c r="D147" s="248"/>
      <c r="E147" s="248"/>
      <c r="F147" s="249" t="s">
        <v>823</v>
      </c>
      <c r="G147" s="250"/>
      <c r="H147" s="248"/>
      <c r="I147" s="248"/>
      <c r="J147" s="248" t="s">
        <v>824</v>
      </c>
      <c r="K147" s="245"/>
    </row>
    <row r="148" spans="2:11" ht="5.25" customHeight="1">
      <c r="B148" s="254"/>
      <c r="C148" s="251"/>
      <c r="D148" s="251"/>
      <c r="E148" s="251"/>
      <c r="F148" s="251"/>
      <c r="G148" s="252"/>
      <c r="H148" s="251"/>
      <c r="I148" s="251"/>
      <c r="J148" s="251"/>
      <c r="K148" s="275"/>
    </row>
    <row r="149" spans="2:11" ht="15" customHeight="1">
      <c r="B149" s="254"/>
      <c r="C149" s="279" t="s">
        <v>828</v>
      </c>
      <c r="D149" s="234"/>
      <c r="E149" s="234"/>
      <c r="F149" s="280" t="s">
        <v>825</v>
      </c>
      <c r="G149" s="234"/>
      <c r="H149" s="279" t="s">
        <v>864</v>
      </c>
      <c r="I149" s="279" t="s">
        <v>827</v>
      </c>
      <c r="J149" s="279">
        <v>120</v>
      </c>
      <c r="K149" s="275"/>
    </row>
    <row r="150" spans="2:11" ht="15" customHeight="1">
      <c r="B150" s="254"/>
      <c r="C150" s="279" t="s">
        <v>873</v>
      </c>
      <c r="D150" s="234"/>
      <c r="E150" s="234"/>
      <c r="F150" s="280" t="s">
        <v>825</v>
      </c>
      <c r="G150" s="234"/>
      <c r="H150" s="279" t="s">
        <v>884</v>
      </c>
      <c r="I150" s="279" t="s">
        <v>827</v>
      </c>
      <c r="J150" s="279" t="s">
        <v>875</v>
      </c>
      <c r="K150" s="275"/>
    </row>
    <row r="151" spans="2:11" ht="15" customHeight="1">
      <c r="B151" s="254"/>
      <c r="C151" s="279" t="s">
        <v>774</v>
      </c>
      <c r="D151" s="234"/>
      <c r="E151" s="234"/>
      <c r="F151" s="280" t="s">
        <v>825</v>
      </c>
      <c r="G151" s="234"/>
      <c r="H151" s="279" t="s">
        <v>885</v>
      </c>
      <c r="I151" s="279" t="s">
        <v>827</v>
      </c>
      <c r="J151" s="279" t="s">
        <v>875</v>
      </c>
      <c r="K151" s="275"/>
    </row>
    <row r="152" spans="2:11" ht="15" customHeight="1">
      <c r="B152" s="254"/>
      <c r="C152" s="279" t="s">
        <v>830</v>
      </c>
      <c r="D152" s="234"/>
      <c r="E152" s="234"/>
      <c r="F152" s="280" t="s">
        <v>831</v>
      </c>
      <c r="G152" s="234"/>
      <c r="H152" s="279" t="s">
        <v>864</v>
      </c>
      <c r="I152" s="279" t="s">
        <v>827</v>
      </c>
      <c r="J152" s="279">
        <v>50</v>
      </c>
      <c r="K152" s="275"/>
    </row>
    <row r="153" spans="2:11" ht="15" customHeight="1">
      <c r="B153" s="254"/>
      <c r="C153" s="279" t="s">
        <v>833</v>
      </c>
      <c r="D153" s="234"/>
      <c r="E153" s="234"/>
      <c r="F153" s="280" t="s">
        <v>825</v>
      </c>
      <c r="G153" s="234"/>
      <c r="H153" s="279" t="s">
        <v>864</v>
      </c>
      <c r="I153" s="279" t="s">
        <v>835</v>
      </c>
      <c r="J153" s="279"/>
      <c r="K153" s="275"/>
    </row>
    <row r="154" spans="2:11" ht="15" customHeight="1">
      <c r="B154" s="254"/>
      <c r="C154" s="279" t="s">
        <v>844</v>
      </c>
      <c r="D154" s="234"/>
      <c r="E154" s="234"/>
      <c r="F154" s="280" t="s">
        <v>831</v>
      </c>
      <c r="G154" s="234"/>
      <c r="H154" s="279" t="s">
        <v>864</v>
      </c>
      <c r="I154" s="279" t="s">
        <v>827</v>
      </c>
      <c r="J154" s="279">
        <v>50</v>
      </c>
      <c r="K154" s="275"/>
    </row>
    <row r="155" spans="2:11" ht="15" customHeight="1">
      <c r="B155" s="254"/>
      <c r="C155" s="279" t="s">
        <v>852</v>
      </c>
      <c r="D155" s="234"/>
      <c r="E155" s="234"/>
      <c r="F155" s="280" t="s">
        <v>831</v>
      </c>
      <c r="G155" s="234"/>
      <c r="H155" s="279" t="s">
        <v>864</v>
      </c>
      <c r="I155" s="279" t="s">
        <v>827</v>
      </c>
      <c r="J155" s="279">
        <v>50</v>
      </c>
      <c r="K155" s="275"/>
    </row>
    <row r="156" spans="2:11" ht="15" customHeight="1">
      <c r="B156" s="254"/>
      <c r="C156" s="279" t="s">
        <v>850</v>
      </c>
      <c r="D156" s="234"/>
      <c r="E156" s="234"/>
      <c r="F156" s="280" t="s">
        <v>831</v>
      </c>
      <c r="G156" s="234"/>
      <c r="H156" s="279" t="s">
        <v>864</v>
      </c>
      <c r="I156" s="279" t="s">
        <v>827</v>
      </c>
      <c r="J156" s="279">
        <v>50</v>
      </c>
      <c r="K156" s="275"/>
    </row>
    <row r="157" spans="2:11" ht="15" customHeight="1">
      <c r="B157" s="254"/>
      <c r="C157" s="279" t="s">
        <v>93</v>
      </c>
      <c r="D157" s="234"/>
      <c r="E157" s="234"/>
      <c r="F157" s="280" t="s">
        <v>825</v>
      </c>
      <c r="G157" s="234"/>
      <c r="H157" s="279" t="s">
        <v>886</v>
      </c>
      <c r="I157" s="279" t="s">
        <v>827</v>
      </c>
      <c r="J157" s="279" t="s">
        <v>887</v>
      </c>
      <c r="K157" s="275"/>
    </row>
    <row r="158" spans="2:11" ht="15" customHeight="1">
      <c r="B158" s="254"/>
      <c r="C158" s="279" t="s">
        <v>888</v>
      </c>
      <c r="D158" s="234"/>
      <c r="E158" s="234"/>
      <c r="F158" s="280" t="s">
        <v>825</v>
      </c>
      <c r="G158" s="234"/>
      <c r="H158" s="279" t="s">
        <v>889</v>
      </c>
      <c r="I158" s="279" t="s">
        <v>859</v>
      </c>
      <c r="J158" s="279"/>
      <c r="K158" s="275"/>
    </row>
    <row r="159" spans="2:11" ht="15" customHeight="1">
      <c r="B159" s="281"/>
      <c r="C159" s="263"/>
      <c r="D159" s="263"/>
      <c r="E159" s="263"/>
      <c r="F159" s="263"/>
      <c r="G159" s="263"/>
      <c r="H159" s="263"/>
      <c r="I159" s="263"/>
      <c r="J159" s="263"/>
      <c r="K159" s="282"/>
    </row>
    <row r="160" spans="2:11" ht="18.75" customHeight="1">
      <c r="B160" s="231"/>
      <c r="C160" s="234"/>
      <c r="D160" s="234"/>
      <c r="E160" s="234"/>
      <c r="F160" s="253"/>
      <c r="G160" s="234"/>
      <c r="H160" s="234"/>
      <c r="I160" s="234"/>
      <c r="J160" s="234"/>
      <c r="K160" s="231"/>
    </row>
    <row r="161" spans="2:11" ht="18.75" customHeight="1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5" t="s">
        <v>890</v>
      </c>
      <c r="D163" s="345"/>
      <c r="E163" s="345"/>
      <c r="F163" s="345"/>
      <c r="G163" s="345"/>
      <c r="H163" s="345"/>
      <c r="I163" s="345"/>
      <c r="J163" s="345"/>
      <c r="K163" s="225"/>
    </row>
    <row r="164" spans="2:11" ht="17.25" customHeight="1">
      <c r="B164" s="224"/>
      <c r="C164" s="246" t="s">
        <v>819</v>
      </c>
      <c r="D164" s="246"/>
      <c r="E164" s="246"/>
      <c r="F164" s="246" t="s">
        <v>820</v>
      </c>
      <c r="G164" s="283"/>
      <c r="H164" s="284" t="s">
        <v>109</v>
      </c>
      <c r="I164" s="284" t="s">
        <v>61</v>
      </c>
      <c r="J164" s="246" t="s">
        <v>821</v>
      </c>
      <c r="K164" s="225"/>
    </row>
    <row r="165" spans="2:11" ht="17.25" customHeight="1">
      <c r="B165" s="227"/>
      <c r="C165" s="248" t="s">
        <v>822</v>
      </c>
      <c r="D165" s="248"/>
      <c r="E165" s="248"/>
      <c r="F165" s="249" t="s">
        <v>823</v>
      </c>
      <c r="G165" s="285"/>
      <c r="H165" s="286"/>
      <c r="I165" s="286"/>
      <c r="J165" s="248" t="s">
        <v>824</v>
      </c>
      <c r="K165" s="228"/>
    </row>
    <row r="166" spans="2:11" ht="5.25" customHeight="1">
      <c r="B166" s="254"/>
      <c r="C166" s="251"/>
      <c r="D166" s="251"/>
      <c r="E166" s="251"/>
      <c r="F166" s="251"/>
      <c r="G166" s="252"/>
      <c r="H166" s="251"/>
      <c r="I166" s="251"/>
      <c r="J166" s="251"/>
      <c r="K166" s="275"/>
    </row>
    <row r="167" spans="2:11" ht="15" customHeight="1">
      <c r="B167" s="254"/>
      <c r="C167" s="234" t="s">
        <v>828</v>
      </c>
      <c r="D167" s="234"/>
      <c r="E167" s="234"/>
      <c r="F167" s="253" t="s">
        <v>825</v>
      </c>
      <c r="G167" s="234"/>
      <c r="H167" s="234" t="s">
        <v>864</v>
      </c>
      <c r="I167" s="234" t="s">
        <v>827</v>
      </c>
      <c r="J167" s="234">
        <v>120</v>
      </c>
      <c r="K167" s="275"/>
    </row>
    <row r="168" spans="2:11" ht="15" customHeight="1">
      <c r="B168" s="254"/>
      <c r="C168" s="234" t="s">
        <v>873</v>
      </c>
      <c r="D168" s="234"/>
      <c r="E168" s="234"/>
      <c r="F168" s="253" t="s">
        <v>825</v>
      </c>
      <c r="G168" s="234"/>
      <c r="H168" s="234" t="s">
        <v>874</v>
      </c>
      <c r="I168" s="234" t="s">
        <v>827</v>
      </c>
      <c r="J168" s="234" t="s">
        <v>875</v>
      </c>
      <c r="K168" s="275"/>
    </row>
    <row r="169" spans="2:11" ht="15" customHeight="1">
      <c r="B169" s="254"/>
      <c r="C169" s="234" t="s">
        <v>774</v>
      </c>
      <c r="D169" s="234"/>
      <c r="E169" s="234"/>
      <c r="F169" s="253" t="s">
        <v>825</v>
      </c>
      <c r="G169" s="234"/>
      <c r="H169" s="234" t="s">
        <v>891</v>
      </c>
      <c r="I169" s="234" t="s">
        <v>827</v>
      </c>
      <c r="J169" s="234" t="s">
        <v>875</v>
      </c>
      <c r="K169" s="275"/>
    </row>
    <row r="170" spans="2:11" ht="15" customHeight="1">
      <c r="B170" s="254"/>
      <c r="C170" s="234" t="s">
        <v>830</v>
      </c>
      <c r="D170" s="234"/>
      <c r="E170" s="234"/>
      <c r="F170" s="253" t="s">
        <v>831</v>
      </c>
      <c r="G170" s="234"/>
      <c r="H170" s="234" t="s">
        <v>891</v>
      </c>
      <c r="I170" s="234" t="s">
        <v>827</v>
      </c>
      <c r="J170" s="234">
        <v>50</v>
      </c>
      <c r="K170" s="275"/>
    </row>
    <row r="171" spans="2:11" ht="15" customHeight="1">
      <c r="B171" s="254"/>
      <c r="C171" s="234" t="s">
        <v>833</v>
      </c>
      <c r="D171" s="234"/>
      <c r="E171" s="234"/>
      <c r="F171" s="253" t="s">
        <v>825</v>
      </c>
      <c r="G171" s="234"/>
      <c r="H171" s="234" t="s">
        <v>891</v>
      </c>
      <c r="I171" s="234" t="s">
        <v>835</v>
      </c>
      <c r="J171" s="234"/>
      <c r="K171" s="275"/>
    </row>
    <row r="172" spans="2:11" ht="15" customHeight="1">
      <c r="B172" s="254"/>
      <c r="C172" s="234" t="s">
        <v>844</v>
      </c>
      <c r="D172" s="234"/>
      <c r="E172" s="234"/>
      <c r="F172" s="253" t="s">
        <v>831</v>
      </c>
      <c r="G172" s="234"/>
      <c r="H172" s="234" t="s">
        <v>891</v>
      </c>
      <c r="I172" s="234" t="s">
        <v>827</v>
      </c>
      <c r="J172" s="234">
        <v>50</v>
      </c>
      <c r="K172" s="275"/>
    </row>
    <row r="173" spans="2:11" ht="15" customHeight="1">
      <c r="B173" s="254"/>
      <c r="C173" s="234" t="s">
        <v>852</v>
      </c>
      <c r="D173" s="234"/>
      <c r="E173" s="234"/>
      <c r="F173" s="253" t="s">
        <v>831</v>
      </c>
      <c r="G173" s="234"/>
      <c r="H173" s="234" t="s">
        <v>891</v>
      </c>
      <c r="I173" s="234" t="s">
        <v>827</v>
      </c>
      <c r="J173" s="234">
        <v>50</v>
      </c>
      <c r="K173" s="275"/>
    </row>
    <row r="174" spans="2:11" ht="15" customHeight="1">
      <c r="B174" s="254"/>
      <c r="C174" s="234" t="s">
        <v>850</v>
      </c>
      <c r="D174" s="234"/>
      <c r="E174" s="234"/>
      <c r="F174" s="253" t="s">
        <v>831</v>
      </c>
      <c r="G174" s="234"/>
      <c r="H174" s="234" t="s">
        <v>891</v>
      </c>
      <c r="I174" s="234" t="s">
        <v>827</v>
      </c>
      <c r="J174" s="234">
        <v>50</v>
      </c>
      <c r="K174" s="275"/>
    </row>
    <row r="175" spans="2:11" ht="15" customHeight="1">
      <c r="B175" s="254"/>
      <c r="C175" s="234" t="s">
        <v>108</v>
      </c>
      <c r="D175" s="234"/>
      <c r="E175" s="234"/>
      <c r="F175" s="253" t="s">
        <v>825</v>
      </c>
      <c r="G175" s="234"/>
      <c r="H175" s="234" t="s">
        <v>892</v>
      </c>
      <c r="I175" s="234" t="s">
        <v>893</v>
      </c>
      <c r="J175" s="234"/>
      <c r="K175" s="275"/>
    </row>
    <row r="176" spans="2:11" ht="15" customHeight="1">
      <c r="B176" s="254"/>
      <c r="C176" s="234" t="s">
        <v>61</v>
      </c>
      <c r="D176" s="234"/>
      <c r="E176" s="234"/>
      <c r="F176" s="253" t="s">
        <v>825</v>
      </c>
      <c r="G176" s="234"/>
      <c r="H176" s="234" t="s">
        <v>894</v>
      </c>
      <c r="I176" s="234" t="s">
        <v>895</v>
      </c>
      <c r="J176" s="234">
        <v>1</v>
      </c>
      <c r="K176" s="275"/>
    </row>
    <row r="177" spans="2:11" ht="15" customHeight="1">
      <c r="B177" s="254"/>
      <c r="C177" s="234" t="s">
        <v>57</v>
      </c>
      <c r="D177" s="234"/>
      <c r="E177" s="234"/>
      <c r="F177" s="253" t="s">
        <v>825</v>
      </c>
      <c r="G177" s="234"/>
      <c r="H177" s="234" t="s">
        <v>896</v>
      </c>
      <c r="I177" s="234" t="s">
        <v>827</v>
      </c>
      <c r="J177" s="234">
        <v>20</v>
      </c>
      <c r="K177" s="275"/>
    </row>
    <row r="178" spans="2:11" ht="15" customHeight="1">
      <c r="B178" s="254"/>
      <c r="C178" s="234" t="s">
        <v>109</v>
      </c>
      <c r="D178" s="234"/>
      <c r="E178" s="234"/>
      <c r="F178" s="253" t="s">
        <v>825</v>
      </c>
      <c r="G178" s="234"/>
      <c r="H178" s="234" t="s">
        <v>897</v>
      </c>
      <c r="I178" s="234" t="s">
        <v>827</v>
      </c>
      <c r="J178" s="234">
        <v>255</v>
      </c>
      <c r="K178" s="275"/>
    </row>
    <row r="179" spans="2:11" ht="15" customHeight="1">
      <c r="B179" s="254"/>
      <c r="C179" s="234" t="s">
        <v>110</v>
      </c>
      <c r="D179" s="234"/>
      <c r="E179" s="234"/>
      <c r="F179" s="253" t="s">
        <v>825</v>
      </c>
      <c r="G179" s="234"/>
      <c r="H179" s="234" t="s">
        <v>790</v>
      </c>
      <c r="I179" s="234" t="s">
        <v>827</v>
      </c>
      <c r="J179" s="234">
        <v>10</v>
      </c>
      <c r="K179" s="275"/>
    </row>
    <row r="180" spans="2:11" ht="15" customHeight="1">
      <c r="B180" s="254"/>
      <c r="C180" s="234" t="s">
        <v>111</v>
      </c>
      <c r="D180" s="234"/>
      <c r="E180" s="234"/>
      <c r="F180" s="253" t="s">
        <v>825</v>
      </c>
      <c r="G180" s="234"/>
      <c r="H180" s="234" t="s">
        <v>898</v>
      </c>
      <c r="I180" s="234" t="s">
        <v>859</v>
      </c>
      <c r="J180" s="234"/>
      <c r="K180" s="275"/>
    </row>
    <row r="181" spans="2:11" ht="15" customHeight="1">
      <c r="B181" s="254"/>
      <c r="C181" s="234" t="s">
        <v>899</v>
      </c>
      <c r="D181" s="234"/>
      <c r="E181" s="234"/>
      <c r="F181" s="253" t="s">
        <v>825</v>
      </c>
      <c r="G181" s="234"/>
      <c r="H181" s="234" t="s">
        <v>900</v>
      </c>
      <c r="I181" s="234" t="s">
        <v>859</v>
      </c>
      <c r="J181" s="234"/>
      <c r="K181" s="275"/>
    </row>
    <row r="182" spans="2:11" ht="15" customHeight="1">
      <c r="B182" s="254"/>
      <c r="C182" s="234" t="s">
        <v>888</v>
      </c>
      <c r="D182" s="234"/>
      <c r="E182" s="234"/>
      <c r="F182" s="253" t="s">
        <v>825</v>
      </c>
      <c r="G182" s="234"/>
      <c r="H182" s="234" t="s">
        <v>901</v>
      </c>
      <c r="I182" s="234" t="s">
        <v>859</v>
      </c>
      <c r="J182" s="234"/>
      <c r="K182" s="275"/>
    </row>
    <row r="183" spans="2:11" ht="15" customHeight="1">
      <c r="B183" s="254"/>
      <c r="C183" s="234" t="s">
        <v>113</v>
      </c>
      <c r="D183" s="234"/>
      <c r="E183" s="234"/>
      <c r="F183" s="253" t="s">
        <v>831</v>
      </c>
      <c r="G183" s="234"/>
      <c r="H183" s="234" t="s">
        <v>902</v>
      </c>
      <c r="I183" s="234" t="s">
        <v>827</v>
      </c>
      <c r="J183" s="234">
        <v>50</v>
      </c>
      <c r="K183" s="275"/>
    </row>
    <row r="184" spans="2:11" ht="15" customHeight="1">
      <c r="B184" s="254"/>
      <c r="C184" s="234" t="s">
        <v>903</v>
      </c>
      <c r="D184" s="234"/>
      <c r="E184" s="234"/>
      <c r="F184" s="253" t="s">
        <v>831</v>
      </c>
      <c r="G184" s="234"/>
      <c r="H184" s="234" t="s">
        <v>904</v>
      </c>
      <c r="I184" s="234" t="s">
        <v>905</v>
      </c>
      <c r="J184" s="234"/>
      <c r="K184" s="275"/>
    </row>
    <row r="185" spans="2:11" ht="15" customHeight="1">
      <c r="B185" s="254"/>
      <c r="C185" s="234" t="s">
        <v>906</v>
      </c>
      <c r="D185" s="234"/>
      <c r="E185" s="234"/>
      <c r="F185" s="253" t="s">
        <v>831</v>
      </c>
      <c r="G185" s="234"/>
      <c r="H185" s="234" t="s">
        <v>907</v>
      </c>
      <c r="I185" s="234" t="s">
        <v>905</v>
      </c>
      <c r="J185" s="234"/>
      <c r="K185" s="275"/>
    </row>
    <row r="186" spans="2:11" ht="15" customHeight="1">
      <c r="B186" s="254"/>
      <c r="C186" s="234" t="s">
        <v>908</v>
      </c>
      <c r="D186" s="234"/>
      <c r="E186" s="234"/>
      <c r="F186" s="253" t="s">
        <v>831</v>
      </c>
      <c r="G186" s="234"/>
      <c r="H186" s="234" t="s">
        <v>909</v>
      </c>
      <c r="I186" s="234" t="s">
        <v>905</v>
      </c>
      <c r="J186" s="234"/>
      <c r="K186" s="275"/>
    </row>
    <row r="187" spans="2:11" ht="15" customHeight="1">
      <c r="B187" s="254"/>
      <c r="C187" s="287" t="s">
        <v>910</v>
      </c>
      <c r="D187" s="234"/>
      <c r="E187" s="234"/>
      <c r="F187" s="253" t="s">
        <v>831</v>
      </c>
      <c r="G187" s="234"/>
      <c r="H187" s="234" t="s">
        <v>911</v>
      </c>
      <c r="I187" s="234" t="s">
        <v>912</v>
      </c>
      <c r="J187" s="288" t="s">
        <v>913</v>
      </c>
      <c r="K187" s="275"/>
    </row>
    <row r="188" spans="2:11" ht="15" customHeight="1">
      <c r="B188" s="254"/>
      <c r="C188" s="239" t="s">
        <v>46</v>
      </c>
      <c r="D188" s="234"/>
      <c r="E188" s="234"/>
      <c r="F188" s="253" t="s">
        <v>825</v>
      </c>
      <c r="G188" s="234"/>
      <c r="H188" s="231" t="s">
        <v>914</v>
      </c>
      <c r="I188" s="234" t="s">
        <v>915</v>
      </c>
      <c r="J188" s="234"/>
      <c r="K188" s="275"/>
    </row>
    <row r="189" spans="2:11" ht="15" customHeight="1">
      <c r="B189" s="254"/>
      <c r="C189" s="239" t="s">
        <v>916</v>
      </c>
      <c r="D189" s="234"/>
      <c r="E189" s="234"/>
      <c r="F189" s="253" t="s">
        <v>825</v>
      </c>
      <c r="G189" s="234"/>
      <c r="H189" s="234" t="s">
        <v>917</v>
      </c>
      <c r="I189" s="234" t="s">
        <v>859</v>
      </c>
      <c r="J189" s="234"/>
      <c r="K189" s="275"/>
    </row>
    <row r="190" spans="2:11" ht="15" customHeight="1">
      <c r="B190" s="254"/>
      <c r="C190" s="239" t="s">
        <v>918</v>
      </c>
      <c r="D190" s="234"/>
      <c r="E190" s="234"/>
      <c r="F190" s="253" t="s">
        <v>825</v>
      </c>
      <c r="G190" s="234"/>
      <c r="H190" s="234" t="s">
        <v>919</v>
      </c>
      <c r="I190" s="234" t="s">
        <v>859</v>
      </c>
      <c r="J190" s="234"/>
      <c r="K190" s="275"/>
    </row>
    <row r="191" spans="2:11" ht="15" customHeight="1">
      <c r="B191" s="254"/>
      <c r="C191" s="239" t="s">
        <v>920</v>
      </c>
      <c r="D191" s="234"/>
      <c r="E191" s="234"/>
      <c r="F191" s="253" t="s">
        <v>831</v>
      </c>
      <c r="G191" s="234"/>
      <c r="H191" s="234" t="s">
        <v>921</v>
      </c>
      <c r="I191" s="234" t="s">
        <v>859</v>
      </c>
      <c r="J191" s="234"/>
      <c r="K191" s="275"/>
    </row>
    <row r="192" spans="2:11" ht="15" customHeight="1">
      <c r="B192" s="281"/>
      <c r="C192" s="289"/>
      <c r="D192" s="263"/>
      <c r="E192" s="263"/>
      <c r="F192" s="263"/>
      <c r="G192" s="263"/>
      <c r="H192" s="263"/>
      <c r="I192" s="263"/>
      <c r="J192" s="263"/>
      <c r="K192" s="282"/>
    </row>
    <row r="193" spans="2:11" ht="18.75" customHeight="1">
      <c r="B193" s="231"/>
      <c r="C193" s="234"/>
      <c r="D193" s="234"/>
      <c r="E193" s="234"/>
      <c r="F193" s="253"/>
      <c r="G193" s="234"/>
      <c r="H193" s="234"/>
      <c r="I193" s="234"/>
      <c r="J193" s="234"/>
      <c r="K193" s="231"/>
    </row>
    <row r="194" spans="2:11" ht="18.75" customHeight="1">
      <c r="B194" s="231"/>
      <c r="C194" s="234"/>
      <c r="D194" s="234"/>
      <c r="E194" s="234"/>
      <c r="F194" s="253"/>
      <c r="G194" s="234"/>
      <c r="H194" s="234"/>
      <c r="I194" s="234"/>
      <c r="J194" s="234"/>
      <c r="K194" s="231"/>
    </row>
    <row r="195" spans="2:11" ht="18.75" customHeight="1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5" t="s">
        <v>922</v>
      </c>
      <c r="D197" s="345"/>
      <c r="E197" s="345"/>
      <c r="F197" s="345"/>
      <c r="G197" s="345"/>
      <c r="H197" s="345"/>
      <c r="I197" s="345"/>
      <c r="J197" s="345"/>
      <c r="K197" s="225"/>
    </row>
    <row r="198" spans="2:11" ht="25.5" customHeight="1">
      <c r="B198" s="224"/>
      <c r="C198" s="290" t="s">
        <v>923</v>
      </c>
      <c r="D198" s="290"/>
      <c r="E198" s="290"/>
      <c r="F198" s="290" t="s">
        <v>924</v>
      </c>
      <c r="G198" s="291"/>
      <c r="H198" s="346" t="s">
        <v>925</v>
      </c>
      <c r="I198" s="346"/>
      <c r="J198" s="346"/>
      <c r="K198" s="225"/>
    </row>
    <row r="199" spans="2:11" ht="5.25" customHeight="1">
      <c r="B199" s="254"/>
      <c r="C199" s="251"/>
      <c r="D199" s="251"/>
      <c r="E199" s="251"/>
      <c r="F199" s="251"/>
      <c r="G199" s="234"/>
      <c r="H199" s="251"/>
      <c r="I199" s="251"/>
      <c r="J199" s="251"/>
      <c r="K199" s="275"/>
    </row>
    <row r="200" spans="2:11" ht="15" customHeight="1">
      <c r="B200" s="254"/>
      <c r="C200" s="234" t="s">
        <v>915</v>
      </c>
      <c r="D200" s="234"/>
      <c r="E200" s="234"/>
      <c r="F200" s="253" t="s">
        <v>47</v>
      </c>
      <c r="G200" s="234"/>
      <c r="H200" s="344" t="s">
        <v>926</v>
      </c>
      <c r="I200" s="344"/>
      <c r="J200" s="344"/>
      <c r="K200" s="275"/>
    </row>
    <row r="201" spans="2:11" ht="15" customHeight="1">
      <c r="B201" s="254"/>
      <c r="C201" s="260"/>
      <c r="D201" s="234"/>
      <c r="E201" s="234"/>
      <c r="F201" s="253" t="s">
        <v>48</v>
      </c>
      <c r="G201" s="234"/>
      <c r="H201" s="344" t="s">
        <v>927</v>
      </c>
      <c r="I201" s="344"/>
      <c r="J201" s="344"/>
      <c r="K201" s="275"/>
    </row>
    <row r="202" spans="2:11" ht="15" customHeight="1">
      <c r="B202" s="254"/>
      <c r="C202" s="260"/>
      <c r="D202" s="234"/>
      <c r="E202" s="234"/>
      <c r="F202" s="253" t="s">
        <v>51</v>
      </c>
      <c r="G202" s="234"/>
      <c r="H202" s="344" t="s">
        <v>928</v>
      </c>
      <c r="I202" s="344"/>
      <c r="J202" s="344"/>
      <c r="K202" s="275"/>
    </row>
    <row r="203" spans="2:11" ht="15" customHeight="1">
      <c r="B203" s="254"/>
      <c r="C203" s="234"/>
      <c r="D203" s="234"/>
      <c r="E203" s="234"/>
      <c r="F203" s="253" t="s">
        <v>49</v>
      </c>
      <c r="G203" s="234"/>
      <c r="H203" s="344" t="s">
        <v>929</v>
      </c>
      <c r="I203" s="344"/>
      <c r="J203" s="344"/>
      <c r="K203" s="275"/>
    </row>
    <row r="204" spans="2:11" ht="15" customHeight="1">
      <c r="B204" s="254"/>
      <c r="C204" s="234"/>
      <c r="D204" s="234"/>
      <c r="E204" s="234"/>
      <c r="F204" s="253" t="s">
        <v>50</v>
      </c>
      <c r="G204" s="234"/>
      <c r="H204" s="344" t="s">
        <v>930</v>
      </c>
      <c r="I204" s="344"/>
      <c r="J204" s="344"/>
      <c r="K204" s="275"/>
    </row>
    <row r="205" spans="2:11" ht="15" customHeight="1">
      <c r="B205" s="254"/>
      <c r="C205" s="234"/>
      <c r="D205" s="234"/>
      <c r="E205" s="234"/>
      <c r="F205" s="253"/>
      <c r="G205" s="234"/>
      <c r="H205" s="234"/>
      <c r="I205" s="234"/>
      <c r="J205" s="234"/>
      <c r="K205" s="275"/>
    </row>
    <row r="206" spans="2:11" ht="15" customHeight="1">
      <c r="B206" s="254"/>
      <c r="C206" s="234" t="s">
        <v>871</v>
      </c>
      <c r="D206" s="234"/>
      <c r="E206" s="234"/>
      <c r="F206" s="253" t="s">
        <v>82</v>
      </c>
      <c r="G206" s="234"/>
      <c r="H206" s="344" t="s">
        <v>931</v>
      </c>
      <c r="I206" s="344"/>
      <c r="J206" s="344"/>
      <c r="K206" s="275"/>
    </row>
    <row r="207" spans="2:11" ht="15" customHeight="1">
      <c r="B207" s="254"/>
      <c r="C207" s="260"/>
      <c r="D207" s="234"/>
      <c r="E207" s="234"/>
      <c r="F207" s="253" t="s">
        <v>768</v>
      </c>
      <c r="G207" s="234"/>
      <c r="H207" s="344" t="s">
        <v>769</v>
      </c>
      <c r="I207" s="344"/>
      <c r="J207" s="344"/>
      <c r="K207" s="275"/>
    </row>
    <row r="208" spans="2:11" ht="15" customHeight="1">
      <c r="B208" s="254"/>
      <c r="C208" s="234"/>
      <c r="D208" s="234"/>
      <c r="E208" s="234"/>
      <c r="F208" s="253" t="s">
        <v>766</v>
      </c>
      <c r="G208" s="234"/>
      <c r="H208" s="344" t="s">
        <v>932</v>
      </c>
      <c r="I208" s="344"/>
      <c r="J208" s="344"/>
      <c r="K208" s="275"/>
    </row>
    <row r="209" spans="2:11" ht="15" customHeight="1">
      <c r="B209" s="292"/>
      <c r="C209" s="260"/>
      <c r="D209" s="260"/>
      <c r="E209" s="260"/>
      <c r="F209" s="253" t="s">
        <v>770</v>
      </c>
      <c r="G209" s="239"/>
      <c r="H209" s="343" t="s">
        <v>771</v>
      </c>
      <c r="I209" s="343"/>
      <c r="J209" s="343"/>
      <c r="K209" s="293"/>
    </row>
    <row r="210" spans="2:11" ht="15" customHeight="1">
      <c r="B210" s="292"/>
      <c r="C210" s="260"/>
      <c r="D210" s="260"/>
      <c r="E210" s="260"/>
      <c r="F210" s="253" t="s">
        <v>772</v>
      </c>
      <c r="G210" s="239"/>
      <c r="H210" s="343" t="s">
        <v>933</v>
      </c>
      <c r="I210" s="343"/>
      <c r="J210" s="343"/>
      <c r="K210" s="293"/>
    </row>
    <row r="211" spans="2:11" ht="15" customHeight="1">
      <c r="B211" s="292"/>
      <c r="C211" s="260"/>
      <c r="D211" s="260"/>
      <c r="E211" s="260"/>
      <c r="F211" s="294"/>
      <c r="G211" s="239"/>
      <c r="H211" s="295"/>
      <c r="I211" s="295"/>
      <c r="J211" s="295"/>
      <c r="K211" s="293"/>
    </row>
    <row r="212" spans="2:11" ht="15" customHeight="1">
      <c r="B212" s="292"/>
      <c r="C212" s="234" t="s">
        <v>895</v>
      </c>
      <c r="D212" s="260"/>
      <c r="E212" s="260"/>
      <c r="F212" s="253">
        <v>1</v>
      </c>
      <c r="G212" s="239"/>
      <c r="H212" s="343" t="s">
        <v>934</v>
      </c>
      <c r="I212" s="343"/>
      <c r="J212" s="343"/>
      <c r="K212" s="293"/>
    </row>
    <row r="213" spans="2:11" ht="15" customHeight="1">
      <c r="B213" s="292"/>
      <c r="C213" s="260"/>
      <c r="D213" s="260"/>
      <c r="E213" s="260"/>
      <c r="F213" s="253">
        <v>2</v>
      </c>
      <c r="G213" s="239"/>
      <c r="H213" s="343" t="s">
        <v>935</v>
      </c>
      <c r="I213" s="343"/>
      <c r="J213" s="343"/>
      <c r="K213" s="293"/>
    </row>
    <row r="214" spans="2:11" ht="15" customHeight="1">
      <c r="B214" s="292"/>
      <c r="C214" s="260"/>
      <c r="D214" s="260"/>
      <c r="E214" s="260"/>
      <c r="F214" s="253">
        <v>3</v>
      </c>
      <c r="G214" s="239"/>
      <c r="H214" s="343" t="s">
        <v>936</v>
      </c>
      <c r="I214" s="343"/>
      <c r="J214" s="343"/>
      <c r="K214" s="293"/>
    </row>
    <row r="215" spans="2:11" ht="15" customHeight="1">
      <c r="B215" s="292"/>
      <c r="C215" s="260"/>
      <c r="D215" s="260"/>
      <c r="E215" s="260"/>
      <c r="F215" s="253">
        <v>4</v>
      </c>
      <c r="G215" s="239"/>
      <c r="H215" s="343" t="s">
        <v>937</v>
      </c>
      <c r="I215" s="343"/>
      <c r="J215" s="343"/>
      <c r="K215" s="293"/>
    </row>
    <row r="216" spans="2:11" ht="12.75" customHeight="1">
      <c r="B216" s="296"/>
      <c r="C216" s="297"/>
      <c r="D216" s="297"/>
      <c r="E216" s="297"/>
      <c r="F216" s="297"/>
      <c r="G216" s="297"/>
      <c r="H216" s="297"/>
      <c r="I216" s="297"/>
      <c r="J216" s="297"/>
      <c r="K216" s="298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Karvánek</dc:creator>
  <cp:keywords/>
  <dc:description/>
  <cp:lastModifiedBy>Univerzita Karlova v Praze</cp:lastModifiedBy>
  <dcterms:created xsi:type="dcterms:W3CDTF">2016-12-02T06:33:34Z</dcterms:created>
  <dcterms:modified xsi:type="dcterms:W3CDTF">2016-12-12T14:57:57Z</dcterms:modified>
  <cp:category/>
  <cp:version/>
  <cp:contentType/>
  <cp:contentStatus/>
</cp:coreProperties>
</file>