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Rekapitulace stavby" sheetId="1" r:id="rId1"/>
    <sheet name="SO-01 - Architektonicko-s..." sheetId="2" r:id="rId2"/>
    <sheet name="Pokyny pro vyplnění" sheetId="3" r:id="rId3"/>
  </sheets>
  <definedNames>
    <definedName name="_xlnm._FilterDatabase" localSheetId="1" hidden="1">'SO-01 - Architektonicko-s...'!$C$91:$K$91</definedName>
    <definedName name="_xlnm.Print_Titles" localSheetId="0">'Rekapitulace stavby'!$49:$49</definedName>
    <definedName name="_xlnm.Print_Titles" localSheetId="1">'SO-01 - Architektonicko-s...'!$91:$91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  <definedName name="_xlnm.Print_Area" localSheetId="1">'SO-01 - Architektonicko-s...'!$C$4:$J$36,'SO-01 - Architektonicko-s...'!$C$42:$J$73,'SO-01 - Architektonicko-s...'!$C$79:$K$595</definedName>
  </definedNames>
  <calcPr fullCalcOnLoad="1"/>
</workbook>
</file>

<file path=xl/sharedStrings.xml><?xml version="1.0" encoding="utf-8"?>
<sst xmlns="http://schemas.openxmlformats.org/spreadsheetml/2006/main" count="4623" uniqueCount="1002">
  <si>
    <t>Export VZ</t>
  </si>
  <si>
    <t>List obsahuje:</t>
  </si>
  <si>
    <t>3.0</t>
  </si>
  <si>
    <t>False</t>
  </si>
  <si>
    <t>{E44AA1A1-6560-43C8-BB11-6D8051373F7A}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</si>
  <si>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</si>
  <si>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</si>
  <si>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</si>
  <si>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</si>
  <si>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</si>
  <si>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</si>
  <si>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</si>
  <si>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</si>
  <si>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2015_063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</si>
  <si>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</si>
  <si>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</si>
  <si>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obvodového pláště koleje Bolevecká, Plzeň</t>
  </si>
  <si>
    <t>0.1</t>
  </si>
  <si>
    <t>KSO:</t>
  </si>
  <si>
    <t>CC-CZ:</t>
  </si>
  <si>
    <t>1</t>
  </si>
  <si>
    <t>Místo:</t>
  </si>
  <si>
    <t>Bolevecká 34, Plzeň</t>
  </si>
  <si>
    <t>Datum:</t>
  </si>
  <si>
    <t>28.07.2015</t>
  </si>
  <si>
    <t>10</t>
  </si>
  <si>
    <t>100</t>
  </si>
  <si>
    <t>Zadavatel:</t>
  </si>
  <si>
    <t>IČ:</t>
  </si>
  <si>
    <t>Univerzita Karlova v Praze, Koleje a menzy</t>
  </si>
  <si>
    <t>DIČ:</t>
  </si>
  <si>
    <t>Uchazeč:</t>
  </si>
  <si>
    <t>Vyplň údaj</t>
  </si>
  <si>
    <t>Projektant:</t>
  </si>
  <si>
    <t>MILOTA Kladno, spol. s r.o.</t>
  </si>
  <si>
    <t>True</t>
  </si>
  <si>
    <t>Poznámka:</t>
  </si>
  <si>
    <t>Kvalitativní standard provedení objektů je uveden v textových částech projektové dokumentace
Rozpočet vytvořen programem KROS Plus v.17.20 licence 56e520f5
Cenová úroveň 2014/I.
Vypracoval: Vít Včeliš, 724538658, vitvcelis@seznam.cz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</si>
  <si>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</si>
  <si>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</si>
  <si>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</si>
  <si>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</si>
  <si>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</si>
  <si>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</si>
  <si>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</si>
  <si>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</si>
  <si>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</si>
  <si>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</si>
  <si>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</si>
  <si>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</si>
  <si>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</si>
  <si>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</si>
  <si>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</si>
  <si>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</si>
  <si>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</si>
  <si>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</si>
  <si>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</si>
  <si>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</si>
  <si>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</si>
  <si>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</si>
  <si>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</si>
  <si>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</si>
  <si>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</si>
  <si>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</si>
  <si>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</si>
  <si>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</si>
  <si>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</si>
  <si>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</si>
  <si>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</si>
  <si>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</si>
  <si>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</si>
  <si>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</si>
  <si>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</si>
  <si>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</si>
  <si>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</si>
  <si>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</si>
  <si>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</si>
  <si>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Architektonicko-stavební řešení</t>
  </si>
  <si>
    <t>STA</t>
  </si>
  <si>
    <t>{01E2D44D-F96D-4625-8E81-0FC4ADFAAD2B}</t>
  </si>
  <si>
    <t>2</t>
  </si>
  <si>
    <t>Zpět na list:</t>
  </si>
  <si>
    <t>KRYCÍ LIST SOUPISU</t>
  </si>
  <si>
    <t>Objekt:</t>
  </si>
  <si>
    <t>SO-01 - Architektonicko-stavební řešení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</si>
  <si>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</si>
  <si>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</si>
  <si>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</si>
  <si>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</si>
  <si>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</si>
  <si>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</si>
  <si>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</si>
  <si>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</si>
  <si>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</si>
  <si>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</si>
  <si>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</si>
  <si>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</si>
  <si>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</si>
  <si>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</si>
  <si>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743 - Elektromontáže - hrubá montáž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</si>
  <si>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</si>
  <si>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</si>
  <si>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</si>
  <si>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</si>
  <si>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</si>
  <si>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</si>
  <si>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</si>
  <si>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</si>
  <si>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</si>
  <si>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</si>
  <si>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</si>
  <si>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</si>
  <si>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</si>
  <si>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</si>
  <si>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</si>
  <si>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</si>
  <si>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</si>
  <si>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</si>
  <si>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</si>
  <si>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</si>
  <si>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</si>
  <si>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</si>
  <si>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</si>
  <si>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</si>
  <si>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</si>
  <si>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</si>
  <si>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132201202</t>
  </si>
  <si>
    <t>Hloubení rýh š do 2000 mm v hornině tř. 3 objemu do 1000 m3</t>
  </si>
  <si>
    <t>m3</t>
  </si>
  <si>
    <t>CS ÚRS 2014 01</t>
  </si>
  <si>
    <t>4</t>
  </si>
  <si>
    <t>-718604946</t>
  </si>
  <si>
    <t>PP</t>
  </si>
  <si>
    <t>Hloubení zapažených i nezapažených rýh šířky přes 600 do 2 000 mm s urovnáním dna do předepsaného profilu a spádu v hornině tř. 3 přes 100 do 1 000 m3</t>
  </si>
  <si>
    <t>P</t>
  </si>
  <si>
    <t>Poznámka k položce:
Odkaz na dokumentaci viz poznámka "Krycí list soupisu"</t>
  </si>
  <si>
    <t>VV</t>
  </si>
  <si>
    <t>"západní" 0,80*7,20*0,30</t>
  </si>
  <si>
    <t>0,80*7,20*1,40</t>
  </si>
  <si>
    <t>0,80*14,60*1,80</t>
  </si>
  <si>
    <t>"východní" 0,80*3,80*1,00</t>
  </si>
  <si>
    <t>Součet</t>
  </si>
  <si>
    <t>132201209</t>
  </si>
  <si>
    <t>Příplatek za lepivost k hloubení rýh š do 2000 mm v hornině tř. 3</t>
  </si>
  <si>
    <t>1403964933</t>
  </si>
  <si>
    <t>Hloubení zapažených i nezapažených rýh šířky přes 600 do 2 000 mm s urovnáním dna do předepsaného profilu a spádu v hornině tř. 3 Příplatek k cenám za lepivost horniny tř. 3</t>
  </si>
  <si>
    <t>3</t>
  </si>
  <si>
    <t>161101101</t>
  </si>
  <si>
    <t>Svislé přemístění výkopku z horniny tř. 1 až 4 hl výkopu do 2,5 m</t>
  </si>
  <si>
    <t>-1054193978</t>
  </si>
  <si>
    <t>Svislé přemístění výkopku bez naložení do dopravní nádoby avšak s vyprázdněním dopravní nádoby na hromadu nebo do dopravního prostředku z horniny tř. 1 až 4, při hloubce výkopu přes 1 do 2,5 m</t>
  </si>
  <si>
    <t>174101101</t>
  </si>
  <si>
    <t>Zásyp jam, šachet rýh nebo kolem objektů sypaninou se zhutněním</t>
  </si>
  <si>
    <t>-169906191</t>
  </si>
  <si>
    <t>Zásyp sypaninou z jakékoliv horniny s uložením výkopku ve vrstvách se zhutněním jam, šachet, rýh nebo kolem objektů v těchto vykopávkách</t>
  </si>
  <si>
    <t>6</t>
  </si>
  <si>
    <t>Úpravy povrchů, podlahy a osazování výplní</t>
  </si>
  <si>
    <t>5</t>
  </si>
  <si>
    <t>621142001</t>
  </si>
  <si>
    <t>(VN.07) Potažení vnějších podhledů sklovláknitým pletivem vtlačeným do tenkovrstvé hmoty</t>
  </si>
  <si>
    <t>m2</t>
  </si>
  <si>
    <t>-754553670</t>
  </si>
  <si>
    <t>Potažení vnějších ploch pletivem v ploše nebo pruzích, na plném podkladu sklovláknitým vtlačením do tmelu podhledů</t>
  </si>
  <si>
    <t>"VN.07 jižní" 18*1,10*1,05</t>
  </si>
  <si>
    <t>2*3,20*0,75</t>
  </si>
  <si>
    <t>2*1,20*0,75</t>
  </si>
  <si>
    <t>"VN.07 severní" 20*1,10*1,05</t>
  </si>
  <si>
    <t>622142001</t>
  </si>
  <si>
    <t>(VN.07) Potažení vnějších stěn sklovláknitým pletivem vtlačeným do tenkovrstvé hmoty</t>
  </si>
  <si>
    <t>-336994358</t>
  </si>
  <si>
    <t>Potažení vnějších ploch pletivem v ploše nebo pruzích, na plném podkladu sklovláknitým vtlačením do tmelu stěn</t>
  </si>
  <si>
    <t>0,18*1,10*40</t>
  </si>
  <si>
    <t>0,18*3,30*19</t>
  </si>
  <si>
    <t>0,25*(11,05+6*0,60)</t>
  </si>
  <si>
    <t>7</t>
  </si>
  <si>
    <t>621211001</t>
  </si>
  <si>
    <t>Montáž zateplení vnějších ostění z polystyrénových desek tl do 40 mm</t>
  </si>
  <si>
    <t>-77538788</t>
  </si>
  <si>
    <t>Montáž kontaktního zateplení z polystyrenových desek na vnější podhledy, tloušťky desek do 40 mm</t>
  </si>
  <si>
    <t>8</t>
  </si>
  <si>
    <t>M</t>
  </si>
  <si>
    <t>283723030</t>
  </si>
  <si>
    <t>deska z pěnového polystyrenu bílá EPS 100 S 1000 x 1000 x 40 mm</t>
  </si>
  <si>
    <t>-309967319</t>
  </si>
  <si>
    <t>desky z lehčených plastů desky z pěnového polystyrénu - samozhášivého EN 13 163 - EPS 002/03 rozměry desek - 1000 x 1000 mm nebo 1000 x 500 mm typ EPS 100 S stabil, objemová hmotnost 20 - 25 kg/m3 tepelně izolační desky pro izolace ploché střechy nebo podlahy s běžným zatížením formát 1000 x 500 mm 40 mm</t>
  </si>
  <si>
    <t>389.616*1.02 'Přepočtené koeficientem množství</t>
  </si>
  <si>
    <t>9</t>
  </si>
  <si>
    <t>622211021</t>
  </si>
  <si>
    <t>Montáž zateplení vnějších stěn z polystyrénových desek tl do 120 mm</t>
  </si>
  <si>
    <t>-2099004112</t>
  </si>
  <si>
    <t>Montáž kontaktního zateplení z polystyrenových desek na vnější stěny, tloušťky desek přes 80 do 120 mm</t>
  </si>
  <si>
    <t>283764230.1</t>
  </si>
  <si>
    <t>(VN.01 + VN.03) deska z extrudovaného polystyrénu BACHL XPS 30 SF 120 mm</t>
  </si>
  <si>
    <t>94324178</t>
  </si>
  <si>
    <t>desky z lehčených plastů desky z extrudovaného polystyrenu desky z extrudovaného polystyrenu BACHL BACHL XPS 30 SF hladký povrch, ozub po celém obvodu 1265 x 615 mm (krycí plocha 0,75 m2) 120 mm</t>
  </si>
  <si>
    <t>137,77</t>
  </si>
  <si>
    <t>137.77*1.02 'Přepočtené koeficientem množství</t>
  </si>
  <si>
    <t>11</t>
  </si>
  <si>
    <t>622211031</t>
  </si>
  <si>
    <t>Montáž zateplení vnějších stěn z polystyrénových desek tl do 160 mm</t>
  </si>
  <si>
    <t>1155749446</t>
  </si>
  <si>
    <t>Montáž kontaktního zateplení z polystyrenových desek na vnější stěny, tloušťky desek přes 120 do 160 mm</t>
  </si>
  <si>
    <t>12</t>
  </si>
  <si>
    <t>283764240</t>
  </si>
  <si>
    <t>(VN.02+VN.04) deska z extrudovaného polystyrénu BACHL XPS 30 SF 140 mm</t>
  </si>
  <si>
    <t>344069605</t>
  </si>
  <si>
    <t>desky z lehčených plastů desky z extrudovaného polystyrenu desky z extrudovaného polystyrenu BACHL BACHL XPS 30 SF hladký povrch, ozub po celém obvodu 1265 x 615 mm (krycí plocha 0,75 m2) 140 mm</t>
  </si>
  <si>
    <t>182,66</t>
  </si>
  <si>
    <t>182.66*1.02 'Přepočtené koeficientem množství</t>
  </si>
  <si>
    <t>13</t>
  </si>
  <si>
    <t>622221031</t>
  </si>
  <si>
    <t>Montáž zateplení vnějších stěn z minerální vlny s podélnou orientací vláken tl do 160 mm</t>
  </si>
  <si>
    <t>-910992607</t>
  </si>
  <si>
    <t>Montáž kontaktního zateplení z desek z minerální vlny s podélnou orientací vláken na vnější stěny, tloušťky desek přes 120 do 160 mm</t>
  </si>
  <si>
    <t>14</t>
  </si>
  <si>
    <t>631515310.1</t>
  </si>
  <si>
    <t>(VN.05+VN.06) deska minerální izolační ISOVER TWINNER tl. 140 mm</t>
  </si>
  <si>
    <t>-2127483765</t>
  </si>
  <si>
    <t>vlákno minerální a výrobky z něj (desky, skruže, pásy, rohože, vložkové pytle apod.) desky z orientovaných vláken ISOVER - izolace stěn deska ISOVER TF PROFI, s podélnou orientací vláken pro zateplovací systémy 500 x 1000 mm, la = 0,039 W/mK tl.140 mm</t>
  </si>
  <si>
    <t>2246,675</t>
  </si>
  <si>
    <t>2246.675*1.02 'Přepočtené koeficientem množství</t>
  </si>
  <si>
    <t>622252001</t>
  </si>
  <si>
    <t>Montáž zakládacích soklových lišt zateplení</t>
  </si>
  <si>
    <t>m</t>
  </si>
  <si>
    <t>-790532453</t>
  </si>
  <si>
    <t>Montáž lišt kontaktního zateplení zakládacích soklových připevněných hmoždinkami</t>
  </si>
  <si>
    <t>16</t>
  </si>
  <si>
    <t>590516190</t>
  </si>
  <si>
    <t>lišta soklová zakládací U 15 cm, 0,8/200 cm</t>
  </si>
  <si>
    <t>-1612824278</t>
  </si>
  <si>
    <t>kontaktní zateplovací systémy příslušenství kontaktních zateplovacích systémů lišty soklové  - zakládací spodní profil U - Form - 0,7 s okapničkou, Al, délka 200 cm U 15 cm  0,8/200</t>
  </si>
  <si>
    <t>123,50</t>
  </si>
  <si>
    <t>123.5*1.05 'Přepočtené koeficientem množství</t>
  </si>
  <si>
    <t>17</t>
  </si>
  <si>
    <t>622252002</t>
  </si>
  <si>
    <t>Montáž ostatních lišt zateplení</t>
  </si>
  <si>
    <t>702336490</t>
  </si>
  <si>
    <t>Montáž lišt kontaktního zateplení ostatních stěnových, dilatačních apod. lepených do tmelu</t>
  </si>
  <si>
    <t>18</t>
  </si>
  <si>
    <t>590514740</t>
  </si>
  <si>
    <t>lišta rohový Al s prolisem délka 2,5 m</t>
  </si>
  <si>
    <t>-522342579</t>
  </si>
  <si>
    <t>kontaktní zateplovací systémy příslušenství kontaktních zateplovacích systémů profil rohový Al s prolisem   délka 2,5 m</t>
  </si>
  <si>
    <t>"viz jako APU lišty" 1378,720</t>
  </si>
  <si>
    <t>1378.72*1.02 'Přepočtené koeficientem množství</t>
  </si>
  <si>
    <t>19</t>
  </si>
  <si>
    <t>590514760</t>
  </si>
  <si>
    <t>profil okenní s tkaninou APU lišta 9 mm</t>
  </si>
  <si>
    <t>889901176</t>
  </si>
  <si>
    <t>kontaktní zateplovací systémy příslušenství kontaktních zateplovacích systémů APU lišta - profil okenní s tkaninou délka 2,4 m, přesah tkaniny 100 mm 9 mm</t>
  </si>
  <si>
    <t>"jižní" 20*(1,10+2*2,45)</t>
  </si>
  <si>
    <t>10*(6,99+2*1,52)</t>
  </si>
  <si>
    <t>1*(0,84+2*1,97)</t>
  </si>
  <si>
    <t>"západní" 10*(6,84+2*1,54)</t>
  </si>
  <si>
    <t>10*(7,14+2*1,54)</t>
  </si>
  <si>
    <t>10*(14,34+2*1,54)</t>
  </si>
  <si>
    <t>10*(2,59+2*2,59)</t>
  </si>
  <si>
    <t>4*(0,84+2*0,87)</t>
  </si>
  <si>
    <t>24*(0,54+2*0,57)</t>
  </si>
  <si>
    <t>"severní" 20*(1,10+2*2,45)</t>
  </si>
  <si>
    <t>2*(0,84+2*0,57)</t>
  </si>
  <si>
    <t>4*(0,54+2*0,57)</t>
  </si>
  <si>
    <t>"východní" 10*(6,84+2*1,54)</t>
  </si>
  <si>
    <t>10*(6,84+2*1,54)</t>
  </si>
  <si>
    <t>10*(14,05+2*1,54)</t>
  </si>
  <si>
    <t>17*(0,54+2*0,57)</t>
  </si>
  <si>
    <t>10*(3,30+2*2,59)</t>
  </si>
  <si>
    <t>1*(3,30+2*3,97)</t>
  </si>
  <si>
    <t>2*(2,40+2*2,40)</t>
  </si>
  <si>
    <t>20</t>
  </si>
  <si>
    <t>590514800</t>
  </si>
  <si>
    <t>lišta rohová Al 10/10 cm s tkaninou bal. 2,5 m</t>
  </si>
  <si>
    <t>-1884963143</t>
  </si>
  <si>
    <t>kontaktní zateplovací systémy příslušenství kontaktních zateplovacích systémů lišta rohová s tkaninou - rohovník  2,5m Al 10/10 cm</t>
  </si>
  <si>
    <t>"jižní" 6*29,00</t>
  </si>
  <si>
    <t>"západní" 4*29,00</t>
  </si>
  <si>
    <t>"severní" 6*31,40+4*31,00</t>
  </si>
  <si>
    <t>"východní" 2*34,05+5*31,25</t>
  </si>
  <si>
    <t>826.75*1.02 'Přepočtené koeficientem množství</t>
  </si>
  <si>
    <t>590514920</t>
  </si>
  <si>
    <t>profil zakončovací s okapničkou a tkaninou 100/150 mm, délka 2 m</t>
  </si>
  <si>
    <t>-1977461936</t>
  </si>
  <si>
    <t>kontaktní zateplovací systémy příslušenství kontaktních zateplovacích systémů zakončovací profil s okapničkou a tkaninou 100/150 mm, délka 2 m</t>
  </si>
  <si>
    <t>"jižní" 20*(1,10)</t>
  </si>
  <si>
    <t>10*(6,99)</t>
  </si>
  <si>
    <t>1*(0,84)</t>
  </si>
  <si>
    <t>"západní" 10*(6,84)</t>
  </si>
  <si>
    <t>10*(7,14)</t>
  </si>
  <si>
    <t>10*(14,34)</t>
  </si>
  <si>
    <t>10*(2,59)</t>
  </si>
  <si>
    <t>4*(0,84)</t>
  </si>
  <si>
    <t>24*(0,54)</t>
  </si>
  <si>
    <t>"severní" 20*(1,10)</t>
  </si>
  <si>
    <t>2*(0,84)</t>
  </si>
  <si>
    <t>4*(0,54)</t>
  </si>
  <si>
    <t>"východní" 10*(6,84)</t>
  </si>
  <si>
    <t>10*(6,84)</t>
  </si>
  <si>
    <t>10*(14,05)</t>
  </si>
  <si>
    <t>17*(0,54)</t>
  </si>
  <si>
    <t>10*(3,30)</t>
  </si>
  <si>
    <t>1*(3,30)</t>
  </si>
  <si>
    <t>2*(2,40)</t>
  </si>
  <si>
    <t>774.94*1.02 'Přepočtené koeficientem množství</t>
  </si>
  <si>
    <t>22</t>
  </si>
  <si>
    <t>621531021</t>
  </si>
  <si>
    <t>Tenkovrstvá silikonová zrnitá omítka tl. 2,0 mm včetně penetrace vnějších podhledů</t>
  </si>
  <si>
    <t>-1247820892</t>
  </si>
  <si>
    <t>Omítka tenkovrstvá silikonová vnějších ploch probarvená, včetně penetrace podkladu zrnitá, tloušťky 2,0 mm podhledů</t>
  </si>
  <si>
    <t>"VN.07" 50,490</t>
  </si>
  <si>
    <t>23</t>
  </si>
  <si>
    <t>622531021</t>
  </si>
  <si>
    <t>Tenkovrstvá silikonová zrnitá omítka tl. 2,0 mm včetně penetrace vnějších stěn</t>
  </si>
  <si>
    <t>-432357999</t>
  </si>
  <si>
    <t>Omítka tenkovrstvá silikonová vnějších ploch probarvená, včetně penetrace podkladu zrnitá, tloušťky 2,0 mm stěn</t>
  </si>
  <si>
    <t>"VN.02+VN.04" 182,66</t>
  </si>
  <si>
    <t>"VN.05+VN.06" 2246,675</t>
  </si>
  <si>
    <t>"VN.07" 22,869</t>
  </si>
  <si>
    <t>24</t>
  </si>
  <si>
    <t>623531021</t>
  </si>
  <si>
    <t>Tenkovrstvá silikonová zrnitá omítka tl. 2,0 mm včetně penetrace vnějších ostění oken a dveří, pilířů nebo sloupů</t>
  </si>
  <si>
    <t>-1081105944</t>
  </si>
  <si>
    <t>Omítka tenkovrstvá silikonová vnějších ploch probarvená, včetně penetrace podkladu zrnitá, tloušťky 2,0 mm ostění oken a dveří, pilířů a sloupů</t>
  </si>
  <si>
    <t>"jižní" 20*(1,10+2*2,45)*0,20</t>
  </si>
  <si>
    <t>10*(6,99+2*1,52)*0,30</t>
  </si>
  <si>
    <t>1*(0,84+2*1,97)*0,30</t>
  </si>
  <si>
    <t>"západní" 10*(6,84+2*1,54)*0,30</t>
  </si>
  <si>
    <t>10*(7,14+2*1,54)*0,30</t>
  </si>
  <si>
    <t>10*(14,34+2*1,54)*0,30</t>
  </si>
  <si>
    <t>10*(2,59+2*2,59)*0,30</t>
  </si>
  <si>
    <t>4*(0,84+2*0,87)*0,30</t>
  </si>
  <si>
    <t>24*(0,54+2*0,57)*0,30</t>
  </si>
  <si>
    <t>"severní" 20*(1,10+2*2,45)*0,20</t>
  </si>
  <si>
    <t>2*(0,84+2*0,57)*0,30</t>
  </si>
  <si>
    <t>4*(0,54+2*0,57)*0,30</t>
  </si>
  <si>
    <t>"východní" 10*(6,84+2*1,54)*0,30</t>
  </si>
  <si>
    <t>10*(6,84+2*1,54)*0,30</t>
  </si>
  <si>
    <t>10*(14,05+2*1,54)*0,30</t>
  </si>
  <si>
    <t>17*(0,54+2*0,57)*0,30</t>
  </si>
  <si>
    <t>10*(3,30+2*2,59)*0,30</t>
  </si>
  <si>
    <t>1*(3,30+2*3,97)*0,30</t>
  </si>
  <si>
    <t>2*(2,40+2*2,40)*0,30</t>
  </si>
  <si>
    <t>25</t>
  </si>
  <si>
    <t>631311124</t>
  </si>
  <si>
    <t>Mazanina tl do 120 mm z betonu prostého tř. C 16/20</t>
  </si>
  <si>
    <t>1231160490</t>
  </si>
  <si>
    <t>Mazanina z betonu prostého tl. přes 80 do 120 mm tř. C 16/20</t>
  </si>
  <si>
    <t>"SN.01" 558,80*0,10</t>
  </si>
  <si>
    <t>"SN.02" 132,30*0,10</t>
  </si>
  <si>
    <t>26</t>
  </si>
  <si>
    <t>631319012</t>
  </si>
  <si>
    <t>Příplatek k mazanině tl do 120 mm za přehlazení povrchu</t>
  </si>
  <si>
    <t>-1029112043</t>
  </si>
  <si>
    <t>Příplatek k cenám mazanin za úpravu povrchu mazaniny přehlazením, mazanina tl. přes 80 do 120 mm</t>
  </si>
  <si>
    <t>27</t>
  </si>
  <si>
    <t>631319183</t>
  </si>
  <si>
    <t>Příplatek k mazanině tl do 120 mm za sklon do 35°</t>
  </si>
  <si>
    <t>957697451</t>
  </si>
  <si>
    <t>Příplatek k cenám mazanin za sklon přes 15 st. do 35 st. od vodorovné roviny mazanina tl. přes 80 do 120 mm</t>
  </si>
  <si>
    <t>28</t>
  </si>
  <si>
    <t>457541111</t>
  </si>
  <si>
    <t>Filtrační vrstvy ze štěrkodrti bez zhutnění frakce od 0 až 22 do 0 až 63 mm</t>
  </si>
  <si>
    <t>-174317392</t>
  </si>
  <si>
    <t>Filtrační vrstvy jakékoliv tloušťky a sklonu ze štěrkodrti bez zhutnění, frakce od 0-22 do 0-63 mm</t>
  </si>
  <si>
    <t>"SN.01" 598,30*0,053</t>
  </si>
  <si>
    <t>29</t>
  </si>
  <si>
    <t>637211122</t>
  </si>
  <si>
    <t>Okapový chodník z betonových dlaždic tl 60 mm kladených do písku se zalitím spár MC</t>
  </si>
  <si>
    <t>-1890559426</t>
  </si>
  <si>
    <t>Okapový chodník z dlaždic betonových se zalitím spár cementovou maltou do písku, tl. dlaždic 60 mm</t>
  </si>
  <si>
    <t>0,50*(0,50+22,30+0,50+8,20+1,00+1,25+4,25+1,25+7,20+1,25+7,20+7,50+7,50+0,50)</t>
  </si>
  <si>
    <t>0,50*(0,50+14,50+1,25+4,00+3,60+7,20+1,50+7,20)</t>
  </si>
  <si>
    <t>30</t>
  </si>
  <si>
    <t>592456200</t>
  </si>
  <si>
    <t>dlažba desková betonová 50x50x6 cm šedá</t>
  </si>
  <si>
    <t>322197653</t>
  </si>
  <si>
    <t>dlaždice betonové dlažba desková betonová HBB 50 x 50 x 6 šedá</t>
  </si>
  <si>
    <t>"předpoklad výměna cca 20%" 55,075*0,20</t>
  </si>
  <si>
    <t>11.015*1.1 'Přepočtené koeficientem množství</t>
  </si>
  <si>
    <t>Ostatní konstrukce a práce-bourání</t>
  </si>
  <si>
    <t>31</t>
  </si>
  <si>
    <t>941321113</t>
  </si>
  <si>
    <t>Montáž lešení řadového modulového těžkého zatížení do 300 kg/m2 š do 1,2 m v do 40 m</t>
  </si>
  <si>
    <t>2028247287</t>
  </si>
  <si>
    <t>Montáž lešení řadového modulového těžkého pracovního s podlahami s provozním zatížením tř. 4 do 300 kg/m2 šířky tř. SW09 přes 0,9 do 1,2 m, výšky přes 25 do 40 m</t>
  </si>
  <si>
    <t>31,50*123,50</t>
  </si>
  <si>
    <t>4*1,50</t>
  </si>
  <si>
    <t>32</t>
  </si>
  <si>
    <t>941321211</t>
  </si>
  <si>
    <t>Příplatek k lešení řadovému modulovému těžkému š 1,2 m v do 25 m za první a ZKD den použití</t>
  </si>
  <si>
    <t>1134864402</t>
  </si>
  <si>
    <t>Montáž lešení řadového modulového těžkého pracovního s podlahami s provozním zatížením tř. 4 do 300 kg/m2 Příplatek za první a každý další den použití lešení k ceně -1111 nebo -1112</t>
  </si>
  <si>
    <t>"předpoklad 92 dní" 3896,250*92</t>
  </si>
  <si>
    <t>33</t>
  </si>
  <si>
    <t>941321813</t>
  </si>
  <si>
    <t>Demontáž lešení řadového modulového těžkého zatížení do 300 kg/m2 š do 1,2 m v do 40 m</t>
  </si>
  <si>
    <t>258406566</t>
  </si>
  <si>
    <t>Demontáž lešení řadového modulového těžkého pracovního s podlahami s provozním zatížením tř. 4 do 300 kg/m2 šířky tř. SW09 přes 0,9 do 1,2 m, výšky přes 25 do 40 m</t>
  </si>
  <si>
    <t>34</t>
  </si>
  <si>
    <t>941955001</t>
  </si>
  <si>
    <t>Lešení lehké pomocné, výška podlahy do 1,2 m bez materiálu</t>
  </si>
  <si>
    <t>1596774655</t>
  </si>
  <si>
    <t>35</t>
  </si>
  <si>
    <t>963051110</t>
  </si>
  <si>
    <t>Bourání ŽB stropů deskových tl do 80 mm</t>
  </si>
  <si>
    <t>1037545654</t>
  </si>
  <si>
    <t>Bourání železobetonových stropů deskových, tl. do 80 mm</t>
  </si>
  <si>
    <t>"SN.01 střešní deska" 558,80*0,08</t>
  </si>
  <si>
    <t>36</t>
  </si>
  <si>
    <t>965042141</t>
  </si>
  <si>
    <t>Bourání podkladů pod dlažby nebo mazanin betonových nebo z litého asfaltu tl do 100 mm pl přes 4 m2</t>
  </si>
  <si>
    <t>-665534870</t>
  </si>
  <si>
    <t>Bourání podkladů pod dlažby nebo litých celistvých podlah a mazanin betonových nebo z litého asfaltu tl. do 100 mm, plochy přes 4 m2</t>
  </si>
  <si>
    <t>"SN.02 cem.potěr" 145,80*0,04</t>
  </si>
  <si>
    <t>"SN.03 cem.potěr" 31,10*0,04</t>
  </si>
  <si>
    <t>37</t>
  </si>
  <si>
    <t>965049111</t>
  </si>
  <si>
    <t>Příplatek k bourání betonových mazanin za bourání se svařovanou sítí tl do 100 mm</t>
  </si>
  <si>
    <t>-1290808546</t>
  </si>
  <si>
    <t>Bourání podkladů pod dlažby nebo litých celistvých podlah a mazanin Příplatek k cenám za bourání mazanin betonových se svařovanou sítí, tl. do 100 mm</t>
  </si>
  <si>
    <t>38</t>
  </si>
  <si>
    <t>968082018</t>
  </si>
  <si>
    <t>Vybourání plastových rámů oken dvojitých včetně křídel plochy přes 4 m2</t>
  </si>
  <si>
    <t>417596846</t>
  </si>
  <si>
    <t>Vybourání plastových rámů oken s křídly, dveřních zárubní, vrat rámu oken s křídly zdvojenými, plochy přes 4 m2</t>
  </si>
  <si>
    <t>"západní" 9*3,25*2,65</t>
  </si>
  <si>
    <t>"východní" 9*3,60*2,65</t>
  </si>
  <si>
    <t>"východní" 1*3,60*4,05</t>
  </si>
  <si>
    <t>39</t>
  </si>
  <si>
    <t>968082022</t>
  </si>
  <si>
    <t>Vybourání plastových zárubní dveří plochy do 4 m2</t>
  </si>
  <si>
    <t>-1354612549</t>
  </si>
  <si>
    <t>Vybourání plastových rámů oken s křídly, dveřních zárubní, vrat dveřních zárubní, plochy přes 2 do 4 m2</t>
  </si>
  <si>
    <t>"západní" 1*3,25*2,65</t>
  </si>
  <si>
    <t>"východní" 1*3,60*2,65</t>
  </si>
  <si>
    <t>40</t>
  </si>
  <si>
    <t>113106121</t>
  </si>
  <si>
    <t>Rozebrání dlažeb komunikací pro pěší z betonových nebo kamenných dlaždic</t>
  </si>
  <si>
    <t>-1378631605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</si>
  <si>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</si>
  <si>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41</t>
  </si>
  <si>
    <t>979054441</t>
  </si>
  <si>
    <t>Očištění vybouraných z desek nebo dlaždic s původním spárováním z kameniva těženého</t>
  </si>
  <si>
    <t>-1585394426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</si>
  <si>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</si>
  <si>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997</t>
  </si>
  <si>
    <t>Přesun sutě</t>
  </si>
  <si>
    <t>42</t>
  </si>
  <si>
    <t>997013120</t>
  </si>
  <si>
    <t>Vnitrostaveništní doprava suti a vybouraných hmot pro budovy v do 36 m s použitím mechanizace</t>
  </si>
  <si>
    <t>t</t>
  </si>
  <si>
    <t>752848739</t>
  </si>
  <si>
    <t>Vnitrostaveništní doprava suti a vybouraných hmot vodorovně do 50 m svisle s použitím mechanizace pro budovy a haly výšky přes 30 do 36 m</t>
  </si>
  <si>
    <t>43</t>
  </si>
  <si>
    <t>997013501</t>
  </si>
  <si>
    <t>Odvoz suti na skládku a vybouraných hmot nebo meziskládku do 1 km se složením</t>
  </si>
  <si>
    <t>1989596176</t>
  </si>
  <si>
    <t>Odvoz suti a vybouraných hmot na skládku nebo meziskládku se složením, na vzdálenost do 1 km</t>
  </si>
  <si>
    <t>44</t>
  </si>
  <si>
    <t>997013509</t>
  </si>
  <si>
    <t>Příplatek k odvozu suti a vybouraných hmot na skládku ZKD 1 km přes 1 km (předpoklad +15km)</t>
  </si>
  <si>
    <t>1344038939</t>
  </si>
  <si>
    <t>Odvoz suti a vybouraných hmot na skládku nebo meziskládku se složením, na vzdálenost Příplatek k ceně za každý další i započatý 1 km přes 1 km</t>
  </si>
  <si>
    <t>165.522*15 'Přepočtené koeficientem množství</t>
  </si>
  <si>
    <t>45</t>
  </si>
  <si>
    <t>997013831</t>
  </si>
  <si>
    <t>Poplatek za uložení stavebního směsného odpadu na skládce (skládkovné)</t>
  </si>
  <si>
    <t>-245196726</t>
  </si>
  <si>
    <t>Poplatek za uložení stavebního odpadu na skládce (skládkovné) směsného</t>
  </si>
  <si>
    <t>998</t>
  </si>
  <si>
    <t>Přesun hmot</t>
  </si>
  <si>
    <t>46</t>
  </si>
  <si>
    <t>998017004</t>
  </si>
  <si>
    <t>Přesun hmot s omezením mechanizace pro budovy v do 36 m</t>
  </si>
  <si>
    <t>-2022083795</t>
  </si>
  <si>
    <t>Přesun hmot pro budovy občanské výstavby, bydlení, výrobu a služby s omezením mechanizace vodorovná dopravní vzdálenost do 100 m pro budovy s jakoukoliv nosnou konstrukcí výšky přes 24 do 36 m</t>
  </si>
  <si>
    <t>PSV</t>
  </si>
  <si>
    <t>Práce a dodávky PSV</t>
  </si>
  <si>
    <t>711</t>
  </si>
  <si>
    <t>Izolace proti vodě, vlhkosti a plynům</t>
  </si>
  <si>
    <t>47</t>
  </si>
  <si>
    <t>711131811</t>
  </si>
  <si>
    <t>Odstranění izolace proti zemní vlhkosti vodorovné</t>
  </si>
  <si>
    <t>-257042751</t>
  </si>
  <si>
    <t>Odstranění izolace proti zemní vlhkosti na ploše vodorovné V</t>
  </si>
  <si>
    <t>"SN.01 Foalbit" 598,30</t>
  </si>
  <si>
    <t>"SN.01 Aralebit" 598,30</t>
  </si>
  <si>
    <t>"SN.01 bitagit-S1" 598,30</t>
  </si>
  <si>
    <t>"SN.02 R500/H" 132,30</t>
  </si>
  <si>
    <t>"SN.02 asf. papír" 132,30</t>
  </si>
  <si>
    <t>"SN.02 A400/H" 145,80</t>
  </si>
  <si>
    <t>"SN.02 Foalbit" 145,80</t>
  </si>
  <si>
    <t>"SN.02 Aralebit" 145,80</t>
  </si>
  <si>
    <t>"SN.02 bitagit-S1" 145,80</t>
  </si>
  <si>
    <t>"SN.03 R500/H" 26,10</t>
  </si>
  <si>
    <t>"SN.03 asf. papír" 26,10</t>
  </si>
  <si>
    <t>"SN.03 A400/H" 31,10</t>
  </si>
  <si>
    <t>"SN.03 Foalbit" 31,10</t>
  </si>
  <si>
    <t>"SN.03 Aralebit" 31,10</t>
  </si>
  <si>
    <t>"SN.03 bitagit-S1" 31,10</t>
  </si>
  <si>
    <t>48</t>
  </si>
  <si>
    <t>713291122</t>
  </si>
  <si>
    <t>Montáž izolace tepelné parotěsné zábrany stropů vrchem asfaltovým pásem</t>
  </si>
  <si>
    <t>249224446</t>
  </si>
  <si>
    <t>Montáž tepelné izolace chlazených a temperovaných místností - doplňky a konstrukční součásti parotěsné zábrany stropů vrchem asfaltovým pásem</t>
  </si>
  <si>
    <t>49</t>
  </si>
  <si>
    <t>628522540</t>
  </si>
  <si>
    <t>pás asfaltovaný modifikovaný SBS Glastek 40 Special mineral</t>
  </si>
  <si>
    <t>1803846815</t>
  </si>
  <si>
    <t>pásy s modifikovaným asfaltem vložka textilie asfaltované pásy modifikované special(-25°C) Elastodek 40 special mineral</t>
  </si>
  <si>
    <t>598.3*1.5 'Přepočtené koeficientem množství</t>
  </si>
  <si>
    <t>50</t>
  </si>
  <si>
    <t>712341559</t>
  </si>
  <si>
    <t>Provedení povlakové krytiny střech do 10° pásy NAIP přitavením v plné ploše</t>
  </si>
  <si>
    <t>-1472698344</t>
  </si>
  <si>
    <t>Provedení povlakové krytiny střech plochých do 10 st. pásy přitavením NAIP v plné ploše</t>
  </si>
  <si>
    <t>51</t>
  </si>
  <si>
    <t>628522640</t>
  </si>
  <si>
    <t>pás s modifikovaným asfaltem Glastek 30 Sticker Plus</t>
  </si>
  <si>
    <t>1502287720</t>
  </si>
  <si>
    <t>pásy s modifikovaným asfaltem vložka skleněná tkanina asfaltované hydroizolační pásy modifikované SBS (styren - butadien - styren) posyp hrubozrný břidličný, spodní strana mikrotenová folie Sklodek 40 special mineral</t>
  </si>
  <si>
    <t>"SN.01" 598,30</t>
  </si>
  <si>
    <t>"SN.02" 145,80</t>
  </si>
  <si>
    <t>"SN.03" 31,10</t>
  </si>
  <si>
    <t>775.2*1.15 'Přepočtené koeficientem množství</t>
  </si>
  <si>
    <t>52</t>
  </si>
  <si>
    <t>1470916280</t>
  </si>
  <si>
    <t>53</t>
  </si>
  <si>
    <t>71319113R</t>
  </si>
  <si>
    <t>Montáž izolace tepelné podlah, stropů vrchem nebo střech překrytí geotextílií</t>
  </si>
  <si>
    <t>-36340935</t>
  </si>
  <si>
    <t>54</t>
  </si>
  <si>
    <t>693110640</t>
  </si>
  <si>
    <t>geotextilie netkaná geoNetex M, 500 g/m2, šíře 300 cm</t>
  </si>
  <si>
    <t>1009387772</t>
  </si>
  <si>
    <t>geotextilie geotextilie netkané geoNetex M (polyester) 500 g/m2,  šíře 300 cm</t>
  </si>
  <si>
    <t>55</t>
  </si>
  <si>
    <t>998711203</t>
  </si>
  <si>
    <t>Přesun hmot procentní pro izolace proti vodě, vlhkosti a plynům v objektech v do 60 m</t>
  </si>
  <si>
    <t>%</t>
  </si>
  <si>
    <t>-211155697</t>
  </si>
  <si>
    <t>Přesun hmot pro izolace proti vodě, vlhkosti a plynům stanovený procentní sazbou z ceny vodorovná dopravní vzdálenost do 50 m v objektech výšky přes 12 do 60 m</t>
  </si>
  <si>
    <t>713</t>
  </si>
  <si>
    <t>Izolace tepelné</t>
  </si>
  <si>
    <t>56</t>
  </si>
  <si>
    <t>713140811</t>
  </si>
  <si>
    <t>Odstranění tepelné izolace střech nadstřešní volně kladených z vláknitých tl do 100 mm</t>
  </si>
  <si>
    <t>-1086506300</t>
  </si>
  <si>
    <t>Odstranění tepelné izolace běžných stavebních konstrukcí z rohoží, pásů, dílců, desek, bloků střech plochých nadstřešních izolací volně položených z vláknitých materiálů, tloušťka izolace do 100 mm</t>
  </si>
  <si>
    <t>"SN.01 rohož 80 mm" 558,80</t>
  </si>
  <si>
    <t>57</t>
  </si>
  <si>
    <t>713140821</t>
  </si>
  <si>
    <t>Odstranění tepelné izolace střech nadstřešní volně kladených z polystyrenu tl do 100 mm</t>
  </si>
  <si>
    <t>2128330777</t>
  </si>
  <si>
    <t>Odstranění tepelné izolace běžných stavebních konstrukcí z rohoží, pásů, dílců, desek, bloků střech plochých nadstřešních izolací volně položených z polystyrenu, tloušťka izolace do 100 mm</t>
  </si>
  <si>
    <t>"SN.02 pol.lehčený 40 mm" 132,30</t>
  </si>
  <si>
    <t>"SN.02 Lignopor 50 mm" 132,30</t>
  </si>
  <si>
    <t>"SN.03 pol.lehčený 40 mm" 26,10</t>
  </si>
  <si>
    <t>"SN.03 Lignopor 50 mm" 26,10</t>
  </si>
  <si>
    <t>58</t>
  </si>
  <si>
    <t>713190817</t>
  </si>
  <si>
    <t>Odstranění tepelné izolace keramzitového lože tloušťky do 150 mm</t>
  </si>
  <si>
    <t>389768745</t>
  </si>
  <si>
    <t>Odstranění tepelné izolace běžných stavebních konstrukcí – vrstvy, doplňky a konstrukční součásti izolační vrstvy lože perlitové průměrné tloušťky přes 100 do 150 mm</t>
  </si>
  <si>
    <t>"SN.02 keramzit" 132,20</t>
  </si>
  <si>
    <t>"SN.03 keramzit" 26,10</t>
  </si>
  <si>
    <t>59</t>
  </si>
  <si>
    <t>713141135</t>
  </si>
  <si>
    <t>Montáž izolace tepelné střech plochých lepené za studena bodově 1 vrstva rohoží, pásů, dílců, desek</t>
  </si>
  <si>
    <t>802513149</t>
  </si>
  <si>
    <t>Montáž tepelné izolace střech plochých rohožemi, pásy, deskami, dílci, bloky (izolační materiál ve specifikaci) přilepenými za studena bodově, jednovrstvá</t>
  </si>
  <si>
    <t>60</t>
  </si>
  <si>
    <t>28376422R</t>
  </si>
  <si>
    <t>deska z extrudovaného polystyrénu Roofmate SL 260 mm</t>
  </si>
  <si>
    <t>2123103597</t>
  </si>
  <si>
    <t>desky z lehčených plastů desky z extrudovaného polystyrenu desky z extrudovaného polystyrenu BACHL BACHL XPS 30 SF hladký povrch, ozub po celém obvodu 1265 x 615 mm (krycí plocha 0,75 m2) 100 mm</t>
  </si>
  <si>
    <t>"SN.01" 558,80</t>
  </si>
  <si>
    <t>"SN.02" 132,30</t>
  </si>
  <si>
    <t>722.2*1.02 'Přepočtené koeficientem množství</t>
  </si>
  <si>
    <t>61</t>
  </si>
  <si>
    <t>998713204</t>
  </si>
  <si>
    <t>Přesun hmot procentní pro izolace tepelné v objektech v do 36 m</t>
  </si>
  <si>
    <t>1452361224</t>
  </si>
  <si>
    <t>Přesun hmot pro izolace tepelné stanovený procentní sazbou z ceny vodorovná dopravní vzdálenost do 50 m v objektech výšky přes 24 do 36 m</t>
  </si>
  <si>
    <t>743</t>
  </si>
  <si>
    <t>Elektromontáže - hrubá montáž</t>
  </si>
  <si>
    <t>62</t>
  </si>
  <si>
    <t>74362112R</t>
  </si>
  <si>
    <t>Demontáž drát nebo lano hromosvodné svodové D přes 10mm s podpěrou</t>
  </si>
  <si>
    <t>-602677858</t>
  </si>
  <si>
    <t>Montáž hromosvodného vedení svodových drátů nebo lan s podpěrami, D přes 10 mm</t>
  </si>
  <si>
    <t>"jižní" 29,60+29,00+29,00+29,00+29,00</t>
  </si>
  <si>
    <t>"severní" 31,40+31,40+31,40+31,40</t>
  </si>
  <si>
    <t>"střecha" (125,60-4,00)+49,20+(24,00-3,95)</t>
  </si>
  <si>
    <t>63</t>
  </si>
  <si>
    <t>743621120</t>
  </si>
  <si>
    <t>Montáž drát nebo lano hromosvodné svodové D přes 10mm s podpěrou</t>
  </si>
  <si>
    <t>-1845286702</t>
  </si>
  <si>
    <t>64</t>
  </si>
  <si>
    <t>580105041</t>
  </si>
  <si>
    <t>Kontrola stavu ochrany před úderem blesku objektu výšky přes 30 m</t>
  </si>
  <si>
    <t>svod</t>
  </si>
  <si>
    <t>1906708615</t>
  </si>
  <si>
    <t>Hromosvody kontrola stavu ochrany před úderem blesku objektu výšky přes 30 m</t>
  </si>
  <si>
    <t>65</t>
  </si>
  <si>
    <t>044002000</t>
  </si>
  <si>
    <t>Revize</t>
  </si>
  <si>
    <t>soubor</t>
  </si>
  <si>
    <t>1024</t>
  </si>
  <si>
    <t>-1481256577</t>
  </si>
  <si>
    <t>Hlavní tituly průvodních činností a nákladů inženýrská činnost revize</t>
  </si>
  <si>
    <t>751</t>
  </si>
  <si>
    <t>Vzduchotechnika</t>
  </si>
  <si>
    <t>66</t>
  </si>
  <si>
    <t>7513980R1</t>
  </si>
  <si>
    <t>Dmtž protidešťové žaluzie potrubí do 0,750 m2</t>
  </si>
  <si>
    <t>kus</t>
  </si>
  <si>
    <t>-1712866342</t>
  </si>
  <si>
    <t>Dmtž protidešťové žaluzie potrubí do 0,300 m2</t>
  </si>
  <si>
    <t>67</t>
  </si>
  <si>
    <t>7513980R2</t>
  </si>
  <si>
    <t>Repase protidešťové žaluzie potrubí do 0,750 m2</t>
  </si>
  <si>
    <t>-1189228816</t>
  </si>
  <si>
    <t>Repase protidešťové žaluzie potrubí do 0,300 m2</t>
  </si>
  <si>
    <t>68</t>
  </si>
  <si>
    <t>751398055</t>
  </si>
  <si>
    <t>Mtž protidešťové žaluzie potrubí do 0,750 m2</t>
  </si>
  <si>
    <t>1956625515</t>
  </si>
  <si>
    <t>Montáž ostatních zařízení protidešťové žaluzie nebo žaluziové klapky na čtyřhranné potrubí, průřezu přes 0,600 do 0,750 m2</t>
  </si>
  <si>
    <t>764</t>
  </si>
  <si>
    <t>Konstrukce klempířské</t>
  </si>
  <si>
    <t>69</t>
  </si>
  <si>
    <t>764002851</t>
  </si>
  <si>
    <t>Demontáž oplechování parapetů do suti</t>
  </si>
  <si>
    <t>1015885148</t>
  </si>
  <si>
    <t>Demontáž klempířských konstrukcí oplechování parapetů do suti</t>
  </si>
  <si>
    <t>"jižní" 10*7,20</t>
  </si>
  <si>
    <t>"západní" 10*7,03</t>
  </si>
  <si>
    <t>"západní" 10*7,20</t>
  </si>
  <si>
    <t>"západní" 9*3,25</t>
  </si>
  <si>
    <t>"západní" 10*14,40</t>
  </si>
  <si>
    <t>"západní" 24*0,60</t>
  </si>
  <si>
    <t>"severní" 2*0,90</t>
  </si>
  <si>
    <t>"severní" 4*0,60</t>
  </si>
  <si>
    <t>"severní" 10*4,80</t>
  </si>
  <si>
    <t>"východní" 4*0,90</t>
  </si>
  <si>
    <t>"východní" 10*14,23</t>
  </si>
  <si>
    <t>"východní" 10*3,60</t>
  </si>
  <si>
    <t>"východní" 20*7,03</t>
  </si>
  <si>
    <t>"východní" 17*0,60</t>
  </si>
  <si>
    <t>12,00</t>
  </si>
  <si>
    <t>70</t>
  </si>
  <si>
    <t>764002841</t>
  </si>
  <si>
    <t>Demontáž oplechování horních ploch zdí a nadezdívek do suti</t>
  </si>
  <si>
    <t>-1308994617</t>
  </si>
  <si>
    <t>Demontáž klempířských konstrukcí oplechování horních ploch zdí a nadezdívek do suti</t>
  </si>
  <si>
    <t>120,44+70,55</t>
  </si>
  <si>
    <t>71</t>
  </si>
  <si>
    <t>764004863</t>
  </si>
  <si>
    <t>Demontáž svodu k dalšímu použití</t>
  </si>
  <si>
    <t>-1135475600</t>
  </si>
  <si>
    <t>Demontáž klempířských konstrukcí svodu k dalšímu použití</t>
  </si>
  <si>
    <t>72</t>
  </si>
  <si>
    <t>764246305.1</t>
  </si>
  <si>
    <t>K.01Oplechování rovných parapetů mechanicky kotvené z TiZn lesklého plechu  rš 375 mm</t>
  </si>
  <si>
    <t>-719046598</t>
  </si>
  <si>
    <t>Oplechování parapetů z titanzinkového lesklého válcovaného plechu rovných mechanicky kotvené, bez rohů rš 400 mm</t>
  </si>
  <si>
    <t>73</t>
  </si>
  <si>
    <t>764246303.1</t>
  </si>
  <si>
    <t>K.02 Oplechování rovných parapetů mechanicky kotvené z TiZn lesklého plechu  rš 250 mm</t>
  </si>
  <si>
    <t>1047192755</t>
  </si>
  <si>
    <t>Oplechování parapetů z titanzinkového lesklého válcovaného plechu rovných mechanicky kotvené, bez rohů rš 250 mm</t>
  </si>
  <si>
    <t>74</t>
  </si>
  <si>
    <t>764246305.2</t>
  </si>
  <si>
    <t>K.03 Oplechování rovných parapetů mechanicky kotvené z TiZn lesklého plechu  rš 400 mm</t>
  </si>
  <si>
    <t>98893959</t>
  </si>
  <si>
    <t>75</t>
  </si>
  <si>
    <t>764246305.3</t>
  </si>
  <si>
    <t>K.03a Oplechování rovných parapetů mechanicky kotvené z TiZn lesklého plechu  rš 450 mm</t>
  </si>
  <si>
    <t>-1578144759</t>
  </si>
  <si>
    <t>76</t>
  </si>
  <si>
    <t>764246304.1</t>
  </si>
  <si>
    <t>K.04 Oplechování rovných parapetů mechanicky kotvené z TiZn lesklého plechu  rš 330 mm</t>
  </si>
  <si>
    <t>-138600329</t>
  </si>
  <si>
    <t>Oplechování parapetů z titanzinkového lesklého válcovaného plechu rovných mechanicky kotvené, bez rohů rš 330 mm</t>
  </si>
  <si>
    <t>77</t>
  </si>
  <si>
    <t>764246307.1</t>
  </si>
  <si>
    <t>K.05 Oplechování rovných parapetů mechanicky kotvené z TiZn lesklého plechu  rš 650 mm</t>
  </si>
  <si>
    <t>-1373653942</t>
  </si>
  <si>
    <t>Oplechování parapetů z titanzinkového lesklého válcovaného plechu rovných mechanicky kotvené, bez rohů rš 670 mm</t>
  </si>
  <si>
    <t>78</t>
  </si>
  <si>
    <t>764244307.1</t>
  </si>
  <si>
    <t>K.06 Oplechování horních ploch a nadezdívek bez rohů z TiZn lesklého plechu kotvené rš 670 mm</t>
  </si>
  <si>
    <t>-328191619</t>
  </si>
  <si>
    <t>Oplechování horních ploch zdí a nadezdívek (atik) z titanzinkového lesklého válcovaného plechu mechanicky kotvené rš 670 mm</t>
  </si>
  <si>
    <t>79</t>
  </si>
  <si>
    <t>764244303.1</t>
  </si>
  <si>
    <t>K.07 Oplechování horních ploch a nadezdívek bez rohů z TiZn lesklého plechu kotvené rš 185 mm</t>
  </si>
  <si>
    <t>-1484105063</t>
  </si>
  <si>
    <t>Oplechování horních ploch zdí a nadezdívek (atik) z titanzinkového lesklého válcovaného plechu mechanicky kotvené rš 250 mm</t>
  </si>
  <si>
    <t>80</t>
  </si>
  <si>
    <t>764548323</t>
  </si>
  <si>
    <t>Svody kruhové včetně objímek, kolen, odskoků - zpětná montáž</t>
  </si>
  <si>
    <t>-697383239</t>
  </si>
  <si>
    <t>Svod z titanzinkového lesklého válcovaného plechu včetně objímek, kolen a odskoků kruhový, průměru 100 mm</t>
  </si>
  <si>
    <t>81</t>
  </si>
  <si>
    <t>998764204</t>
  </si>
  <si>
    <t>Přesun hmot procentní pro konstrukce klempířské v objektech v do 36 m</t>
  </si>
  <si>
    <t>-2024756980</t>
  </si>
  <si>
    <t>Přesun hmot pro konstrukce klempířské stanovený procentní sazbou z ceny vodorovná dopravní vzdálenost do 50 m v objektech výšky přes 24 do 36 m</t>
  </si>
  <si>
    <t>766</t>
  </si>
  <si>
    <t>Konstrukce truhlářské</t>
  </si>
  <si>
    <t>82</t>
  </si>
  <si>
    <t>766441821</t>
  </si>
  <si>
    <t>Demontáž parapetních desek dřevěných, laminovaných šířky do 30 cm délky přes 1,0 m</t>
  </si>
  <si>
    <t>1394593040</t>
  </si>
  <si>
    <t>Demontáž parapetních desek dřevěných, laminovaných nebo z plastů šířky do 300 mm délky přes 1m</t>
  </si>
  <si>
    <t>83</t>
  </si>
  <si>
    <t>766621111</t>
  </si>
  <si>
    <t>Montáž oken dvojitých otevíravých výšky do 1,5m s rámem do zdiva</t>
  </si>
  <si>
    <t>1693064307</t>
  </si>
  <si>
    <t>Montáž oken dřevěných nebo plastových včetně montáže rámu, na PUR pěnu plochy přes 1 m2 dvojitých otevíravých do zdiva, výšky do 1,5 m</t>
  </si>
  <si>
    <t>"O.01" 1*3,36*2,59</t>
  </si>
  <si>
    <t>"O.02" 9*3,36*2,61</t>
  </si>
  <si>
    <t>"O.03" 1*3,36*4,02</t>
  </si>
  <si>
    <t>"O.04" 1*3,01*2,62</t>
  </si>
  <si>
    <t>"O.05" 9*3,01*2,62</t>
  </si>
  <si>
    <t>84</t>
  </si>
  <si>
    <t>611400R01</t>
  </si>
  <si>
    <t>O.01 sestava - vstupní dveře 336 x 259 cm</t>
  </si>
  <si>
    <t>992469833</t>
  </si>
  <si>
    <t>okna a dveře balkónové z plastů okna plastová dvoukřídlé otvíravé+otvíravé a vyklápěcí sklo 4-16-4  U=1,1 148 x 59 cm
viz specifikace D.01.12</t>
  </si>
  <si>
    <t>85</t>
  </si>
  <si>
    <t>611400R02</t>
  </si>
  <si>
    <t>O.02 sestava - okno 336 x 261 cm</t>
  </si>
  <si>
    <t>-46713803</t>
  </si>
  <si>
    <t>okna a dveře balkónové z plastů okna plastová dvoukřídlé otvíravé+otvíravé a vyklápěcí sklo 4-16-4  U=1,1 108 x 48 cm
viz specifikace D.01.12</t>
  </si>
  <si>
    <t>86</t>
  </si>
  <si>
    <t>611400R03.1</t>
  </si>
  <si>
    <t>O.03 sestava - okno 336 x 402 cm</t>
  </si>
  <si>
    <t>940841830</t>
  </si>
  <si>
    <t>87</t>
  </si>
  <si>
    <t>611400R03.2</t>
  </si>
  <si>
    <t>O.04  sestava - vstupní dveře 301 x 262 cm</t>
  </si>
  <si>
    <t>-828647481</t>
  </si>
  <si>
    <t>88</t>
  </si>
  <si>
    <t>611400R04</t>
  </si>
  <si>
    <t>O.05 sestava - okno 301 x 262 cm</t>
  </si>
  <si>
    <t>816789484</t>
  </si>
  <si>
    <t>89</t>
  </si>
  <si>
    <t>766694114</t>
  </si>
  <si>
    <t>Montáž parapetních desek dřevěných, laminovaných šířky do 30 cm délky přes 2,6 m</t>
  </si>
  <si>
    <t>-1968879389</t>
  </si>
  <si>
    <t>Montáž ostatních truhlářských konstrukcí parapetních desek šířky do 300 mm, délky přes 2600 mm</t>
  </si>
  <si>
    <t>90</t>
  </si>
  <si>
    <t>611444000</t>
  </si>
  <si>
    <t>parapet plastový vnitřní - Deceuninck komůrkový 18 x 2 x 100 cm (alternativně mat.MDF)</t>
  </si>
  <si>
    <t>-1275601406</t>
  </si>
  <si>
    <t>okna a dveře balkónové z plastů parapety plastové vnitřní - Deceuninck komůrkové 18 x 2 x 100 cm (alternativně mat.MDF)</t>
  </si>
  <si>
    <t>"O.02" 9*3,36</t>
  </si>
  <si>
    <t>"O.03" 1*3,36</t>
  </si>
  <si>
    <t>"O.05" 9*3,01</t>
  </si>
  <si>
    <t>60.69*1.02 'Přepočtené koeficientem množství</t>
  </si>
  <si>
    <t>91</t>
  </si>
  <si>
    <t>998766203</t>
  </si>
  <si>
    <t>Přesun hmot procentní pro konstrukce truhlářské v objektech v do 24 m</t>
  </si>
  <si>
    <t>-1044674261</t>
  </si>
  <si>
    <t>Přesun hmot pro konstrukce truhlářské stanovený procentní sazbou z ceny vodorovná dopravní vzdálenost do 50 m v objektech výšky přes 12 do 24 m</t>
  </si>
  <si>
    <t>767</t>
  </si>
  <si>
    <t>Konstrukce zámečnické</t>
  </si>
  <si>
    <t>92</t>
  </si>
  <si>
    <t>767996801</t>
  </si>
  <si>
    <t>Demontáž atypických zámečnických konstrukcí rozebráním hmotnosti jednotlivých dílů do 50 kg</t>
  </si>
  <si>
    <t>-2127955448</t>
  </si>
  <si>
    <t>Demontáž ostatních zámečnických konstrukcí o hmotnosti jednotlivých dílů rozebráním do 50 kg</t>
  </si>
  <si>
    <t>"žebřík" 5,50</t>
  </si>
  <si>
    <t>93</t>
  </si>
  <si>
    <t>767833100</t>
  </si>
  <si>
    <t>Montáž žebříků do zdi s bočnicemi s profilové oceli</t>
  </si>
  <si>
    <t>488383290</t>
  </si>
  <si>
    <t>Montáž žebříků do zdiva s bočnicemi z profilové oceli, z trubek nebo tenkostěnných profilů</t>
  </si>
  <si>
    <t>94</t>
  </si>
  <si>
    <t>76789199R</t>
  </si>
  <si>
    <t>Repase zámečnických konstrukcí  - žebřík</t>
  </si>
  <si>
    <t>98196044</t>
  </si>
  <si>
    <t>Úpravy zámečnických konstrukcí  - balkónové zábradlí</t>
  </si>
  <si>
    <t>95</t>
  </si>
  <si>
    <t>767161813</t>
  </si>
  <si>
    <t>Demontáž zábradlí rovného nerozebíratelného hmotnosti 1m zábradlí do 20 kg</t>
  </si>
  <si>
    <t>1367663275</t>
  </si>
  <si>
    <t>Demontáž zábradlí rovného nerozebíratelný spoj hmotnosti 1 m zábradlí do 20 kg</t>
  </si>
  <si>
    <t>1,10*38</t>
  </si>
  <si>
    <t>96</t>
  </si>
  <si>
    <t>767161111</t>
  </si>
  <si>
    <t>Montáž zábradlí rovného z trubek do zdi hmotnosti do 20 kg</t>
  </si>
  <si>
    <t>380609010</t>
  </si>
  <si>
    <t>Montáž zábradlí rovného z trubek nebo tenkostěnných profilů do zdiva, hmotnosti 1 m zábradlí do 20 kg</t>
  </si>
  <si>
    <t>97</t>
  </si>
  <si>
    <t>76789190R</t>
  </si>
  <si>
    <t>-1677724277</t>
  </si>
  <si>
    <t>98</t>
  </si>
  <si>
    <t>767122111</t>
  </si>
  <si>
    <t>Montáž stěn balkonového zábradlí s výplní z drátěné sítě, šroubované</t>
  </si>
  <si>
    <t>559760255</t>
  </si>
  <si>
    <t>Montáž stěn a příček s výplní drátěnou sítí spojených šroubováním</t>
  </si>
  <si>
    <t>99</t>
  </si>
  <si>
    <t>3132454R1</t>
  </si>
  <si>
    <t>pletivo nerezové (balkonové výplně)</t>
  </si>
  <si>
    <t>-489073912</t>
  </si>
  <si>
    <t>sítě drátěné z ušlechtilých ocelí, povrch nerezové pletivo, drátu šířka 20 mm</t>
  </si>
  <si>
    <t>1,10*1,15*38</t>
  </si>
  <si>
    <t>998767204</t>
  </si>
  <si>
    <t>Přesun hmot procentní pro zámečnické konstrukce v objektech v do 36 m</t>
  </si>
  <si>
    <t>1412884018</t>
  </si>
  <si>
    <t>Přesun hmot pro zámečnické konstrukce stanovený procentní sazbou z ceny vodorovná dopravní vzdálenost do 50 m v objektech výšky přes 24 do 36 m</t>
  </si>
  <si>
    <t>VRN</t>
  </si>
  <si>
    <t>Vedlejší rozpočtové náklady</t>
  </si>
  <si>
    <t>VRN3</t>
  </si>
  <si>
    <t>Zařízení staveniště</t>
  </si>
  <si>
    <t>101</t>
  </si>
  <si>
    <t>030001000</t>
  </si>
  <si>
    <t>Kč</t>
  </si>
  <si>
    <t>-134632614</t>
  </si>
  <si>
    <t>102</t>
  </si>
  <si>
    <t>034403000</t>
  </si>
  <si>
    <t>Dopravní značení na staveništi</t>
  </si>
  <si>
    <t>118329932</t>
  </si>
  <si>
    <t>103</t>
  </si>
  <si>
    <t>034503000</t>
  </si>
  <si>
    <t>Informační tabule na staveništi</t>
  </si>
  <si>
    <t>1869489633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</si>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</sst>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3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0" fillId="35" borderId="0" xfId="0" applyFill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top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wrapText="1"/>
      <protection/>
    </xf>
    <xf numFmtId="168" fontId="0" fillId="34" borderId="36" xfId="0" applyNumberFormat="1" applyFont="1" applyFill="1" applyBorder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0" xfId="0" applyFont="1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74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914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9F2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rad39146.tmp" descr="C:\KROSplusData\System\Temp\rad3914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rad99F26.tmp" descr="C:\KROSplusData\System\Temp\rad99F2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33203125" style="2" customWidth="1"/>
    <col min="4" max="33" width="2.66015625" style="2" customWidth="1"/>
    <col min="34" max="34" width="3.66015625" style="2" customWidth="1"/>
    <col min="35" max="35" width="34" style="2" customWidth="1"/>
    <col min="36" max="37" width="2.66015625" style="2" customWidth="1"/>
    <col min="38" max="38" width="9" style="2" customWidth="1"/>
    <col min="39" max="39" width="3.66015625" style="2" customWidth="1"/>
    <col min="40" max="40" width="14.16015625" style="2" customWidth="1"/>
    <col min="41" max="41" width="8" style="2" customWidth="1"/>
    <col min="42" max="42" width="4.3320312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16015625" style="2" hidden="1" customWidth="1"/>
    <col min="53" max="53" width="20.66015625" style="2" hidden="1" customWidth="1"/>
    <col min="54" max="54" width="26.83203125" style="2" hidden="1" customWidth="1"/>
    <col min="55" max="56" width="20.66015625" style="2" hidden="1" customWidth="1"/>
    <col min="57" max="57" width="71.16015625" style="2" customWidth="1"/>
    <col min="58" max="70" width="11.33203125" style="1" customWidth="1"/>
    <col min="71" max="91" width="11.33203125" style="2" hidden="1" customWidth="1"/>
    <col min="92" max="16384" width="11.33203125" style="1" customWidth="1"/>
  </cols>
  <sheetData>
    <row r="1" spans="1:256" s="3" customFormat="1" ht="21.75" customHeight="1">
      <c r="A1" s="207" t="s">
        <v>0</v>
      </c>
      <c r="B1" s="208"/>
      <c r="C1" s="208"/>
      <c r="D1" s="209" t="s">
        <v>1</v>
      </c>
      <c r="E1" s="208"/>
      <c r="F1" s="208"/>
      <c r="G1" s="208"/>
      <c r="H1" s="208"/>
      <c r="I1" s="208"/>
      <c r="J1" s="208"/>
      <c r="K1" s="210" t="s">
        <v>830</v>
      </c>
      <c r="L1" s="210"/>
      <c r="M1" s="210"/>
      <c r="N1" s="210"/>
      <c r="O1" s="210"/>
      <c r="P1" s="210"/>
      <c r="Q1" s="210"/>
      <c r="R1" s="210"/>
      <c r="S1" s="210"/>
      <c r="T1" s="208"/>
      <c r="U1" s="208"/>
      <c r="V1" s="208"/>
      <c r="W1" s="210" t="s">
        <v>831</v>
      </c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0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6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305" t="s">
        <v>13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11"/>
      <c r="AQ5" s="13"/>
      <c r="BE5" s="314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317" t="s">
        <v>16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11"/>
      <c r="AQ6" s="13"/>
      <c r="BE6" s="287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87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87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7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287"/>
      <c r="BS10" s="6" t="s">
        <v>17</v>
      </c>
    </row>
    <row r="11" spans="2:71" s="2" customFormat="1" ht="18.7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87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7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287"/>
      <c r="BS13" s="6" t="s">
        <v>17</v>
      </c>
    </row>
    <row r="14" spans="2:71" s="2" customFormat="1" ht="13.5" customHeight="1">
      <c r="B14" s="10"/>
      <c r="C14" s="11"/>
      <c r="D14" s="11"/>
      <c r="E14" s="318" t="s">
        <v>32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87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7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287"/>
      <c r="BS16" s="6" t="s">
        <v>3</v>
      </c>
    </row>
    <row r="17" spans="2:71" s="2" customFormat="1" ht="18.7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87"/>
      <c r="BS17" s="6" t="s">
        <v>35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7"/>
      <c r="BS18" s="6" t="s">
        <v>5</v>
      </c>
    </row>
    <row r="19" spans="2:71" s="2" customFormat="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7"/>
      <c r="BS19" s="6" t="s">
        <v>5</v>
      </c>
    </row>
    <row r="20" spans="2:71" s="2" customFormat="1" ht="50.25" customHeight="1">
      <c r="B20" s="10"/>
      <c r="C20" s="11"/>
      <c r="D20" s="11"/>
      <c r="E20" s="319" t="s">
        <v>37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11"/>
      <c r="AP20" s="11"/>
      <c r="AQ20" s="13"/>
      <c r="BE20" s="287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7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7"/>
    </row>
    <row r="23" spans="2:57" s="6" customFormat="1" ht="26.25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20">
        <f>ROUND($AG$51,2)</f>
        <v>0</v>
      </c>
      <c r="AL23" s="321"/>
      <c r="AM23" s="321"/>
      <c r="AN23" s="321"/>
      <c r="AO23" s="321"/>
      <c r="AP23" s="24"/>
      <c r="AQ23" s="27"/>
      <c r="BE23" s="309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09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22" t="s">
        <v>39</v>
      </c>
      <c r="M25" s="304"/>
      <c r="N25" s="304"/>
      <c r="O25" s="304"/>
      <c r="P25" s="24"/>
      <c r="Q25" s="24"/>
      <c r="R25" s="24"/>
      <c r="S25" s="24"/>
      <c r="T25" s="24"/>
      <c r="U25" s="24"/>
      <c r="V25" s="24"/>
      <c r="W25" s="322" t="s">
        <v>40</v>
      </c>
      <c r="X25" s="304"/>
      <c r="Y25" s="304"/>
      <c r="Z25" s="304"/>
      <c r="AA25" s="304"/>
      <c r="AB25" s="304"/>
      <c r="AC25" s="304"/>
      <c r="AD25" s="304"/>
      <c r="AE25" s="304"/>
      <c r="AF25" s="24"/>
      <c r="AG25" s="24"/>
      <c r="AH25" s="24"/>
      <c r="AI25" s="24"/>
      <c r="AJ25" s="24"/>
      <c r="AK25" s="322" t="s">
        <v>41</v>
      </c>
      <c r="AL25" s="304"/>
      <c r="AM25" s="304"/>
      <c r="AN25" s="304"/>
      <c r="AO25" s="304"/>
      <c r="AP25" s="24"/>
      <c r="AQ25" s="27"/>
      <c r="BE25" s="309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311">
        <v>0.21</v>
      </c>
      <c r="M26" s="312"/>
      <c r="N26" s="312"/>
      <c r="O26" s="312"/>
      <c r="P26" s="30"/>
      <c r="Q26" s="30"/>
      <c r="R26" s="30"/>
      <c r="S26" s="30"/>
      <c r="T26" s="30"/>
      <c r="U26" s="30"/>
      <c r="V26" s="30"/>
      <c r="W26" s="313">
        <f>ROUND($AZ$51,2)</f>
        <v>0</v>
      </c>
      <c r="X26" s="312"/>
      <c r="Y26" s="312"/>
      <c r="Z26" s="312"/>
      <c r="AA26" s="312"/>
      <c r="AB26" s="312"/>
      <c r="AC26" s="312"/>
      <c r="AD26" s="312"/>
      <c r="AE26" s="312"/>
      <c r="AF26" s="30"/>
      <c r="AG26" s="30"/>
      <c r="AH26" s="30"/>
      <c r="AI26" s="30"/>
      <c r="AJ26" s="30"/>
      <c r="AK26" s="313">
        <f>ROUND($AV$51,2)</f>
        <v>0</v>
      </c>
      <c r="AL26" s="312"/>
      <c r="AM26" s="312"/>
      <c r="AN26" s="312"/>
      <c r="AO26" s="312"/>
      <c r="AP26" s="30"/>
      <c r="AQ26" s="31"/>
      <c r="BE26" s="315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311">
        <v>0.15</v>
      </c>
      <c r="M27" s="312"/>
      <c r="N27" s="312"/>
      <c r="O27" s="312"/>
      <c r="P27" s="30"/>
      <c r="Q27" s="30"/>
      <c r="R27" s="30"/>
      <c r="S27" s="30"/>
      <c r="T27" s="30"/>
      <c r="U27" s="30"/>
      <c r="V27" s="30"/>
      <c r="W27" s="313">
        <f>ROUND($BA$51,2)</f>
        <v>0</v>
      </c>
      <c r="X27" s="312"/>
      <c r="Y27" s="312"/>
      <c r="Z27" s="312"/>
      <c r="AA27" s="312"/>
      <c r="AB27" s="312"/>
      <c r="AC27" s="312"/>
      <c r="AD27" s="312"/>
      <c r="AE27" s="312"/>
      <c r="AF27" s="30"/>
      <c r="AG27" s="30"/>
      <c r="AH27" s="30"/>
      <c r="AI27" s="30"/>
      <c r="AJ27" s="30"/>
      <c r="AK27" s="313">
        <f>ROUND($AW$51,2)</f>
        <v>0</v>
      </c>
      <c r="AL27" s="312"/>
      <c r="AM27" s="312"/>
      <c r="AN27" s="312"/>
      <c r="AO27" s="312"/>
      <c r="AP27" s="30"/>
      <c r="AQ27" s="31"/>
      <c r="BE27" s="315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311">
        <v>0.21</v>
      </c>
      <c r="M28" s="312"/>
      <c r="N28" s="312"/>
      <c r="O28" s="312"/>
      <c r="P28" s="30"/>
      <c r="Q28" s="30"/>
      <c r="R28" s="30"/>
      <c r="S28" s="30"/>
      <c r="T28" s="30"/>
      <c r="U28" s="30"/>
      <c r="V28" s="30"/>
      <c r="W28" s="313">
        <f>ROUND($BB$51,2)</f>
        <v>0</v>
      </c>
      <c r="X28" s="312"/>
      <c r="Y28" s="312"/>
      <c r="Z28" s="312"/>
      <c r="AA28" s="312"/>
      <c r="AB28" s="312"/>
      <c r="AC28" s="312"/>
      <c r="AD28" s="312"/>
      <c r="AE28" s="312"/>
      <c r="AF28" s="30"/>
      <c r="AG28" s="30"/>
      <c r="AH28" s="30"/>
      <c r="AI28" s="30"/>
      <c r="AJ28" s="30"/>
      <c r="AK28" s="313">
        <v>0</v>
      </c>
      <c r="AL28" s="312"/>
      <c r="AM28" s="312"/>
      <c r="AN28" s="312"/>
      <c r="AO28" s="312"/>
      <c r="AP28" s="30"/>
      <c r="AQ28" s="31"/>
      <c r="BE28" s="315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311">
        <v>0.15</v>
      </c>
      <c r="M29" s="312"/>
      <c r="N29" s="312"/>
      <c r="O29" s="312"/>
      <c r="P29" s="30"/>
      <c r="Q29" s="30"/>
      <c r="R29" s="30"/>
      <c r="S29" s="30"/>
      <c r="T29" s="30"/>
      <c r="U29" s="30"/>
      <c r="V29" s="30"/>
      <c r="W29" s="313">
        <f>ROUND($BC$51,2)</f>
        <v>0</v>
      </c>
      <c r="X29" s="312"/>
      <c r="Y29" s="312"/>
      <c r="Z29" s="312"/>
      <c r="AA29" s="312"/>
      <c r="AB29" s="312"/>
      <c r="AC29" s="312"/>
      <c r="AD29" s="312"/>
      <c r="AE29" s="312"/>
      <c r="AF29" s="30"/>
      <c r="AG29" s="30"/>
      <c r="AH29" s="30"/>
      <c r="AI29" s="30"/>
      <c r="AJ29" s="30"/>
      <c r="AK29" s="313">
        <v>0</v>
      </c>
      <c r="AL29" s="312"/>
      <c r="AM29" s="312"/>
      <c r="AN29" s="312"/>
      <c r="AO29" s="312"/>
      <c r="AP29" s="30"/>
      <c r="AQ29" s="31"/>
      <c r="BE29" s="315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311">
        <v>0</v>
      </c>
      <c r="M30" s="312"/>
      <c r="N30" s="312"/>
      <c r="O30" s="312"/>
      <c r="P30" s="30"/>
      <c r="Q30" s="30"/>
      <c r="R30" s="30"/>
      <c r="S30" s="30"/>
      <c r="T30" s="30"/>
      <c r="U30" s="30"/>
      <c r="V30" s="30"/>
      <c r="W30" s="313">
        <f>ROUND($BD$51,2)</f>
        <v>0</v>
      </c>
      <c r="X30" s="312"/>
      <c r="Y30" s="312"/>
      <c r="Z30" s="312"/>
      <c r="AA30" s="312"/>
      <c r="AB30" s="312"/>
      <c r="AC30" s="312"/>
      <c r="AD30" s="312"/>
      <c r="AE30" s="312"/>
      <c r="AF30" s="30"/>
      <c r="AG30" s="30"/>
      <c r="AH30" s="30"/>
      <c r="AI30" s="30"/>
      <c r="AJ30" s="30"/>
      <c r="AK30" s="313">
        <v>0</v>
      </c>
      <c r="AL30" s="312"/>
      <c r="AM30" s="312"/>
      <c r="AN30" s="312"/>
      <c r="AO30" s="312"/>
      <c r="AP30" s="30"/>
      <c r="AQ30" s="31"/>
      <c r="BE30" s="315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09"/>
    </row>
    <row r="32" spans="2:57" s="6" customFormat="1" ht="26.25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298" t="s">
        <v>50</v>
      </c>
      <c r="Y32" s="289"/>
      <c r="Z32" s="289"/>
      <c r="AA32" s="289"/>
      <c r="AB32" s="289"/>
      <c r="AC32" s="34"/>
      <c r="AD32" s="34"/>
      <c r="AE32" s="34"/>
      <c r="AF32" s="34"/>
      <c r="AG32" s="34"/>
      <c r="AH32" s="34"/>
      <c r="AI32" s="34"/>
      <c r="AJ32" s="34"/>
      <c r="AK32" s="299">
        <f>ROUND(SUM($AK$23:$AK$30),2)</f>
        <v>0</v>
      </c>
      <c r="AL32" s="289"/>
      <c r="AM32" s="289"/>
      <c r="AN32" s="289"/>
      <c r="AO32" s="300"/>
      <c r="AP32" s="32"/>
      <c r="AQ32" s="37"/>
      <c r="BE32" s="309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2015_063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301" t="str">
        <f>$K$6</f>
        <v>Zateplení obvodového pláště koleje Bolevecká, Plzeň</v>
      </c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Bolevecká 34, Plzeň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303" t="str">
        <f>IF($AN$8="","",$AN$8)</f>
        <v>28.07.2015</v>
      </c>
      <c r="AN44" s="304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Univerzita Karlova v Praze, Koleje a menzy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305" t="str">
        <f>IF($E$17="","",$E$17)</f>
        <v>MILOTA Kladno, spol. s r.o.</v>
      </c>
      <c r="AN46" s="304"/>
      <c r="AO46" s="304"/>
      <c r="AP46" s="304"/>
      <c r="AQ46" s="24"/>
      <c r="AR46" s="43"/>
      <c r="AS46" s="306" t="s">
        <v>52</v>
      </c>
      <c r="AT46" s="307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08"/>
      <c r="AT47" s="309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10"/>
      <c r="AT48" s="304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288" t="s">
        <v>53</v>
      </c>
      <c r="D49" s="289"/>
      <c r="E49" s="289"/>
      <c r="F49" s="289"/>
      <c r="G49" s="289"/>
      <c r="H49" s="34"/>
      <c r="I49" s="290" t="s">
        <v>54</v>
      </c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91" t="s">
        <v>55</v>
      </c>
      <c r="AH49" s="289"/>
      <c r="AI49" s="289"/>
      <c r="AJ49" s="289"/>
      <c r="AK49" s="289"/>
      <c r="AL49" s="289"/>
      <c r="AM49" s="289"/>
      <c r="AN49" s="290" t="s">
        <v>56</v>
      </c>
      <c r="AO49" s="289"/>
      <c r="AP49" s="289"/>
      <c r="AQ49" s="57" t="s">
        <v>57</v>
      </c>
      <c r="AR49" s="43"/>
      <c r="AS49" s="58" t="s">
        <v>58</v>
      </c>
      <c r="AT49" s="59" t="s">
        <v>59</v>
      </c>
      <c r="AU49" s="59" t="s">
        <v>60</v>
      </c>
      <c r="AV49" s="59" t="s">
        <v>61</v>
      </c>
      <c r="AW49" s="59" t="s">
        <v>62</v>
      </c>
      <c r="AX49" s="59" t="s">
        <v>63</v>
      </c>
      <c r="AY49" s="59" t="s">
        <v>64</v>
      </c>
      <c r="AZ49" s="59" t="s">
        <v>65</v>
      </c>
      <c r="BA49" s="59" t="s">
        <v>66</v>
      </c>
      <c r="BB49" s="59" t="s">
        <v>67</v>
      </c>
      <c r="BC49" s="59" t="s">
        <v>68</v>
      </c>
      <c r="BD49" s="60" t="s">
        <v>69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70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96">
        <f>ROUND($AG$52,2)</f>
        <v>0</v>
      </c>
      <c r="AH51" s="297"/>
      <c r="AI51" s="297"/>
      <c r="AJ51" s="297"/>
      <c r="AK51" s="297"/>
      <c r="AL51" s="297"/>
      <c r="AM51" s="297"/>
      <c r="AN51" s="296">
        <f>ROUND(SUM($AG$51,$AT$51),2)</f>
        <v>0</v>
      </c>
      <c r="AO51" s="297"/>
      <c r="AP51" s="297"/>
      <c r="AQ51" s="66"/>
      <c r="AR51" s="50"/>
      <c r="AS51" s="67">
        <f>ROUND($AS$52,2)</f>
        <v>0</v>
      </c>
      <c r="AT51" s="68">
        <f>ROUND(SUM($AV$51:$AW$51),2)</f>
        <v>0</v>
      </c>
      <c r="AU51" s="69">
        <f>ROUND($AU$52,5)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ROUND($AZ$52,2)</f>
        <v>0</v>
      </c>
      <c r="BA51" s="68">
        <f>ROUND($BA$52,2)</f>
        <v>0</v>
      </c>
      <c r="BB51" s="68">
        <f>ROUND($BB$52,2)</f>
        <v>0</v>
      </c>
      <c r="BC51" s="68">
        <f>ROUND($BC$52,2)</f>
        <v>0</v>
      </c>
      <c r="BD51" s="70">
        <f>ROUND($BD$52,2)</f>
        <v>0</v>
      </c>
      <c r="BS51" s="47" t="s">
        <v>71</v>
      </c>
      <c r="BT51" s="47" t="s">
        <v>72</v>
      </c>
      <c r="BU51" s="71" t="s">
        <v>73</v>
      </c>
      <c r="BV51" s="47" t="s">
        <v>74</v>
      </c>
      <c r="BW51" s="47" t="s">
        <v>4</v>
      </c>
      <c r="BX51" s="47" t="s">
        <v>75</v>
      </c>
    </row>
    <row r="52" spans="1:91" s="72" customFormat="1" ht="27.75" customHeight="1">
      <c r="A52" s="203" t="s">
        <v>832</v>
      </c>
      <c r="B52" s="73"/>
      <c r="C52" s="74"/>
      <c r="D52" s="294" t="s">
        <v>76</v>
      </c>
      <c r="E52" s="295"/>
      <c r="F52" s="295"/>
      <c r="G52" s="295"/>
      <c r="H52" s="295"/>
      <c r="I52" s="74"/>
      <c r="J52" s="294" t="s">
        <v>77</v>
      </c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2">
        <f>'SO-01 - Architektonicko-s...'!$J$27</f>
        <v>0</v>
      </c>
      <c r="AH52" s="293"/>
      <c r="AI52" s="293"/>
      <c r="AJ52" s="293"/>
      <c r="AK52" s="293"/>
      <c r="AL52" s="293"/>
      <c r="AM52" s="293"/>
      <c r="AN52" s="292">
        <f>ROUND(SUM($AG$52,$AT$52),2)</f>
        <v>0</v>
      </c>
      <c r="AO52" s="293"/>
      <c r="AP52" s="293"/>
      <c r="AQ52" s="75" t="s">
        <v>78</v>
      </c>
      <c r="AR52" s="76"/>
      <c r="AS52" s="77">
        <v>0</v>
      </c>
      <c r="AT52" s="78">
        <f>ROUND(SUM($AV$52:$AW$52),2)</f>
        <v>0</v>
      </c>
      <c r="AU52" s="79">
        <f>'SO-01 - Architektonicko-s...'!$P$92</f>
        <v>0</v>
      </c>
      <c r="AV52" s="78">
        <f>'SO-01 - Architektonicko-s...'!$J$30</f>
        <v>0</v>
      </c>
      <c r="AW52" s="78">
        <f>'SO-01 - Architektonicko-s...'!$J$31</f>
        <v>0</v>
      </c>
      <c r="AX52" s="78">
        <f>'SO-01 - Architektonicko-s...'!$J$32</f>
        <v>0</v>
      </c>
      <c r="AY52" s="78">
        <f>'SO-01 - Architektonicko-s...'!$J$33</f>
        <v>0</v>
      </c>
      <c r="AZ52" s="78">
        <f>'SO-01 - Architektonicko-s...'!$F$30</f>
        <v>0</v>
      </c>
      <c r="BA52" s="78">
        <f>'SO-01 - Architektonicko-s...'!$F$31</f>
        <v>0</v>
      </c>
      <c r="BB52" s="78">
        <f>'SO-01 - Architektonicko-s...'!$F$32</f>
        <v>0</v>
      </c>
      <c r="BC52" s="78">
        <f>'SO-01 - Architektonicko-s...'!$F$33</f>
        <v>0</v>
      </c>
      <c r="BD52" s="80">
        <f>'SO-01 - Architektonicko-s...'!$F$34</f>
        <v>0</v>
      </c>
      <c r="BT52" s="72" t="s">
        <v>20</v>
      </c>
      <c r="BV52" s="72" t="s">
        <v>74</v>
      </c>
      <c r="BW52" s="72" t="s">
        <v>79</v>
      </c>
      <c r="BX52" s="72" t="s">
        <v>4</v>
      </c>
      <c r="CM52" s="72" t="s">
        <v>80</v>
      </c>
    </row>
    <row r="53" spans="2:44" s="6" customFormat="1" ht="30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-01 - Architektonicko-s...'!C2" tooltip="SO-01 - Architektonicko-s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7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33203125" style="2" customWidth="1"/>
    <col min="4" max="4" width="4.66015625" style="2" customWidth="1"/>
    <col min="5" max="5" width="18.33203125" style="2" customWidth="1"/>
    <col min="6" max="6" width="97.16015625" style="2" customWidth="1"/>
    <col min="7" max="7" width="9.16015625" style="2" customWidth="1"/>
    <col min="8" max="8" width="12" style="2" customWidth="1"/>
    <col min="9" max="9" width="13.66015625" style="2" customWidth="1"/>
    <col min="10" max="10" width="25.16015625" style="2" customWidth="1"/>
    <col min="11" max="11" width="16.66015625" style="2" customWidth="1"/>
    <col min="12" max="12" width="11.16015625" style="1" customWidth="1"/>
    <col min="13" max="18" width="11.16015625" style="2" hidden="1" customWidth="1"/>
    <col min="19" max="19" width="8.66015625" style="2" hidden="1" customWidth="1"/>
    <col min="20" max="20" width="31.83203125" style="2" hidden="1" customWidth="1"/>
    <col min="21" max="21" width="17.66015625" style="2" hidden="1" customWidth="1"/>
    <col min="22" max="22" width="13.16015625" style="2" customWidth="1"/>
    <col min="23" max="23" width="17.6601562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66015625" style="2" customWidth="1"/>
    <col min="29" max="29" width="11.83203125" style="2" customWidth="1"/>
    <col min="30" max="30" width="16.16015625" style="2" customWidth="1"/>
    <col min="31" max="31" width="17.66015625" style="2" customWidth="1"/>
    <col min="32" max="43" width="11.16015625" style="1" customWidth="1"/>
    <col min="44" max="65" width="11.16015625" style="2" hidden="1" customWidth="1"/>
    <col min="66" max="16384" width="11.16015625" style="1" customWidth="1"/>
  </cols>
  <sheetData>
    <row r="1" spans="1:256" s="3" customFormat="1" ht="22.5" customHeight="1">
      <c r="A1" s="5"/>
      <c r="B1" s="205"/>
      <c r="C1" s="205"/>
      <c r="D1" s="204" t="s">
        <v>1</v>
      </c>
      <c r="E1" s="205"/>
      <c r="F1" s="206" t="s">
        <v>833</v>
      </c>
      <c r="G1" s="324" t="s">
        <v>834</v>
      </c>
      <c r="H1" s="324"/>
      <c r="I1" s="205"/>
      <c r="J1" s="206" t="s">
        <v>835</v>
      </c>
      <c r="K1" s="204" t="s">
        <v>81</v>
      </c>
      <c r="L1" s="206" t="s">
        <v>836</v>
      </c>
      <c r="M1" s="206"/>
      <c r="N1" s="206"/>
      <c r="O1" s="206"/>
      <c r="P1" s="206"/>
      <c r="Q1" s="206"/>
      <c r="R1" s="206"/>
      <c r="S1" s="206"/>
      <c r="T1" s="206"/>
      <c r="U1" s="202"/>
      <c r="V1" s="20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6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1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82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325" t="str">
        <f>'Rekapitulace stavby'!$K$6</f>
        <v>Zateplení obvodového pláště koleje Bolevecká, Plzeň</v>
      </c>
      <c r="F7" s="316"/>
      <c r="G7" s="316"/>
      <c r="H7" s="316"/>
      <c r="J7" s="11"/>
      <c r="K7" s="13"/>
    </row>
    <row r="8" spans="2:11" s="6" customFormat="1" ht="13.5" customHeight="1">
      <c r="B8" s="82"/>
      <c r="C8" s="83"/>
      <c r="D8" s="19" t="s">
        <v>83</v>
      </c>
      <c r="E8" s="83"/>
      <c r="F8" s="83"/>
      <c r="G8" s="83"/>
      <c r="H8" s="83"/>
      <c r="J8" s="83"/>
      <c r="K8" s="84"/>
    </row>
    <row r="9" spans="2:11" s="6" customFormat="1" ht="37.5" customHeight="1">
      <c r="B9" s="82"/>
      <c r="C9" s="83"/>
      <c r="D9" s="83"/>
      <c r="E9" s="301" t="s">
        <v>84</v>
      </c>
      <c r="F9" s="323"/>
      <c r="G9" s="323"/>
      <c r="H9" s="323"/>
      <c r="J9" s="83"/>
      <c r="K9" s="84"/>
    </row>
    <row r="10" spans="2:11" s="6" customFormat="1" ht="12" customHeight="1">
      <c r="B10" s="82"/>
      <c r="C10" s="83"/>
      <c r="D10" s="83"/>
      <c r="E10" s="83"/>
      <c r="F10" s="83"/>
      <c r="G10" s="83"/>
      <c r="H10" s="83"/>
      <c r="J10" s="83"/>
      <c r="K10" s="84"/>
    </row>
    <row r="11" spans="2:11" s="6" customFormat="1" ht="15" customHeight="1">
      <c r="B11" s="82"/>
      <c r="C11" s="83"/>
      <c r="D11" s="19" t="s">
        <v>18</v>
      </c>
      <c r="E11" s="83"/>
      <c r="F11" s="17"/>
      <c r="G11" s="83"/>
      <c r="H11" s="83"/>
      <c r="I11" s="85" t="s">
        <v>19</v>
      </c>
      <c r="J11" s="17"/>
      <c r="K11" s="84"/>
    </row>
    <row r="12" spans="2:11" s="6" customFormat="1" ht="15" customHeight="1">
      <c r="B12" s="82"/>
      <c r="C12" s="83"/>
      <c r="D12" s="19" t="s">
        <v>21</v>
      </c>
      <c r="E12" s="83"/>
      <c r="F12" s="17" t="s">
        <v>22</v>
      </c>
      <c r="G12" s="83"/>
      <c r="H12" s="83"/>
      <c r="I12" s="85" t="s">
        <v>23</v>
      </c>
      <c r="J12" s="52" t="str">
        <f>'Rekapitulace stavby'!$AN$8</f>
        <v>28.07.2015</v>
      </c>
      <c r="K12" s="84"/>
    </row>
    <row r="13" spans="2:11" s="6" customFormat="1" ht="11.25" customHeight="1">
      <c r="B13" s="82"/>
      <c r="C13" s="83"/>
      <c r="D13" s="83"/>
      <c r="E13" s="83"/>
      <c r="F13" s="83"/>
      <c r="G13" s="83"/>
      <c r="H13" s="83"/>
      <c r="J13" s="83"/>
      <c r="K13" s="84"/>
    </row>
    <row r="14" spans="2:11" s="6" customFormat="1" ht="15" customHeight="1">
      <c r="B14" s="82"/>
      <c r="C14" s="83"/>
      <c r="D14" s="19" t="s">
        <v>27</v>
      </c>
      <c r="E14" s="83"/>
      <c r="F14" s="83"/>
      <c r="G14" s="83"/>
      <c r="H14" s="83"/>
      <c r="I14" s="85" t="s">
        <v>28</v>
      </c>
      <c r="J14" s="17"/>
      <c r="K14" s="84"/>
    </row>
    <row r="15" spans="2:11" s="6" customFormat="1" ht="18" customHeight="1">
      <c r="B15" s="82"/>
      <c r="C15" s="83"/>
      <c r="D15" s="83"/>
      <c r="E15" s="17" t="s">
        <v>29</v>
      </c>
      <c r="F15" s="83"/>
      <c r="G15" s="83"/>
      <c r="H15" s="83"/>
      <c r="I15" s="85" t="s">
        <v>30</v>
      </c>
      <c r="J15" s="17"/>
      <c r="K15" s="84"/>
    </row>
    <row r="16" spans="2:11" s="6" customFormat="1" ht="7.5" customHeight="1">
      <c r="B16" s="82"/>
      <c r="C16" s="83"/>
      <c r="D16" s="83"/>
      <c r="E16" s="83"/>
      <c r="F16" s="83"/>
      <c r="G16" s="83"/>
      <c r="H16" s="83"/>
      <c r="J16" s="83"/>
      <c r="K16" s="84"/>
    </row>
    <row r="17" spans="2:11" s="6" customFormat="1" ht="15" customHeight="1">
      <c r="B17" s="82"/>
      <c r="C17" s="83"/>
      <c r="D17" s="19" t="s">
        <v>31</v>
      </c>
      <c r="E17" s="83"/>
      <c r="F17" s="83"/>
      <c r="G17" s="83"/>
      <c r="H17" s="83"/>
      <c r="I17" s="85" t="s">
        <v>28</v>
      </c>
      <c r="J17" s="17">
        <f>IF('Rekapitulace stavby'!$AN$13="Vyplň údaj","",IF('Rekapitulace stavby'!$AN$13="","",'Rekapitulace stavby'!$AN$13))</f>
      </c>
      <c r="K17" s="84"/>
    </row>
    <row r="18" spans="2:11" s="6" customFormat="1" ht="18" customHeight="1">
      <c r="B18" s="82"/>
      <c r="C18" s="83"/>
      <c r="D18" s="83"/>
      <c r="E18" s="17">
        <f>IF('Rekapitulace stavby'!$E$14="Vyplň údaj","",IF('Rekapitulace stavby'!$E$14="","",'Rekapitulace stavby'!$E$14))</f>
      </c>
      <c r="F18" s="83"/>
      <c r="G18" s="83"/>
      <c r="H18" s="83"/>
      <c r="I18" s="85" t="s">
        <v>30</v>
      </c>
      <c r="J18" s="17">
        <f>IF('Rekapitulace stavby'!$AN$14="Vyplň údaj","",IF('Rekapitulace stavby'!$AN$14="","",'Rekapitulace stavby'!$AN$14))</f>
      </c>
      <c r="K18" s="84"/>
    </row>
    <row r="19" spans="2:11" s="6" customFormat="1" ht="7.5" customHeight="1">
      <c r="B19" s="82"/>
      <c r="C19" s="83"/>
      <c r="D19" s="83"/>
      <c r="E19" s="83"/>
      <c r="F19" s="83"/>
      <c r="G19" s="83"/>
      <c r="H19" s="83"/>
      <c r="J19" s="83"/>
      <c r="K19" s="84"/>
    </row>
    <row r="20" spans="2:11" s="6" customFormat="1" ht="15" customHeight="1">
      <c r="B20" s="82"/>
      <c r="C20" s="83"/>
      <c r="D20" s="19" t="s">
        <v>33</v>
      </c>
      <c r="E20" s="83"/>
      <c r="F20" s="83"/>
      <c r="G20" s="83"/>
      <c r="H20" s="83"/>
      <c r="I20" s="85" t="s">
        <v>28</v>
      </c>
      <c r="J20" s="17"/>
      <c r="K20" s="84"/>
    </row>
    <row r="21" spans="2:11" s="6" customFormat="1" ht="18" customHeight="1">
      <c r="B21" s="82"/>
      <c r="C21" s="83"/>
      <c r="D21" s="83"/>
      <c r="E21" s="17" t="s">
        <v>34</v>
      </c>
      <c r="F21" s="83"/>
      <c r="G21" s="83"/>
      <c r="H21" s="83"/>
      <c r="I21" s="85" t="s">
        <v>30</v>
      </c>
      <c r="J21" s="17"/>
      <c r="K21" s="84"/>
    </row>
    <row r="22" spans="2:11" s="6" customFormat="1" ht="7.5" customHeight="1">
      <c r="B22" s="82"/>
      <c r="C22" s="83"/>
      <c r="D22" s="83"/>
      <c r="E22" s="83"/>
      <c r="F22" s="83"/>
      <c r="G22" s="83"/>
      <c r="H22" s="83"/>
      <c r="J22" s="83"/>
      <c r="K22" s="84"/>
    </row>
    <row r="23" spans="2:11" s="6" customFormat="1" ht="15" customHeight="1">
      <c r="B23" s="82"/>
      <c r="C23" s="83"/>
      <c r="D23" s="19" t="s">
        <v>36</v>
      </c>
      <c r="E23" s="83"/>
      <c r="F23" s="83"/>
      <c r="G23" s="83"/>
      <c r="H23" s="83"/>
      <c r="J23" s="83"/>
      <c r="K23" s="84"/>
    </row>
    <row r="24" spans="2:11" s="86" customFormat="1" ht="218.25" customHeight="1">
      <c r="B24" s="87"/>
      <c r="C24" s="88"/>
      <c r="D24" s="88"/>
      <c r="E24" s="319" t="s">
        <v>37</v>
      </c>
      <c r="F24" s="326"/>
      <c r="G24" s="326"/>
      <c r="H24" s="326"/>
      <c r="J24" s="88"/>
      <c r="K24" s="89"/>
    </row>
    <row r="25" spans="2:11" s="6" customFormat="1" ht="7.5" customHeight="1">
      <c r="B25" s="82"/>
      <c r="C25" s="83"/>
      <c r="D25" s="83"/>
      <c r="E25" s="83"/>
      <c r="F25" s="83"/>
      <c r="G25" s="83"/>
      <c r="H25" s="83"/>
      <c r="J25" s="83"/>
      <c r="K25" s="84"/>
    </row>
    <row r="26" spans="2:11" s="6" customFormat="1" ht="7.5" customHeight="1">
      <c r="B26" s="82"/>
      <c r="C26" s="83"/>
      <c r="D26" s="90"/>
      <c r="E26" s="90"/>
      <c r="F26" s="90"/>
      <c r="G26" s="90"/>
      <c r="H26" s="90"/>
      <c r="I26" s="91"/>
      <c r="J26" s="90"/>
      <c r="K26" s="92"/>
    </row>
    <row r="27" spans="2:11" s="6" customFormat="1" ht="26.25" customHeight="1">
      <c r="B27" s="82"/>
      <c r="C27" s="83"/>
      <c r="D27" s="93" t="s">
        <v>38</v>
      </c>
      <c r="E27" s="83"/>
      <c r="F27" s="83"/>
      <c r="G27" s="83"/>
      <c r="H27" s="83"/>
      <c r="J27" s="65">
        <f>ROUND($J$92,2)</f>
        <v>0</v>
      </c>
      <c r="K27" s="84"/>
    </row>
    <row r="28" spans="2:11" s="6" customFormat="1" ht="7.5" customHeight="1">
      <c r="B28" s="82"/>
      <c r="C28" s="83"/>
      <c r="D28" s="90"/>
      <c r="E28" s="90"/>
      <c r="F28" s="90"/>
      <c r="G28" s="90"/>
      <c r="H28" s="90"/>
      <c r="I28" s="91"/>
      <c r="J28" s="90"/>
      <c r="K28" s="92"/>
    </row>
    <row r="29" spans="2:11" s="6" customFormat="1" ht="15" customHeight="1">
      <c r="B29" s="82"/>
      <c r="C29" s="83"/>
      <c r="D29" s="83"/>
      <c r="E29" s="83"/>
      <c r="F29" s="28" t="s">
        <v>40</v>
      </c>
      <c r="G29" s="83"/>
      <c r="H29" s="83"/>
      <c r="I29" s="94" t="s">
        <v>39</v>
      </c>
      <c r="J29" s="28" t="s">
        <v>41</v>
      </c>
      <c r="K29" s="84"/>
    </row>
    <row r="30" spans="2:11" s="6" customFormat="1" ht="15" customHeight="1">
      <c r="B30" s="82"/>
      <c r="C30" s="83"/>
      <c r="D30" s="30" t="s">
        <v>42</v>
      </c>
      <c r="E30" s="30" t="s">
        <v>43</v>
      </c>
      <c r="F30" s="95">
        <f>ROUND(SUM($BE$92:$BE$595),2)</f>
        <v>0</v>
      </c>
      <c r="G30" s="83"/>
      <c r="H30" s="83"/>
      <c r="I30" s="96">
        <v>0.21</v>
      </c>
      <c r="J30" s="95">
        <f>ROUND(SUM($BE$92:$BE$595)*$I$30,2)</f>
        <v>0</v>
      </c>
      <c r="K30" s="84"/>
    </row>
    <row r="31" spans="2:11" s="6" customFormat="1" ht="15" customHeight="1">
      <c r="B31" s="82"/>
      <c r="C31" s="83"/>
      <c r="D31" s="83"/>
      <c r="E31" s="30" t="s">
        <v>44</v>
      </c>
      <c r="F31" s="95">
        <f>ROUND(SUM($BF$92:$BF$595),2)</f>
        <v>0</v>
      </c>
      <c r="G31" s="83"/>
      <c r="H31" s="83"/>
      <c r="I31" s="96">
        <v>0.15</v>
      </c>
      <c r="J31" s="95">
        <f>ROUND(SUM($BF$92:$BF$595)*$I$31,2)</f>
        <v>0</v>
      </c>
      <c r="K31" s="84"/>
    </row>
    <row r="32" spans="2:11" s="6" customFormat="1" ht="15" customHeight="1" hidden="1">
      <c r="B32" s="82"/>
      <c r="C32" s="83"/>
      <c r="D32" s="83"/>
      <c r="E32" s="30" t="s">
        <v>45</v>
      </c>
      <c r="F32" s="95">
        <f>ROUND(SUM($BG$92:$BG$595),2)</f>
        <v>0</v>
      </c>
      <c r="G32" s="83"/>
      <c r="H32" s="83"/>
      <c r="I32" s="96">
        <v>0.21</v>
      </c>
      <c r="J32" s="95">
        <v>0</v>
      </c>
      <c r="K32" s="84"/>
    </row>
    <row r="33" spans="2:11" s="6" customFormat="1" ht="15" customHeight="1" hidden="1">
      <c r="B33" s="82"/>
      <c r="C33" s="83"/>
      <c r="D33" s="83"/>
      <c r="E33" s="30" t="s">
        <v>46</v>
      </c>
      <c r="F33" s="95">
        <f>ROUND(SUM($BH$92:$BH$595),2)</f>
        <v>0</v>
      </c>
      <c r="G33" s="83"/>
      <c r="H33" s="83"/>
      <c r="I33" s="96">
        <v>0.15</v>
      </c>
      <c r="J33" s="95">
        <v>0</v>
      </c>
      <c r="K33" s="84"/>
    </row>
    <row r="34" spans="2:11" s="6" customFormat="1" ht="15" customHeight="1" hidden="1">
      <c r="B34" s="82"/>
      <c r="C34" s="83"/>
      <c r="D34" s="83"/>
      <c r="E34" s="30" t="s">
        <v>47</v>
      </c>
      <c r="F34" s="95">
        <f>ROUND(SUM($BI$92:$BI$595),2)</f>
        <v>0</v>
      </c>
      <c r="G34" s="83"/>
      <c r="H34" s="83"/>
      <c r="I34" s="96">
        <v>0</v>
      </c>
      <c r="J34" s="95">
        <v>0</v>
      </c>
      <c r="K34" s="84"/>
    </row>
    <row r="35" spans="2:11" s="6" customFormat="1" ht="7.5" customHeight="1">
      <c r="B35" s="82"/>
      <c r="C35" s="83"/>
      <c r="D35" s="83"/>
      <c r="E35" s="83"/>
      <c r="F35" s="83"/>
      <c r="G35" s="83"/>
      <c r="H35" s="83"/>
      <c r="J35" s="83"/>
      <c r="K35" s="84"/>
    </row>
    <row r="36" spans="2:11" s="6" customFormat="1" ht="26.25" customHeight="1">
      <c r="B36" s="82"/>
      <c r="C36" s="97"/>
      <c r="D36" s="33" t="s">
        <v>48</v>
      </c>
      <c r="E36" s="98"/>
      <c r="F36" s="98"/>
      <c r="G36" s="99" t="s">
        <v>49</v>
      </c>
      <c r="H36" s="35" t="s">
        <v>50</v>
      </c>
      <c r="I36" s="100"/>
      <c r="J36" s="36">
        <f>ROUND(SUM($J$27:$J$34),2)</f>
        <v>0</v>
      </c>
      <c r="K36" s="101"/>
    </row>
    <row r="37" spans="2:11" s="6" customFormat="1" ht="15" customHeight="1">
      <c r="B37" s="102"/>
      <c r="C37" s="103"/>
      <c r="D37" s="103"/>
      <c r="E37" s="103"/>
      <c r="F37" s="103"/>
      <c r="G37" s="103"/>
      <c r="H37" s="103"/>
      <c r="I37" s="104"/>
      <c r="J37" s="103"/>
      <c r="K37" s="105"/>
    </row>
    <row r="41" spans="2:11" s="6" customFormat="1" ht="7.5" customHeight="1">
      <c r="B41" s="106"/>
      <c r="C41" s="107"/>
      <c r="D41" s="107"/>
      <c r="E41" s="107"/>
      <c r="F41" s="107"/>
      <c r="G41" s="107"/>
      <c r="H41" s="107"/>
      <c r="I41" s="107"/>
      <c r="J41" s="107"/>
      <c r="K41" s="108"/>
    </row>
    <row r="42" spans="2:11" s="6" customFormat="1" ht="37.5" customHeight="1">
      <c r="B42" s="82"/>
      <c r="C42" s="12" t="s">
        <v>85</v>
      </c>
      <c r="D42" s="83"/>
      <c r="E42" s="83"/>
      <c r="F42" s="83"/>
      <c r="G42" s="83"/>
      <c r="H42" s="83"/>
      <c r="J42" s="83"/>
      <c r="K42" s="84"/>
    </row>
    <row r="43" spans="2:11" s="6" customFormat="1" ht="7.5" customHeight="1">
      <c r="B43" s="82"/>
      <c r="C43" s="83"/>
      <c r="D43" s="83"/>
      <c r="E43" s="83"/>
      <c r="F43" s="83"/>
      <c r="G43" s="83"/>
      <c r="H43" s="83"/>
      <c r="J43" s="83"/>
      <c r="K43" s="84"/>
    </row>
    <row r="44" spans="2:11" s="6" customFormat="1" ht="15" customHeight="1">
      <c r="B44" s="82"/>
      <c r="C44" s="19" t="s">
        <v>15</v>
      </c>
      <c r="D44" s="83"/>
      <c r="E44" s="83"/>
      <c r="F44" s="83"/>
      <c r="G44" s="83"/>
      <c r="H44" s="83"/>
      <c r="J44" s="83"/>
      <c r="K44" s="84"/>
    </row>
    <row r="45" spans="2:11" s="6" customFormat="1" ht="14.25" customHeight="1">
      <c r="B45" s="82"/>
      <c r="C45" s="83"/>
      <c r="D45" s="83"/>
      <c r="E45" s="325" t="str">
        <f>$E$7</f>
        <v>Zateplení obvodového pláště koleje Bolevecká, Plzeň</v>
      </c>
      <c r="F45" s="323"/>
      <c r="G45" s="323"/>
      <c r="H45" s="323"/>
      <c r="J45" s="83"/>
      <c r="K45" s="84"/>
    </row>
    <row r="46" spans="2:11" s="6" customFormat="1" ht="15" customHeight="1">
      <c r="B46" s="82"/>
      <c r="C46" s="19" t="s">
        <v>83</v>
      </c>
      <c r="D46" s="83"/>
      <c r="E46" s="83"/>
      <c r="F46" s="83"/>
      <c r="G46" s="83"/>
      <c r="H46" s="83"/>
      <c r="J46" s="83"/>
      <c r="K46" s="84"/>
    </row>
    <row r="47" spans="2:11" s="6" customFormat="1" ht="18" customHeight="1">
      <c r="B47" s="82"/>
      <c r="C47" s="83"/>
      <c r="D47" s="83"/>
      <c r="E47" s="301" t="str">
        <f>$E$9</f>
        <v>SO-01 - Architektonicko-stavební řešení</v>
      </c>
      <c r="F47" s="323"/>
      <c r="G47" s="323"/>
      <c r="H47" s="323"/>
      <c r="J47" s="83"/>
      <c r="K47" s="84"/>
    </row>
    <row r="48" spans="2:11" s="6" customFormat="1" ht="7.5" customHeight="1">
      <c r="B48" s="82"/>
      <c r="C48" s="83"/>
      <c r="D48" s="83"/>
      <c r="E48" s="83"/>
      <c r="F48" s="83"/>
      <c r="G48" s="83"/>
      <c r="H48" s="83"/>
      <c r="J48" s="83"/>
      <c r="K48" s="84"/>
    </row>
    <row r="49" spans="2:11" s="6" customFormat="1" ht="18" customHeight="1">
      <c r="B49" s="82"/>
      <c r="C49" s="19" t="s">
        <v>21</v>
      </c>
      <c r="D49" s="83"/>
      <c r="E49" s="83"/>
      <c r="F49" s="17" t="str">
        <f>$F$12</f>
        <v>Bolevecká 34, Plzeň</v>
      </c>
      <c r="G49" s="83"/>
      <c r="H49" s="83"/>
      <c r="I49" s="85" t="s">
        <v>23</v>
      </c>
      <c r="J49" s="52" t="str">
        <f>IF($J$12="","",$J$12)</f>
        <v>28.07.2015</v>
      </c>
      <c r="K49" s="84"/>
    </row>
    <row r="50" spans="2:11" s="6" customFormat="1" ht="7.5" customHeight="1">
      <c r="B50" s="82"/>
      <c r="C50" s="83"/>
      <c r="D50" s="83"/>
      <c r="E50" s="83"/>
      <c r="F50" s="83"/>
      <c r="G50" s="83"/>
      <c r="H50" s="83"/>
      <c r="J50" s="83"/>
      <c r="K50" s="84"/>
    </row>
    <row r="51" spans="2:11" s="6" customFormat="1" ht="13.5" customHeight="1">
      <c r="B51" s="82"/>
      <c r="C51" s="19" t="s">
        <v>27</v>
      </c>
      <c r="D51" s="83"/>
      <c r="E51" s="83"/>
      <c r="F51" s="17" t="str">
        <f>$E$15</f>
        <v>Univerzita Karlova v Praze, Koleje a menzy</v>
      </c>
      <c r="G51" s="83"/>
      <c r="H51" s="83"/>
      <c r="I51" s="85" t="s">
        <v>33</v>
      </c>
      <c r="J51" s="17" t="str">
        <f>$E$21</f>
        <v>MILOTA Kladno, spol. s r.o.</v>
      </c>
      <c r="K51" s="84"/>
    </row>
    <row r="52" spans="2:11" s="6" customFormat="1" ht="15" customHeight="1">
      <c r="B52" s="82"/>
      <c r="C52" s="19" t="s">
        <v>31</v>
      </c>
      <c r="D52" s="83"/>
      <c r="E52" s="83"/>
      <c r="F52" s="17">
        <f>IF($E$18="","",$E$18)</f>
      </c>
      <c r="G52" s="83"/>
      <c r="H52" s="83"/>
      <c r="J52" s="83"/>
      <c r="K52" s="84"/>
    </row>
    <row r="53" spans="2:11" s="6" customFormat="1" ht="11.25" customHeight="1">
      <c r="B53" s="82"/>
      <c r="C53" s="83"/>
      <c r="D53" s="83"/>
      <c r="E53" s="83"/>
      <c r="F53" s="83"/>
      <c r="G53" s="83"/>
      <c r="H53" s="83"/>
      <c r="J53" s="83"/>
      <c r="K53" s="84"/>
    </row>
    <row r="54" spans="2:11" s="6" customFormat="1" ht="30" customHeight="1">
      <c r="B54" s="82"/>
      <c r="C54" s="109" t="s">
        <v>86</v>
      </c>
      <c r="D54" s="97"/>
      <c r="E54" s="97"/>
      <c r="F54" s="97"/>
      <c r="G54" s="97"/>
      <c r="H54" s="97"/>
      <c r="I54" s="110"/>
      <c r="J54" s="111" t="s">
        <v>87</v>
      </c>
      <c r="K54" s="112"/>
    </row>
    <row r="55" spans="2:11" s="6" customFormat="1" ht="11.25" customHeight="1">
      <c r="B55" s="82"/>
      <c r="C55" s="83"/>
      <c r="D55" s="83"/>
      <c r="E55" s="83"/>
      <c r="F55" s="83"/>
      <c r="G55" s="83"/>
      <c r="H55" s="83"/>
      <c r="J55" s="83"/>
      <c r="K55" s="84"/>
    </row>
    <row r="56" spans="2:47" s="6" customFormat="1" ht="30" customHeight="1">
      <c r="B56" s="82"/>
      <c r="C56" s="64" t="s">
        <v>88</v>
      </c>
      <c r="D56" s="83"/>
      <c r="E56" s="83"/>
      <c r="F56" s="83"/>
      <c r="G56" s="83"/>
      <c r="H56" s="83"/>
      <c r="J56" s="65">
        <f>ROUND($J$92,2)</f>
        <v>0</v>
      </c>
      <c r="K56" s="84"/>
      <c r="AU56" s="6" t="s">
        <v>89</v>
      </c>
    </row>
    <row r="57" spans="2:11" s="71" customFormat="1" ht="25.5" customHeight="1">
      <c r="B57" s="113"/>
      <c r="C57" s="114"/>
      <c r="D57" s="115" t="s">
        <v>90</v>
      </c>
      <c r="E57" s="115"/>
      <c r="F57" s="115"/>
      <c r="G57" s="115"/>
      <c r="H57" s="115"/>
      <c r="I57" s="116"/>
      <c r="J57" s="117">
        <f>ROUND($J$93,2)</f>
        <v>0</v>
      </c>
      <c r="K57" s="118"/>
    </row>
    <row r="58" spans="2:11" s="119" customFormat="1" ht="20.25" customHeight="1">
      <c r="B58" s="120"/>
      <c r="C58" s="121"/>
      <c r="D58" s="122" t="s">
        <v>91</v>
      </c>
      <c r="E58" s="122"/>
      <c r="F58" s="122"/>
      <c r="G58" s="122"/>
      <c r="H58" s="122"/>
      <c r="I58" s="123"/>
      <c r="J58" s="124">
        <f>ROUND($J$94,2)</f>
        <v>0</v>
      </c>
      <c r="K58" s="125"/>
    </row>
    <row r="59" spans="2:11" s="119" customFormat="1" ht="20.25" customHeight="1">
      <c r="B59" s="120"/>
      <c r="C59" s="121"/>
      <c r="D59" s="122" t="s">
        <v>92</v>
      </c>
      <c r="E59" s="122"/>
      <c r="F59" s="122"/>
      <c r="G59" s="122"/>
      <c r="H59" s="122"/>
      <c r="I59" s="123"/>
      <c r="J59" s="124">
        <f>ROUND($J$112,2)</f>
        <v>0</v>
      </c>
      <c r="K59" s="125"/>
    </row>
    <row r="60" spans="2:11" s="119" customFormat="1" ht="20.25" customHeight="1">
      <c r="B60" s="120"/>
      <c r="C60" s="121"/>
      <c r="D60" s="122" t="s">
        <v>93</v>
      </c>
      <c r="E60" s="122"/>
      <c r="F60" s="122"/>
      <c r="G60" s="122"/>
      <c r="H60" s="122"/>
      <c r="I60" s="123"/>
      <c r="J60" s="124">
        <f>ROUND($J$293,2)</f>
        <v>0</v>
      </c>
      <c r="K60" s="125"/>
    </row>
    <row r="61" spans="2:11" s="119" customFormat="1" ht="20.25" customHeight="1">
      <c r="B61" s="120"/>
      <c r="C61" s="121"/>
      <c r="D61" s="122" t="s">
        <v>94</v>
      </c>
      <c r="E61" s="122"/>
      <c r="F61" s="122"/>
      <c r="G61" s="122"/>
      <c r="H61" s="122"/>
      <c r="I61" s="123"/>
      <c r="J61" s="124">
        <f>ROUND($J$343,2)</f>
        <v>0</v>
      </c>
      <c r="K61" s="125"/>
    </row>
    <row r="62" spans="2:11" s="119" customFormat="1" ht="20.25" customHeight="1">
      <c r="B62" s="120"/>
      <c r="C62" s="121"/>
      <c r="D62" s="122" t="s">
        <v>95</v>
      </c>
      <c r="E62" s="122"/>
      <c r="F62" s="122"/>
      <c r="G62" s="122"/>
      <c r="H62" s="122"/>
      <c r="I62" s="123"/>
      <c r="J62" s="124">
        <f>ROUND($J$357,2)</f>
        <v>0</v>
      </c>
      <c r="K62" s="125"/>
    </row>
    <row r="63" spans="2:11" s="71" customFormat="1" ht="25.5" customHeight="1">
      <c r="B63" s="113"/>
      <c r="C63" s="114"/>
      <c r="D63" s="115" t="s">
        <v>96</v>
      </c>
      <c r="E63" s="115"/>
      <c r="F63" s="115"/>
      <c r="G63" s="115"/>
      <c r="H63" s="115"/>
      <c r="I63" s="116"/>
      <c r="J63" s="117">
        <f>ROUND($J$361,2)</f>
        <v>0</v>
      </c>
      <c r="K63" s="118"/>
    </row>
    <row r="64" spans="2:11" s="119" customFormat="1" ht="20.25" customHeight="1">
      <c r="B64" s="120"/>
      <c r="C64" s="121"/>
      <c r="D64" s="122" t="s">
        <v>97</v>
      </c>
      <c r="E64" s="122"/>
      <c r="F64" s="122"/>
      <c r="G64" s="122"/>
      <c r="H64" s="122"/>
      <c r="I64" s="123"/>
      <c r="J64" s="124">
        <f>ROUND($J$362,2)</f>
        <v>0</v>
      </c>
      <c r="K64" s="125"/>
    </row>
    <row r="65" spans="2:11" s="119" customFormat="1" ht="20.25" customHeight="1">
      <c r="B65" s="120"/>
      <c r="C65" s="121"/>
      <c r="D65" s="122" t="s">
        <v>98</v>
      </c>
      <c r="E65" s="122"/>
      <c r="F65" s="122"/>
      <c r="G65" s="122"/>
      <c r="H65" s="122"/>
      <c r="I65" s="123"/>
      <c r="J65" s="124">
        <f>ROUND($J$410,2)</f>
        <v>0</v>
      </c>
      <c r="K65" s="125"/>
    </row>
    <row r="66" spans="2:11" s="119" customFormat="1" ht="20.25" customHeight="1">
      <c r="B66" s="120"/>
      <c r="C66" s="121"/>
      <c r="D66" s="122" t="s">
        <v>99</v>
      </c>
      <c r="E66" s="122"/>
      <c r="F66" s="122"/>
      <c r="G66" s="122"/>
      <c r="H66" s="122"/>
      <c r="I66" s="123"/>
      <c r="J66" s="124">
        <f>ROUND($J$438,2)</f>
        <v>0</v>
      </c>
      <c r="K66" s="125"/>
    </row>
    <row r="67" spans="2:11" s="119" customFormat="1" ht="20.25" customHeight="1">
      <c r="B67" s="120"/>
      <c r="C67" s="121"/>
      <c r="D67" s="122" t="s">
        <v>100</v>
      </c>
      <c r="E67" s="122"/>
      <c r="F67" s="122"/>
      <c r="G67" s="122"/>
      <c r="H67" s="122"/>
      <c r="I67" s="123"/>
      <c r="J67" s="124">
        <f>ROUND($J$459,2)</f>
        <v>0</v>
      </c>
      <c r="K67" s="125"/>
    </row>
    <row r="68" spans="2:11" s="119" customFormat="1" ht="20.25" customHeight="1">
      <c r="B68" s="120"/>
      <c r="C68" s="121"/>
      <c r="D68" s="122" t="s">
        <v>101</v>
      </c>
      <c r="E68" s="122"/>
      <c r="F68" s="122"/>
      <c r="G68" s="122"/>
      <c r="H68" s="122"/>
      <c r="I68" s="123"/>
      <c r="J68" s="124">
        <f>ROUND($J$468,2)</f>
        <v>0</v>
      </c>
      <c r="K68" s="125"/>
    </row>
    <row r="69" spans="2:11" s="119" customFormat="1" ht="20.25" customHeight="1">
      <c r="B69" s="120"/>
      <c r="C69" s="121"/>
      <c r="D69" s="122" t="s">
        <v>102</v>
      </c>
      <c r="E69" s="122"/>
      <c r="F69" s="122"/>
      <c r="G69" s="122"/>
      <c r="H69" s="122"/>
      <c r="I69" s="123"/>
      <c r="J69" s="124">
        <f>ROUND($J$514,2)</f>
        <v>0</v>
      </c>
      <c r="K69" s="125"/>
    </row>
    <row r="70" spans="2:11" s="119" customFormat="1" ht="20.25" customHeight="1">
      <c r="B70" s="120"/>
      <c r="C70" s="121"/>
      <c r="D70" s="122" t="s">
        <v>103</v>
      </c>
      <c r="E70" s="122"/>
      <c r="F70" s="122"/>
      <c r="G70" s="122"/>
      <c r="H70" s="122"/>
      <c r="I70" s="123"/>
      <c r="J70" s="124">
        <f>ROUND($J$554,2)</f>
        <v>0</v>
      </c>
      <c r="K70" s="125"/>
    </row>
    <row r="71" spans="2:11" s="71" customFormat="1" ht="25.5" customHeight="1">
      <c r="B71" s="113"/>
      <c r="C71" s="114"/>
      <c r="D71" s="115" t="s">
        <v>104</v>
      </c>
      <c r="E71" s="115"/>
      <c r="F71" s="115"/>
      <c r="G71" s="115"/>
      <c r="H71" s="115"/>
      <c r="I71" s="116"/>
      <c r="J71" s="117">
        <f>ROUND($J$585,2)</f>
        <v>0</v>
      </c>
      <c r="K71" s="118"/>
    </row>
    <row r="72" spans="2:11" s="119" customFormat="1" ht="20.25" customHeight="1">
      <c r="B72" s="120"/>
      <c r="C72" s="121"/>
      <c r="D72" s="122" t="s">
        <v>105</v>
      </c>
      <c r="E72" s="122"/>
      <c r="F72" s="122"/>
      <c r="G72" s="122"/>
      <c r="H72" s="122"/>
      <c r="I72" s="123"/>
      <c r="J72" s="124">
        <f>ROUND($J$586,2)</f>
        <v>0</v>
      </c>
      <c r="K72" s="125"/>
    </row>
    <row r="73" spans="2:11" s="6" customFormat="1" ht="22.5" customHeight="1">
      <c r="B73" s="82"/>
      <c r="C73" s="83"/>
      <c r="D73" s="83"/>
      <c r="E73" s="83"/>
      <c r="F73" s="83"/>
      <c r="G73" s="83"/>
      <c r="H73" s="83"/>
      <c r="J73" s="83"/>
      <c r="K73" s="84"/>
    </row>
    <row r="74" spans="2:11" s="6" customFormat="1" ht="7.5" customHeight="1">
      <c r="B74" s="102"/>
      <c r="C74" s="103"/>
      <c r="D74" s="103"/>
      <c r="E74" s="103"/>
      <c r="F74" s="103"/>
      <c r="G74" s="103"/>
      <c r="H74" s="103"/>
      <c r="I74" s="104"/>
      <c r="J74" s="103"/>
      <c r="K74" s="105"/>
    </row>
    <row r="78" spans="2:12" s="6" customFormat="1" ht="7.5" customHeight="1">
      <c r="B78" s="126"/>
      <c r="C78" s="127"/>
      <c r="D78" s="127"/>
      <c r="E78" s="127"/>
      <c r="F78" s="127"/>
      <c r="G78" s="127"/>
      <c r="H78" s="127"/>
      <c r="I78" s="107"/>
      <c r="J78" s="127"/>
      <c r="K78" s="127"/>
      <c r="L78" s="128"/>
    </row>
    <row r="79" spans="2:12" s="6" customFormat="1" ht="37.5" customHeight="1">
      <c r="B79" s="82"/>
      <c r="C79" s="12" t="s">
        <v>106</v>
      </c>
      <c r="D79" s="83"/>
      <c r="E79" s="83"/>
      <c r="F79" s="83"/>
      <c r="G79" s="83"/>
      <c r="H79" s="83"/>
      <c r="J79" s="83"/>
      <c r="K79" s="83"/>
      <c r="L79" s="128"/>
    </row>
    <row r="80" spans="2:12" s="6" customFormat="1" ht="7.5" customHeight="1">
      <c r="B80" s="82"/>
      <c r="C80" s="83"/>
      <c r="D80" s="83"/>
      <c r="E80" s="83"/>
      <c r="F80" s="83"/>
      <c r="G80" s="83"/>
      <c r="H80" s="83"/>
      <c r="J80" s="83"/>
      <c r="K80" s="83"/>
      <c r="L80" s="128"/>
    </row>
    <row r="81" spans="2:12" s="6" customFormat="1" ht="15" customHeight="1">
      <c r="B81" s="82"/>
      <c r="C81" s="19" t="s">
        <v>15</v>
      </c>
      <c r="D81" s="83"/>
      <c r="E81" s="83"/>
      <c r="F81" s="83"/>
      <c r="G81" s="83"/>
      <c r="H81" s="83"/>
      <c r="J81" s="83"/>
      <c r="K81" s="83"/>
      <c r="L81" s="128"/>
    </row>
    <row r="82" spans="2:12" s="6" customFormat="1" ht="14.25" customHeight="1">
      <c r="B82" s="82"/>
      <c r="C82" s="83"/>
      <c r="D82" s="83"/>
      <c r="E82" s="325" t="str">
        <f>$E$7</f>
        <v>Zateplení obvodového pláště koleje Bolevecká, Plzeň</v>
      </c>
      <c r="F82" s="323"/>
      <c r="G82" s="323"/>
      <c r="H82" s="323"/>
      <c r="J82" s="83"/>
      <c r="K82" s="83"/>
      <c r="L82" s="128"/>
    </row>
    <row r="83" spans="2:12" s="6" customFormat="1" ht="15" customHeight="1">
      <c r="B83" s="82"/>
      <c r="C83" s="19" t="s">
        <v>83</v>
      </c>
      <c r="D83" s="83"/>
      <c r="E83" s="83"/>
      <c r="F83" s="83"/>
      <c r="G83" s="83"/>
      <c r="H83" s="83"/>
      <c r="J83" s="83"/>
      <c r="K83" s="83"/>
      <c r="L83" s="128"/>
    </row>
    <row r="84" spans="2:12" s="6" customFormat="1" ht="18" customHeight="1">
      <c r="B84" s="82"/>
      <c r="C84" s="83"/>
      <c r="D84" s="83"/>
      <c r="E84" s="301" t="str">
        <f>$E$9</f>
        <v>SO-01 - Architektonicko-stavební řešení</v>
      </c>
      <c r="F84" s="323"/>
      <c r="G84" s="323"/>
      <c r="H84" s="323"/>
      <c r="J84" s="83"/>
      <c r="K84" s="83"/>
      <c r="L84" s="128"/>
    </row>
    <row r="85" spans="2:12" s="6" customFormat="1" ht="7.5" customHeight="1">
      <c r="B85" s="82"/>
      <c r="C85" s="83"/>
      <c r="D85" s="83"/>
      <c r="E85" s="83"/>
      <c r="F85" s="83"/>
      <c r="G85" s="83"/>
      <c r="H85" s="83"/>
      <c r="J85" s="83"/>
      <c r="K85" s="83"/>
      <c r="L85" s="128"/>
    </row>
    <row r="86" spans="2:12" s="6" customFormat="1" ht="18" customHeight="1">
      <c r="B86" s="82"/>
      <c r="C86" s="19" t="s">
        <v>21</v>
      </c>
      <c r="D86" s="83"/>
      <c r="E86" s="83"/>
      <c r="F86" s="17" t="str">
        <f>$F$12</f>
        <v>Bolevecká 34, Plzeň</v>
      </c>
      <c r="G86" s="83"/>
      <c r="H86" s="83"/>
      <c r="I86" s="85" t="s">
        <v>23</v>
      </c>
      <c r="J86" s="52" t="str">
        <f>IF($J$12="","",$J$12)</f>
        <v>28.07.2015</v>
      </c>
      <c r="K86" s="83"/>
      <c r="L86" s="128"/>
    </row>
    <row r="87" spans="2:12" s="6" customFormat="1" ht="7.5" customHeight="1">
      <c r="B87" s="82"/>
      <c r="C87" s="83"/>
      <c r="D87" s="83"/>
      <c r="E87" s="83"/>
      <c r="F87" s="83"/>
      <c r="G87" s="83"/>
      <c r="H87" s="83"/>
      <c r="J87" s="83"/>
      <c r="K87" s="83"/>
      <c r="L87" s="128"/>
    </row>
    <row r="88" spans="2:12" s="6" customFormat="1" ht="13.5" customHeight="1">
      <c r="B88" s="82"/>
      <c r="C88" s="19" t="s">
        <v>27</v>
      </c>
      <c r="D88" s="83"/>
      <c r="E88" s="83"/>
      <c r="F88" s="17" t="str">
        <f>$E$15</f>
        <v>Univerzita Karlova v Praze, Koleje a menzy</v>
      </c>
      <c r="G88" s="83"/>
      <c r="H88" s="83"/>
      <c r="I88" s="85" t="s">
        <v>33</v>
      </c>
      <c r="J88" s="17" t="str">
        <f>$E$21</f>
        <v>MILOTA Kladno, spol. s r.o.</v>
      </c>
      <c r="K88" s="83"/>
      <c r="L88" s="128"/>
    </row>
    <row r="89" spans="2:12" s="6" customFormat="1" ht="15" customHeight="1">
      <c r="B89" s="82"/>
      <c r="C89" s="19" t="s">
        <v>31</v>
      </c>
      <c r="D89" s="83"/>
      <c r="E89" s="83"/>
      <c r="F89" s="17">
        <f>IF($E$18="","",$E$18)</f>
      </c>
      <c r="G89" s="83"/>
      <c r="H89" s="83"/>
      <c r="J89" s="83"/>
      <c r="K89" s="83"/>
      <c r="L89" s="128"/>
    </row>
    <row r="90" spans="2:12" s="6" customFormat="1" ht="11.25" customHeight="1">
      <c r="B90" s="82"/>
      <c r="C90" s="83"/>
      <c r="D90" s="83"/>
      <c r="E90" s="83"/>
      <c r="F90" s="83"/>
      <c r="G90" s="83"/>
      <c r="H90" s="83"/>
      <c r="J90" s="83"/>
      <c r="K90" s="83"/>
      <c r="L90" s="128"/>
    </row>
    <row r="91" spans="2:20" s="129" customFormat="1" ht="30" customHeight="1">
      <c r="B91" s="130"/>
      <c r="C91" s="131" t="s">
        <v>107</v>
      </c>
      <c r="D91" s="132" t="s">
        <v>57</v>
      </c>
      <c r="E91" s="132" t="s">
        <v>53</v>
      </c>
      <c r="F91" s="132" t="s">
        <v>108</v>
      </c>
      <c r="G91" s="132" t="s">
        <v>109</v>
      </c>
      <c r="H91" s="132" t="s">
        <v>110</v>
      </c>
      <c r="I91" s="133" t="s">
        <v>111</v>
      </c>
      <c r="J91" s="132" t="s">
        <v>112</v>
      </c>
      <c r="K91" s="134" t="s">
        <v>113</v>
      </c>
      <c r="L91" s="135"/>
      <c r="M91" s="58" t="s">
        <v>114</v>
      </c>
      <c r="N91" s="59" t="s">
        <v>42</v>
      </c>
      <c r="O91" s="59" t="s">
        <v>115</v>
      </c>
      <c r="P91" s="59" t="s">
        <v>116</v>
      </c>
      <c r="Q91" s="59" t="s">
        <v>117</v>
      </c>
      <c r="R91" s="59" t="s">
        <v>118</v>
      </c>
      <c r="S91" s="59" t="s">
        <v>119</v>
      </c>
      <c r="T91" s="60" t="s">
        <v>120</v>
      </c>
    </row>
    <row r="92" spans="2:63" s="6" customFormat="1" ht="30" customHeight="1">
      <c r="B92" s="82"/>
      <c r="C92" s="64" t="s">
        <v>88</v>
      </c>
      <c r="D92" s="83"/>
      <c r="E92" s="83"/>
      <c r="F92" s="83"/>
      <c r="G92" s="83"/>
      <c r="H92" s="83"/>
      <c r="J92" s="136">
        <f>$BK$92</f>
        <v>0</v>
      </c>
      <c r="K92" s="83"/>
      <c r="L92" s="128"/>
      <c r="M92" s="137"/>
      <c r="N92" s="90"/>
      <c r="O92" s="90"/>
      <c r="P92" s="138">
        <f>$P$93+$P$361+$P$585</f>
        <v>0</v>
      </c>
      <c r="Q92" s="90"/>
      <c r="R92" s="138">
        <f>$R$93+$R$361+$R$585</f>
        <v>330.76192724</v>
      </c>
      <c r="S92" s="90"/>
      <c r="T92" s="139">
        <f>$T$93+$T$361+$T$585</f>
        <v>165.5217754</v>
      </c>
      <c r="AT92" s="6" t="s">
        <v>71</v>
      </c>
      <c r="AU92" s="6" t="s">
        <v>89</v>
      </c>
      <c r="BK92" s="140">
        <f>$BK$93+$BK$361+$BK$585</f>
        <v>0</v>
      </c>
    </row>
    <row r="93" spans="2:63" s="141" customFormat="1" ht="38.25" customHeight="1">
      <c r="B93" s="142"/>
      <c r="C93" s="143"/>
      <c r="D93" s="143" t="s">
        <v>71</v>
      </c>
      <c r="E93" s="144" t="s">
        <v>121</v>
      </c>
      <c r="F93" s="144" t="s">
        <v>122</v>
      </c>
      <c r="G93" s="143"/>
      <c r="H93" s="143"/>
      <c r="J93" s="145">
        <f>$BK$93</f>
        <v>0</v>
      </c>
      <c r="K93" s="143"/>
      <c r="L93" s="146"/>
      <c r="M93" s="147"/>
      <c r="N93" s="143"/>
      <c r="O93" s="143"/>
      <c r="P93" s="148">
        <f>$P$94+$P$112+$P$293+$P$343+$P$357</f>
        <v>0</v>
      </c>
      <c r="Q93" s="143"/>
      <c r="R93" s="148">
        <f>$R$94+$R$112+$R$293+$R$343+$R$357</f>
        <v>311.72290712</v>
      </c>
      <c r="S93" s="143"/>
      <c r="T93" s="149">
        <f>$T$94+$T$112+$T$293+$T$343+$T$357</f>
        <v>131.634265</v>
      </c>
      <c r="AR93" s="150" t="s">
        <v>20</v>
      </c>
      <c r="AT93" s="150" t="s">
        <v>71</v>
      </c>
      <c r="AU93" s="150" t="s">
        <v>72</v>
      </c>
      <c r="AY93" s="150" t="s">
        <v>123</v>
      </c>
      <c r="BK93" s="151">
        <f>$BK$94+$BK$112+$BK$293+$BK$343+$BK$357</f>
        <v>0</v>
      </c>
    </row>
    <row r="94" spans="2:63" s="141" customFormat="1" ht="20.25" customHeight="1">
      <c r="B94" s="142"/>
      <c r="C94" s="143"/>
      <c r="D94" s="143" t="s">
        <v>71</v>
      </c>
      <c r="E94" s="152" t="s">
        <v>20</v>
      </c>
      <c r="F94" s="152" t="s">
        <v>124</v>
      </c>
      <c r="G94" s="143"/>
      <c r="H94" s="143"/>
      <c r="J94" s="153">
        <f>$BK$94</f>
        <v>0</v>
      </c>
      <c r="K94" s="143"/>
      <c r="L94" s="146"/>
      <c r="M94" s="147"/>
      <c r="N94" s="143"/>
      <c r="O94" s="143"/>
      <c r="P94" s="148">
        <f>SUM($P$95:$P$111)</f>
        <v>0</v>
      </c>
      <c r="Q94" s="143"/>
      <c r="R94" s="148">
        <f>SUM($R$95:$R$111)</f>
        <v>0</v>
      </c>
      <c r="S94" s="143"/>
      <c r="T94" s="149">
        <f>SUM($T$95:$T$111)</f>
        <v>0</v>
      </c>
      <c r="AR94" s="150" t="s">
        <v>20</v>
      </c>
      <c r="AT94" s="150" t="s">
        <v>71</v>
      </c>
      <c r="AU94" s="150" t="s">
        <v>20</v>
      </c>
      <c r="AY94" s="150" t="s">
        <v>123</v>
      </c>
      <c r="BK94" s="151">
        <f>SUM($BK$95:$BK$111)</f>
        <v>0</v>
      </c>
    </row>
    <row r="95" spans="2:65" s="6" customFormat="1" ht="13.5" customHeight="1">
      <c r="B95" s="82"/>
      <c r="C95" s="154" t="s">
        <v>20</v>
      </c>
      <c r="D95" s="154" t="s">
        <v>125</v>
      </c>
      <c r="E95" s="155" t="s">
        <v>126</v>
      </c>
      <c r="F95" s="156" t="s">
        <v>127</v>
      </c>
      <c r="G95" s="157" t="s">
        <v>128</v>
      </c>
      <c r="H95" s="158">
        <v>33.856</v>
      </c>
      <c r="I95" s="159"/>
      <c r="J95" s="160">
        <f>ROUND($I$95*$H$95,2)</f>
        <v>0</v>
      </c>
      <c r="K95" s="156" t="s">
        <v>129</v>
      </c>
      <c r="L95" s="128"/>
      <c r="M95" s="161"/>
      <c r="N95" s="162" t="s">
        <v>43</v>
      </c>
      <c r="O95" s="83"/>
      <c r="P95" s="83"/>
      <c r="Q95" s="163">
        <v>0</v>
      </c>
      <c r="R95" s="163">
        <f>$Q$95*$H$95</f>
        <v>0</v>
      </c>
      <c r="S95" s="163">
        <v>0</v>
      </c>
      <c r="T95" s="164">
        <f>$S$95*$H$95</f>
        <v>0</v>
      </c>
      <c r="AR95" s="86" t="s">
        <v>130</v>
      </c>
      <c r="AT95" s="86" t="s">
        <v>125</v>
      </c>
      <c r="AU95" s="86" t="s">
        <v>80</v>
      </c>
      <c r="AY95" s="6" t="s">
        <v>123</v>
      </c>
      <c r="BE95" s="165">
        <f>IF($N$95="základní",$J$95,0)</f>
        <v>0</v>
      </c>
      <c r="BF95" s="165">
        <f>IF($N$95="snížená",$J$95,0)</f>
        <v>0</v>
      </c>
      <c r="BG95" s="165">
        <f>IF($N$95="zákl. přenesená",$J$95,0)</f>
        <v>0</v>
      </c>
      <c r="BH95" s="165">
        <f>IF($N$95="sníž. přenesená",$J$95,0)</f>
        <v>0</v>
      </c>
      <c r="BI95" s="165">
        <f>IF($N$95="nulová",$J$95,0)</f>
        <v>0</v>
      </c>
      <c r="BJ95" s="86" t="s">
        <v>20</v>
      </c>
      <c r="BK95" s="165">
        <f>ROUND($I$95*$H$95,2)</f>
        <v>0</v>
      </c>
      <c r="BL95" s="86" t="s">
        <v>130</v>
      </c>
      <c r="BM95" s="86" t="s">
        <v>131</v>
      </c>
    </row>
    <row r="96" spans="2:47" s="6" customFormat="1" ht="24.75" customHeight="1">
      <c r="B96" s="82"/>
      <c r="C96" s="83"/>
      <c r="D96" s="166" t="s">
        <v>132</v>
      </c>
      <c r="E96" s="83"/>
      <c r="F96" s="167" t="s">
        <v>133</v>
      </c>
      <c r="G96" s="83"/>
      <c r="H96" s="83"/>
      <c r="J96" s="83"/>
      <c r="K96" s="83"/>
      <c r="L96" s="128"/>
      <c r="M96" s="168"/>
      <c r="N96" s="83"/>
      <c r="O96" s="83"/>
      <c r="P96" s="83"/>
      <c r="Q96" s="83"/>
      <c r="R96" s="83"/>
      <c r="S96" s="83"/>
      <c r="T96" s="169"/>
      <c r="AT96" s="6" t="s">
        <v>132</v>
      </c>
      <c r="AU96" s="6" t="s">
        <v>80</v>
      </c>
    </row>
    <row r="97" spans="2:47" s="6" customFormat="1" ht="28.5" customHeight="1">
      <c r="B97" s="82"/>
      <c r="C97" s="83"/>
      <c r="D97" s="170" t="s">
        <v>134</v>
      </c>
      <c r="E97" s="83"/>
      <c r="F97" s="171" t="s">
        <v>135</v>
      </c>
      <c r="G97" s="83"/>
      <c r="H97" s="83"/>
      <c r="J97" s="83"/>
      <c r="K97" s="83"/>
      <c r="L97" s="128"/>
      <c r="M97" s="168"/>
      <c r="N97" s="83"/>
      <c r="O97" s="83"/>
      <c r="P97" s="83"/>
      <c r="Q97" s="83"/>
      <c r="R97" s="83"/>
      <c r="S97" s="83"/>
      <c r="T97" s="169"/>
      <c r="AT97" s="6" t="s">
        <v>134</v>
      </c>
      <c r="AU97" s="6" t="s">
        <v>80</v>
      </c>
    </row>
    <row r="98" spans="2:51" s="6" customFormat="1" ht="13.5" customHeight="1">
      <c r="B98" s="172"/>
      <c r="C98" s="173"/>
      <c r="D98" s="170" t="s">
        <v>136</v>
      </c>
      <c r="E98" s="173"/>
      <c r="F98" s="174" t="s">
        <v>137</v>
      </c>
      <c r="G98" s="173"/>
      <c r="H98" s="175">
        <v>1.728</v>
      </c>
      <c r="J98" s="173"/>
      <c r="K98" s="173"/>
      <c r="L98" s="176"/>
      <c r="M98" s="177"/>
      <c r="N98" s="173"/>
      <c r="O98" s="173"/>
      <c r="P98" s="173"/>
      <c r="Q98" s="173"/>
      <c r="R98" s="173"/>
      <c r="S98" s="173"/>
      <c r="T98" s="178"/>
      <c r="AT98" s="179" t="s">
        <v>136</v>
      </c>
      <c r="AU98" s="179" t="s">
        <v>80</v>
      </c>
      <c r="AV98" s="179" t="s">
        <v>80</v>
      </c>
      <c r="AW98" s="179" t="s">
        <v>89</v>
      </c>
      <c r="AX98" s="179" t="s">
        <v>72</v>
      </c>
      <c r="AY98" s="179" t="s">
        <v>123</v>
      </c>
    </row>
    <row r="99" spans="2:51" s="6" customFormat="1" ht="13.5" customHeight="1">
      <c r="B99" s="172"/>
      <c r="C99" s="173"/>
      <c r="D99" s="170" t="s">
        <v>136</v>
      </c>
      <c r="E99" s="173"/>
      <c r="F99" s="174" t="s">
        <v>138</v>
      </c>
      <c r="G99" s="173"/>
      <c r="H99" s="175">
        <v>8.064</v>
      </c>
      <c r="J99" s="173"/>
      <c r="K99" s="173"/>
      <c r="L99" s="176"/>
      <c r="M99" s="177"/>
      <c r="N99" s="173"/>
      <c r="O99" s="173"/>
      <c r="P99" s="173"/>
      <c r="Q99" s="173"/>
      <c r="R99" s="173"/>
      <c r="S99" s="173"/>
      <c r="T99" s="178"/>
      <c r="AT99" s="179" t="s">
        <v>136</v>
      </c>
      <c r="AU99" s="179" t="s">
        <v>80</v>
      </c>
      <c r="AV99" s="179" t="s">
        <v>80</v>
      </c>
      <c r="AW99" s="179" t="s">
        <v>89</v>
      </c>
      <c r="AX99" s="179" t="s">
        <v>72</v>
      </c>
      <c r="AY99" s="179" t="s">
        <v>123</v>
      </c>
    </row>
    <row r="100" spans="2:51" s="6" customFormat="1" ht="13.5" customHeight="1">
      <c r="B100" s="172"/>
      <c r="C100" s="173"/>
      <c r="D100" s="170" t="s">
        <v>136</v>
      </c>
      <c r="E100" s="173"/>
      <c r="F100" s="174" t="s">
        <v>139</v>
      </c>
      <c r="G100" s="173"/>
      <c r="H100" s="175">
        <v>21.024</v>
      </c>
      <c r="J100" s="173"/>
      <c r="K100" s="173"/>
      <c r="L100" s="176"/>
      <c r="M100" s="177"/>
      <c r="N100" s="173"/>
      <c r="O100" s="173"/>
      <c r="P100" s="173"/>
      <c r="Q100" s="173"/>
      <c r="R100" s="173"/>
      <c r="S100" s="173"/>
      <c r="T100" s="178"/>
      <c r="AT100" s="179" t="s">
        <v>136</v>
      </c>
      <c r="AU100" s="179" t="s">
        <v>80</v>
      </c>
      <c r="AV100" s="179" t="s">
        <v>80</v>
      </c>
      <c r="AW100" s="179" t="s">
        <v>89</v>
      </c>
      <c r="AX100" s="179" t="s">
        <v>72</v>
      </c>
      <c r="AY100" s="179" t="s">
        <v>123</v>
      </c>
    </row>
    <row r="101" spans="2:51" s="6" customFormat="1" ht="13.5" customHeight="1">
      <c r="B101" s="172"/>
      <c r="C101" s="173"/>
      <c r="D101" s="170" t="s">
        <v>136</v>
      </c>
      <c r="E101" s="173"/>
      <c r="F101" s="174" t="s">
        <v>140</v>
      </c>
      <c r="G101" s="173"/>
      <c r="H101" s="175">
        <v>3.04</v>
      </c>
      <c r="J101" s="173"/>
      <c r="K101" s="173"/>
      <c r="L101" s="176"/>
      <c r="M101" s="177"/>
      <c r="N101" s="173"/>
      <c r="O101" s="173"/>
      <c r="P101" s="173"/>
      <c r="Q101" s="173"/>
      <c r="R101" s="173"/>
      <c r="S101" s="173"/>
      <c r="T101" s="178"/>
      <c r="AT101" s="179" t="s">
        <v>136</v>
      </c>
      <c r="AU101" s="179" t="s">
        <v>80</v>
      </c>
      <c r="AV101" s="179" t="s">
        <v>80</v>
      </c>
      <c r="AW101" s="179" t="s">
        <v>89</v>
      </c>
      <c r="AX101" s="179" t="s">
        <v>72</v>
      </c>
      <c r="AY101" s="179" t="s">
        <v>123</v>
      </c>
    </row>
    <row r="102" spans="2:51" s="6" customFormat="1" ht="13.5" customHeight="1">
      <c r="B102" s="180"/>
      <c r="C102" s="181"/>
      <c r="D102" s="170" t="s">
        <v>136</v>
      </c>
      <c r="E102" s="181"/>
      <c r="F102" s="182" t="s">
        <v>141</v>
      </c>
      <c r="G102" s="181"/>
      <c r="H102" s="183">
        <v>33.856</v>
      </c>
      <c r="J102" s="181"/>
      <c r="K102" s="181"/>
      <c r="L102" s="184"/>
      <c r="M102" s="185"/>
      <c r="N102" s="181"/>
      <c r="O102" s="181"/>
      <c r="P102" s="181"/>
      <c r="Q102" s="181"/>
      <c r="R102" s="181"/>
      <c r="S102" s="181"/>
      <c r="T102" s="186"/>
      <c r="AT102" s="187" t="s">
        <v>136</v>
      </c>
      <c r="AU102" s="187" t="s">
        <v>80</v>
      </c>
      <c r="AV102" s="187" t="s">
        <v>130</v>
      </c>
      <c r="AW102" s="187" t="s">
        <v>89</v>
      </c>
      <c r="AX102" s="187" t="s">
        <v>20</v>
      </c>
      <c r="AY102" s="187" t="s">
        <v>123</v>
      </c>
    </row>
    <row r="103" spans="2:65" s="6" customFormat="1" ht="13.5" customHeight="1">
      <c r="B103" s="82"/>
      <c r="C103" s="154" t="s">
        <v>80</v>
      </c>
      <c r="D103" s="154" t="s">
        <v>125</v>
      </c>
      <c r="E103" s="155" t="s">
        <v>142</v>
      </c>
      <c r="F103" s="156" t="s">
        <v>143</v>
      </c>
      <c r="G103" s="157" t="s">
        <v>128</v>
      </c>
      <c r="H103" s="158">
        <v>33.856</v>
      </c>
      <c r="I103" s="159"/>
      <c r="J103" s="160">
        <f>ROUND($I$103*$H$103,2)</f>
        <v>0</v>
      </c>
      <c r="K103" s="156" t="s">
        <v>129</v>
      </c>
      <c r="L103" s="128"/>
      <c r="M103" s="161"/>
      <c r="N103" s="162" t="s">
        <v>43</v>
      </c>
      <c r="O103" s="83"/>
      <c r="P103" s="83"/>
      <c r="Q103" s="163">
        <v>0</v>
      </c>
      <c r="R103" s="163">
        <f>$Q$103*$H$103</f>
        <v>0</v>
      </c>
      <c r="S103" s="163">
        <v>0</v>
      </c>
      <c r="T103" s="164">
        <f>$S$103*$H$103</f>
        <v>0</v>
      </c>
      <c r="AR103" s="86" t="s">
        <v>130</v>
      </c>
      <c r="AT103" s="86" t="s">
        <v>125</v>
      </c>
      <c r="AU103" s="86" t="s">
        <v>80</v>
      </c>
      <c r="AY103" s="6" t="s">
        <v>123</v>
      </c>
      <c r="BE103" s="165">
        <f>IF($N$103="základní",$J$103,0)</f>
        <v>0</v>
      </c>
      <c r="BF103" s="165">
        <f>IF($N$103="snížená",$J$103,0)</f>
        <v>0</v>
      </c>
      <c r="BG103" s="165">
        <f>IF($N$103="zákl. přenesená",$J$103,0)</f>
        <v>0</v>
      </c>
      <c r="BH103" s="165">
        <f>IF($N$103="sníž. přenesená",$J$103,0)</f>
        <v>0</v>
      </c>
      <c r="BI103" s="165">
        <f>IF($N$103="nulová",$J$103,0)</f>
        <v>0</v>
      </c>
      <c r="BJ103" s="86" t="s">
        <v>20</v>
      </c>
      <c r="BK103" s="165">
        <f>ROUND($I$103*$H$103,2)</f>
        <v>0</v>
      </c>
      <c r="BL103" s="86" t="s">
        <v>130</v>
      </c>
      <c r="BM103" s="86" t="s">
        <v>144</v>
      </c>
    </row>
    <row r="104" spans="2:47" s="6" customFormat="1" ht="24.75" customHeight="1">
      <c r="B104" s="82"/>
      <c r="C104" s="83"/>
      <c r="D104" s="166" t="s">
        <v>132</v>
      </c>
      <c r="E104" s="83"/>
      <c r="F104" s="167" t="s">
        <v>145</v>
      </c>
      <c r="G104" s="83"/>
      <c r="H104" s="83"/>
      <c r="J104" s="83"/>
      <c r="K104" s="83"/>
      <c r="L104" s="128"/>
      <c r="M104" s="168"/>
      <c r="N104" s="83"/>
      <c r="O104" s="83"/>
      <c r="P104" s="83"/>
      <c r="Q104" s="83"/>
      <c r="R104" s="83"/>
      <c r="S104" s="83"/>
      <c r="T104" s="169"/>
      <c r="AT104" s="6" t="s">
        <v>132</v>
      </c>
      <c r="AU104" s="6" t="s">
        <v>80</v>
      </c>
    </row>
    <row r="105" spans="2:47" s="6" customFormat="1" ht="28.5" customHeight="1">
      <c r="B105" s="82"/>
      <c r="C105" s="83"/>
      <c r="D105" s="170" t="s">
        <v>134</v>
      </c>
      <c r="E105" s="83"/>
      <c r="F105" s="171" t="s">
        <v>135</v>
      </c>
      <c r="G105" s="83"/>
      <c r="H105" s="83"/>
      <c r="J105" s="83"/>
      <c r="K105" s="83"/>
      <c r="L105" s="128"/>
      <c r="M105" s="168"/>
      <c r="N105" s="83"/>
      <c r="O105" s="83"/>
      <c r="P105" s="83"/>
      <c r="Q105" s="83"/>
      <c r="R105" s="83"/>
      <c r="S105" s="83"/>
      <c r="T105" s="169"/>
      <c r="AT105" s="6" t="s">
        <v>134</v>
      </c>
      <c r="AU105" s="6" t="s">
        <v>80</v>
      </c>
    </row>
    <row r="106" spans="2:65" s="6" customFormat="1" ht="13.5" customHeight="1">
      <c r="B106" s="82"/>
      <c r="C106" s="154" t="s">
        <v>146</v>
      </c>
      <c r="D106" s="154" t="s">
        <v>125</v>
      </c>
      <c r="E106" s="155" t="s">
        <v>147</v>
      </c>
      <c r="F106" s="156" t="s">
        <v>148</v>
      </c>
      <c r="G106" s="157" t="s">
        <v>128</v>
      </c>
      <c r="H106" s="158">
        <v>33.856</v>
      </c>
      <c r="I106" s="159"/>
      <c r="J106" s="160">
        <f>ROUND($I$106*$H$106,2)</f>
        <v>0</v>
      </c>
      <c r="K106" s="156" t="s">
        <v>129</v>
      </c>
      <c r="L106" s="128"/>
      <c r="M106" s="161"/>
      <c r="N106" s="162" t="s">
        <v>43</v>
      </c>
      <c r="O106" s="83"/>
      <c r="P106" s="83"/>
      <c r="Q106" s="163">
        <v>0</v>
      </c>
      <c r="R106" s="163">
        <f>$Q$106*$H$106</f>
        <v>0</v>
      </c>
      <c r="S106" s="163">
        <v>0</v>
      </c>
      <c r="T106" s="164">
        <f>$S$106*$H$106</f>
        <v>0</v>
      </c>
      <c r="AR106" s="86" t="s">
        <v>130</v>
      </c>
      <c r="AT106" s="86" t="s">
        <v>125</v>
      </c>
      <c r="AU106" s="86" t="s">
        <v>80</v>
      </c>
      <c r="AY106" s="6" t="s">
        <v>123</v>
      </c>
      <c r="BE106" s="165">
        <f>IF($N$106="základní",$J$106,0)</f>
        <v>0</v>
      </c>
      <c r="BF106" s="165">
        <f>IF($N$106="snížená",$J$106,0)</f>
        <v>0</v>
      </c>
      <c r="BG106" s="165">
        <f>IF($N$106="zákl. přenesená",$J$106,0)</f>
        <v>0</v>
      </c>
      <c r="BH106" s="165">
        <f>IF($N$106="sníž. přenesená",$J$106,0)</f>
        <v>0</v>
      </c>
      <c r="BI106" s="165">
        <f>IF($N$106="nulová",$J$106,0)</f>
        <v>0</v>
      </c>
      <c r="BJ106" s="86" t="s">
        <v>20</v>
      </c>
      <c r="BK106" s="165">
        <f>ROUND($I$106*$H$106,2)</f>
        <v>0</v>
      </c>
      <c r="BL106" s="86" t="s">
        <v>130</v>
      </c>
      <c r="BM106" s="86" t="s">
        <v>149</v>
      </c>
    </row>
    <row r="107" spans="2:47" s="6" customFormat="1" ht="24.75" customHeight="1">
      <c r="B107" s="82"/>
      <c r="C107" s="83"/>
      <c r="D107" s="166" t="s">
        <v>132</v>
      </c>
      <c r="E107" s="83"/>
      <c r="F107" s="167" t="s">
        <v>150</v>
      </c>
      <c r="G107" s="83"/>
      <c r="H107" s="83"/>
      <c r="J107" s="83"/>
      <c r="K107" s="83"/>
      <c r="L107" s="128"/>
      <c r="M107" s="168"/>
      <c r="N107" s="83"/>
      <c r="O107" s="83"/>
      <c r="P107" s="83"/>
      <c r="Q107" s="83"/>
      <c r="R107" s="83"/>
      <c r="S107" s="83"/>
      <c r="T107" s="169"/>
      <c r="AT107" s="6" t="s">
        <v>132</v>
      </c>
      <c r="AU107" s="6" t="s">
        <v>80</v>
      </c>
    </row>
    <row r="108" spans="2:47" s="6" customFormat="1" ht="28.5" customHeight="1">
      <c r="B108" s="82"/>
      <c r="C108" s="83"/>
      <c r="D108" s="170" t="s">
        <v>134</v>
      </c>
      <c r="E108" s="83"/>
      <c r="F108" s="171" t="s">
        <v>135</v>
      </c>
      <c r="G108" s="83"/>
      <c r="H108" s="83"/>
      <c r="J108" s="83"/>
      <c r="K108" s="83"/>
      <c r="L108" s="128"/>
      <c r="M108" s="168"/>
      <c r="N108" s="83"/>
      <c r="O108" s="83"/>
      <c r="P108" s="83"/>
      <c r="Q108" s="83"/>
      <c r="R108" s="83"/>
      <c r="S108" s="83"/>
      <c r="T108" s="169"/>
      <c r="AT108" s="6" t="s">
        <v>134</v>
      </c>
      <c r="AU108" s="6" t="s">
        <v>80</v>
      </c>
    </row>
    <row r="109" spans="2:65" s="6" customFormat="1" ht="13.5" customHeight="1">
      <c r="B109" s="82"/>
      <c r="C109" s="154" t="s">
        <v>130</v>
      </c>
      <c r="D109" s="154" t="s">
        <v>125</v>
      </c>
      <c r="E109" s="155" t="s">
        <v>151</v>
      </c>
      <c r="F109" s="156" t="s">
        <v>152</v>
      </c>
      <c r="G109" s="157" t="s">
        <v>128</v>
      </c>
      <c r="H109" s="158">
        <v>33.856</v>
      </c>
      <c r="I109" s="159"/>
      <c r="J109" s="160">
        <f>ROUND($I$109*$H$109,2)</f>
        <v>0</v>
      </c>
      <c r="K109" s="156" t="s">
        <v>129</v>
      </c>
      <c r="L109" s="128"/>
      <c r="M109" s="161"/>
      <c r="N109" s="162" t="s">
        <v>43</v>
      </c>
      <c r="O109" s="83"/>
      <c r="P109" s="83"/>
      <c r="Q109" s="163">
        <v>0</v>
      </c>
      <c r="R109" s="163">
        <f>$Q$109*$H$109</f>
        <v>0</v>
      </c>
      <c r="S109" s="163">
        <v>0</v>
      </c>
      <c r="T109" s="164">
        <f>$S$109*$H$109</f>
        <v>0</v>
      </c>
      <c r="AR109" s="86" t="s">
        <v>130</v>
      </c>
      <c r="AT109" s="86" t="s">
        <v>125</v>
      </c>
      <c r="AU109" s="86" t="s">
        <v>80</v>
      </c>
      <c r="AY109" s="6" t="s">
        <v>123</v>
      </c>
      <c r="BE109" s="165">
        <f>IF($N$109="základní",$J$109,0)</f>
        <v>0</v>
      </c>
      <c r="BF109" s="165">
        <f>IF($N$109="snížená",$J$109,0)</f>
        <v>0</v>
      </c>
      <c r="BG109" s="165">
        <f>IF($N$109="zákl. přenesená",$J$109,0)</f>
        <v>0</v>
      </c>
      <c r="BH109" s="165">
        <f>IF($N$109="sníž. přenesená",$J$109,0)</f>
        <v>0</v>
      </c>
      <c r="BI109" s="165">
        <f>IF($N$109="nulová",$J$109,0)</f>
        <v>0</v>
      </c>
      <c r="BJ109" s="86" t="s">
        <v>20</v>
      </c>
      <c r="BK109" s="165">
        <f>ROUND($I$109*$H$109,2)</f>
        <v>0</v>
      </c>
      <c r="BL109" s="86" t="s">
        <v>130</v>
      </c>
      <c r="BM109" s="86" t="s">
        <v>153</v>
      </c>
    </row>
    <row r="110" spans="2:47" s="6" customFormat="1" ht="24.75" customHeight="1">
      <c r="B110" s="82"/>
      <c r="C110" s="83"/>
      <c r="D110" s="166" t="s">
        <v>132</v>
      </c>
      <c r="E110" s="83"/>
      <c r="F110" s="167" t="s">
        <v>154</v>
      </c>
      <c r="G110" s="83"/>
      <c r="H110" s="83"/>
      <c r="J110" s="83"/>
      <c r="K110" s="83"/>
      <c r="L110" s="128"/>
      <c r="M110" s="168"/>
      <c r="N110" s="83"/>
      <c r="O110" s="83"/>
      <c r="P110" s="83"/>
      <c r="Q110" s="83"/>
      <c r="R110" s="83"/>
      <c r="S110" s="83"/>
      <c r="T110" s="169"/>
      <c r="AT110" s="6" t="s">
        <v>132</v>
      </c>
      <c r="AU110" s="6" t="s">
        <v>80</v>
      </c>
    </row>
    <row r="111" spans="2:47" s="6" customFormat="1" ht="28.5" customHeight="1">
      <c r="B111" s="82"/>
      <c r="C111" s="83"/>
      <c r="D111" s="170" t="s">
        <v>134</v>
      </c>
      <c r="E111" s="83"/>
      <c r="F111" s="171" t="s">
        <v>135</v>
      </c>
      <c r="G111" s="83"/>
      <c r="H111" s="83"/>
      <c r="J111" s="83"/>
      <c r="K111" s="83"/>
      <c r="L111" s="128"/>
      <c r="M111" s="168"/>
      <c r="N111" s="83"/>
      <c r="O111" s="83"/>
      <c r="P111" s="83"/>
      <c r="Q111" s="83"/>
      <c r="R111" s="83"/>
      <c r="S111" s="83"/>
      <c r="T111" s="169"/>
      <c r="AT111" s="6" t="s">
        <v>134</v>
      </c>
      <c r="AU111" s="6" t="s">
        <v>80</v>
      </c>
    </row>
    <row r="112" spans="2:63" s="141" customFormat="1" ht="30" customHeight="1">
      <c r="B112" s="142"/>
      <c r="C112" s="143"/>
      <c r="D112" s="143" t="s">
        <v>71</v>
      </c>
      <c r="E112" s="152" t="s">
        <v>155</v>
      </c>
      <c r="F112" s="152" t="s">
        <v>156</v>
      </c>
      <c r="G112" s="143"/>
      <c r="H112" s="143"/>
      <c r="J112" s="153">
        <f>$BK$112</f>
        <v>0</v>
      </c>
      <c r="K112" s="143"/>
      <c r="L112" s="146"/>
      <c r="M112" s="147"/>
      <c r="N112" s="143"/>
      <c r="O112" s="143"/>
      <c r="P112" s="148">
        <f>SUM($P$113:$P$292)</f>
        <v>0</v>
      </c>
      <c r="Q112" s="143"/>
      <c r="R112" s="148">
        <f>SUM($R$113:$R$292)</f>
        <v>311.72290712</v>
      </c>
      <c r="S112" s="143"/>
      <c r="T112" s="149">
        <f>SUM($T$113:$T$292)</f>
        <v>0</v>
      </c>
      <c r="AR112" s="150" t="s">
        <v>20</v>
      </c>
      <c r="AT112" s="150" t="s">
        <v>71</v>
      </c>
      <c r="AU112" s="150" t="s">
        <v>20</v>
      </c>
      <c r="AY112" s="150" t="s">
        <v>123</v>
      </c>
      <c r="BK112" s="151">
        <f>SUM($BK$113:$BK$292)</f>
        <v>0</v>
      </c>
    </row>
    <row r="113" spans="2:65" s="6" customFormat="1" ht="13.5" customHeight="1">
      <c r="B113" s="82"/>
      <c r="C113" s="154" t="s">
        <v>157</v>
      </c>
      <c r="D113" s="154" t="s">
        <v>125</v>
      </c>
      <c r="E113" s="155" t="s">
        <v>158</v>
      </c>
      <c r="F113" s="156" t="s">
        <v>159</v>
      </c>
      <c r="G113" s="157" t="s">
        <v>160</v>
      </c>
      <c r="H113" s="158">
        <v>50.49</v>
      </c>
      <c r="I113" s="159"/>
      <c r="J113" s="160">
        <f>ROUND($I$113*$H$113,2)</f>
        <v>0</v>
      </c>
      <c r="K113" s="156" t="s">
        <v>129</v>
      </c>
      <c r="L113" s="128"/>
      <c r="M113" s="161"/>
      <c r="N113" s="162" t="s">
        <v>43</v>
      </c>
      <c r="O113" s="83"/>
      <c r="P113" s="83"/>
      <c r="Q113" s="163">
        <v>0.00489</v>
      </c>
      <c r="R113" s="163">
        <f>$Q$113*$H$113</f>
        <v>0.24689610000000003</v>
      </c>
      <c r="S113" s="163">
        <v>0</v>
      </c>
      <c r="T113" s="164">
        <f>$S$113*$H$113</f>
        <v>0</v>
      </c>
      <c r="AR113" s="86" t="s">
        <v>130</v>
      </c>
      <c r="AT113" s="86" t="s">
        <v>125</v>
      </c>
      <c r="AU113" s="86" t="s">
        <v>80</v>
      </c>
      <c r="AY113" s="6" t="s">
        <v>123</v>
      </c>
      <c r="BE113" s="165">
        <f>IF($N$113="základní",$J$113,0)</f>
        <v>0</v>
      </c>
      <c r="BF113" s="165">
        <f>IF($N$113="snížená",$J$113,0)</f>
        <v>0</v>
      </c>
      <c r="BG113" s="165">
        <f>IF($N$113="zákl. přenesená",$J$113,0)</f>
        <v>0</v>
      </c>
      <c r="BH113" s="165">
        <f>IF($N$113="sníž. přenesená",$J$113,0)</f>
        <v>0</v>
      </c>
      <c r="BI113" s="165">
        <f>IF($N$113="nulová",$J$113,0)</f>
        <v>0</v>
      </c>
      <c r="BJ113" s="86" t="s">
        <v>20</v>
      </c>
      <c r="BK113" s="165">
        <f>ROUND($I$113*$H$113,2)</f>
        <v>0</v>
      </c>
      <c r="BL113" s="86" t="s">
        <v>130</v>
      </c>
      <c r="BM113" s="86" t="s">
        <v>161</v>
      </c>
    </row>
    <row r="114" spans="2:47" s="6" customFormat="1" ht="14.25" customHeight="1">
      <c r="B114" s="82"/>
      <c r="C114" s="83"/>
      <c r="D114" s="166" t="s">
        <v>132</v>
      </c>
      <c r="E114" s="83"/>
      <c r="F114" s="167" t="s">
        <v>162</v>
      </c>
      <c r="G114" s="83"/>
      <c r="H114" s="83"/>
      <c r="J114" s="83"/>
      <c r="K114" s="83"/>
      <c r="L114" s="128"/>
      <c r="M114" s="168"/>
      <c r="N114" s="83"/>
      <c r="O114" s="83"/>
      <c r="P114" s="83"/>
      <c r="Q114" s="83"/>
      <c r="R114" s="83"/>
      <c r="S114" s="83"/>
      <c r="T114" s="169"/>
      <c r="AT114" s="6" t="s">
        <v>132</v>
      </c>
      <c r="AU114" s="6" t="s">
        <v>80</v>
      </c>
    </row>
    <row r="115" spans="2:47" s="6" customFormat="1" ht="28.5" customHeight="1">
      <c r="B115" s="82"/>
      <c r="C115" s="83"/>
      <c r="D115" s="170" t="s">
        <v>134</v>
      </c>
      <c r="E115" s="83"/>
      <c r="F115" s="171" t="s">
        <v>135</v>
      </c>
      <c r="G115" s="83"/>
      <c r="H115" s="83"/>
      <c r="J115" s="83"/>
      <c r="K115" s="83"/>
      <c r="L115" s="128"/>
      <c r="M115" s="168"/>
      <c r="N115" s="83"/>
      <c r="O115" s="83"/>
      <c r="P115" s="83"/>
      <c r="Q115" s="83"/>
      <c r="R115" s="83"/>
      <c r="S115" s="83"/>
      <c r="T115" s="169"/>
      <c r="AT115" s="6" t="s">
        <v>134</v>
      </c>
      <c r="AU115" s="6" t="s">
        <v>80</v>
      </c>
    </row>
    <row r="116" spans="2:51" s="6" customFormat="1" ht="13.5" customHeight="1">
      <c r="B116" s="172"/>
      <c r="C116" s="173"/>
      <c r="D116" s="170" t="s">
        <v>136</v>
      </c>
      <c r="E116" s="173"/>
      <c r="F116" s="174" t="s">
        <v>163</v>
      </c>
      <c r="G116" s="173"/>
      <c r="H116" s="175">
        <v>20.79</v>
      </c>
      <c r="J116" s="173"/>
      <c r="K116" s="173"/>
      <c r="L116" s="176"/>
      <c r="M116" s="177"/>
      <c r="N116" s="173"/>
      <c r="O116" s="173"/>
      <c r="P116" s="173"/>
      <c r="Q116" s="173"/>
      <c r="R116" s="173"/>
      <c r="S116" s="173"/>
      <c r="T116" s="178"/>
      <c r="AT116" s="179" t="s">
        <v>136</v>
      </c>
      <c r="AU116" s="179" t="s">
        <v>80</v>
      </c>
      <c r="AV116" s="179" t="s">
        <v>80</v>
      </c>
      <c r="AW116" s="179" t="s">
        <v>89</v>
      </c>
      <c r="AX116" s="179" t="s">
        <v>72</v>
      </c>
      <c r="AY116" s="179" t="s">
        <v>123</v>
      </c>
    </row>
    <row r="117" spans="2:51" s="6" customFormat="1" ht="13.5" customHeight="1">
      <c r="B117" s="172"/>
      <c r="C117" s="173"/>
      <c r="D117" s="170" t="s">
        <v>136</v>
      </c>
      <c r="E117" s="173"/>
      <c r="F117" s="174" t="s">
        <v>164</v>
      </c>
      <c r="G117" s="173"/>
      <c r="H117" s="175">
        <v>4.8</v>
      </c>
      <c r="J117" s="173"/>
      <c r="K117" s="173"/>
      <c r="L117" s="176"/>
      <c r="M117" s="177"/>
      <c r="N117" s="173"/>
      <c r="O117" s="173"/>
      <c r="P117" s="173"/>
      <c r="Q117" s="173"/>
      <c r="R117" s="173"/>
      <c r="S117" s="173"/>
      <c r="T117" s="178"/>
      <c r="AT117" s="179" t="s">
        <v>136</v>
      </c>
      <c r="AU117" s="179" t="s">
        <v>80</v>
      </c>
      <c r="AV117" s="179" t="s">
        <v>80</v>
      </c>
      <c r="AW117" s="179" t="s">
        <v>89</v>
      </c>
      <c r="AX117" s="179" t="s">
        <v>72</v>
      </c>
      <c r="AY117" s="179" t="s">
        <v>123</v>
      </c>
    </row>
    <row r="118" spans="2:51" s="6" customFormat="1" ht="13.5" customHeight="1">
      <c r="B118" s="172"/>
      <c r="C118" s="173"/>
      <c r="D118" s="170" t="s">
        <v>136</v>
      </c>
      <c r="E118" s="173"/>
      <c r="F118" s="174" t="s">
        <v>165</v>
      </c>
      <c r="G118" s="173"/>
      <c r="H118" s="175">
        <v>1.8</v>
      </c>
      <c r="J118" s="173"/>
      <c r="K118" s="173"/>
      <c r="L118" s="176"/>
      <c r="M118" s="177"/>
      <c r="N118" s="173"/>
      <c r="O118" s="173"/>
      <c r="P118" s="173"/>
      <c r="Q118" s="173"/>
      <c r="R118" s="173"/>
      <c r="S118" s="173"/>
      <c r="T118" s="178"/>
      <c r="AT118" s="179" t="s">
        <v>136</v>
      </c>
      <c r="AU118" s="179" t="s">
        <v>80</v>
      </c>
      <c r="AV118" s="179" t="s">
        <v>80</v>
      </c>
      <c r="AW118" s="179" t="s">
        <v>89</v>
      </c>
      <c r="AX118" s="179" t="s">
        <v>72</v>
      </c>
      <c r="AY118" s="179" t="s">
        <v>123</v>
      </c>
    </row>
    <row r="119" spans="2:51" s="6" customFormat="1" ht="13.5" customHeight="1">
      <c r="B119" s="172"/>
      <c r="C119" s="173"/>
      <c r="D119" s="170" t="s">
        <v>136</v>
      </c>
      <c r="E119" s="173"/>
      <c r="F119" s="174" t="s">
        <v>166</v>
      </c>
      <c r="G119" s="173"/>
      <c r="H119" s="175">
        <v>23.1</v>
      </c>
      <c r="J119" s="173"/>
      <c r="K119" s="173"/>
      <c r="L119" s="176"/>
      <c r="M119" s="177"/>
      <c r="N119" s="173"/>
      <c r="O119" s="173"/>
      <c r="P119" s="173"/>
      <c r="Q119" s="173"/>
      <c r="R119" s="173"/>
      <c r="S119" s="173"/>
      <c r="T119" s="178"/>
      <c r="AT119" s="179" t="s">
        <v>136</v>
      </c>
      <c r="AU119" s="179" t="s">
        <v>80</v>
      </c>
      <c r="AV119" s="179" t="s">
        <v>80</v>
      </c>
      <c r="AW119" s="179" t="s">
        <v>89</v>
      </c>
      <c r="AX119" s="179" t="s">
        <v>72</v>
      </c>
      <c r="AY119" s="179" t="s">
        <v>123</v>
      </c>
    </row>
    <row r="120" spans="2:51" s="6" customFormat="1" ht="13.5" customHeight="1">
      <c r="B120" s="180"/>
      <c r="C120" s="181"/>
      <c r="D120" s="170" t="s">
        <v>136</v>
      </c>
      <c r="E120" s="181"/>
      <c r="F120" s="182" t="s">
        <v>141</v>
      </c>
      <c r="G120" s="181"/>
      <c r="H120" s="183">
        <v>50.49</v>
      </c>
      <c r="J120" s="181"/>
      <c r="K120" s="181"/>
      <c r="L120" s="184"/>
      <c r="M120" s="185"/>
      <c r="N120" s="181"/>
      <c r="O120" s="181"/>
      <c r="P120" s="181"/>
      <c r="Q120" s="181"/>
      <c r="R120" s="181"/>
      <c r="S120" s="181"/>
      <c r="T120" s="186"/>
      <c r="AT120" s="187" t="s">
        <v>136</v>
      </c>
      <c r="AU120" s="187" t="s">
        <v>80</v>
      </c>
      <c r="AV120" s="187" t="s">
        <v>130</v>
      </c>
      <c r="AW120" s="187" t="s">
        <v>89</v>
      </c>
      <c r="AX120" s="187" t="s">
        <v>20</v>
      </c>
      <c r="AY120" s="187" t="s">
        <v>123</v>
      </c>
    </row>
    <row r="121" spans="2:65" s="6" customFormat="1" ht="13.5" customHeight="1">
      <c r="B121" s="82"/>
      <c r="C121" s="154" t="s">
        <v>155</v>
      </c>
      <c r="D121" s="154" t="s">
        <v>125</v>
      </c>
      <c r="E121" s="155" t="s">
        <v>167</v>
      </c>
      <c r="F121" s="156" t="s">
        <v>168</v>
      </c>
      <c r="G121" s="157" t="s">
        <v>160</v>
      </c>
      <c r="H121" s="158">
        <v>22.869</v>
      </c>
      <c r="I121" s="159"/>
      <c r="J121" s="160">
        <f>ROUND($I$121*$H$121,2)</f>
        <v>0</v>
      </c>
      <c r="K121" s="156" t="s">
        <v>129</v>
      </c>
      <c r="L121" s="128"/>
      <c r="M121" s="161"/>
      <c r="N121" s="162" t="s">
        <v>43</v>
      </c>
      <c r="O121" s="83"/>
      <c r="P121" s="83"/>
      <c r="Q121" s="163">
        <v>0.00489</v>
      </c>
      <c r="R121" s="163">
        <f>$Q$121*$H$121</f>
        <v>0.11182941</v>
      </c>
      <c r="S121" s="163">
        <v>0</v>
      </c>
      <c r="T121" s="164">
        <f>$S$121*$H$121</f>
        <v>0</v>
      </c>
      <c r="AR121" s="86" t="s">
        <v>130</v>
      </c>
      <c r="AT121" s="86" t="s">
        <v>125</v>
      </c>
      <c r="AU121" s="86" t="s">
        <v>80</v>
      </c>
      <c r="AY121" s="6" t="s">
        <v>123</v>
      </c>
      <c r="BE121" s="165">
        <f>IF($N$121="základní",$J$121,0)</f>
        <v>0</v>
      </c>
      <c r="BF121" s="165">
        <f>IF($N$121="snížená",$J$121,0)</f>
        <v>0</v>
      </c>
      <c r="BG121" s="165">
        <f>IF($N$121="zákl. přenesená",$J$121,0)</f>
        <v>0</v>
      </c>
      <c r="BH121" s="165">
        <f>IF($N$121="sníž. přenesená",$J$121,0)</f>
        <v>0</v>
      </c>
      <c r="BI121" s="165">
        <f>IF($N$121="nulová",$J$121,0)</f>
        <v>0</v>
      </c>
      <c r="BJ121" s="86" t="s">
        <v>20</v>
      </c>
      <c r="BK121" s="165">
        <f>ROUND($I$121*$H$121,2)</f>
        <v>0</v>
      </c>
      <c r="BL121" s="86" t="s">
        <v>130</v>
      </c>
      <c r="BM121" s="86" t="s">
        <v>169</v>
      </c>
    </row>
    <row r="122" spans="2:47" s="6" customFormat="1" ht="14.25" customHeight="1">
      <c r="B122" s="82"/>
      <c r="C122" s="83"/>
      <c r="D122" s="166" t="s">
        <v>132</v>
      </c>
      <c r="E122" s="83"/>
      <c r="F122" s="167" t="s">
        <v>170</v>
      </c>
      <c r="G122" s="83"/>
      <c r="H122" s="83"/>
      <c r="J122" s="83"/>
      <c r="K122" s="83"/>
      <c r="L122" s="128"/>
      <c r="M122" s="168"/>
      <c r="N122" s="83"/>
      <c r="O122" s="83"/>
      <c r="P122" s="83"/>
      <c r="Q122" s="83"/>
      <c r="R122" s="83"/>
      <c r="S122" s="83"/>
      <c r="T122" s="169"/>
      <c r="AT122" s="6" t="s">
        <v>132</v>
      </c>
      <c r="AU122" s="6" t="s">
        <v>80</v>
      </c>
    </row>
    <row r="123" spans="2:47" s="6" customFormat="1" ht="28.5" customHeight="1">
      <c r="B123" s="82"/>
      <c r="C123" s="83"/>
      <c r="D123" s="170" t="s">
        <v>134</v>
      </c>
      <c r="E123" s="83"/>
      <c r="F123" s="171" t="s">
        <v>135</v>
      </c>
      <c r="G123" s="83"/>
      <c r="H123" s="83"/>
      <c r="J123" s="83"/>
      <c r="K123" s="83"/>
      <c r="L123" s="128"/>
      <c r="M123" s="168"/>
      <c r="N123" s="83"/>
      <c r="O123" s="83"/>
      <c r="P123" s="83"/>
      <c r="Q123" s="83"/>
      <c r="R123" s="83"/>
      <c r="S123" s="83"/>
      <c r="T123" s="169"/>
      <c r="AT123" s="6" t="s">
        <v>134</v>
      </c>
      <c r="AU123" s="6" t="s">
        <v>80</v>
      </c>
    </row>
    <row r="124" spans="2:51" s="6" customFormat="1" ht="13.5" customHeight="1">
      <c r="B124" s="172"/>
      <c r="C124" s="173"/>
      <c r="D124" s="170" t="s">
        <v>136</v>
      </c>
      <c r="E124" s="173"/>
      <c r="F124" s="174" t="s">
        <v>171</v>
      </c>
      <c r="G124" s="173"/>
      <c r="H124" s="175">
        <v>7.92</v>
      </c>
      <c r="J124" s="173"/>
      <c r="K124" s="173"/>
      <c r="L124" s="176"/>
      <c r="M124" s="177"/>
      <c r="N124" s="173"/>
      <c r="O124" s="173"/>
      <c r="P124" s="173"/>
      <c r="Q124" s="173"/>
      <c r="R124" s="173"/>
      <c r="S124" s="173"/>
      <c r="T124" s="178"/>
      <c r="AT124" s="179" t="s">
        <v>136</v>
      </c>
      <c r="AU124" s="179" t="s">
        <v>80</v>
      </c>
      <c r="AV124" s="179" t="s">
        <v>80</v>
      </c>
      <c r="AW124" s="179" t="s">
        <v>89</v>
      </c>
      <c r="AX124" s="179" t="s">
        <v>72</v>
      </c>
      <c r="AY124" s="179" t="s">
        <v>123</v>
      </c>
    </row>
    <row r="125" spans="2:51" s="6" customFormat="1" ht="13.5" customHeight="1">
      <c r="B125" s="172"/>
      <c r="C125" s="173"/>
      <c r="D125" s="170" t="s">
        <v>136</v>
      </c>
      <c r="E125" s="173"/>
      <c r="F125" s="174" t="s">
        <v>172</v>
      </c>
      <c r="G125" s="173"/>
      <c r="H125" s="175">
        <v>11.286</v>
      </c>
      <c r="J125" s="173"/>
      <c r="K125" s="173"/>
      <c r="L125" s="176"/>
      <c r="M125" s="177"/>
      <c r="N125" s="173"/>
      <c r="O125" s="173"/>
      <c r="P125" s="173"/>
      <c r="Q125" s="173"/>
      <c r="R125" s="173"/>
      <c r="S125" s="173"/>
      <c r="T125" s="178"/>
      <c r="AT125" s="179" t="s">
        <v>136</v>
      </c>
      <c r="AU125" s="179" t="s">
        <v>80</v>
      </c>
      <c r="AV125" s="179" t="s">
        <v>80</v>
      </c>
      <c r="AW125" s="179" t="s">
        <v>89</v>
      </c>
      <c r="AX125" s="179" t="s">
        <v>72</v>
      </c>
      <c r="AY125" s="179" t="s">
        <v>123</v>
      </c>
    </row>
    <row r="126" spans="2:51" s="6" customFormat="1" ht="13.5" customHeight="1">
      <c r="B126" s="172"/>
      <c r="C126" s="173"/>
      <c r="D126" s="170" t="s">
        <v>136</v>
      </c>
      <c r="E126" s="173"/>
      <c r="F126" s="174" t="s">
        <v>173</v>
      </c>
      <c r="G126" s="173"/>
      <c r="H126" s="175">
        <v>3.663</v>
      </c>
      <c r="J126" s="173"/>
      <c r="K126" s="173"/>
      <c r="L126" s="176"/>
      <c r="M126" s="177"/>
      <c r="N126" s="173"/>
      <c r="O126" s="173"/>
      <c r="P126" s="173"/>
      <c r="Q126" s="173"/>
      <c r="R126" s="173"/>
      <c r="S126" s="173"/>
      <c r="T126" s="178"/>
      <c r="AT126" s="179" t="s">
        <v>136</v>
      </c>
      <c r="AU126" s="179" t="s">
        <v>80</v>
      </c>
      <c r="AV126" s="179" t="s">
        <v>80</v>
      </c>
      <c r="AW126" s="179" t="s">
        <v>89</v>
      </c>
      <c r="AX126" s="179" t="s">
        <v>72</v>
      </c>
      <c r="AY126" s="179" t="s">
        <v>123</v>
      </c>
    </row>
    <row r="127" spans="2:51" s="6" customFormat="1" ht="13.5" customHeight="1">
      <c r="B127" s="180"/>
      <c r="C127" s="181"/>
      <c r="D127" s="170" t="s">
        <v>136</v>
      </c>
      <c r="E127" s="181"/>
      <c r="F127" s="182" t="s">
        <v>141</v>
      </c>
      <c r="G127" s="181"/>
      <c r="H127" s="183">
        <v>22.869</v>
      </c>
      <c r="J127" s="181"/>
      <c r="K127" s="181"/>
      <c r="L127" s="184"/>
      <c r="M127" s="185"/>
      <c r="N127" s="181"/>
      <c r="O127" s="181"/>
      <c r="P127" s="181"/>
      <c r="Q127" s="181"/>
      <c r="R127" s="181"/>
      <c r="S127" s="181"/>
      <c r="T127" s="186"/>
      <c r="AT127" s="187" t="s">
        <v>136</v>
      </c>
      <c r="AU127" s="187" t="s">
        <v>80</v>
      </c>
      <c r="AV127" s="187" t="s">
        <v>130</v>
      </c>
      <c r="AW127" s="187" t="s">
        <v>89</v>
      </c>
      <c r="AX127" s="187" t="s">
        <v>20</v>
      </c>
      <c r="AY127" s="187" t="s">
        <v>123</v>
      </c>
    </row>
    <row r="128" spans="2:65" s="6" customFormat="1" ht="13.5" customHeight="1">
      <c r="B128" s="82"/>
      <c r="C128" s="154" t="s">
        <v>174</v>
      </c>
      <c r="D128" s="154" t="s">
        <v>125</v>
      </c>
      <c r="E128" s="155" t="s">
        <v>175</v>
      </c>
      <c r="F128" s="156" t="s">
        <v>176</v>
      </c>
      <c r="G128" s="157" t="s">
        <v>160</v>
      </c>
      <c r="H128" s="158">
        <v>389.616</v>
      </c>
      <c r="I128" s="159"/>
      <c r="J128" s="160">
        <f>ROUND($I$128*$H$128,2)</f>
        <v>0</v>
      </c>
      <c r="K128" s="156" t="s">
        <v>129</v>
      </c>
      <c r="L128" s="128"/>
      <c r="M128" s="161"/>
      <c r="N128" s="162" t="s">
        <v>43</v>
      </c>
      <c r="O128" s="83"/>
      <c r="P128" s="83"/>
      <c r="Q128" s="163">
        <v>0.00828</v>
      </c>
      <c r="R128" s="163">
        <f>$Q$128*$H$128</f>
        <v>3.2260204799999994</v>
      </c>
      <c r="S128" s="163">
        <v>0</v>
      </c>
      <c r="T128" s="164">
        <f>$S$128*$H$128</f>
        <v>0</v>
      </c>
      <c r="AR128" s="86" t="s">
        <v>130</v>
      </c>
      <c r="AT128" s="86" t="s">
        <v>125</v>
      </c>
      <c r="AU128" s="86" t="s">
        <v>80</v>
      </c>
      <c r="AY128" s="6" t="s">
        <v>123</v>
      </c>
      <c r="BE128" s="165">
        <f>IF($N$128="základní",$J$128,0)</f>
        <v>0</v>
      </c>
      <c r="BF128" s="165">
        <f>IF($N$128="snížená",$J$128,0)</f>
        <v>0</v>
      </c>
      <c r="BG128" s="165">
        <f>IF($N$128="zákl. přenesená",$J$128,0)</f>
        <v>0</v>
      </c>
      <c r="BH128" s="165">
        <f>IF($N$128="sníž. přenesená",$J$128,0)</f>
        <v>0</v>
      </c>
      <c r="BI128" s="165">
        <f>IF($N$128="nulová",$J$128,0)</f>
        <v>0</v>
      </c>
      <c r="BJ128" s="86" t="s">
        <v>20</v>
      </c>
      <c r="BK128" s="165">
        <f>ROUND($I$128*$H$128,2)</f>
        <v>0</v>
      </c>
      <c r="BL128" s="86" t="s">
        <v>130</v>
      </c>
      <c r="BM128" s="86" t="s">
        <v>177</v>
      </c>
    </row>
    <row r="129" spans="2:47" s="6" customFormat="1" ht="14.25" customHeight="1">
      <c r="B129" s="82"/>
      <c r="C129" s="83"/>
      <c r="D129" s="166" t="s">
        <v>132</v>
      </c>
      <c r="E129" s="83"/>
      <c r="F129" s="167" t="s">
        <v>178</v>
      </c>
      <c r="G129" s="83"/>
      <c r="H129" s="83"/>
      <c r="J129" s="83"/>
      <c r="K129" s="83"/>
      <c r="L129" s="128"/>
      <c r="M129" s="168"/>
      <c r="N129" s="83"/>
      <c r="O129" s="83"/>
      <c r="P129" s="83"/>
      <c r="Q129" s="83"/>
      <c r="R129" s="83"/>
      <c r="S129" s="83"/>
      <c r="T129" s="169"/>
      <c r="AT129" s="6" t="s">
        <v>132</v>
      </c>
      <c r="AU129" s="6" t="s">
        <v>80</v>
      </c>
    </row>
    <row r="130" spans="2:65" s="6" customFormat="1" ht="13.5" customHeight="1">
      <c r="B130" s="82"/>
      <c r="C130" s="188" t="s">
        <v>179</v>
      </c>
      <c r="D130" s="188" t="s">
        <v>180</v>
      </c>
      <c r="E130" s="189" t="s">
        <v>181</v>
      </c>
      <c r="F130" s="190" t="s">
        <v>182</v>
      </c>
      <c r="G130" s="191" t="s">
        <v>160</v>
      </c>
      <c r="H130" s="192">
        <v>397.408</v>
      </c>
      <c r="I130" s="193"/>
      <c r="J130" s="194">
        <f>ROUND($I$130*$H$130,2)</f>
        <v>0</v>
      </c>
      <c r="K130" s="190" t="s">
        <v>129</v>
      </c>
      <c r="L130" s="195"/>
      <c r="M130" s="196"/>
      <c r="N130" s="197" t="s">
        <v>43</v>
      </c>
      <c r="O130" s="83"/>
      <c r="P130" s="83"/>
      <c r="Q130" s="163">
        <v>0.001</v>
      </c>
      <c r="R130" s="163">
        <f>$Q$130*$H$130</f>
        <v>0.39740800000000004</v>
      </c>
      <c r="S130" s="163">
        <v>0</v>
      </c>
      <c r="T130" s="164">
        <f>$S$130*$H$130</f>
        <v>0</v>
      </c>
      <c r="AR130" s="86" t="s">
        <v>179</v>
      </c>
      <c r="AT130" s="86" t="s">
        <v>180</v>
      </c>
      <c r="AU130" s="86" t="s">
        <v>80</v>
      </c>
      <c r="AY130" s="6" t="s">
        <v>123</v>
      </c>
      <c r="BE130" s="165">
        <f>IF($N$130="základní",$J$130,0)</f>
        <v>0</v>
      </c>
      <c r="BF130" s="165">
        <f>IF($N$130="snížená",$J$130,0)</f>
        <v>0</v>
      </c>
      <c r="BG130" s="165">
        <f>IF($N$130="zákl. přenesená",$J$130,0)</f>
        <v>0</v>
      </c>
      <c r="BH130" s="165">
        <f>IF($N$130="sníž. přenesená",$J$130,0)</f>
        <v>0</v>
      </c>
      <c r="BI130" s="165">
        <f>IF($N$130="nulová",$J$130,0)</f>
        <v>0</v>
      </c>
      <c r="BJ130" s="86" t="s">
        <v>20</v>
      </c>
      <c r="BK130" s="165">
        <f>ROUND($I$130*$H$130,2)</f>
        <v>0</v>
      </c>
      <c r="BL130" s="86" t="s">
        <v>130</v>
      </c>
      <c r="BM130" s="86" t="s">
        <v>183</v>
      </c>
    </row>
    <row r="131" spans="2:47" s="6" customFormat="1" ht="36" customHeight="1">
      <c r="B131" s="82"/>
      <c r="C131" s="83"/>
      <c r="D131" s="166" t="s">
        <v>132</v>
      </c>
      <c r="E131" s="83"/>
      <c r="F131" s="167" t="s">
        <v>184</v>
      </c>
      <c r="G131" s="83"/>
      <c r="H131" s="83"/>
      <c r="J131" s="83"/>
      <c r="K131" s="83"/>
      <c r="L131" s="128"/>
      <c r="M131" s="168"/>
      <c r="N131" s="83"/>
      <c r="O131" s="83"/>
      <c r="P131" s="83"/>
      <c r="Q131" s="83"/>
      <c r="R131" s="83"/>
      <c r="S131" s="83"/>
      <c r="T131" s="169"/>
      <c r="AT131" s="6" t="s">
        <v>132</v>
      </c>
      <c r="AU131" s="6" t="s">
        <v>80</v>
      </c>
    </row>
    <row r="132" spans="2:51" s="6" customFormat="1" ht="13.5" customHeight="1">
      <c r="B132" s="172"/>
      <c r="C132" s="173"/>
      <c r="D132" s="170" t="s">
        <v>136</v>
      </c>
      <c r="E132" s="173"/>
      <c r="F132" s="174" t="s">
        <v>185</v>
      </c>
      <c r="G132" s="173"/>
      <c r="H132" s="175">
        <v>397.408</v>
      </c>
      <c r="J132" s="173"/>
      <c r="K132" s="173"/>
      <c r="L132" s="176"/>
      <c r="M132" s="177"/>
      <c r="N132" s="173"/>
      <c r="O132" s="173"/>
      <c r="P132" s="173"/>
      <c r="Q132" s="173"/>
      <c r="R132" s="173"/>
      <c r="S132" s="173"/>
      <c r="T132" s="178"/>
      <c r="AT132" s="179" t="s">
        <v>136</v>
      </c>
      <c r="AU132" s="179" t="s">
        <v>80</v>
      </c>
      <c r="AV132" s="179" t="s">
        <v>80</v>
      </c>
      <c r="AW132" s="179" t="s">
        <v>72</v>
      </c>
      <c r="AX132" s="179" t="s">
        <v>20</v>
      </c>
      <c r="AY132" s="179" t="s">
        <v>123</v>
      </c>
    </row>
    <row r="133" spans="2:65" s="6" customFormat="1" ht="13.5" customHeight="1">
      <c r="B133" s="82"/>
      <c r="C133" s="154" t="s">
        <v>186</v>
      </c>
      <c r="D133" s="154" t="s">
        <v>125</v>
      </c>
      <c r="E133" s="155" t="s">
        <v>187</v>
      </c>
      <c r="F133" s="156" t="s">
        <v>188</v>
      </c>
      <c r="G133" s="157" t="s">
        <v>160</v>
      </c>
      <c r="H133" s="158">
        <v>137.77</v>
      </c>
      <c r="I133" s="159"/>
      <c r="J133" s="160">
        <f>ROUND($I$133*$H$133,2)</f>
        <v>0</v>
      </c>
      <c r="K133" s="156" t="s">
        <v>129</v>
      </c>
      <c r="L133" s="128"/>
      <c r="M133" s="161"/>
      <c r="N133" s="162" t="s">
        <v>43</v>
      </c>
      <c r="O133" s="83"/>
      <c r="P133" s="83"/>
      <c r="Q133" s="163">
        <v>0.00832</v>
      </c>
      <c r="R133" s="163">
        <f>$Q$133*$H$133</f>
        <v>1.1462463999999999</v>
      </c>
      <c r="S133" s="163">
        <v>0</v>
      </c>
      <c r="T133" s="164">
        <f>$S$133*$H$133</f>
        <v>0</v>
      </c>
      <c r="AR133" s="86" t="s">
        <v>130</v>
      </c>
      <c r="AT133" s="86" t="s">
        <v>125</v>
      </c>
      <c r="AU133" s="86" t="s">
        <v>80</v>
      </c>
      <c r="AY133" s="6" t="s">
        <v>123</v>
      </c>
      <c r="BE133" s="165">
        <f>IF($N$133="základní",$J$133,0)</f>
        <v>0</v>
      </c>
      <c r="BF133" s="165">
        <f>IF($N$133="snížená",$J$133,0)</f>
        <v>0</v>
      </c>
      <c r="BG133" s="165">
        <f>IF($N$133="zákl. přenesená",$J$133,0)</f>
        <v>0</v>
      </c>
      <c r="BH133" s="165">
        <f>IF($N$133="sníž. přenesená",$J$133,0)</f>
        <v>0</v>
      </c>
      <c r="BI133" s="165">
        <f>IF($N$133="nulová",$J$133,0)</f>
        <v>0</v>
      </c>
      <c r="BJ133" s="86" t="s">
        <v>20</v>
      </c>
      <c r="BK133" s="165">
        <f>ROUND($I$133*$H$133,2)</f>
        <v>0</v>
      </c>
      <c r="BL133" s="86" t="s">
        <v>130</v>
      </c>
      <c r="BM133" s="86" t="s">
        <v>189</v>
      </c>
    </row>
    <row r="134" spans="2:47" s="6" customFormat="1" ht="14.25" customHeight="1">
      <c r="B134" s="82"/>
      <c r="C134" s="83"/>
      <c r="D134" s="166" t="s">
        <v>132</v>
      </c>
      <c r="E134" s="83"/>
      <c r="F134" s="167" t="s">
        <v>190</v>
      </c>
      <c r="G134" s="83"/>
      <c r="H134" s="83"/>
      <c r="J134" s="83"/>
      <c r="K134" s="83"/>
      <c r="L134" s="128"/>
      <c r="M134" s="168"/>
      <c r="N134" s="83"/>
      <c r="O134" s="83"/>
      <c r="P134" s="83"/>
      <c r="Q134" s="83"/>
      <c r="R134" s="83"/>
      <c r="S134" s="83"/>
      <c r="T134" s="169"/>
      <c r="AT134" s="6" t="s">
        <v>132</v>
      </c>
      <c r="AU134" s="6" t="s">
        <v>80</v>
      </c>
    </row>
    <row r="135" spans="2:47" s="6" customFormat="1" ht="28.5" customHeight="1">
      <c r="B135" s="82"/>
      <c r="C135" s="83"/>
      <c r="D135" s="170" t="s">
        <v>134</v>
      </c>
      <c r="E135" s="83"/>
      <c r="F135" s="171" t="s">
        <v>135</v>
      </c>
      <c r="G135" s="83"/>
      <c r="H135" s="83"/>
      <c r="J135" s="83"/>
      <c r="K135" s="83"/>
      <c r="L135" s="128"/>
      <c r="M135" s="168"/>
      <c r="N135" s="83"/>
      <c r="O135" s="83"/>
      <c r="P135" s="83"/>
      <c r="Q135" s="83"/>
      <c r="R135" s="83"/>
      <c r="S135" s="83"/>
      <c r="T135" s="169"/>
      <c r="AT135" s="6" t="s">
        <v>134</v>
      </c>
      <c r="AU135" s="6" t="s">
        <v>80</v>
      </c>
    </row>
    <row r="136" spans="2:65" s="6" customFormat="1" ht="13.5" customHeight="1">
      <c r="B136" s="82"/>
      <c r="C136" s="188" t="s">
        <v>25</v>
      </c>
      <c r="D136" s="188" t="s">
        <v>180</v>
      </c>
      <c r="E136" s="189" t="s">
        <v>191</v>
      </c>
      <c r="F136" s="190" t="s">
        <v>192</v>
      </c>
      <c r="G136" s="191" t="s">
        <v>160</v>
      </c>
      <c r="H136" s="192">
        <v>140.525</v>
      </c>
      <c r="I136" s="193"/>
      <c r="J136" s="194">
        <f>ROUND($I$136*$H$136,2)</f>
        <v>0</v>
      </c>
      <c r="K136" s="190"/>
      <c r="L136" s="195"/>
      <c r="M136" s="196"/>
      <c r="N136" s="197" t="s">
        <v>43</v>
      </c>
      <c r="O136" s="83"/>
      <c r="P136" s="83"/>
      <c r="Q136" s="163">
        <v>0.0036</v>
      </c>
      <c r="R136" s="163">
        <f>$Q$136*$H$136</f>
        <v>0.5058900000000001</v>
      </c>
      <c r="S136" s="163">
        <v>0</v>
      </c>
      <c r="T136" s="164">
        <f>$S$136*$H$136</f>
        <v>0</v>
      </c>
      <c r="AR136" s="86" t="s">
        <v>179</v>
      </c>
      <c r="AT136" s="86" t="s">
        <v>180</v>
      </c>
      <c r="AU136" s="86" t="s">
        <v>80</v>
      </c>
      <c r="AY136" s="6" t="s">
        <v>123</v>
      </c>
      <c r="BE136" s="165">
        <f>IF($N$136="základní",$J$136,0)</f>
        <v>0</v>
      </c>
      <c r="BF136" s="165">
        <f>IF($N$136="snížená",$J$136,0)</f>
        <v>0</v>
      </c>
      <c r="BG136" s="165">
        <f>IF($N$136="zákl. přenesená",$J$136,0)</f>
        <v>0</v>
      </c>
      <c r="BH136" s="165">
        <f>IF($N$136="sníž. přenesená",$J$136,0)</f>
        <v>0</v>
      </c>
      <c r="BI136" s="165">
        <f>IF($N$136="nulová",$J$136,0)</f>
        <v>0</v>
      </c>
      <c r="BJ136" s="86" t="s">
        <v>20</v>
      </c>
      <c r="BK136" s="165">
        <f>ROUND($I$136*$H$136,2)</f>
        <v>0</v>
      </c>
      <c r="BL136" s="86" t="s">
        <v>130</v>
      </c>
      <c r="BM136" s="86" t="s">
        <v>193</v>
      </c>
    </row>
    <row r="137" spans="2:47" s="6" customFormat="1" ht="24.75" customHeight="1">
      <c r="B137" s="82"/>
      <c r="C137" s="83"/>
      <c r="D137" s="166" t="s">
        <v>132</v>
      </c>
      <c r="E137" s="83"/>
      <c r="F137" s="167" t="s">
        <v>194</v>
      </c>
      <c r="G137" s="83"/>
      <c r="H137" s="83"/>
      <c r="J137" s="83"/>
      <c r="K137" s="83"/>
      <c r="L137" s="128"/>
      <c r="M137" s="168"/>
      <c r="N137" s="83"/>
      <c r="O137" s="83"/>
      <c r="P137" s="83"/>
      <c r="Q137" s="83"/>
      <c r="R137" s="83"/>
      <c r="S137" s="83"/>
      <c r="T137" s="169"/>
      <c r="AT137" s="6" t="s">
        <v>132</v>
      </c>
      <c r="AU137" s="6" t="s">
        <v>80</v>
      </c>
    </row>
    <row r="138" spans="2:51" s="6" customFormat="1" ht="13.5" customHeight="1">
      <c r="B138" s="172"/>
      <c r="C138" s="173"/>
      <c r="D138" s="170" t="s">
        <v>136</v>
      </c>
      <c r="E138" s="173"/>
      <c r="F138" s="174" t="s">
        <v>195</v>
      </c>
      <c r="G138" s="173"/>
      <c r="H138" s="175">
        <v>137.77</v>
      </c>
      <c r="J138" s="173"/>
      <c r="K138" s="173"/>
      <c r="L138" s="176"/>
      <c r="M138" s="177"/>
      <c r="N138" s="173"/>
      <c r="O138" s="173"/>
      <c r="P138" s="173"/>
      <c r="Q138" s="173"/>
      <c r="R138" s="173"/>
      <c r="S138" s="173"/>
      <c r="T138" s="178"/>
      <c r="AT138" s="179" t="s">
        <v>136</v>
      </c>
      <c r="AU138" s="179" t="s">
        <v>80</v>
      </c>
      <c r="AV138" s="179" t="s">
        <v>80</v>
      </c>
      <c r="AW138" s="179" t="s">
        <v>89</v>
      </c>
      <c r="AX138" s="179" t="s">
        <v>20</v>
      </c>
      <c r="AY138" s="179" t="s">
        <v>123</v>
      </c>
    </row>
    <row r="139" spans="2:51" s="6" customFormat="1" ht="13.5" customHeight="1">
      <c r="B139" s="172"/>
      <c r="C139" s="173"/>
      <c r="D139" s="170" t="s">
        <v>136</v>
      </c>
      <c r="E139" s="173"/>
      <c r="F139" s="174" t="s">
        <v>196</v>
      </c>
      <c r="G139" s="173"/>
      <c r="H139" s="175">
        <v>140.525</v>
      </c>
      <c r="J139" s="173"/>
      <c r="K139" s="173"/>
      <c r="L139" s="176"/>
      <c r="M139" s="177"/>
      <c r="N139" s="173"/>
      <c r="O139" s="173"/>
      <c r="P139" s="173"/>
      <c r="Q139" s="173"/>
      <c r="R139" s="173"/>
      <c r="S139" s="173"/>
      <c r="T139" s="178"/>
      <c r="AT139" s="179" t="s">
        <v>136</v>
      </c>
      <c r="AU139" s="179" t="s">
        <v>80</v>
      </c>
      <c r="AV139" s="179" t="s">
        <v>80</v>
      </c>
      <c r="AW139" s="179" t="s">
        <v>72</v>
      </c>
      <c r="AX139" s="179" t="s">
        <v>20</v>
      </c>
      <c r="AY139" s="179" t="s">
        <v>123</v>
      </c>
    </row>
    <row r="140" spans="2:65" s="6" customFormat="1" ht="13.5" customHeight="1">
      <c r="B140" s="82"/>
      <c r="C140" s="154" t="s">
        <v>197</v>
      </c>
      <c r="D140" s="154" t="s">
        <v>125</v>
      </c>
      <c r="E140" s="155" t="s">
        <v>198</v>
      </c>
      <c r="F140" s="156" t="s">
        <v>199</v>
      </c>
      <c r="G140" s="157" t="s">
        <v>160</v>
      </c>
      <c r="H140" s="158">
        <v>182.66</v>
      </c>
      <c r="I140" s="159"/>
      <c r="J140" s="160">
        <f>ROUND($I$140*$H$140,2)</f>
        <v>0</v>
      </c>
      <c r="K140" s="156" t="s">
        <v>129</v>
      </c>
      <c r="L140" s="128"/>
      <c r="M140" s="161"/>
      <c r="N140" s="162" t="s">
        <v>43</v>
      </c>
      <c r="O140" s="83"/>
      <c r="P140" s="83"/>
      <c r="Q140" s="163">
        <v>0.0085</v>
      </c>
      <c r="R140" s="163">
        <f>$Q$140*$H$140</f>
        <v>1.55261</v>
      </c>
      <c r="S140" s="163">
        <v>0</v>
      </c>
      <c r="T140" s="164">
        <f>$S$140*$H$140</f>
        <v>0</v>
      </c>
      <c r="AR140" s="86" t="s">
        <v>130</v>
      </c>
      <c r="AT140" s="86" t="s">
        <v>125</v>
      </c>
      <c r="AU140" s="86" t="s">
        <v>80</v>
      </c>
      <c r="AY140" s="6" t="s">
        <v>123</v>
      </c>
      <c r="BE140" s="165">
        <f>IF($N$140="základní",$J$140,0)</f>
        <v>0</v>
      </c>
      <c r="BF140" s="165">
        <f>IF($N$140="snížená",$J$140,0)</f>
        <v>0</v>
      </c>
      <c r="BG140" s="165">
        <f>IF($N$140="zákl. přenesená",$J$140,0)</f>
        <v>0</v>
      </c>
      <c r="BH140" s="165">
        <f>IF($N$140="sníž. přenesená",$J$140,0)</f>
        <v>0</v>
      </c>
      <c r="BI140" s="165">
        <f>IF($N$140="nulová",$J$140,0)</f>
        <v>0</v>
      </c>
      <c r="BJ140" s="86" t="s">
        <v>20</v>
      </c>
      <c r="BK140" s="165">
        <f>ROUND($I$140*$H$140,2)</f>
        <v>0</v>
      </c>
      <c r="BL140" s="86" t="s">
        <v>130</v>
      </c>
      <c r="BM140" s="86" t="s">
        <v>200</v>
      </c>
    </row>
    <row r="141" spans="2:47" s="6" customFormat="1" ht="14.25" customHeight="1">
      <c r="B141" s="82"/>
      <c r="C141" s="83"/>
      <c r="D141" s="166" t="s">
        <v>132</v>
      </c>
      <c r="E141" s="83"/>
      <c r="F141" s="167" t="s">
        <v>201</v>
      </c>
      <c r="G141" s="83"/>
      <c r="H141" s="83"/>
      <c r="J141" s="83"/>
      <c r="K141" s="83"/>
      <c r="L141" s="128"/>
      <c r="M141" s="168"/>
      <c r="N141" s="83"/>
      <c r="O141" s="83"/>
      <c r="P141" s="83"/>
      <c r="Q141" s="83"/>
      <c r="R141" s="83"/>
      <c r="S141" s="83"/>
      <c r="T141" s="169"/>
      <c r="AT141" s="6" t="s">
        <v>132</v>
      </c>
      <c r="AU141" s="6" t="s">
        <v>80</v>
      </c>
    </row>
    <row r="142" spans="2:65" s="6" customFormat="1" ht="13.5" customHeight="1">
      <c r="B142" s="82"/>
      <c r="C142" s="188" t="s">
        <v>202</v>
      </c>
      <c r="D142" s="188" t="s">
        <v>180</v>
      </c>
      <c r="E142" s="189" t="s">
        <v>203</v>
      </c>
      <c r="F142" s="190" t="s">
        <v>204</v>
      </c>
      <c r="G142" s="191" t="s">
        <v>160</v>
      </c>
      <c r="H142" s="192">
        <v>186.313</v>
      </c>
      <c r="I142" s="193"/>
      <c r="J142" s="194">
        <f>ROUND($I$142*$H$142,2)</f>
        <v>0</v>
      </c>
      <c r="K142" s="190" t="s">
        <v>129</v>
      </c>
      <c r="L142" s="195"/>
      <c r="M142" s="196"/>
      <c r="N142" s="197" t="s">
        <v>43</v>
      </c>
      <c r="O142" s="83"/>
      <c r="P142" s="83"/>
      <c r="Q142" s="163">
        <v>0.0041</v>
      </c>
      <c r="R142" s="163">
        <f>$Q$142*$H$142</f>
        <v>0.7638833</v>
      </c>
      <c r="S142" s="163">
        <v>0</v>
      </c>
      <c r="T142" s="164">
        <f>$S$142*$H$142</f>
        <v>0</v>
      </c>
      <c r="AR142" s="86" t="s">
        <v>179</v>
      </c>
      <c r="AT142" s="86" t="s">
        <v>180</v>
      </c>
      <c r="AU142" s="86" t="s">
        <v>80</v>
      </c>
      <c r="AY142" s="6" t="s">
        <v>123</v>
      </c>
      <c r="BE142" s="165">
        <f>IF($N$142="základní",$J$142,0)</f>
        <v>0</v>
      </c>
      <c r="BF142" s="165">
        <f>IF($N$142="snížená",$J$142,0)</f>
        <v>0</v>
      </c>
      <c r="BG142" s="165">
        <f>IF($N$142="zákl. přenesená",$J$142,0)</f>
        <v>0</v>
      </c>
      <c r="BH142" s="165">
        <f>IF($N$142="sníž. přenesená",$J$142,0)</f>
        <v>0</v>
      </c>
      <c r="BI142" s="165">
        <f>IF($N$142="nulová",$J$142,0)</f>
        <v>0</v>
      </c>
      <c r="BJ142" s="86" t="s">
        <v>20</v>
      </c>
      <c r="BK142" s="165">
        <f>ROUND($I$142*$H$142,2)</f>
        <v>0</v>
      </c>
      <c r="BL142" s="86" t="s">
        <v>130</v>
      </c>
      <c r="BM142" s="86" t="s">
        <v>205</v>
      </c>
    </row>
    <row r="143" spans="2:47" s="6" customFormat="1" ht="24.75" customHeight="1">
      <c r="B143" s="82"/>
      <c r="C143" s="83"/>
      <c r="D143" s="166" t="s">
        <v>132</v>
      </c>
      <c r="E143" s="83"/>
      <c r="F143" s="167" t="s">
        <v>206</v>
      </c>
      <c r="G143" s="83"/>
      <c r="H143" s="83"/>
      <c r="J143" s="83"/>
      <c r="K143" s="83"/>
      <c r="L143" s="128"/>
      <c r="M143" s="168"/>
      <c r="N143" s="83"/>
      <c r="O143" s="83"/>
      <c r="P143" s="83"/>
      <c r="Q143" s="83"/>
      <c r="R143" s="83"/>
      <c r="S143" s="83"/>
      <c r="T143" s="169"/>
      <c r="AT143" s="6" t="s">
        <v>132</v>
      </c>
      <c r="AU143" s="6" t="s">
        <v>80</v>
      </c>
    </row>
    <row r="144" spans="2:51" s="6" customFormat="1" ht="13.5" customHeight="1">
      <c r="B144" s="172"/>
      <c r="C144" s="173"/>
      <c r="D144" s="170" t="s">
        <v>136</v>
      </c>
      <c r="E144" s="173"/>
      <c r="F144" s="174" t="s">
        <v>207</v>
      </c>
      <c r="G144" s="173"/>
      <c r="H144" s="175">
        <v>182.66</v>
      </c>
      <c r="J144" s="173"/>
      <c r="K144" s="173"/>
      <c r="L144" s="176"/>
      <c r="M144" s="177"/>
      <c r="N144" s="173"/>
      <c r="O144" s="173"/>
      <c r="P144" s="173"/>
      <c r="Q144" s="173"/>
      <c r="R144" s="173"/>
      <c r="S144" s="173"/>
      <c r="T144" s="178"/>
      <c r="AT144" s="179" t="s">
        <v>136</v>
      </c>
      <c r="AU144" s="179" t="s">
        <v>80</v>
      </c>
      <c r="AV144" s="179" t="s">
        <v>80</v>
      </c>
      <c r="AW144" s="179" t="s">
        <v>89</v>
      </c>
      <c r="AX144" s="179" t="s">
        <v>20</v>
      </c>
      <c r="AY144" s="179" t="s">
        <v>123</v>
      </c>
    </row>
    <row r="145" spans="2:51" s="6" customFormat="1" ht="13.5" customHeight="1">
      <c r="B145" s="172"/>
      <c r="C145" s="173"/>
      <c r="D145" s="170" t="s">
        <v>136</v>
      </c>
      <c r="E145" s="173"/>
      <c r="F145" s="174" t="s">
        <v>208</v>
      </c>
      <c r="G145" s="173"/>
      <c r="H145" s="175">
        <v>186.313</v>
      </c>
      <c r="J145" s="173"/>
      <c r="K145" s="173"/>
      <c r="L145" s="176"/>
      <c r="M145" s="177"/>
      <c r="N145" s="173"/>
      <c r="O145" s="173"/>
      <c r="P145" s="173"/>
      <c r="Q145" s="173"/>
      <c r="R145" s="173"/>
      <c r="S145" s="173"/>
      <c r="T145" s="178"/>
      <c r="AT145" s="179" t="s">
        <v>136</v>
      </c>
      <c r="AU145" s="179" t="s">
        <v>80</v>
      </c>
      <c r="AV145" s="179" t="s">
        <v>80</v>
      </c>
      <c r="AW145" s="179" t="s">
        <v>72</v>
      </c>
      <c r="AX145" s="179" t="s">
        <v>20</v>
      </c>
      <c r="AY145" s="179" t="s">
        <v>123</v>
      </c>
    </row>
    <row r="146" spans="2:65" s="6" customFormat="1" ht="13.5" customHeight="1">
      <c r="B146" s="82"/>
      <c r="C146" s="154" t="s">
        <v>209</v>
      </c>
      <c r="D146" s="154" t="s">
        <v>125</v>
      </c>
      <c r="E146" s="155" t="s">
        <v>210</v>
      </c>
      <c r="F146" s="156" t="s">
        <v>211</v>
      </c>
      <c r="G146" s="157" t="s">
        <v>160</v>
      </c>
      <c r="H146" s="158">
        <v>2246.675</v>
      </c>
      <c r="I146" s="159"/>
      <c r="J146" s="160">
        <f>ROUND($I$146*$H$146,2)</f>
        <v>0</v>
      </c>
      <c r="K146" s="156" t="s">
        <v>129</v>
      </c>
      <c r="L146" s="128"/>
      <c r="M146" s="161"/>
      <c r="N146" s="162" t="s">
        <v>43</v>
      </c>
      <c r="O146" s="83"/>
      <c r="P146" s="83"/>
      <c r="Q146" s="163">
        <v>0.00944</v>
      </c>
      <c r="R146" s="163">
        <f>$Q$146*$H$146</f>
        <v>21.208612000000002</v>
      </c>
      <c r="S146" s="163">
        <v>0</v>
      </c>
      <c r="T146" s="164">
        <f>$S$146*$H$146</f>
        <v>0</v>
      </c>
      <c r="AR146" s="86" t="s">
        <v>130</v>
      </c>
      <c r="AT146" s="86" t="s">
        <v>125</v>
      </c>
      <c r="AU146" s="86" t="s">
        <v>80</v>
      </c>
      <c r="AY146" s="6" t="s">
        <v>123</v>
      </c>
      <c r="BE146" s="165">
        <f>IF($N$146="základní",$J$146,0)</f>
        <v>0</v>
      </c>
      <c r="BF146" s="165">
        <f>IF($N$146="snížená",$J$146,0)</f>
        <v>0</v>
      </c>
      <c r="BG146" s="165">
        <f>IF($N$146="zákl. přenesená",$J$146,0)</f>
        <v>0</v>
      </c>
      <c r="BH146" s="165">
        <f>IF($N$146="sníž. přenesená",$J$146,0)</f>
        <v>0</v>
      </c>
      <c r="BI146" s="165">
        <f>IF($N$146="nulová",$J$146,0)</f>
        <v>0</v>
      </c>
      <c r="BJ146" s="86" t="s">
        <v>20</v>
      </c>
      <c r="BK146" s="165">
        <f>ROUND($I$146*$H$146,2)</f>
        <v>0</v>
      </c>
      <c r="BL146" s="86" t="s">
        <v>130</v>
      </c>
      <c r="BM146" s="86" t="s">
        <v>212</v>
      </c>
    </row>
    <row r="147" spans="2:47" s="6" customFormat="1" ht="24.75" customHeight="1">
      <c r="B147" s="82"/>
      <c r="C147" s="83"/>
      <c r="D147" s="166" t="s">
        <v>132</v>
      </c>
      <c r="E147" s="83"/>
      <c r="F147" s="167" t="s">
        <v>213</v>
      </c>
      <c r="G147" s="83"/>
      <c r="H147" s="83"/>
      <c r="J147" s="83"/>
      <c r="K147" s="83"/>
      <c r="L147" s="128"/>
      <c r="M147" s="168"/>
      <c r="N147" s="83"/>
      <c r="O147" s="83"/>
      <c r="P147" s="83"/>
      <c r="Q147" s="83"/>
      <c r="R147" s="83"/>
      <c r="S147" s="83"/>
      <c r="T147" s="169"/>
      <c r="AT147" s="6" t="s">
        <v>132</v>
      </c>
      <c r="AU147" s="6" t="s">
        <v>80</v>
      </c>
    </row>
    <row r="148" spans="2:47" s="6" customFormat="1" ht="28.5" customHeight="1">
      <c r="B148" s="82"/>
      <c r="C148" s="83"/>
      <c r="D148" s="170" t="s">
        <v>134</v>
      </c>
      <c r="E148" s="83"/>
      <c r="F148" s="171" t="s">
        <v>135</v>
      </c>
      <c r="G148" s="83"/>
      <c r="H148" s="83"/>
      <c r="J148" s="83"/>
      <c r="K148" s="83"/>
      <c r="L148" s="128"/>
      <c r="M148" s="168"/>
      <c r="N148" s="83"/>
      <c r="O148" s="83"/>
      <c r="P148" s="83"/>
      <c r="Q148" s="83"/>
      <c r="R148" s="83"/>
      <c r="S148" s="83"/>
      <c r="T148" s="169"/>
      <c r="AT148" s="6" t="s">
        <v>134</v>
      </c>
      <c r="AU148" s="6" t="s">
        <v>80</v>
      </c>
    </row>
    <row r="149" spans="2:65" s="6" customFormat="1" ht="13.5" customHeight="1">
      <c r="B149" s="82"/>
      <c r="C149" s="188" t="s">
        <v>214</v>
      </c>
      <c r="D149" s="188" t="s">
        <v>180</v>
      </c>
      <c r="E149" s="189" t="s">
        <v>215</v>
      </c>
      <c r="F149" s="190" t="s">
        <v>216</v>
      </c>
      <c r="G149" s="191" t="s">
        <v>160</v>
      </c>
      <c r="H149" s="192">
        <v>2291.609</v>
      </c>
      <c r="I149" s="193"/>
      <c r="J149" s="194">
        <f>ROUND($I$149*$H$149,2)</f>
        <v>0</v>
      </c>
      <c r="K149" s="190"/>
      <c r="L149" s="195"/>
      <c r="M149" s="196"/>
      <c r="N149" s="197" t="s">
        <v>43</v>
      </c>
      <c r="O149" s="83"/>
      <c r="P149" s="83"/>
      <c r="Q149" s="163">
        <v>0.0165</v>
      </c>
      <c r="R149" s="163">
        <f>$Q$149*$H$149</f>
        <v>37.8115485</v>
      </c>
      <c r="S149" s="163">
        <v>0</v>
      </c>
      <c r="T149" s="164">
        <f>$S$149*$H$149</f>
        <v>0</v>
      </c>
      <c r="AR149" s="86" t="s">
        <v>179</v>
      </c>
      <c r="AT149" s="86" t="s">
        <v>180</v>
      </c>
      <c r="AU149" s="86" t="s">
        <v>80</v>
      </c>
      <c r="AY149" s="6" t="s">
        <v>123</v>
      </c>
      <c r="BE149" s="165">
        <f>IF($N$149="základní",$J$149,0)</f>
        <v>0</v>
      </c>
      <c r="BF149" s="165">
        <f>IF($N$149="snížená",$J$149,0)</f>
        <v>0</v>
      </c>
      <c r="BG149" s="165">
        <f>IF($N$149="zákl. přenesená",$J$149,0)</f>
        <v>0</v>
      </c>
      <c r="BH149" s="165">
        <f>IF($N$149="sníž. přenesená",$J$149,0)</f>
        <v>0</v>
      </c>
      <c r="BI149" s="165">
        <f>IF($N$149="nulová",$J$149,0)</f>
        <v>0</v>
      </c>
      <c r="BJ149" s="86" t="s">
        <v>20</v>
      </c>
      <c r="BK149" s="165">
        <f>ROUND($I$149*$H$149,2)</f>
        <v>0</v>
      </c>
      <c r="BL149" s="86" t="s">
        <v>130</v>
      </c>
      <c r="BM149" s="86" t="s">
        <v>217</v>
      </c>
    </row>
    <row r="150" spans="2:47" s="6" customFormat="1" ht="36" customHeight="1">
      <c r="B150" s="82"/>
      <c r="C150" s="83"/>
      <c r="D150" s="166" t="s">
        <v>132</v>
      </c>
      <c r="E150" s="83"/>
      <c r="F150" s="167" t="s">
        <v>218</v>
      </c>
      <c r="G150" s="83"/>
      <c r="H150" s="83"/>
      <c r="J150" s="83"/>
      <c r="K150" s="83"/>
      <c r="L150" s="128"/>
      <c r="M150" s="168"/>
      <c r="N150" s="83"/>
      <c r="O150" s="83"/>
      <c r="P150" s="83"/>
      <c r="Q150" s="83"/>
      <c r="R150" s="83"/>
      <c r="S150" s="83"/>
      <c r="T150" s="169"/>
      <c r="AT150" s="6" t="s">
        <v>132</v>
      </c>
      <c r="AU150" s="6" t="s">
        <v>80</v>
      </c>
    </row>
    <row r="151" spans="2:47" s="6" customFormat="1" ht="28.5" customHeight="1">
      <c r="B151" s="82"/>
      <c r="C151" s="83"/>
      <c r="D151" s="170" t="s">
        <v>134</v>
      </c>
      <c r="E151" s="83"/>
      <c r="F151" s="171" t="s">
        <v>135</v>
      </c>
      <c r="G151" s="83"/>
      <c r="H151" s="83"/>
      <c r="J151" s="83"/>
      <c r="K151" s="83"/>
      <c r="L151" s="128"/>
      <c r="M151" s="168"/>
      <c r="N151" s="83"/>
      <c r="O151" s="83"/>
      <c r="P151" s="83"/>
      <c r="Q151" s="83"/>
      <c r="R151" s="83"/>
      <c r="S151" s="83"/>
      <c r="T151" s="169"/>
      <c r="AT151" s="6" t="s">
        <v>134</v>
      </c>
      <c r="AU151" s="6" t="s">
        <v>80</v>
      </c>
    </row>
    <row r="152" spans="2:51" s="6" customFormat="1" ht="13.5" customHeight="1">
      <c r="B152" s="172"/>
      <c r="C152" s="173"/>
      <c r="D152" s="170" t="s">
        <v>136</v>
      </c>
      <c r="E152" s="173"/>
      <c r="F152" s="174" t="s">
        <v>219</v>
      </c>
      <c r="G152" s="173"/>
      <c r="H152" s="175">
        <v>2246.675</v>
      </c>
      <c r="J152" s="173"/>
      <c r="K152" s="173"/>
      <c r="L152" s="176"/>
      <c r="M152" s="177"/>
      <c r="N152" s="173"/>
      <c r="O152" s="173"/>
      <c r="P152" s="173"/>
      <c r="Q152" s="173"/>
      <c r="R152" s="173"/>
      <c r="S152" s="173"/>
      <c r="T152" s="178"/>
      <c r="AT152" s="179" t="s">
        <v>136</v>
      </c>
      <c r="AU152" s="179" t="s">
        <v>80</v>
      </c>
      <c r="AV152" s="179" t="s">
        <v>80</v>
      </c>
      <c r="AW152" s="179" t="s">
        <v>89</v>
      </c>
      <c r="AX152" s="179" t="s">
        <v>20</v>
      </c>
      <c r="AY152" s="179" t="s">
        <v>123</v>
      </c>
    </row>
    <row r="153" spans="2:51" s="6" customFormat="1" ht="13.5" customHeight="1">
      <c r="B153" s="172"/>
      <c r="C153" s="173"/>
      <c r="D153" s="170" t="s">
        <v>136</v>
      </c>
      <c r="E153" s="173"/>
      <c r="F153" s="174" t="s">
        <v>220</v>
      </c>
      <c r="G153" s="173"/>
      <c r="H153" s="175">
        <v>2291.609</v>
      </c>
      <c r="J153" s="173"/>
      <c r="K153" s="173"/>
      <c r="L153" s="176"/>
      <c r="M153" s="177"/>
      <c r="N153" s="173"/>
      <c r="O153" s="173"/>
      <c r="P153" s="173"/>
      <c r="Q153" s="173"/>
      <c r="R153" s="173"/>
      <c r="S153" s="173"/>
      <c r="T153" s="178"/>
      <c r="AT153" s="179" t="s">
        <v>136</v>
      </c>
      <c r="AU153" s="179" t="s">
        <v>80</v>
      </c>
      <c r="AV153" s="179" t="s">
        <v>80</v>
      </c>
      <c r="AW153" s="179" t="s">
        <v>72</v>
      </c>
      <c r="AX153" s="179" t="s">
        <v>20</v>
      </c>
      <c r="AY153" s="179" t="s">
        <v>123</v>
      </c>
    </row>
    <row r="154" spans="2:65" s="6" customFormat="1" ht="13.5" customHeight="1">
      <c r="B154" s="82"/>
      <c r="C154" s="154" t="s">
        <v>7</v>
      </c>
      <c r="D154" s="154" t="s">
        <v>125</v>
      </c>
      <c r="E154" s="155" t="s">
        <v>221</v>
      </c>
      <c r="F154" s="156" t="s">
        <v>222</v>
      </c>
      <c r="G154" s="157" t="s">
        <v>223</v>
      </c>
      <c r="H154" s="158">
        <v>123.5</v>
      </c>
      <c r="I154" s="159"/>
      <c r="J154" s="160">
        <f>ROUND($I$154*$H$154,2)</f>
        <v>0</v>
      </c>
      <c r="K154" s="156" t="s">
        <v>129</v>
      </c>
      <c r="L154" s="128"/>
      <c r="M154" s="161"/>
      <c r="N154" s="162" t="s">
        <v>43</v>
      </c>
      <c r="O154" s="83"/>
      <c r="P154" s="83"/>
      <c r="Q154" s="163">
        <v>6E-05</v>
      </c>
      <c r="R154" s="163">
        <f>$Q$154*$H$154</f>
        <v>0.00741</v>
      </c>
      <c r="S154" s="163">
        <v>0</v>
      </c>
      <c r="T154" s="164">
        <f>$S$154*$H$154</f>
        <v>0</v>
      </c>
      <c r="AR154" s="86" t="s">
        <v>130</v>
      </c>
      <c r="AT154" s="86" t="s">
        <v>125</v>
      </c>
      <c r="AU154" s="86" t="s">
        <v>80</v>
      </c>
      <c r="AY154" s="6" t="s">
        <v>123</v>
      </c>
      <c r="BE154" s="165">
        <f>IF($N$154="základní",$J$154,0)</f>
        <v>0</v>
      </c>
      <c r="BF154" s="165">
        <f>IF($N$154="snížená",$J$154,0)</f>
        <v>0</v>
      </c>
      <c r="BG154" s="165">
        <f>IF($N$154="zákl. přenesená",$J$154,0)</f>
        <v>0</v>
      </c>
      <c r="BH154" s="165">
        <f>IF($N$154="sníž. přenesená",$J$154,0)</f>
        <v>0</v>
      </c>
      <c r="BI154" s="165">
        <f>IF($N$154="nulová",$J$154,0)</f>
        <v>0</v>
      </c>
      <c r="BJ154" s="86" t="s">
        <v>20</v>
      </c>
      <c r="BK154" s="165">
        <f>ROUND($I$154*$H$154,2)</f>
        <v>0</v>
      </c>
      <c r="BL154" s="86" t="s">
        <v>130</v>
      </c>
      <c r="BM154" s="86" t="s">
        <v>224</v>
      </c>
    </row>
    <row r="155" spans="2:47" s="6" customFormat="1" ht="14.25" customHeight="1">
      <c r="B155" s="82"/>
      <c r="C155" s="83"/>
      <c r="D155" s="166" t="s">
        <v>132</v>
      </c>
      <c r="E155" s="83"/>
      <c r="F155" s="167" t="s">
        <v>225</v>
      </c>
      <c r="G155" s="83"/>
      <c r="H155" s="83"/>
      <c r="J155" s="83"/>
      <c r="K155" s="83"/>
      <c r="L155" s="128"/>
      <c r="M155" s="168"/>
      <c r="N155" s="83"/>
      <c r="O155" s="83"/>
      <c r="P155" s="83"/>
      <c r="Q155" s="83"/>
      <c r="R155" s="83"/>
      <c r="S155" s="83"/>
      <c r="T155" s="169"/>
      <c r="AT155" s="6" t="s">
        <v>132</v>
      </c>
      <c r="AU155" s="6" t="s">
        <v>80</v>
      </c>
    </row>
    <row r="156" spans="2:47" s="6" customFormat="1" ht="28.5" customHeight="1">
      <c r="B156" s="82"/>
      <c r="C156" s="83"/>
      <c r="D156" s="170" t="s">
        <v>134</v>
      </c>
      <c r="E156" s="83"/>
      <c r="F156" s="171" t="s">
        <v>135</v>
      </c>
      <c r="G156" s="83"/>
      <c r="H156" s="83"/>
      <c r="J156" s="83"/>
      <c r="K156" s="83"/>
      <c r="L156" s="128"/>
      <c r="M156" s="168"/>
      <c r="N156" s="83"/>
      <c r="O156" s="83"/>
      <c r="P156" s="83"/>
      <c r="Q156" s="83"/>
      <c r="R156" s="83"/>
      <c r="S156" s="83"/>
      <c r="T156" s="169"/>
      <c r="AT156" s="6" t="s">
        <v>134</v>
      </c>
      <c r="AU156" s="6" t="s">
        <v>80</v>
      </c>
    </row>
    <row r="157" spans="2:65" s="6" customFormat="1" ht="13.5" customHeight="1">
      <c r="B157" s="82"/>
      <c r="C157" s="188" t="s">
        <v>226</v>
      </c>
      <c r="D157" s="188" t="s">
        <v>180</v>
      </c>
      <c r="E157" s="189" t="s">
        <v>227</v>
      </c>
      <c r="F157" s="190" t="s">
        <v>228</v>
      </c>
      <c r="G157" s="191" t="s">
        <v>223</v>
      </c>
      <c r="H157" s="192">
        <v>129.675</v>
      </c>
      <c r="I157" s="193"/>
      <c r="J157" s="194">
        <f>ROUND($I$157*$H$157,2)</f>
        <v>0</v>
      </c>
      <c r="K157" s="190" t="s">
        <v>129</v>
      </c>
      <c r="L157" s="195"/>
      <c r="M157" s="196"/>
      <c r="N157" s="197" t="s">
        <v>43</v>
      </c>
      <c r="O157" s="83"/>
      <c r="P157" s="83"/>
      <c r="Q157" s="163">
        <v>0.00048</v>
      </c>
      <c r="R157" s="163">
        <f>$Q$157*$H$157</f>
        <v>0.06224400000000001</v>
      </c>
      <c r="S157" s="163">
        <v>0</v>
      </c>
      <c r="T157" s="164">
        <f>$S$157*$H$157</f>
        <v>0</v>
      </c>
      <c r="AR157" s="86" t="s">
        <v>179</v>
      </c>
      <c r="AT157" s="86" t="s">
        <v>180</v>
      </c>
      <c r="AU157" s="86" t="s">
        <v>80</v>
      </c>
      <c r="AY157" s="6" t="s">
        <v>123</v>
      </c>
      <c r="BE157" s="165">
        <f>IF($N$157="základní",$J$157,0)</f>
        <v>0</v>
      </c>
      <c r="BF157" s="165">
        <f>IF($N$157="snížená",$J$157,0)</f>
        <v>0</v>
      </c>
      <c r="BG157" s="165">
        <f>IF($N$157="zákl. přenesená",$J$157,0)</f>
        <v>0</v>
      </c>
      <c r="BH157" s="165">
        <f>IF($N$157="sníž. přenesená",$J$157,0)</f>
        <v>0</v>
      </c>
      <c r="BI157" s="165">
        <f>IF($N$157="nulová",$J$157,0)</f>
        <v>0</v>
      </c>
      <c r="BJ157" s="86" t="s">
        <v>20</v>
      </c>
      <c r="BK157" s="165">
        <f>ROUND($I$157*$H$157,2)</f>
        <v>0</v>
      </c>
      <c r="BL157" s="86" t="s">
        <v>130</v>
      </c>
      <c r="BM157" s="86" t="s">
        <v>229</v>
      </c>
    </row>
    <row r="158" spans="2:47" s="6" customFormat="1" ht="24.75" customHeight="1">
      <c r="B158" s="82"/>
      <c r="C158" s="83"/>
      <c r="D158" s="166" t="s">
        <v>132</v>
      </c>
      <c r="E158" s="83"/>
      <c r="F158" s="167" t="s">
        <v>230</v>
      </c>
      <c r="G158" s="83"/>
      <c r="H158" s="83"/>
      <c r="J158" s="83"/>
      <c r="K158" s="83"/>
      <c r="L158" s="128"/>
      <c r="M158" s="168"/>
      <c r="N158" s="83"/>
      <c r="O158" s="83"/>
      <c r="P158" s="83"/>
      <c r="Q158" s="83"/>
      <c r="R158" s="83"/>
      <c r="S158" s="83"/>
      <c r="T158" s="169"/>
      <c r="AT158" s="6" t="s">
        <v>132</v>
      </c>
      <c r="AU158" s="6" t="s">
        <v>80</v>
      </c>
    </row>
    <row r="159" spans="2:47" s="6" customFormat="1" ht="28.5" customHeight="1">
      <c r="B159" s="82"/>
      <c r="C159" s="83"/>
      <c r="D159" s="170" t="s">
        <v>134</v>
      </c>
      <c r="E159" s="83"/>
      <c r="F159" s="171" t="s">
        <v>135</v>
      </c>
      <c r="G159" s="83"/>
      <c r="H159" s="83"/>
      <c r="J159" s="83"/>
      <c r="K159" s="83"/>
      <c r="L159" s="128"/>
      <c r="M159" s="168"/>
      <c r="N159" s="83"/>
      <c r="O159" s="83"/>
      <c r="P159" s="83"/>
      <c r="Q159" s="83"/>
      <c r="R159" s="83"/>
      <c r="S159" s="83"/>
      <c r="T159" s="169"/>
      <c r="AT159" s="6" t="s">
        <v>134</v>
      </c>
      <c r="AU159" s="6" t="s">
        <v>80</v>
      </c>
    </row>
    <row r="160" spans="2:51" s="6" customFormat="1" ht="13.5" customHeight="1">
      <c r="B160" s="172"/>
      <c r="C160" s="173"/>
      <c r="D160" s="170" t="s">
        <v>136</v>
      </c>
      <c r="E160" s="173"/>
      <c r="F160" s="174" t="s">
        <v>231</v>
      </c>
      <c r="G160" s="173"/>
      <c r="H160" s="175">
        <v>123.5</v>
      </c>
      <c r="J160" s="173"/>
      <c r="K160" s="173"/>
      <c r="L160" s="176"/>
      <c r="M160" s="177"/>
      <c r="N160" s="173"/>
      <c r="O160" s="173"/>
      <c r="P160" s="173"/>
      <c r="Q160" s="173"/>
      <c r="R160" s="173"/>
      <c r="S160" s="173"/>
      <c r="T160" s="178"/>
      <c r="AT160" s="179" t="s">
        <v>136</v>
      </c>
      <c r="AU160" s="179" t="s">
        <v>80</v>
      </c>
      <c r="AV160" s="179" t="s">
        <v>80</v>
      </c>
      <c r="AW160" s="179" t="s">
        <v>89</v>
      </c>
      <c r="AX160" s="179" t="s">
        <v>20</v>
      </c>
      <c r="AY160" s="179" t="s">
        <v>123</v>
      </c>
    </row>
    <row r="161" spans="2:51" s="6" customFormat="1" ht="13.5" customHeight="1">
      <c r="B161" s="172"/>
      <c r="C161" s="173"/>
      <c r="D161" s="170" t="s">
        <v>136</v>
      </c>
      <c r="E161" s="173"/>
      <c r="F161" s="174" t="s">
        <v>232</v>
      </c>
      <c r="G161" s="173"/>
      <c r="H161" s="175">
        <v>129.675</v>
      </c>
      <c r="J161" s="173"/>
      <c r="K161" s="173"/>
      <c r="L161" s="176"/>
      <c r="M161" s="177"/>
      <c r="N161" s="173"/>
      <c r="O161" s="173"/>
      <c r="P161" s="173"/>
      <c r="Q161" s="173"/>
      <c r="R161" s="173"/>
      <c r="S161" s="173"/>
      <c r="T161" s="178"/>
      <c r="AT161" s="179" t="s">
        <v>136</v>
      </c>
      <c r="AU161" s="179" t="s">
        <v>80</v>
      </c>
      <c r="AV161" s="179" t="s">
        <v>80</v>
      </c>
      <c r="AW161" s="179" t="s">
        <v>72</v>
      </c>
      <c r="AX161" s="179" t="s">
        <v>20</v>
      </c>
      <c r="AY161" s="179" t="s">
        <v>123</v>
      </c>
    </row>
    <row r="162" spans="2:65" s="6" customFormat="1" ht="13.5" customHeight="1">
      <c r="B162" s="82"/>
      <c r="C162" s="154" t="s">
        <v>233</v>
      </c>
      <c r="D162" s="154" t="s">
        <v>125</v>
      </c>
      <c r="E162" s="155" t="s">
        <v>234</v>
      </c>
      <c r="F162" s="156" t="s">
        <v>235</v>
      </c>
      <c r="G162" s="157" t="s">
        <v>223</v>
      </c>
      <c r="H162" s="158">
        <v>4359.13</v>
      </c>
      <c r="I162" s="159"/>
      <c r="J162" s="160">
        <f>ROUND($I$162*$H$162,2)</f>
        <v>0</v>
      </c>
      <c r="K162" s="156" t="s">
        <v>129</v>
      </c>
      <c r="L162" s="128"/>
      <c r="M162" s="161"/>
      <c r="N162" s="162" t="s">
        <v>43</v>
      </c>
      <c r="O162" s="83"/>
      <c r="P162" s="83"/>
      <c r="Q162" s="163">
        <v>0.00025</v>
      </c>
      <c r="R162" s="163">
        <f>$Q$162*$H$162</f>
        <v>1.0897825</v>
      </c>
      <c r="S162" s="163">
        <v>0</v>
      </c>
      <c r="T162" s="164">
        <f>$S$162*$H$162</f>
        <v>0</v>
      </c>
      <c r="AR162" s="86" t="s">
        <v>130</v>
      </c>
      <c r="AT162" s="86" t="s">
        <v>125</v>
      </c>
      <c r="AU162" s="86" t="s">
        <v>80</v>
      </c>
      <c r="AY162" s="6" t="s">
        <v>123</v>
      </c>
      <c r="BE162" s="165">
        <f>IF($N$162="základní",$J$162,0)</f>
        <v>0</v>
      </c>
      <c r="BF162" s="165">
        <f>IF($N$162="snížená",$J$162,0)</f>
        <v>0</v>
      </c>
      <c r="BG162" s="165">
        <f>IF($N$162="zákl. přenesená",$J$162,0)</f>
        <v>0</v>
      </c>
      <c r="BH162" s="165">
        <f>IF($N$162="sníž. přenesená",$J$162,0)</f>
        <v>0</v>
      </c>
      <c r="BI162" s="165">
        <f>IF($N$162="nulová",$J$162,0)</f>
        <v>0</v>
      </c>
      <c r="BJ162" s="86" t="s">
        <v>20</v>
      </c>
      <c r="BK162" s="165">
        <f>ROUND($I$162*$H$162,2)</f>
        <v>0</v>
      </c>
      <c r="BL162" s="86" t="s">
        <v>130</v>
      </c>
      <c r="BM162" s="86" t="s">
        <v>236</v>
      </c>
    </row>
    <row r="163" spans="2:47" s="6" customFormat="1" ht="14.25" customHeight="1">
      <c r="B163" s="82"/>
      <c r="C163" s="83"/>
      <c r="D163" s="166" t="s">
        <v>132</v>
      </c>
      <c r="E163" s="83"/>
      <c r="F163" s="167" t="s">
        <v>237</v>
      </c>
      <c r="G163" s="83"/>
      <c r="H163" s="83"/>
      <c r="J163" s="83"/>
      <c r="K163" s="83"/>
      <c r="L163" s="128"/>
      <c r="M163" s="168"/>
      <c r="N163" s="83"/>
      <c r="O163" s="83"/>
      <c r="P163" s="83"/>
      <c r="Q163" s="83"/>
      <c r="R163" s="83"/>
      <c r="S163" s="83"/>
      <c r="T163" s="169"/>
      <c r="AT163" s="6" t="s">
        <v>132</v>
      </c>
      <c r="AU163" s="6" t="s">
        <v>80</v>
      </c>
    </row>
    <row r="164" spans="2:47" s="6" customFormat="1" ht="28.5" customHeight="1">
      <c r="B164" s="82"/>
      <c r="C164" s="83"/>
      <c r="D164" s="170" t="s">
        <v>134</v>
      </c>
      <c r="E164" s="83"/>
      <c r="F164" s="171" t="s">
        <v>135</v>
      </c>
      <c r="G164" s="83"/>
      <c r="H164" s="83"/>
      <c r="J164" s="83"/>
      <c r="K164" s="83"/>
      <c r="L164" s="128"/>
      <c r="M164" s="168"/>
      <c r="N164" s="83"/>
      <c r="O164" s="83"/>
      <c r="P164" s="83"/>
      <c r="Q164" s="83"/>
      <c r="R164" s="83"/>
      <c r="S164" s="83"/>
      <c r="T164" s="169"/>
      <c r="AT164" s="6" t="s">
        <v>134</v>
      </c>
      <c r="AU164" s="6" t="s">
        <v>80</v>
      </c>
    </row>
    <row r="165" spans="2:65" s="6" customFormat="1" ht="13.5" customHeight="1">
      <c r="B165" s="82"/>
      <c r="C165" s="188" t="s">
        <v>238</v>
      </c>
      <c r="D165" s="188" t="s">
        <v>180</v>
      </c>
      <c r="E165" s="189" t="s">
        <v>239</v>
      </c>
      <c r="F165" s="190" t="s">
        <v>240</v>
      </c>
      <c r="G165" s="191" t="s">
        <v>223</v>
      </c>
      <c r="H165" s="192">
        <v>1406.294</v>
      </c>
      <c r="I165" s="193"/>
      <c r="J165" s="194">
        <f>ROUND($I$165*$H$165,2)</f>
        <v>0</v>
      </c>
      <c r="K165" s="190" t="s">
        <v>129</v>
      </c>
      <c r="L165" s="195"/>
      <c r="M165" s="196"/>
      <c r="N165" s="197" t="s">
        <v>43</v>
      </c>
      <c r="O165" s="83"/>
      <c r="P165" s="83"/>
      <c r="Q165" s="163">
        <v>3E-05</v>
      </c>
      <c r="R165" s="163">
        <f>$Q$165*$H$165</f>
        <v>0.04218882</v>
      </c>
      <c r="S165" s="163">
        <v>0</v>
      </c>
      <c r="T165" s="164">
        <f>$S$165*$H$165</f>
        <v>0</v>
      </c>
      <c r="AR165" s="86" t="s">
        <v>179</v>
      </c>
      <c r="AT165" s="86" t="s">
        <v>180</v>
      </c>
      <c r="AU165" s="86" t="s">
        <v>80</v>
      </c>
      <c r="AY165" s="6" t="s">
        <v>123</v>
      </c>
      <c r="BE165" s="165">
        <f>IF($N$165="základní",$J$165,0)</f>
        <v>0</v>
      </c>
      <c r="BF165" s="165">
        <f>IF($N$165="snížená",$J$165,0)</f>
        <v>0</v>
      </c>
      <c r="BG165" s="165">
        <f>IF($N$165="zákl. přenesená",$J$165,0)</f>
        <v>0</v>
      </c>
      <c r="BH165" s="165">
        <f>IF($N$165="sníž. přenesená",$J$165,0)</f>
        <v>0</v>
      </c>
      <c r="BI165" s="165">
        <f>IF($N$165="nulová",$J$165,0)</f>
        <v>0</v>
      </c>
      <c r="BJ165" s="86" t="s">
        <v>20</v>
      </c>
      <c r="BK165" s="165">
        <f>ROUND($I$165*$H$165,2)</f>
        <v>0</v>
      </c>
      <c r="BL165" s="86" t="s">
        <v>130</v>
      </c>
      <c r="BM165" s="86" t="s">
        <v>241</v>
      </c>
    </row>
    <row r="166" spans="2:47" s="6" customFormat="1" ht="14.25" customHeight="1">
      <c r="B166" s="82"/>
      <c r="C166" s="83"/>
      <c r="D166" s="166" t="s">
        <v>132</v>
      </c>
      <c r="E166" s="83"/>
      <c r="F166" s="167" t="s">
        <v>242</v>
      </c>
      <c r="G166" s="83"/>
      <c r="H166" s="83"/>
      <c r="J166" s="83"/>
      <c r="K166" s="83"/>
      <c r="L166" s="128"/>
      <c r="M166" s="168"/>
      <c r="N166" s="83"/>
      <c r="O166" s="83"/>
      <c r="P166" s="83"/>
      <c r="Q166" s="83"/>
      <c r="R166" s="83"/>
      <c r="S166" s="83"/>
      <c r="T166" s="169"/>
      <c r="AT166" s="6" t="s">
        <v>132</v>
      </c>
      <c r="AU166" s="6" t="s">
        <v>80</v>
      </c>
    </row>
    <row r="167" spans="2:47" s="6" customFormat="1" ht="28.5" customHeight="1">
      <c r="B167" s="82"/>
      <c r="C167" s="83"/>
      <c r="D167" s="170" t="s">
        <v>134</v>
      </c>
      <c r="E167" s="83"/>
      <c r="F167" s="171" t="s">
        <v>135</v>
      </c>
      <c r="G167" s="83"/>
      <c r="H167" s="83"/>
      <c r="J167" s="83"/>
      <c r="K167" s="83"/>
      <c r="L167" s="128"/>
      <c r="M167" s="168"/>
      <c r="N167" s="83"/>
      <c r="O167" s="83"/>
      <c r="P167" s="83"/>
      <c r="Q167" s="83"/>
      <c r="R167" s="83"/>
      <c r="S167" s="83"/>
      <c r="T167" s="169"/>
      <c r="AT167" s="6" t="s">
        <v>134</v>
      </c>
      <c r="AU167" s="6" t="s">
        <v>80</v>
      </c>
    </row>
    <row r="168" spans="2:51" s="6" customFormat="1" ht="13.5" customHeight="1">
      <c r="B168" s="172"/>
      <c r="C168" s="173"/>
      <c r="D168" s="170" t="s">
        <v>136</v>
      </c>
      <c r="E168" s="173"/>
      <c r="F168" s="174" t="s">
        <v>243</v>
      </c>
      <c r="G168" s="173"/>
      <c r="H168" s="175">
        <v>1378.72</v>
      </c>
      <c r="J168" s="173"/>
      <c r="K168" s="173"/>
      <c r="L168" s="176"/>
      <c r="M168" s="177"/>
      <c r="N168" s="173"/>
      <c r="O168" s="173"/>
      <c r="P168" s="173"/>
      <c r="Q168" s="173"/>
      <c r="R168" s="173"/>
      <c r="S168" s="173"/>
      <c r="T168" s="178"/>
      <c r="AT168" s="179" t="s">
        <v>136</v>
      </c>
      <c r="AU168" s="179" t="s">
        <v>80</v>
      </c>
      <c r="AV168" s="179" t="s">
        <v>80</v>
      </c>
      <c r="AW168" s="179" t="s">
        <v>89</v>
      </c>
      <c r="AX168" s="179" t="s">
        <v>20</v>
      </c>
      <c r="AY168" s="179" t="s">
        <v>123</v>
      </c>
    </row>
    <row r="169" spans="2:51" s="6" customFormat="1" ht="13.5" customHeight="1">
      <c r="B169" s="172"/>
      <c r="C169" s="173"/>
      <c r="D169" s="170" t="s">
        <v>136</v>
      </c>
      <c r="E169" s="173"/>
      <c r="F169" s="174" t="s">
        <v>244</v>
      </c>
      <c r="G169" s="173"/>
      <c r="H169" s="175">
        <v>1406.294</v>
      </c>
      <c r="J169" s="173"/>
      <c r="K169" s="173"/>
      <c r="L169" s="176"/>
      <c r="M169" s="177"/>
      <c r="N169" s="173"/>
      <c r="O169" s="173"/>
      <c r="P169" s="173"/>
      <c r="Q169" s="173"/>
      <c r="R169" s="173"/>
      <c r="S169" s="173"/>
      <c r="T169" s="178"/>
      <c r="AT169" s="179" t="s">
        <v>136</v>
      </c>
      <c r="AU169" s="179" t="s">
        <v>80</v>
      </c>
      <c r="AV169" s="179" t="s">
        <v>80</v>
      </c>
      <c r="AW169" s="179" t="s">
        <v>72</v>
      </c>
      <c r="AX169" s="179" t="s">
        <v>20</v>
      </c>
      <c r="AY169" s="179" t="s">
        <v>123</v>
      </c>
    </row>
    <row r="170" spans="2:65" s="6" customFormat="1" ht="13.5" customHeight="1">
      <c r="B170" s="82"/>
      <c r="C170" s="188" t="s">
        <v>245</v>
      </c>
      <c r="D170" s="188" t="s">
        <v>180</v>
      </c>
      <c r="E170" s="189" t="s">
        <v>246</v>
      </c>
      <c r="F170" s="190" t="s">
        <v>247</v>
      </c>
      <c r="G170" s="191" t="s">
        <v>223</v>
      </c>
      <c r="H170" s="192">
        <v>1406.294</v>
      </c>
      <c r="I170" s="193"/>
      <c r="J170" s="194">
        <f>ROUND($I$170*$H$170,2)</f>
        <v>0</v>
      </c>
      <c r="K170" s="190" t="s">
        <v>129</v>
      </c>
      <c r="L170" s="195"/>
      <c r="M170" s="196"/>
      <c r="N170" s="197" t="s">
        <v>43</v>
      </c>
      <c r="O170" s="83"/>
      <c r="P170" s="83"/>
      <c r="Q170" s="163">
        <v>4E-05</v>
      </c>
      <c r="R170" s="163">
        <f>$Q$170*$H$170</f>
        <v>0.05625176000000001</v>
      </c>
      <c r="S170" s="163">
        <v>0</v>
      </c>
      <c r="T170" s="164">
        <f>$S$170*$H$170</f>
        <v>0</v>
      </c>
      <c r="AR170" s="86" t="s">
        <v>179</v>
      </c>
      <c r="AT170" s="86" t="s">
        <v>180</v>
      </c>
      <c r="AU170" s="86" t="s">
        <v>80</v>
      </c>
      <c r="AY170" s="6" t="s">
        <v>123</v>
      </c>
      <c r="BE170" s="165">
        <f>IF($N$170="základní",$J$170,0)</f>
        <v>0</v>
      </c>
      <c r="BF170" s="165">
        <f>IF($N$170="snížená",$J$170,0)</f>
        <v>0</v>
      </c>
      <c r="BG170" s="165">
        <f>IF($N$170="zákl. přenesená",$J$170,0)</f>
        <v>0</v>
      </c>
      <c r="BH170" s="165">
        <f>IF($N$170="sníž. přenesená",$J$170,0)</f>
        <v>0</v>
      </c>
      <c r="BI170" s="165">
        <f>IF($N$170="nulová",$J$170,0)</f>
        <v>0</v>
      </c>
      <c r="BJ170" s="86" t="s">
        <v>20</v>
      </c>
      <c r="BK170" s="165">
        <f>ROUND($I$170*$H$170,2)</f>
        <v>0</v>
      </c>
      <c r="BL170" s="86" t="s">
        <v>130</v>
      </c>
      <c r="BM170" s="86" t="s">
        <v>248</v>
      </c>
    </row>
    <row r="171" spans="2:47" s="6" customFormat="1" ht="24.75" customHeight="1">
      <c r="B171" s="82"/>
      <c r="C171" s="83"/>
      <c r="D171" s="166" t="s">
        <v>132</v>
      </c>
      <c r="E171" s="83"/>
      <c r="F171" s="167" t="s">
        <v>249</v>
      </c>
      <c r="G171" s="83"/>
      <c r="H171" s="83"/>
      <c r="J171" s="83"/>
      <c r="K171" s="83"/>
      <c r="L171" s="128"/>
      <c r="M171" s="168"/>
      <c r="N171" s="83"/>
      <c r="O171" s="83"/>
      <c r="P171" s="83"/>
      <c r="Q171" s="83"/>
      <c r="R171" s="83"/>
      <c r="S171" s="83"/>
      <c r="T171" s="169"/>
      <c r="AT171" s="6" t="s">
        <v>132</v>
      </c>
      <c r="AU171" s="6" t="s">
        <v>80</v>
      </c>
    </row>
    <row r="172" spans="2:47" s="6" customFormat="1" ht="28.5" customHeight="1">
      <c r="B172" s="82"/>
      <c r="C172" s="83"/>
      <c r="D172" s="170" t="s">
        <v>134</v>
      </c>
      <c r="E172" s="83"/>
      <c r="F172" s="171" t="s">
        <v>135</v>
      </c>
      <c r="G172" s="83"/>
      <c r="H172" s="83"/>
      <c r="J172" s="83"/>
      <c r="K172" s="83"/>
      <c r="L172" s="128"/>
      <c r="M172" s="168"/>
      <c r="N172" s="83"/>
      <c r="O172" s="83"/>
      <c r="P172" s="83"/>
      <c r="Q172" s="83"/>
      <c r="R172" s="83"/>
      <c r="S172" s="83"/>
      <c r="T172" s="169"/>
      <c r="AT172" s="6" t="s">
        <v>134</v>
      </c>
      <c r="AU172" s="6" t="s">
        <v>80</v>
      </c>
    </row>
    <row r="173" spans="2:51" s="6" customFormat="1" ht="13.5" customHeight="1">
      <c r="B173" s="172"/>
      <c r="C173" s="173"/>
      <c r="D173" s="170" t="s">
        <v>136</v>
      </c>
      <c r="E173" s="173"/>
      <c r="F173" s="174" t="s">
        <v>250</v>
      </c>
      <c r="G173" s="173"/>
      <c r="H173" s="175">
        <v>120</v>
      </c>
      <c r="J173" s="173"/>
      <c r="K173" s="173"/>
      <c r="L173" s="176"/>
      <c r="M173" s="177"/>
      <c r="N173" s="173"/>
      <c r="O173" s="173"/>
      <c r="P173" s="173"/>
      <c r="Q173" s="173"/>
      <c r="R173" s="173"/>
      <c r="S173" s="173"/>
      <c r="T173" s="178"/>
      <c r="AT173" s="179" t="s">
        <v>136</v>
      </c>
      <c r="AU173" s="179" t="s">
        <v>80</v>
      </c>
      <c r="AV173" s="179" t="s">
        <v>80</v>
      </c>
      <c r="AW173" s="179" t="s">
        <v>89</v>
      </c>
      <c r="AX173" s="179" t="s">
        <v>72</v>
      </c>
      <c r="AY173" s="179" t="s">
        <v>123</v>
      </c>
    </row>
    <row r="174" spans="2:51" s="6" customFormat="1" ht="13.5" customHeight="1">
      <c r="B174" s="172"/>
      <c r="C174" s="173"/>
      <c r="D174" s="170" t="s">
        <v>136</v>
      </c>
      <c r="E174" s="173"/>
      <c r="F174" s="174" t="s">
        <v>251</v>
      </c>
      <c r="G174" s="173"/>
      <c r="H174" s="175">
        <v>100.3</v>
      </c>
      <c r="J174" s="173"/>
      <c r="K174" s="173"/>
      <c r="L174" s="176"/>
      <c r="M174" s="177"/>
      <c r="N174" s="173"/>
      <c r="O174" s="173"/>
      <c r="P174" s="173"/>
      <c r="Q174" s="173"/>
      <c r="R174" s="173"/>
      <c r="S174" s="173"/>
      <c r="T174" s="178"/>
      <c r="AT174" s="179" t="s">
        <v>136</v>
      </c>
      <c r="AU174" s="179" t="s">
        <v>80</v>
      </c>
      <c r="AV174" s="179" t="s">
        <v>80</v>
      </c>
      <c r="AW174" s="179" t="s">
        <v>89</v>
      </c>
      <c r="AX174" s="179" t="s">
        <v>72</v>
      </c>
      <c r="AY174" s="179" t="s">
        <v>123</v>
      </c>
    </row>
    <row r="175" spans="2:51" s="6" customFormat="1" ht="13.5" customHeight="1">
      <c r="B175" s="172"/>
      <c r="C175" s="173"/>
      <c r="D175" s="170" t="s">
        <v>136</v>
      </c>
      <c r="E175" s="173"/>
      <c r="F175" s="174" t="s">
        <v>252</v>
      </c>
      <c r="G175" s="173"/>
      <c r="H175" s="175">
        <v>4.78</v>
      </c>
      <c r="J175" s="173"/>
      <c r="K175" s="173"/>
      <c r="L175" s="176"/>
      <c r="M175" s="177"/>
      <c r="N175" s="173"/>
      <c r="O175" s="173"/>
      <c r="P175" s="173"/>
      <c r="Q175" s="173"/>
      <c r="R175" s="173"/>
      <c r="S175" s="173"/>
      <c r="T175" s="178"/>
      <c r="AT175" s="179" t="s">
        <v>136</v>
      </c>
      <c r="AU175" s="179" t="s">
        <v>80</v>
      </c>
      <c r="AV175" s="179" t="s">
        <v>80</v>
      </c>
      <c r="AW175" s="179" t="s">
        <v>89</v>
      </c>
      <c r="AX175" s="179" t="s">
        <v>72</v>
      </c>
      <c r="AY175" s="179" t="s">
        <v>123</v>
      </c>
    </row>
    <row r="176" spans="2:51" s="6" customFormat="1" ht="13.5" customHeight="1">
      <c r="B176" s="172"/>
      <c r="C176" s="173"/>
      <c r="D176" s="170" t="s">
        <v>136</v>
      </c>
      <c r="E176" s="173"/>
      <c r="F176" s="174" t="s">
        <v>253</v>
      </c>
      <c r="G176" s="173"/>
      <c r="H176" s="175">
        <v>99.2</v>
      </c>
      <c r="J176" s="173"/>
      <c r="K176" s="173"/>
      <c r="L176" s="176"/>
      <c r="M176" s="177"/>
      <c r="N176" s="173"/>
      <c r="O176" s="173"/>
      <c r="P176" s="173"/>
      <c r="Q176" s="173"/>
      <c r="R176" s="173"/>
      <c r="S176" s="173"/>
      <c r="T176" s="178"/>
      <c r="AT176" s="179" t="s">
        <v>136</v>
      </c>
      <c r="AU176" s="179" t="s">
        <v>80</v>
      </c>
      <c r="AV176" s="179" t="s">
        <v>80</v>
      </c>
      <c r="AW176" s="179" t="s">
        <v>89</v>
      </c>
      <c r="AX176" s="179" t="s">
        <v>72</v>
      </c>
      <c r="AY176" s="179" t="s">
        <v>123</v>
      </c>
    </row>
    <row r="177" spans="2:51" s="6" customFormat="1" ht="13.5" customHeight="1">
      <c r="B177" s="172"/>
      <c r="C177" s="173"/>
      <c r="D177" s="170" t="s">
        <v>136</v>
      </c>
      <c r="E177" s="173"/>
      <c r="F177" s="174" t="s">
        <v>254</v>
      </c>
      <c r="G177" s="173"/>
      <c r="H177" s="175">
        <v>102.2</v>
      </c>
      <c r="J177" s="173"/>
      <c r="K177" s="173"/>
      <c r="L177" s="176"/>
      <c r="M177" s="177"/>
      <c r="N177" s="173"/>
      <c r="O177" s="173"/>
      <c r="P177" s="173"/>
      <c r="Q177" s="173"/>
      <c r="R177" s="173"/>
      <c r="S177" s="173"/>
      <c r="T177" s="178"/>
      <c r="AT177" s="179" t="s">
        <v>136</v>
      </c>
      <c r="AU177" s="179" t="s">
        <v>80</v>
      </c>
      <c r="AV177" s="179" t="s">
        <v>80</v>
      </c>
      <c r="AW177" s="179" t="s">
        <v>89</v>
      </c>
      <c r="AX177" s="179" t="s">
        <v>72</v>
      </c>
      <c r="AY177" s="179" t="s">
        <v>123</v>
      </c>
    </row>
    <row r="178" spans="2:51" s="6" customFormat="1" ht="13.5" customHeight="1">
      <c r="B178" s="172"/>
      <c r="C178" s="173"/>
      <c r="D178" s="170" t="s">
        <v>136</v>
      </c>
      <c r="E178" s="173"/>
      <c r="F178" s="174" t="s">
        <v>255</v>
      </c>
      <c r="G178" s="173"/>
      <c r="H178" s="175">
        <v>174.2</v>
      </c>
      <c r="J178" s="173"/>
      <c r="K178" s="173"/>
      <c r="L178" s="176"/>
      <c r="M178" s="177"/>
      <c r="N178" s="173"/>
      <c r="O178" s="173"/>
      <c r="P178" s="173"/>
      <c r="Q178" s="173"/>
      <c r="R178" s="173"/>
      <c r="S178" s="173"/>
      <c r="T178" s="178"/>
      <c r="AT178" s="179" t="s">
        <v>136</v>
      </c>
      <c r="AU178" s="179" t="s">
        <v>80</v>
      </c>
      <c r="AV178" s="179" t="s">
        <v>80</v>
      </c>
      <c r="AW178" s="179" t="s">
        <v>89</v>
      </c>
      <c r="AX178" s="179" t="s">
        <v>72</v>
      </c>
      <c r="AY178" s="179" t="s">
        <v>123</v>
      </c>
    </row>
    <row r="179" spans="2:51" s="6" customFormat="1" ht="13.5" customHeight="1">
      <c r="B179" s="172"/>
      <c r="C179" s="173"/>
      <c r="D179" s="170" t="s">
        <v>136</v>
      </c>
      <c r="E179" s="173"/>
      <c r="F179" s="174" t="s">
        <v>256</v>
      </c>
      <c r="G179" s="173"/>
      <c r="H179" s="175">
        <v>77.7</v>
      </c>
      <c r="J179" s="173"/>
      <c r="K179" s="173"/>
      <c r="L179" s="176"/>
      <c r="M179" s="177"/>
      <c r="N179" s="173"/>
      <c r="O179" s="173"/>
      <c r="P179" s="173"/>
      <c r="Q179" s="173"/>
      <c r="R179" s="173"/>
      <c r="S179" s="173"/>
      <c r="T179" s="178"/>
      <c r="AT179" s="179" t="s">
        <v>136</v>
      </c>
      <c r="AU179" s="179" t="s">
        <v>80</v>
      </c>
      <c r="AV179" s="179" t="s">
        <v>80</v>
      </c>
      <c r="AW179" s="179" t="s">
        <v>89</v>
      </c>
      <c r="AX179" s="179" t="s">
        <v>72</v>
      </c>
      <c r="AY179" s="179" t="s">
        <v>123</v>
      </c>
    </row>
    <row r="180" spans="2:51" s="6" customFormat="1" ht="13.5" customHeight="1">
      <c r="B180" s="172"/>
      <c r="C180" s="173"/>
      <c r="D180" s="170" t="s">
        <v>136</v>
      </c>
      <c r="E180" s="173"/>
      <c r="F180" s="174" t="s">
        <v>257</v>
      </c>
      <c r="G180" s="173"/>
      <c r="H180" s="175">
        <v>10.32</v>
      </c>
      <c r="J180" s="173"/>
      <c r="K180" s="173"/>
      <c r="L180" s="176"/>
      <c r="M180" s="177"/>
      <c r="N180" s="173"/>
      <c r="O180" s="173"/>
      <c r="P180" s="173"/>
      <c r="Q180" s="173"/>
      <c r="R180" s="173"/>
      <c r="S180" s="173"/>
      <c r="T180" s="178"/>
      <c r="AT180" s="179" t="s">
        <v>136</v>
      </c>
      <c r="AU180" s="179" t="s">
        <v>80</v>
      </c>
      <c r="AV180" s="179" t="s">
        <v>80</v>
      </c>
      <c r="AW180" s="179" t="s">
        <v>89</v>
      </c>
      <c r="AX180" s="179" t="s">
        <v>72</v>
      </c>
      <c r="AY180" s="179" t="s">
        <v>123</v>
      </c>
    </row>
    <row r="181" spans="2:51" s="6" customFormat="1" ht="13.5" customHeight="1">
      <c r="B181" s="172"/>
      <c r="C181" s="173"/>
      <c r="D181" s="170" t="s">
        <v>136</v>
      </c>
      <c r="E181" s="173"/>
      <c r="F181" s="174" t="s">
        <v>258</v>
      </c>
      <c r="G181" s="173"/>
      <c r="H181" s="175">
        <v>40.32</v>
      </c>
      <c r="J181" s="173"/>
      <c r="K181" s="173"/>
      <c r="L181" s="176"/>
      <c r="M181" s="177"/>
      <c r="N181" s="173"/>
      <c r="O181" s="173"/>
      <c r="P181" s="173"/>
      <c r="Q181" s="173"/>
      <c r="R181" s="173"/>
      <c r="S181" s="173"/>
      <c r="T181" s="178"/>
      <c r="AT181" s="179" t="s">
        <v>136</v>
      </c>
      <c r="AU181" s="179" t="s">
        <v>80</v>
      </c>
      <c r="AV181" s="179" t="s">
        <v>80</v>
      </c>
      <c r="AW181" s="179" t="s">
        <v>89</v>
      </c>
      <c r="AX181" s="179" t="s">
        <v>72</v>
      </c>
      <c r="AY181" s="179" t="s">
        <v>123</v>
      </c>
    </row>
    <row r="182" spans="2:51" s="6" customFormat="1" ht="13.5" customHeight="1">
      <c r="B182" s="172"/>
      <c r="C182" s="173"/>
      <c r="D182" s="170" t="s">
        <v>136</v>
      </c>
      <c r="E182" s="173"/>
      <c r="F182" s="174" t="s">
        <v>259</v>
      </c>
      <c r="G182" s="173"/>
      <c r="H182" s="175">
        <v>120</v>
      </c>
      <c r="J182" s="173"/>
      <c r="K182" s="173"/>
      <c r="L182" s="176"/>
      <c r="M182" s="177"/>
      <c r="N182" s="173"/>
      <c r="O182" s="173"/>
      <c r="P182" s="173"/>
      <c r="Q182" s="173"/>
      <c r="R182" s="173"/>
      <c r="S182" s="173"/>
      <c r="T182" s="178"/>
      <c r="AT182" s="179" t="s">
        <v>136</v>
      </c>
      <c r="AU182" s="179" t="s">
        <v>80</v>
      </c>
      <c r="AV182" s="179" t="s">
        <v>80</v>
      </c>
      <c r="AW182" s="179" t="s">
        <v>89</v>
      </c>
      <c r="AX182" s="179" t="s">
        <v>72</v>
      </c>
      <c r="AY182" s="179" t="s">
        <v>123</v>
      </c>
    </row>
    <row r="183" spans="2:51" s="6" customFormat="1" ht="13.5" customHeight="1">
      <c r="B183" s="172"/>
      <c r="C183" s="173"/>
      <c r="D183" s="170" t="s">
        <v>136</v>
      </c>
      <c r="E183" s="173"/>
      <c r="F183" s="174" t="s">
        <v>260</v>
      </c>
      <c r="G183" s="173"/>
      <c r="H183" s="175">
        <v>3.96</v>
      </c>
      <c r="J183" s="173"/>
      <c r="K183" s="173"/>
      <c r="L183" s="176"/>
      <c r="M183" s="177"/>
      <c r="N183" s="173"/>
      <c r="O183" s="173"/>
      <c r="P183" s="173"/>
      <c r="Q183" s="173"/>
      <c r="R183" s="173"/>
      <c r="S183" s="173"/>
      <c r="T183" s="178"/>
      <c r="AT183" s="179" t="s">
        <v>136</v>
      </c>
      <c r="AU183" s="179" t="s">
        <v>80</v>
      </c>
      <c r="AV183" s="179" t="s">
        <v>80</v>
      </c>
      <c r="AW183" s="179" t="s">
        <v>89</v>
      </c>
      <c r="AX183" s="179" t="s">
        <v>72</v>
      </c>
      <c r="AY183" s="179" t="s">
        <v>123</v>
      </c>
    </row>
    <row r="184" spans="2:51" s="6" customFormat="1" ht="13.5" customHeight="1">
      <c r="B184" s="172"/>
      <c r="C184" s="173"/>
      <c r="D184" s="170" t="s">
        <v>136</v>
      </c>
      <c r="E184" s="173"/>
      <c r="F184" s="174" t="s">
        <v>261</v>
      </c>
      <c r="G184" s="173"/>
      <c r="H184" s="175">
        <v>6.72</v>
      </c>
      <c r="J184" s="173"/>
      <c r="K184" s="173"/>
      <c r="L184" s="176"/>
      <c r="M184" s="177"/>
      <c r="N184" s="173"/>
      <c r="O184" s="173"/>
      <c r="P184" s="173"/>
      <c r="Q184" s="173"/>
      <c r="R184" s="173"/>
      <c r="S184" s="173"/>
      <c r="T184" s="178"/>
      <c r="AT184" s="179" t="s">
        <v>136</v>
      </c>
      <c r="AU184" s="179" t="s">
        <v>80</v>
      </c>
      <c r="AV184" s="179" t="s">
        <v>80</v>
      </c>
      <c r="AW184" s="179" t="s">
        <v>89</v>
      </c>
      <c r="AX184" s="179" t="s">
        <v>72</v>
      </c>
      <c r="AY184" s="179" t="s">
        <v>123</v>
      </c>
    </row>
    <row r="185" spans="2:51" s="6" customFormat="1" ht="13.5" customHeight="1">
      <c r="B185" s="172"/>
      <c r="C185" s="173"/>
      <c r="D185" s="170" t="s">
        <v>136</v>
      </c>
      <c r="E185" s="173"/>
      <c r="F185" s="174" t="s">
        <v>262</v>
      </c>
      <c r="G185" s="173"/>
      <c r="H185" s="175">
        <v>99.2</v>
      </c>
      <c r="J185" s="173"/>
      <c r="K185" s="173"/>
      <c r="L185" s="176"/>
      <c r="M185" s="177"/>
      <c r="N185" s="173"/>
      <c r="O185" s="173"/>
      <c r="P185" s="173"/>
      <c r="Q185" s="173"/>
      <c r="R185" s="173"/>
      <c r="S185" s="173"/>
      <c r="T185" s="178"/>
      <c r="AT185" s="179" t="s">
        <v>136</v>
      </c>
      <c r="AU185" s="179" t="s">
        <v>80</v>
      </c>
      <c r="AV185" s="179" t="s">
        <v>80</v>
      </c>
      <c r="AW185" s="179" t="s">
        <v>89</v>
      </c>
      <c r="AX185" s="179" t="s">
        <v>72</v>
      </c>
      <c r="AY185" s="179" t="s">
        <v>123</v>
      </c>
    </row>
    <row r="186" spans="2:51" s="6" customFormat="1" ht="13.5" customHeight="1">
      <c r="B186" s="172"/>
      <c r="C186" s="173"/>
      <c r="D186" s="170" t="s">
        <v>136</v>
      </c>
      <c r="E186" s="173"/>
      <c r="F186" s="174" t="s">
        <v>263</v>
      </c>
      <c r="G186" s="173"/>
      <c r="H186" s="175">
        <v>99.2</v>
      </c>
      <c r="J186" s="173"/>
      <c r="K186" s="173"/>
      <c r="L186" s="176"/>
      <c r="M186" s="177"/>
      <c r="N186" s="173"/>
      <c r="O186" s="173"/>
      <c r="P186" s="173"/>
      <c r="Q186" s="173"/>
      <c r="R186" s="173"/>
      <c r="S186" s="173"/>
      <c r="T186" s="178"/>
      <c r="AT186" s="179" t="s">
        <v>136</v>
      </c>
      <c r="AU186" s="179" t="s">
        <v>80</v>
      </c>
      <c r="AV186" s="179" t="s">
        <v>80</v>
      </c>
      <c r="AW186" s="179" t="s">
        <v>89</v>
      </c>
      <c r="AX186" s="179" t="s">
        <v>72</v>
      </c>
      <c r="AY186" s="179" t="s">
        <v>123</v>
      </c>
    </row>
    <row r="187" spans="2:51" s="6" customFormat="1" ht="13.5" customHeight="1">
      <c r="B187" s="172"/>
      <c r="C187" s="173"/>
      <c r="D187" s="170" t="s">
        <v>136</v>
      </c>
      <c r="E187" s="173"/>
      <c r="F187" s="174" t="s">
        <v>264</v>
      </c>
      <c r="G187" s="173"/>
      <c r="H187" s="175">
        <v>171.3</v>
      </c>
      <c r="J187" s="173"/>
      <c r="K187" s="173"/>
      <c r="L187" s="176"/>
      <c r="M187" s="177"/>
      <c r="N187" s="173"/>
      <c r="O187" s="173"/>
      <c r="P187" s="173"/>
      <c r="Q187" s="173"/>
      <c r="R187" s="173"/>
      <c r="S187" s="173"/>
      <c r="T187" s="178"/>
      <c r="AT187" s="179" t="s">
        <v>136</v>
      </c>
      <c r="AU187" s="179" t="s">
        <v>80</v>
      </c>
      <c r="AV187" s="179" t="s">
        <v>80</v>
      </c>
      <c r="AW187" s="179" t="s">
        <v>89</v>
      </c>
      <c r="AX187" s="179" t="s">
        <v>72</v>
      </c>
      <c r="AY187" s="179" t="s">
        <v>123</v>
      </c>
    </row>
    <row r="188" spans="2:51" s="6" customFormat="1" ht="13.5" customHeight="1">
      <c r="B188" s="172"/>
      <c r="C188" s="173"/>
      <c r="D188" s="170" t="s">
        <v>136</v>
      </c>
      <c r="E188" s="173"/>
      <c r="F188" s="174" t="s">
        <v>265</v>
      </c>
      <c r="G188" s="173"/>
      <c r="H188" s="175">
        <v>28.56</v>
      </c>
      <c r="J188" s="173"/>
      <c r="K188" s="173"/>
      <c r="L188" s="176"/>
      <c r="M188" s="177"/>
      <c r="N188" s="173"/>
      <c r="O188" s="173"/>
      <c r="P188" s="173"/>
      <c r="Q188" s="173"/>
      <c r="R188" s="173"/>
      <c r="S188" s="173"/>
      <c r="T188" s="178"/>
      <c r="AT188" s="179" t="s">
        <v>136</v>
      </c>
      <c r="AU188" s="179" t="s">
        <v>80</v>
      </c>
      <c r="AV188" s="179" t="s">
        <v>80</v>
      </c>
      <c r="AW188" s="179" t="s">
        <v>89</v>
      </c>
      <c r="AX188" s="179" t="s">
        <v>72</v>
      </c>
      <c r="AY188" s="179" t="s">
        <v>123</v>
      </c>
    </row>
    <row r="189" spans="2:51" s="6" customFormat="1" ht="13.5" customHeight="1">
      <c r="B189" s="172"/>
      <c r="C189" s="173"/>
      <c r="D189" s="170" t="s">
        <v>136</v>
      </c>
      <c r="E189" s="173"/>
      <c r="F189" s="174" t="s">
        <v>266</v>
      </c>
      <c r="G189" s="173"/>
      <c r="H189" s="175">
        <v>84.8</v>
      </c>
      <c r="J189" s="173"/>
      <c r="K189" s="173"/>
      <c r="L189" s="176"/>
      <c r="M189" s="177"/>
      <c r="N189" s="173"/>
      <c r="O189" s="173"/>
      <c r="P189" s="173"/>
      <c r="Q189" s="173"/>
      <c r="R189" s="173"/>
      <c r="S189" s="173"/>
      <c r="T189" s="178"/>
      <c r="AT189" s="179" t="s">
        <v>136</v>
      </c>
      <c r="AU189" s="179" t="s">
        <v>80</v>
      </c>
      <c r="AV189" s="179" t="s">
        <v>80</v>
      </c>
      <c r="AW189" s="179" t="s">
        <v>89</v>
      </c>
      <c r="AX189" s="179" t="s">
        <v>72</v>
      </c>
      <c r="AY189" s="179" t="s">
        <v>123</v>
      </c>
    </row>
    <row r="190" spans="2:51" s="6" customFormat="1" ht="13.5" customHeight="1">
      <c r="B190" s="172"/>
      <c r="C190" s="173"/>
      <c r="D190" s="170" t="s">
        <v>136</v>
      </c>
      <c r="E190" s="173"/>
      <c r="F190" s="174" t="s">
        <v>267</v>
      </c>
      <c r="G190" s="173"/>
      <c r="H190" s="175">
        <v>11.24</v>
      </c>
      <c r="J190" s="173"/>
      <c r="K190" s="173"/>
      <c r="L190" s="176"/>
      <c r="M190" s="177"/>
      <c r="N190" s="173"/>
      <c r="O190" s="173"/>
      <c r="P190" s="173"/>
      <c r="Q190" s="173"/>
      <c r="R190" s="173"/>
      <c r="S190" s="173"/>
      <c r="T190" s="178"/>
      <c r="AT190" s="179" t="s">
        <v>136</v>
      </c>
      <c r="AU190" s="179" t="s">
        <v>80</v>
      </c>
      <c r="AV190" s="179" t="s">
        <v>80</v>
      </c>
      <c r="AW190" s="179" t="s">
        <v>89</v>
      </c>
      <c r="AX190" s="179" t="s">
        <v>72</v>
      </c>
      <c r="AY190" s="179" t="s">
        <v>123</v>
      </c>
    </row>
    <row r="191" spans="2:51" s="6" customFormat="1" ht="13.5" customHeight="1">
      <c r="B191" s="172"/>
      <c r="C191" s="173"/>
      <c r="D191" s="170" t="s">
        <v>136</v>
      </c>
      <c r="E191" s="173"/>
      <c r="F191" s="174" t="s">
        <v>257</v>
      </c>
      <c r="G191" s="173"/>
      <c r="H191" s="175">
        <v>10.32</v>
      </c>
      <c r="J191" s="173"/>
      <c r="K191" s="173"/>
      <c r="L191" s="176"/>
      <c r="M191" s="177"/>
      <c r="N191" s="173"/>
      <c r="O191" s="173"/>
      <c r="P191" s="173"/>
      <c r="Q191" s="173"/>
      <c r="R191" s="173"/>
      <c r="S191" s="173"/>
      <c r="T191" s="178"/>
      <c r="AT191" s="179" t="s">
        <v>136</v>
      </c>
      <c r="AU191" s="179" t="s">
        <v>80</v>
      </c>
      <c r="AV191" s="179" t="s">
        <v>80</v>
      </c>
      <c r="AW191" s="179" t="s">
        <v>89</v>
      </c>
      <c r="AX191" s="179" t="s">
        <v>72</v>
      </c>
      <c r="AY191" s="179" t="s">
        <v>123</v>
      </c>
    </row>
    <row r="192" spans="2:51" s="6" customFormat="1" ht="13.5" customHeight="1">
      <c r="B192" s="172"/>
      <c r="C192" s="173"/>
      <c r="D192" s="170" t="s">
        <v>136</v>
      </c>
      <c r="E192" s="173"/>
      <c r="F192" s="174" t="s">
        <v>268</v>
      </c>
      <c r="G192" s="173"/>
      <c r="H192" s="175">
        <v>14.4</v>
      </c>
      <c r="J192" s="173"/>
      <c r="K192" s="173"/>
      <c r="L192" s="176"/>
      <c r="M192" s="177"/>
      <c r="N192" s="173"/>
      <c r="O192" s="173"/>
      <c r="P192" s="173"/>
      <c r="Q192" s="173"/>
      <c r="R192" s="173"/>
      <c r="S192" s="173"/>
      <c r="T192" s="178"/>
      <c r="AT192" s="179" t="s">
        <v>136</v>
      </c>
      <c r="AU192" s="179" t="s">
        <v>80</v>
      </c>
      <c r="AV192" s="179" t="s">
        <v>80</v>
      </c>
      <c r="AW192" s="179" t="s">
        <v>89</v>
      </c>
      <c r="AX192" s="179" t="s">
        <v>72</v>
      </c>
      <c r="AY192" s="179" t="s">
        <v>123</v>
      </c>
    </row>
    <row r="193" spans="2:51" s="6" customFormat="1" ht="13.5" customHeight="1">
      <c r="B193" s="180"/>
      <c r="C193" s="181"/>
      <c r="D193" s="170" t="s">
        <v>136</v>
      </c>
      <c r="E193" s="181"/>
      <c r="F193" s="182" t="s">
        <v>141</v>
      </c>
      <c r="G193" s="181"/>
      <c r="H193" s="183">
        <v>1378.72</v>
      </c>
      <c r="J193" s="181"/>
      <c r="K193" s="181"/>
      <c r="L193" s="184"/>
      <c r="M193" s="185"/>
      <c r="N193" s="181"/>
      <c r="O193" s="181"/>
      <c r="P193" s="181"/>
      <c r="Q193" s="181"/>
      <c r="R193" s="181"/>
      <c r="S193" s="181"/>
      <c r="T193" s="186"/>
      <c r="AT193" s="187" t="s">
        <v>136</v>
      </c>
      <c r="AU193" s="187" t="s">
        <v>80</v>
      </c>
      <c r="AV193" s="187" t="s">
        <v>130</v>
      </c>
      <c r="AW193" s="187" t="s">
        <v>89</v>
      </c>
      <c r="AX193" s="187" t="s">
        <v>20</v>
      </c>
      <c r="AY193" s="187" t="s">
        <v>123</v>
      </c>
    </row>
    <row r="194" spans="2:51" s="6" customFormat="1" ht="13.5" customHeight="1">
      <c r="B194" s="172"/>
      <c r="C194" s="173"/>
      <c r="D194" s="170" t="s">
        <v>136</v>
      </c>
      <c r="E194" s="173"/>
      <c r="F194" s="174" t="s">
        <v>244</v>
      </c>
      <c r="G194" s="173"/>
      <c r="H194" s="175">
        <v>1406.294</v>
      </c>
      <c r="J194" s="173"/>
      <c r="K194" s="173"/>
      <c r="L194" s="176"/>
      <c r="M194" s="177"/>
      <c r="N194" s="173"/>
      <c r="O194" s="173"/>
      <c r="P194" s="173"/>
      <c r="Q194" s="173"/>
      <c r="R194" s="173"/>
      <c r="S194" s="173"/>
      <c r="T194" s="178"/>
      <c r="AT194" s="179" t="s">
        <v>136</v>
      </c>
      <c r="AU194" s="179" t="s">
        <v>80</v>
      </c>
      <c r="AV194" s="179" t="s">
        <v>80</v>
      </c>
      <c r="AW194" s="179" t="s">
        <v>72</v>
      </c>
      <c r="AX194" s="179" t="s">
        <v>20</v>
      </c>
      <c r="AY194" s="179" t="s">
        <v>123</v>
      </c>
    </row>
    <row r="195" spans="2:65" s="6" customFormat="1" ht="13.5" customHeight="1">
      <c r="B195" s="82"/>
      <c r="C195" s="188" t="s">
        <v>269</v>
      </c>
      <c r="D195" s="188" t="s">
        <v>180</v>
      </c>
      <c r="E195" s="189" t="s">
        <v>270</v>
      </c>
      <c r="F195" s="190" t="s">
        <v>271</v>
      </c>
      <c r="G195" s="191" t="s">
        <v>223</v>
      </c>
      <c r="H195" s="192">
        <v>843.285</v>
      </c>
      <c r="I195" s="193"/>
      <c r="J195" s="194">
        <f>ROUND($I$195*$H$195,2)</f>
        <v>0</v>
      </c>
      <c r="K195" s="190" t="s">
        <v>129</v>
      </c>
      <c r="L195" s="195"/>
      <c r="M195" s="196"/>
      <c r="N195" s="197" t="s">
        <v>43</v>
      </c>
      <c r="O195" s="83"/>
      <c r="P195" s="83"/>
      <c r="Q195" s="163">
        <v>3E-05</v>
      </c>
      <c r="R195" s="163">
        <f>$Q$195*$H$195</f>
        <v>0.02529855</v>
      </c>
      <c r="S195" s="163">
        <v>0</v>
      </c>
      <c r="T195" s="164">
        <f>$S$195*$H$195</f>
        <v>0</v>
      </c>
      <c r="AR195" s="86" t="s">
        <v>179</v>
      </c>
      <c r="AT195" s="86" t="s">
        <v>180</v>
      </c>
      <c r="AU195" s="86" t="s">
        <v>80</v>
      </c>
      <c r="AY195" s="6" t="s">
        <v>123</v>
      </c>
      <c r="BE195" s="165">
        <f>IF($N$195="základní",$J$195,0)</f>
        <v>0</v>
      </c>
      <c r="BF195" s="165">
        <f>IF($N$195="snížená",$J$195,0)</f>
        <v>0</v>
      </c>
      <c r="BG195" s="165">
        <f>IF($N$195="zákl. přenesená",$J$195,0)</f>
        <v>0</v>
      </c>
      <c r="BH195" s="165">
        <f>IF($N$195="sníž. přenesená",$J$195,0)</f>
        <v>0</v>
      </c>
      <c r="BI195" s="165">
        <f>IF($N$195="nulová",$J$195,0)</f>
        <v>0</v>
      </c>
      <c r="BJ195" s="86" t="s">
        <v>20</v>
      </c>
      <c r="BK195" s="165">
        <f>ROUND($I$195*$H$195,2)</f>
        <v>0</v>
      </c>
      <c r="BL195" s="86" t="s">
        <v>130</v>
      </c>
      <c r="BM195" s="86" t="s">
        <v>272</v>
      </c>
    </row>
    <row r="196" spans="2:47" s="6" customFormat="1" ht="24.75" customHeight="1">
      <c r="B196" s="82"/>
      <c r="C196" s="83"/>
      <c r="D196" s="166" t="s">
        <v>132</v>
      </c>
      <c r="E196" s="83"/>
      <c r="F196" s="167" t="s">
        <v>273</v>
      </c>
      <c r="G196" s="83"/>
      <c r="H196" s="83"/>
      <c r="J196" s="83"/>
      <c r="K196" s="83"/>
      <c r="L196" s="128"/>
      <c r="M196" s="168"/>
      <c r="N196" s="83"/>
      <c r="O196" s="83"/>
      <c r="P196" s="83"/>
      <c r="Q196" s="83"/>
      <c r="R196" s="83"/>
      <c r="S196" s="83"/>
      <c r="T196" s="169"/>
      <c r="AT196" s="6" t="s">
        <v>132</v>
      </c>
      <c r="AU196" s="6" t="s">
        <v>80</v>
      </c>
    </row>
    <row r="197" spans="2:47" s="6" customFormat="1" ht="28.5" customHeight="1">
      <c r="B197" s="82"/>
      <c r="C197" s="83"/>
      <c r="D197" s="170" t="s">
        <v>134</v>
      </c>
      <c r="E197" s="83"/>
      <c r="F197" s="171" t="s">
        <v>135</v>
      </c>
      <c r="G197" s="83"/>
      <c r="H197" s="83"/>
      <c r="J197" s="83"/>
      <c r="K197" s="83"/>
      <c r="L197" s="128"/>
      <c r="M197" s="168"/>
      <c r="N197" s="83"/>
      <c r="O197" s="83"/>
      <c r="P197" s="83"/>
      <c r="Q197" s="83"/>
      <c r="R197" s="83"/>
      <c r="S197" s="83"/>
      <c r="T197" s="169"/>
      <c r="AT197" s="6" t="s">
        <v>134</v>
      </c>
      <c r="AU197" s="6" t="s">
        <v>80</v>
      </c>
    </row>
    <row r="198" spans="2:51" s="6" customFormat="1" ht="13.5" customHeight="1">
      <c r="B198" s="172"/>
      <c r="C198" s="173"/>
      <c r="D198" s="170" t="s">
        <v>136</v>
      </c>
      <c r="E198" s="173"/>
      <c r="F198" s="174" t="s">
        <v>274</v>
      </c>
      <c r="G198" s="173"/>
      <c r="H198" s="175">
        <v>174</v>
      </c>
      <c r="J198" s="173"/>
      <c r="K198" s="173"/>
      <c r="L198" s="176"/>
      <c r="M198" s="177"/>
      <c r="N198" s="173"/>
      <c r="O198" s="173"/>
      <c r="P198" s="173"/>
      <c r="Q198" s="173"/>
      <c r="R198" s="173"/>
      <c r="S198" s="173"/>
      <c r="T198" s="178"/>
      <c r="AT198" s="179" t="s">
        <v>136</v>
      </c>
      <c r="AU198" s="179" t="s">
        <v>80</v>
      </c>
      <c r="AV198" s="179" t="s">
        <v>80</v>
      </c>
      <c r="AW198" s="179" t="s">
        <v>89</v>
      </c>
      <c r="AX198" s="179" t="s">
        <v>72</v>
      </c>
      <c r="AY198" s="179" t="s">
        <v>123</v>
      </c>
    </row>
    <row r="199" spans="2:51" s="6" customFormat="1" ht="13.5" customHeight="1">
      <c r="B199" s="172"/>
      <c r="C199" s="173"/>
      <c r="D199" s="170" t="s">
        <v>136</v>
      </c>
      <c r="E199" s="173"/>
      <c r="F199" s="174" t="s">
        <v>275</v>
      </c>
      <c r="G199" s="173"/>
      <c r="H199" s="175">
        <v>116</v>
      </c>
      <c r="J199" s="173"/>
      <c r="K199" s="173"/>
      <c r="L199" s="176"/>
      <c r="M199" s="177"/>
      <c r="N199" s="173"/>
      <c r="O199" s="173"/>
      <c r="P199" s="173"/>
      <c r="Q199" s="173"/>
      <c r="R199" s="173"/>
      <c r="S199" s="173"/>
      <c r="T199" s="178"/>
      <c r="AT199" s="179" t="s">
        <v>136</v>
      </c>
      <c r="AU199" s="179" t="s">
        <v>80</v>
      </c>
      <c r="AV199" s="179" t="s">
        <v>80</v>
      </c>
      <c r="AW199" s="179" t="s">
        <v>89</v>
      </c>
      <c r="AX199" s="179" t="s">
        <v>72</v>
      </c>
      <c r="AY199" s="179" t="s">
        <v>123</v>
      </c>
    </row>
    <row r="200" spans="2:51" s="6" customFormat="1" ht="13.5" customHeight="1">
      <c r="B200" s="172"/>
      <c r="C200" s="173"/>
      <c r="D200" s="170" t="s">
        <v>136</v>
      </c>
      <c r="E200" s="173"/>
      <c r="F200" s="174" t="s">
        <v>276</v>
      </c>
      <c r="G200" s="173"/>
      <c r="H200" s="175">
        <v>312.4</v>
      </c>
      <c r="J200" s="173"/>
      <c r="K200" s="173"/>
      <c r="L200" s="176"/>
      <c r="M200" s="177"/>
      <c r="N200" s="173"/>
      <c r="O200" s="173"/>
      <c r="P200" s="173"/>
      <c r="Q200" s="173"/>
      <c r="R200" s="173"/>
      <c r="S200" s="173"/>
      <c r="T200" s="178"/>
      <c r="AT200" s="179" t="s">
        <v>136</v>
      </c>
      <c r="AU200" s="179" t="s">
        <v>80</v>
      </c>
      <c r="AV200" s="179" t="s">
        <v>80</v>
      </c>
      <c r="AW200" s="179" t="s">
        <v>89</v>
      </c>
      <c r="AX200" s="179" t="s">
        <v>72</v>
      </c>
      <c r="AY200" s="179" t="s">
        <v>123</v>
      </c>
    </row>
    <row r="201" spans="2:51" s="6" customFormat="1" ht="13.5" customHeight="1">
      <c r="B201" s="172"/>
      <c r="C201" s="173"/>
      <c r="D201" s="170" t="s">
        <v>136</v>
      </c>
      <c r="E201" s="173"/>
      <c r="F201" s="174" t="s">
        <v>277</v>
      </c>
      <c r="G201" s="173"/>
      <c r="H201" s="175">
        <v>224.35</v>
      </c>
      <c r="J201" s="173"/>
      <c r="K201" s="173"/>
      <c r="L201" s="176"/>
      <c r="M201" s="177"/>
      <c r="N201" s="173"/>
      <c r="O201" s="173"/>
      <c r="P201" s="173"/>
      <c r="Q201" s="173"/>
      <c r="R201" s="173"/>
      <c r="S201" s="173"/>
      <c r="T201" s="178"/>
      <c r="AT201" s="179" t="s">
        <v>136</v>
      </c>
      <c r="AU201" s="179" t="s">
        <v>80</v>
      </c>
      <c r="AV201" s="179" t="s">
        <v>80</v>
      </c>
      <c r="AW201" s="179" t="s">
        <v>89</v>
      </c>
      <c r="AX201" s="179" t="s">
        <v>72</v>
      </c>
      <c r="AY201" s="179" t="s">
        <v>123</v>
      </c>
    </row>
    <row r="202" spans="2:51" s="6" customFormat="1" ht="13.5" customHeight="1">
      <c r="B202" s="180"/>
      <c r="C202" s="181"/>
      <c r="D202" s="170" t="s">
        <v>136</v>
      </c>
      <c r="E202" s="181"/>
      <c r="F202" s="182" t="s">
        <v>141</v>
      </c>
      <c r="G202" s="181"/>
      <c r="H202" s="183">
        <v>826.75</v>
      </c>
      <c r="J202" s="181"/>
      <c r="K202" s="181"/>
      <c r="L202" s="184"/>
      <c r="M202" s="185"/>
      <c r="N202" s="181"/>
      <c r="O202" s="181"/>
      <c r="P202" s="181"/>
      <c r="Q202" s="181"/>
      <c r="R202" s="181"/>
      <c r="S202" s="181"/>
      <c r="T202" s="186"/>
      <c r="AT202" s="187" t="s">
        <v>136</v>
      </c>
      <c r="AU202" s="187" t="s">
        <v>80</v>
      </c>
      <c r="AV202" s="187" t="s">
        <v>130</v>
      </c>
      <c r="AW202" s="187" t="s">
        <v>89</v>
      </c>
      <c r="AX202" s="187" t="s">
        <v>20</v>
      </c>
      <c r="AY202" s="187" t="s">
        <v>123</v>
      </c>
    </row>
    <row r="203" spans="2:51" s="6" customFormat="1" ht="13.5" customHeight="1">
      <c r="B203" s="172"/>
      <c r="C203" s="173"/>
      <c r="D203" s="170" t="s">
        <v>136</v>
      </c>
      <c r="E203" s="173"/>
      <c r="F203" s="174" t="s">
        <v>278</v>
      </c>
      <c r="G203" s="173"/>
      <c r="H203" s="175">
        <v>843.285</v>
      </c>
      <c r="J203" s="173"/>
      <c r="K203" s="173"/>
      <c r="L203" s="176"/>
      <c r="M203" s="177"/>
      <c r="N203" s="173"/>
      <c r="O203" s="173"/>
      <c r="P203" s="173"/>
      <c r="Q203" s="173"/>
      <c r="R203" s="173"/>
      <c r="S203" s="173"/>
      <c r="T203" s="178"/>
      <c r="AT203" s="179" t="s">
        <v>136</v>
      </c>
      <c r="AU203" s="179" t="s">
        <v>80</v>
      </c>
      <c r="AV203" s="179" t="s">
        <v>80</v>
      </c>
      <c r="AW203" s="179" t="s">
        <v>72</v>
      </c>
      <c r="AX203" s="179" t="s">
        <v>20</v>
      </c>
      <c r="AY203" s="179" t="s">
        <v>123</v>
      </c>
    </row>
    <row r="204" spans="2:65" s="6" customFormat="1" ht="13.5" customHeight="1">
      <c r="B204" s="82"/>
      <c r="C204" s="188" t="s">
        <v>6</v>
      </c>
      <c r="D204" s="188" t="s">
        <v>180</v>
      </c>
      <c r="E204" s="189" t="s">
        <v>279</v>
      </c>
      <c r="F204" s="190" t="s">
        <v>280</v>
      </c>
      <c r="G204" s="191" t="s">
        <v>223</v>
      </c>
      <c r="H204" s="192">
        <v>790.439</v>
      </c>
      <c r="I204" s="193"/>
      <c r="J204" s="194">
        <f>ROUND($I$204*$H$204,2)</f>
        <v>0</v>
      </c>
      <c r="K204" s="190" t="s">
        <v>129</v>
      </c>
      <c r="L204" s="195"/>
      <c r="M204" s="196"/>
      <c r="N204" s="197" t="s">
        <v>43</v>
      </c>
      <c r="O204" s="83"/>
      <c r="P204" s="83"/>
      <c r="Q204" s="163">
        <v>0.0004</v>
      </c>
      <c r="R204" s="163">
        <f>$Q$204*$H$204</f>
        <v>0.3161756</v>
      </c>
      <c r="S204" s="163">
        <v>0</v>
      </c>
      <c r="T204" s="164">
        <f>$S$204*$H$204</f>
        <v>0</v>
      </c>
      <c r="AR204" s="86" t="s">
        <v>179</v>
      </c>
      <c r="AT204" s="86" t="s">
        <v>180</v>
      </c>
      <c r="AU204" s="86" t="s">
        <v>80</v>
      </c>
      <c r="AY204" s="6" t="s">
        <v>123</v>
      </c>
      <c r="BE204" s="165">
        <f>IF($N$204="základní",$J$204,0)</f>
        <v>0</v>
      </c>
      <c r="BF204" s="165">
        <f>IF($N$204="snížená",$J$204,0)</f>
        <v>0</v>
      </c>
      <c r="BG204" s="165">
        <f>IF($N$204="zákl. přenesená",$J$204,0)</f>
        <v>0</v>
      </c>
      <c r="BH204" s="165">
        <f>IF($N$204="sníž. přenesená",$J$204,0)</f>
        <v>0</v>
      </c>
      <c r="BI204" s="165">
        <f>IF($N$204="nulová",$J$204,0)</f>
        <v>0</v>
      </c>
      <c r="BJ204" s="86" t="s">
        <v>20</v>
      </c>
      <c r="BK204" s="165">
        <f>ROUND($I$204*$H$204,2)</f>
        <v>0</v>
      </c>
      <c r="BL204" s="86" t="s">
        <v>130</v>
      </c>
      <c r="BM204" s="86" t="s">
        <v>281</v>
      </c>
    </row>
    <row r="205" spans="2:47" s="6" customFormat="1" ht="24.75" customHeight="1">
      <c r="B205" s="82"/>
      <c r="C205" s="83"/>
      <c r="D205" s="166" t="s">
        <v>132</v>
      </c>
      <c r="E205" s="83"/>
      <c r="F205" s="167" t="s">
        <v>282</v>
      </c>
      <c r="G205" s="83"/>
      <c r="H205" s="83"/>
      <c r="J205" s="83"/>
      <c r="K205" s="83"/>
      <c r="L205" s="128"/>
      <c r="M205" s="168"/>
      <c r="N205" s="83"/>
      <c r="O205" s="83"/>
      <c r="P205" s="83"/>
      <c r="Q205" s="83"/>
      <c r="R205" s="83"/>
      <c r="S205" s="83"/>
      <c r="T205" s="169"/>
      <c r="AT205" s="6" t="s">
        <v>132</v>
      </c>
      <c r="AU205" s="6" t="s">
        <v>80</v>
      </c>
    </row>
    <row r="206" spans="2:47" s="6" customFormat="1" ht="28.5" customHeight="1">
      <c r="B206" s="82"/>
      <c r="C206" s="83"/>
      <c r="D206" s="170" t="s">
        <v>134</v>
      </c>
      <c r="E206" s="83"/>
      <c r="F206" s="171" t="s">
        <v>135</v>
      </c>
      <c r="G206" s="83"/>
      <c r="H206" s="83"/>
      <c r="J206" s="83"/>
      <c r="K206" s="83"/>
      <c r="L206" s="128"/>
      <c r="M206" s="168"/>
      <c r="N206" s="83"/>
      <c r="O206" s="83"/>
      <c r="P206" s="83"/>
      <c r="Q206" s="83"/>
      <c r="R206" s="83"/>
      <c r="S206" s="83"/>
      <c r="T206" s="169"/>
      <c r="AT206" s="6" t="s">
        <v>134</v>
      </c>
      <c r="AU206" s="6" t="s">
        <v>80</v>
      </c>
    </row>
    <row r="207" spans="2:51" s="6" customFormat="1" ht="13.5" customHeight="1">
      <c r="B207" s="172"/>
      <c r="C207" s="173"/>
      <c r="D207" s="170" t="s">
        <v>136</v>
      </c>
      <c r="E207" s="173"/>
      <c r="F207" s="174" t="s">
        <v>283</v>
      </c>
      <c r="G207" s="173"/>
      <c r="H207" s="175">
        <v>22</v>
      </c>
      <c r="J207" s="173"/>
      <c r="K207" s="173"/>
      <c r="L207" s="176"/>
      <c r="M207" s="177"/>
      <c r="N207" s="173"/>
      <c r="O207" s="173"/>
      <c r="P207" s="173"/>
      <c r="Q207" s="173"/>
      <c r="R207" s="173"/>
      <c r="S207" s="173"/>
      <c r="T207" s="178"/>
      <c r="AT207" s="179" t="s">
        <v>136</v>
      </c>
      <c r="AU207" s="179" t="s">
        <v>80</v>
      </c>
      <c r="AV207" s="179" t="s">
        <v>80</v>
      </c>
      <c r="AW207" s="179" t="s">
        <v>89</v>
      </c>
      <c r="AX207" s="179" t="s">
        <v>72</v>
      </c>
      <c r="AY207" s="179" t="s">
        <v>123</v>
      </c>
    </row>
    <row r="208" spans="2:51" s="6" customFormat="1" ht="13.5" customHeight="1">
      <c r="B208" s="172"/>
      <c r="C208" s="173"/>
      <c r="D208" s="170" t="s">
        <v>136</v>
      </c>
      <c r="E208" s="173"/>
      <c r="F208" s="174" t="s">
        <v>284</v>
      </c>
      <c r="G208" s="173"/>
      <c r="H208" s="175">
        <v>69.9</v>
      </c>
      <c r="J208" s="173"/>
      <c r="K208" s="173"/>
      <c r="L208" s="176"/>
      <c r="M208" s="177"/>
      <c r="N208" s="173"/>
      <c r="O208" s="173"/>
      <c r="P208" s="173"/>
      <c r="Q208" s="173"/>
      <c r="R208" s="173"/>
      <c r="S208" s="173"/>
      <c r="T208" s="178"/>
      <c r="AT208" s="179" t="s">
        <v>136</v>
      </c>
      <c r="AU208" s="179" t="s">
        <v>80</v>
      </c>
      <c r="AV208" s="179" t="s">
        <v>80</v>
      </c>
      <c r="AW208" s="179" t="s">
        <v>89</v>
      </c>
      <c r="AX208" s="179" t="s">
        <v>72</v>
      </c>
      <c r="AY208" s="179" t="s">
        <v>123</v>
      </c>
    </row>
    <row r="209" spans="2:51" s="6" customFormat="1" ht="13.5" customHeight="1">
      <c r="B209" s="172"/>
      <c r="C209" s="173"/>
      <c r="D209" s="170" t="s">
        <v>136</v>
      </c>
      <c r="E209" s="173"/>
      <c r="F209" s="174" t="s">
        <v>285</v>
      </c>
      <c r="G209" s="173"/>
      <c r="H209" s="175">
        <v>0.84</v>
      </c>
      <c r="J209" s="173"/>
      <c r="K209" s="173"/>
      <c r="L209" s="176"/>
      <c r="M209" s="177"/>
      <c r="N209" s="173"/>
      <c r="O209" s="173"/>
      <c r="P209" s="173"/>
      <c r="Q209" s="173"/>
      <c r="R209" s="173"/>
      <c r="S209" s="173"/>
      <c r="T209" s="178"/>
      <c r="AT209" s="179" t="s">
        <v>136</v>
      </c>
      <c r="AU209" s="179" t="s">
        <v>80</v>
      </c>
      <c r="AV209" s="179" t="s">
        <v>80</v>
      </c>
      <c r="AW209" s="179" t="s">
        <v>89</v>
      </c>
      <c r="AX209" s="179" t="s">
        <v>72</v>
      </c>
      <c r="AY209" s="179" t="s">
        <v>123</v>
      </c>
    </row>
    <row r="210" spans="2:51" s="6" customFormat="1" ht="13.5" customHeight="1">
      <c r="B210" s="172"/>
      <c r="C210" s="173"/>
      <c r="D210" s="170" t="s">
        <v>136</v>
      </c>
      <c r="E210" s="173"/>
      <c r="F210" s="174" t="s">
        <v>286</v>
      </c>
      <c r="G210" s="173"/>
      <c r="H210" s="175">
        <v>68.4</v>
      </c>
      <c r="J210" s="173"/>
      <c r="K210" s="173"/>
      <c r="L210" s="176"/>
      <c r="M210" s="177"/>
      <c r="N210" s="173"/>
      <c r="O210" s="173"/>
      <c r="P210" s="173"/>
      <c r="Q210" s="173"/>
      <c r="R210" s="173"/>
      <c r="S210" s="173"/>
      <c r="T210" s="178"/>
      <c r="AT210" s="179" t="s">
        <v>136</v>
      </c>
      <c r="AU210" s="179" t="s">
        <v>80</v>
      </c>
      <c r="AV210" s="179" t="s">
        <v>80</v>
      </c>
      <c r="AW210" s="179" t="s">
        <v>89</v>
      </c>
      <c r="AX210" s="179" t="s">
        <v>72</v>
      </c>
      <c r="AY210" s="179" t="s">
        <v>123</v>
      </c>
    </row>
    <row r="211" spans="2:51" s="6" customFormat="1" ht="13.5" customHeight="1">
      <c r="B211" s="172"/>
      <c r="C211" s="173"/>
      <c r="D211" s="170" t="s">
        <v>136</v>
      </c>
      <c r="E211" s="173"/>
      <c r="F211" s="174" t="s">
        <v>287</v>
      </c>
      <c r="G211" s="173"/>
      <c r="H211" s="175">
        <v>71.4</v>
      </c>
      <c r="J211" s="173"/>
      <c r="K211" s="173"/>
      <c r="L211" s="176"/>
      <c r="M211" s="177"/>
      <c r="N211" s="173"/>
      <c r="O211" s="173"/>
      <c r="P211" s="173"/>
      <c r="Q211" s="173"/>
      <c r="R211" s="173"/>
      <c r="S211" s="173"/>
      <c r="T211" s="178"/>
      <c r="AT211" s="179" t="s">
        <v>136</v>
      </c>
      <c r="AU211" s="179" t="s">
        <v>80</v>
      </c>
      <c r="AV211" s="179" t="s">
        <v>80</v>
      </c>
      <c r="AW211" s="179" t="s">
        <v>89</v>
      </c>
      <c r="AX211" s="179" t="s">
        <v>72</v>
      </c>
      <c r="AY211" s="179" t="s">
        <v>123</v>
      </c>
    </row>
    <row r="212" spans="2:51" s="6" customFormat="1" ht="13.5" customHeight="1">
      <c r="B212" s="172"/>
      <c r="C212" s="173"/>
      <c r="D212" s="170" t="s">
        <v>136</v>
      </c>
      <c r="E212" s="173"/>
      <c r="F212" s="174" t="s">
        <v>288</v>
      </c>
      <c r="G212" s="173"/>
      <c r="H212" s="175">
        <v>143.4</v>
      </c>
      <c r="J212" s="173"/>
      <c r="K212" s="173"/>
      <c r="L212" s="176"/>
      <c r="M212" s="177"/>
      <c r="N212" s="173"/>
      <c r="O212" s="173"/>
      <c r="P212" s="173"/>
      <c r="Q212" s="173"/>
      <c r="R212" s="173"/>
      <c r="S212" s="173"/>
      <c r="T212" s="178"/>
      <c r="AT212" s="179" t="s">
        <v>136</v>
      </c>
      <c r="AU212" s="179" t="s">
        <v>80</v>
      </c>
      <c r="AV212" s="179" t="s">
        <v>80</v>
      </c>
      <c r="AW212" s="179" t="s">
        <v>89</v>
      </c>
      <c r="AX212" s="179" t="s">
        <v>72</v>
      </c>
      <c r="AY212" s="179" t="s">
        <v>123</v>
      </c>
    </row>
    <row r="213" spans="2:51" s="6" customFormat="1" ht="13.5" customHeight="1">
      <c r="B213" s="172"/>
      <c r="C213" s="173"/>
      <c r="D213" s="170" t="s">
        <v>136</v>
      </c>
      <c r="E213" s="173"/>
      <c r="F213" s="174" t="s">
        <v>289</v>
      </c>
      <c r="G213" s="173"/>
      <c r="H213" s="175">
        <v>25.9</v>
      </c>
      <c r="J213" s="173"/>
      <c r="K213" s="173"/>
      <c r="L213" s="176"/>
      <c r="M213" s="177"/>
      <c r="N213" s="173"/>
      <c r="O213" s="173"/>
      <c r="P213" s="173"/>
      <c r="Q213" s="173"/>
      <c r="R213" s="173"/>
      <c r="S213" s="173"/>
      <c r="T213" s="178"/>
      <c r="AT213" s="179" t="s">
        <v>136</v>
      </c>
      <c r="AU213" s="179" t="s">
        <v>80</v>
      </c>
      <c r="AV213" s="179" t="s">
        <v>80</v>
      </c>
      <c r="AW213" s="179" t="s">
        <v>89</v>
      </c>
      <c r="AX213" s="179" t="s">
        <v>72</v>
      </c>
      <c r="AY213" s="179" t="s">
        <v>123</v>
      </c>
    </row>
    <row r="214" spans="2:51" s="6" customFormat="1" ht="13.5" customHeight="1">
      <c r="B214" s="172"/>
      <c r="C214" s="173"/>
      <c r="D214" s="170" t="s">
        <v>136</v>
      </c>
      <c r="E214" s="173"/>
      <c r="F214" s="174" t="s">
        <v>290</v>
      </c>
      <c r="G214" s="173"/>
      <c r="H214" s="175">
        <v>3.36</v>
      </c>
      <c r="J214" s="173"/>
      <c r="K214" s="173"/>
      <c r="L214" s="176"/>
      <c r="M214" s="177"/>
      <c r="N214" s="173"/>
      <c r="O214" s="173"/>
      <c r="P214" s="173"/>
      <c r="Q214" s="173"/>
      <c r="R214" s="173"/>
      <c r="S214" s="173"/>
      <c r="T214" s="178"/>
      <c r="AT214" s="179" t="s">
        <v>136</v>
      </c>
      <c r="AU214" s="179" t="s">
        <v>80</v>
      </c>
      <c r="AV214" s="179" t="s">
        <v>80</v>
      </c>
      <c r="AW214" s="179" t="s">
        <v>89</v>
      </c>
      <c r="AX214" s="179" t="s">
        <v>72</v>
      </c>
      <c r="AY214" s="179" t="s">
        <v>123</v>
      </c>
    </row>
    <row r="215" spans="2:51" s="6" customFormat="1" ht="13.5" customHeight="1">
      <c r="B215" s="172"/>
      <c r="C215" s="173"/>
      <c r="D215" s="170" t="s">
        <v>136</v>
      </c>
      <c r="E215" s="173"/>
      <c r="F215" s="174" t="s">
        <v>291</v>
      </c>
      <c r="G215" s="173"/>
      <c r="H215" s="175">
        <v>12.96</v>
      </c>
      <c r="J215" s="173"/>
      <c r="K215" s="173"/>
      <c r="L215" s="176"/>
      <c r="M215" s="177"/>
      <c r="N215" s="173"/>
      <c r="O215" s="173"/>
      <c r="P215" s="173"/>
      <c r="Q215" s="173"/>
      <c r="R215" s="173"/>
      <c r="S215" s="173"/>
      <c r="T215" s="178"/>
      <c r="AT215" s="179" t="s">
        <v>136</v>
      </c>
      <c r="AU215" s="179" t="s">
        <v>80</v>
      </c>
      <c r="AV215" s="179" t="s">
        <v>80</v>
      </c>
      <c r="AW215" s="179" t="s">
        <v>89</v>
      </c>
      <c r="AX215" s="179" t="s">
        <v>72</v>
      </c>
      <c r="AY215" s="179" t="s">
        <v>123</v>
      </c>
    </row>
    <row r="216" spans="2:51" s="6" customFormat="1" ht="13.5" customHeight="1">
      <c r="B216" s="172"/>
      <c r="C216" s="173"/>
      <c r="D216" s="170" t="s">
        <v>136</v>
      </c>
      <c r="E216" s="173"/>
      <c r="F216" s="174" t="s">
        <v>292</v>
      </c>
      <c r="G216" s="173"/>
      <c r="H216" s="175">
        <v>22</v>
      </c>
      <c r="J216" s="173"/>
      <c r="K216" s="173"/>
      <c r="L216" s="176"/>
      <c r="M216" s="177"/>
      <c r="N216" s="173"/>
      <c r="O216" s="173"/>
      <c r="P216" s="173"/>
      <c r="Q216" s="173"/>
      <c r="R216" s="173"/>
      <c r="S216" s="173"/>
      <c r="T216" s="178"/>
      <c r="AT216" s="179" t="s">
        <v>136</v>
      </c>
      <c r="AU216" s="179" t="s">
        <v>80</v>
      </c>
      <c r="AV216" s="179" t="s">
        <v>80</v>
      </c>
      <c r="AW216" s="179" t="s">
        <v>89</v>
      </c>
      <c r="AX216" s="179" t="s">
        <v>72</v>
      </c>
      <c r="AY216" s="179" t="s">
        <v>123</v>
      </c>
    </row>
    <row r="217" spans="2:51" s="6" customFormat="1" ht="13.5" customHeight="1">
      <c r="B217" s="172"/>
      <c r="C217" s="173"/>
      <c r="D217" s="170" t="s">
        <v>136</v>
      </c>
      <c r="E217" s="173"/>
      <c r="F217" s="174" t="s">
        <v>293</v>
      </c>
      <c r="G217" s="173"/>
      <c r="H217" s="175">
        <v>1.68</v>
      </c>
      <c r="J217" s="173"/>
      <c r="K217" s="173"/>
      <c r="L217" s="176"/>
      <c r="M217" s="177"/>
      <c r="N217" s="173"/>
      <c r="O217" s="173"/>
      <c r="P217" s="173"/>
      <c r="Q217" s="173"/>
      <c r="R217" s="173"/>
      <c r="S217" s="173"/>
      <c r="T217" s="178"/>
      <c r="AT217" s="179" t="s">
        <v>136</v>
      </c>
      <c r="AU217" s="179" t="s">
        <v>80</v>
      </c>
      <c r="AV217" s="179" t="s">
        <v>80</v>
      </c>
      <c r="AW217" s="179" t="s">
        <v>89</v>
      </c>
      <c r="AX217" s="179" t="s">
        <v>72</v>
      </c>
      <c r="AY217" s="179" t="s">
        <v>123</v>
      </c>
    </row>
    <row r="218" spans="2:51" s="6" customFormat="1" ht="13.5" customHeight="1">
      <c r="B218" s="172"/>
      <c r="C218" s="173"/>
      <c r="D218" s="170" t="s">
        <v>136</v>
      </c>
      <c r="E218" s="173"/>
      <c r="F218" s="174" t="s">
        <v>294</v>
      </c>
      <c r="G218" s="173"/>
      <c r="H218" s="175">
        <v>2.16</v>
      </c>
      <c r="J218" s="173"/>
      <c r="K218" s="173"/>
      <c r="L218" s="176"/>
      <c r="M218" s="177"/>
      <c r="N218" s="173"/>
      <c r="O218" s="173"/>
      <c r="P218" s="173"/>
      <c r="Q218" s="173"/>
      <c r="R218" s="173"/>
      <c r="S218" s="173"/>
      <c r="T218" s="178"/>
      <c r="AT218" s="179" t="s">
        <v>136</v>
      </c>
      <c r="AU218" s="179" t="s">
        <v>80</v>
      </c>
      <c r="AV218" s="179" t="s">
        <v>80</v>
      </c>
      <c r="AW218" s="179" t="s">
        <v>89</v>
      </c>
      <c r="AX218" s="179" t="s">
        <v>72</v>
      </c>
      <c r="AY218" s="179" t="s">
        <v>123</v>
      </c>
    </row>
    <row r="219" spans="2:51" s="6" customFormat="1" ht="13.5" customHeight="1">
      <c r="B219" s="172"/>
      <c r="C219" s="173"/>
      <c r="D219" s="170" t="s">
        <v>136</v>
      </c>
      <c r="E219" s="173"/>
      <c r="F219" s="174" t="s">
        <v>295</v>
      </c>
      <c r="G219" s="173"/>
      <c r="H219" s="175">
        <v>68.4</v>
      </c>
      <c r="J219" s="173"/>
      <c r="K219" s="173"/>
      <c r="L219" s="176"/>
      <c r="M219" s="177"/>
      <c r="N219" s="173"/>
      <c r="O219" s="173"/>
      <c r="P219" s="173"/>
      <c r="Q219" s="173"/>
      <c r="R219" s="173"/>
      <c r="S219" s="173"/>
      <c r="T219" s="178"/>
      <c r="AT219" s="179" t="s">
        <v>136</v>
      </c>
      <c r="AU219" s="179" t="s">
        <v>80</v>
      </c>
      <c r="AV219" s="179" t="s">
        <v>80</v>
      </c>
      <c r="AW219" s="179" t="s">
        <v>89</v>
      </c>
      <c r="AX219" s="179" t="s">
        <v>72</v>
      </c>
      <c r="AY219" s="179" t="s">
        <v>123</v>
      </c>
    </row>
    <row r="220" spans="2:51" s="6" customFormat="1" ht="13.5" customHeight="1">
      <c r="B220" s="172"/>
      <c r="C220" s="173"/>
      <c r="D220" s="170" t="s">
        <v>136</v>
      </c>
      <c r="E220" s="173"/>
      <c r="F220" s="174" t="s">
        <v>296</v>
      </c>
      <c r="G220" s="173"/>
      <c r="H220" s="175">
        <v>68.4</v>
      </c>
      <c r="J220" s="173"/>
      <c r="K220" s="173"/>
      <c r="L220" s="176"/>
      <c r="M220" s="177"/>
      <c r="N220" s="173"/>
      <c r="O220" s="173"/>
      <c r="P220" s="173"/>
      <c r="Q220" s="173"/>
      <c r="R220" s="173"/>
      <c r="S220" s="173"/>
      <c r="T220" s="178"/>
      <c r="AT220" s="179" t="s">
        <v>136</v>
      </c>
      <c r="AU220" s="179" t="s">
        <v>80</v>
      </c>
      <c r="AV220" s="179" t="s">
        <v>80</v>
      </c>
      <c r="AW220" s="179" t="s">
        <v>89</v>
      </c>
      <c r="AX220" s="179" t="s">
        <v>72</v>
      </c>
      <c r="AY220" s="179" t="s">
        <v>123</v>
      </c>
    </row>
    <row r="221" spans="2:51" s="6" customFormat="1" ht="13.5" customHeight="1">
      <c r="B221" s="172"/>
      <c r="C221" s="173"/>
      <c r="D221" s="170" t="s">
        <v>136</v>
      </c>
      <c r="E221" s="173"/>
      <c r="F221" s="174" t="s">
        <v>297</v>
      </c>
      <c r="G221" s="173"/>
      <c r="H221" s="175">
        <v>140.5</v>
      </c>
      <c r="J221" s="173"/>
      <c r="K221" s="173"/>
      <c r="L221" s="176"/>
      <c r="M221" s="177"/>
      <c r="N221" s="173"/>
      <c r="O221" s="173"/>
      <c r="P221" s="173"/>
      <c r="Q221" s="173"/>
      <c r="R221" s="173"/>
      <c r="S221" s="173"/>
      <c r="T221" s="178"/>
      <c r="AT221" s="179" t="s">
        <v>136</v>
      </c>
      <c r="AU221" s="179" t="s">
        <v>80</v>
      </c>
      <c r="AV221" s="179" t="s">
        <v>80</v>
      </c>
      <c r="AW221" s="179" t="s">
        <v>89</v>
      </c>
      <c r="AX221" s="179" t="s">
        <v>72</v>
      </c>
      <c r="AY221" s="179" t="s">
        <v>123</v>
      </c>
    </row>
    <row r="222" spans="2:51" s="6" customFormat="1" ht="13.5" customHeight="1">
      <c r="B222" s="172"/>
      <c r="C222" s="173"/>
      <c r="D222" s="170" t="s">
        <v>136</v>
      </c>
      <c r="E222" s="173"/>
      <c r="F222" s="174" t="s">
        <v>298</v>
      </c>
      <c r="G222" s="173"/>
      <c r="H222" s="175">
        <v>9.18</v>
      </c>
      <c r="J222" s="173"/>
      <c r="K222" s="173"/>
      <c r="L222" s="176"/>
      <c r="M222" s="177"/>
      <c r="N222" s="173"/>
      <c r="O222" s="173"/>
      <c r="P222" s="173"/>
      <c r="Q222" s="173"/>
      <c r="R222" s="173"/>
      <c r="S222" s="173"/>
      <c r="T222" s="178"/>
      <c r="AT222" s="179" t="s">
        <v>136</v>
      </c>
      <c r="AU222" s="179" t="s">
        <v>80</v>
      </c>
      <c r="AV222" s="179" t="s">
        <v>80</v>
      </c>
      <c r="AW222" s="179" t="s">
        <v>89</v>
      </c>
      <c r="AX222" s="179" t="s">
        <v>72</v>
      </c>
      <c r="AY222" s="179" t="s">
        <v>123</v>
      </c>
    </row>
    <row r="223" spans="2:51" s="6" customFormat="1" ht="13.5" customHeight="1">
      <c r="B223" s="172"/>
      <c r="C223" s="173"/>
      <c r="D223" s="170" t="s">
        <v>136</v>
      </c>
      <c r="E223" s="173"/>
      <c r="F223" s="174" t="s">
        <v>299</v>
      </c>
      <c r="G223" s="173"/>
      <c r="H223" s="175">
        <v>33</v>
      </c>
      <c r="J223" s="173"/>
      <c r="K223" s="173"/>
      <c r="L223" s="176"/>
      <c r="M223" s="177"/>
      <c r="N223" s="173"/>
      <c r="O223" s="173"/>
      <c r="P223" s="173"/>
      <c r="Q223" s="173"/>
      <c r="R223" s="173"/>
      <c r="S223" s="173"/>
      <c r="T223" s="178"/>
      <c r="AT223" s="179" t="s">
        <v>136</v>
      </c>
      <c r="AU223" s="179" t="s">
        <v>80</v>
      </c>
      <c r="AV223" s="179" t="s">
        <v>80</v>
      </c>
      <c r="AW223" s="179" t="s">
        <v>89</v>
      </c>
      <c r="AX223" s="179" t="s">
        <v>72</v>
      </c>
      <c r="AY223" s="179" t="s">
        <v>123</v>
      </c>
    </row>
    <row r="224" spans="2:51" s="6" customFormat="1" ht="13.5" customHeight="1">
      <c r="B224" s="172"/>
      <c r="C224" s="173"/>
      <c r="D224" s="170" t="s">
        <v>136</v>
      </c>
      <c r="E224" s="173"/>
      <c r="F224" s="174" t="s">
        <v>300</v>
      </c>
      <c r="G224" s="173"/>
      <c r="H224" s="175">
        <v>3.3</v>
      </c>
      <c r="J224" s="173"/>
      <c r="K224" s="173"/>
      <c r="L224" s="176"/>
      <c r="M224" s="177"/>
      <c r="N224" s="173"/>
      <c r="O224" s="173"/>
      <c r="P224" s="173"/>
      <c r="Q224" s="173"/>
      <c r="R224" s="173"/>
      <c r="S224" s="173"/>
      <c r="T224" s="178"/>
      <c r="AT224" s="179" t="s">
        <v>136</v>
      </c>
      <c r="AU224" s="179" t="s">
        <v>80</v>
      </c>
      <c r="AV224" s="179" t="s">
        <v>80</v>
      </c>
      <c r="AW224" s="179" t="s">
        <v>89</v>
      </c>
      <c r="AX224" s="179" t="s">
        <v>72</v>
      </c>
      <c r="AY224" s="179" t="s">
        <v>123</v>
      </c>
    </row>
    <row r="225" spans="2:51" s="6" customFormat="1" ht="13.5" customHeight="1">
      <c r="B225" s="172"/>
      <c r="C225" s="173"/>
      <c r="D225" s="170" t="s">
        <v>136</v>
      </c>
      <c r="E225" s="173"/>
      <c r="F225" s="174" t="s">
        <v>290</v>
      </c>
      <c r="G225" s="173"/>
      <c r="H225" s="175">
        <v>3.36</v>
      </c>
      <c r="J225" s="173"/>
      <c r="K225" s="173"/>
      <c r="L225" s="176"/>
      <c r="M225" s="177"/>
      <c r="N225" s="173"/>
      <c r="O225" s="173"/>
      <c r="P225" s="173"/>
      <c r="Q225" s="173"/>
      <c r="R225" s="173"/>
      <c r="S225" s="173"/>
      <c r="T225" s="178"/>
      <c r="AT225" s="179" t="s">
        <v>136</v>
      </c>
      <c r="AU225" s="179" t="s">
        <v>80</v>
      </c>
      <c r="AV225" s="179" t="s">
        <v>80</v>
      </c>
      <c r="AW225" s="179" t="s">
        <v>89</v>
      </c>
      <c r="AX225" s="179" t="s">
        <v>72</v>
      </c>
      <c r="AY225" s="179" t="s">
        <v>123</v>
      </c>
    </row>
    <row r="226" spans="2:51" s="6" customFormat="1" ht="13.5" customHeight="1">
      <c r="B226" s="172"/>
      <c r="C226" s="173"/>
      <c r="D226" s="170" t="s">
        <v>136</v>
      </c>
      <c r="E226" s="173"/>
      <c r="F226" s="174" t="s">
        <v>301</v>
      </c>
      <c r="G226" s="173"/>
      <c r="H226" s="175">
        <v>4.8</v>
      </c>
      <c r="J226" s="173"/>
      <c r="K226" s="173"/>
      <c r="L226" s="176"/>
      <c r="M226" s="177"/>
      <c r="N226" s="173"/>
      <c r="O226" s="173"/>
      <c r="P226" s="173"/>
      <c r="Q226" s="173"/>
      <c r="R226" s="173"/>
      <c r="S226" s="173"/>
      <c r="T226" s="178"/>
      <c r="AT226" s="179" t="s">
        <v>136</v>
      </c>
      <c r="AU226" s="179" t="s">
        <v>80</v>
      </c>
      <c r="AV226" s="179" t="s">
        <v>80</v>
      </c>
      <c r="AW226" s="179" t="s">
        <v>89</v>
      </c>
      <c r="AX226" s="179" t="s">
        <v>72</v>
      </c>
      <c r="AY226" s="179" t="s">
        <v>123</v>
      </c>
    </row>
    <row r="227" spans="2:51" s="6" customFormat="1" ht="13.5" customHeight="1">
      <c r="B227" s="180"/>
      <c r="C227" s="181"/>
      <c r="D227" s="170" t="s">
        <v>136</v>
      </c>
      <c r="E227" s="181"/>
      <c r="F227" s="182" t="s">
        <v>141</v>
      </c>
      <c r="G227" s="181"/>
      <c r="H227" s="183">
        <v>774.94</v>
      </c>
      <c r="J227" s="181"/>
      <c r="K227" s="181"/>
      <c r="L227" s="184"/>
      <c r="M227" s="185"/>
      <c r="N227" s="181"/>
      <c r="O227" s="181"/>
      <c r="P227" s="181"/>
      <c r="Q227" s="181"/>
      <c r="R227" s="181"/>
      <c r="S227" s="181"/>
      <c r="T227" s="186"/>
      <c r="AT227" s="187" t="s">
        <v>136</v>
      </c>
      <c r="AU227" s="187" t="s">
        <v>80</v>
      </c>
      <c r="AV227" s="187" t="s">
        <v>130</v>
      </c>
      <c r="AW227" s="187" t="s">
        <v>89</v>
      </c>
      <c r="AX227" s="187" t="s">
        <v>20</v>
      </c>
      <c r="AY227" s="187" t="s">
        <v>123</v>
      </c>
    </row>
    <row r="228" spans="2:51" s="6" customFormat="1" ht="13.5" customHeight="1">
      <c r="B228" s="172"/>
      <c r="C228" s="173"/>
      <c r="D228" s="170" t="s">
        <v>136</v>
      </c>
      <c r="E228" s="173"/>
      <c r="F228" s="174" t="s">
        <v>302</v>
      </c>
      <c r="G228" s="173"/>
      <c r="H228" s="175">
        <v>790.439</v>
      </c>
      <c r="J228" s="173"/>
      <c r="K228" s="173"/>
      <c r="L228" s="176"/>
      <c r="M228" s="177"/>
      <c r="N228" s="173"/>
      <c r="O228" s="173"/>
      <c r="P228" s="173"/>
      <c r="Q228" s="173"/>
      <c r="R228" s="173"/>
      <c r="S228" s="173"/>
      <c r="T228" s="178"/>
      <c r="AT228" s="179" t="s">
        <v>136</v>
      </c>
      <c r="AU228" s="179" t="s">
        <v>80</v>
      </c>
      <c r="AV228" s="179" t="s">
        <v>80</v>
      </c>
      <c r="AW228" s="179" t="s">
        <v>72</v>
      </c>
      <c r="AX228" s="179" t="s">
        <v>20</v>
      </c>
      <c r="AY228" s="179" t="s">
        <v>123</v>
      </c>
    </row>
    <row r="229" spans="2:65" s="6" customFormat="1" ht="13.5" customHeight="1">
      <c r="B229" s="82"/>
      <c r="C229" s="154" t="s">
        <v>303</v>
      </c>
      <c r="D229" s="154" t="s">
        <v>125</v>
      </c>
      <c r="E229" s="155" t="s">
        <v>304</v>
      </c>
      <c r="F229" s="156" t="s">
        <v>305</v>
      </c>
      <c r="G229" s="157" t="s">
        <v>160</v>
      </c>
      <c r="H229" s="158">
        <v>50.49</v>
      </c>
      <c r="I229" s="159"/>
      <c r="J229" s="160">
        <f>ROUND($I$229*$H$229,2)</f>
        <v>0</v>
      </c>
      <c r="K229" s="156" t="s">
        <v>129</v>
      </c>
      <c r="L229" s="128"/>
      <c r="M229" s="161"/>
      <c r="N229" s="162" t="s">
        <v>43</v>
      </c>
      <c r="O229" s="83"/>
      <c r="P229" s="83"/>
      <c r="Q229" s="163">
        <v>0.00348</v>
      </c>
      <c r="R229" s="163">
        <f>$Q$229*$H$229</f>
        <v>0.1757052</v>
      </c>
      <c r="S229" s="163">
        <v>0</v>
      </c>
      <c r="T229" s="164">
        <f>$S$229*$H$229</f>
        <v>0</v>
      </c>
      <c r="AR229" s="86" t="s">
        <v>130</v>
      </c>
      <c r="AT229" s="86" t="s">
        <v>125</v>
      </c>
      <c r="AU229" s="86" t="s">
        <v>80</v>
      </c>
      <c r="AY229" s="6" t="s">
        <v>123</v>
      </c>
      <c r="BE229" s="165">
        <f>IF($N$229="základní",$J$229,0)</f>
        <v>0</v>
      </c>
      <c r="BF229" s="165">
        <f>IF($N$229="snížená",$J$229,0)</f>
        <v>0</v>
      </c>
      <c r="BG229" s="165">
        <f>IF($N$229="zákl. přenesená",$J$229,0)</f>
        <v>0</v>
      </c>
      <c r="BH229" s="165">
        <f>IF($N$229="sníž. přenesená",$J$229,0)</f>
        <v>0</v>
      </c>
      <c r="BI229" s="165">
        <f>IF($N$229="nulová",$J$229,0)</f>
        <v>0</v>
      </c>
      <c r="BJ229" s="86" t="s">
        <v>20</v>
      </c>
      <c r="BK229" s="165">
        <f>ROUND($I$229*$H$229,2)</f>
        <v>0</v>
      </c>
      <c r="BL229" s="86" t="s">
        <v>130</v>
      </c>
      <c r="BM229" s="86" t="s">
        <v>306</v>
      </c>
    </row>
    <row r="230" spans="2:47" s="6" customFormat="1" ht="14.25" customHeight="1">
      <c r="B230" s="82"/>
      <c r="C230" s="83"/>
      <c r="D230" s="166" t="s">
        <v>132</v>
      </c>
      <c r="E230" s="83"/>
      <c r="F230" s="167" t="s">
        <v>307</v>
      </c>
      <c r="G230" s="83"/>
      <c r="H230" s="83"/>
      <c r="J230" s="83"/>
      <c r="K230" s="83"/>
      <c r="L230" s="128"/>
      <c r="M230" s="168"/>
      <c r="N230" s="83"/>
      <c r="O230" s="83"/>
      <c r="P230" s="83"/>
      <c r="Q230" s="83"/>
      <c r="R230" s="83"/>
      <c r="S230" s="83"/>
      <c r="T230" s="169"/>
      <c r="AT230" s="6" t="s">
        <v>132</v>
      </c>
      <c r="AU230" s="6" t="s">
        <v>80</v>
      </c>
    </row>
    <row r="231" spans="2:47" s="6" customFormat="1" ht="28.5" customHeight="1">
      <c r="B231" s="82"/>
      <c r="C231" s="83"/>
      <c r="D231" s="170" t="s">
        <v>134</v>
      </c>
      <c r="E231" s="83"/>
      <c r="F231" s="171" t="s">
        <v>135</v>
      </c>
      <c r="G231" s="83"/>
      <c r="H231" s="83"/>
      <c r="J231" s="83"/>
      <c r="K231" s="83"/>
      <c r="L231" s="128"/>
      <c r="M231" s="168"/>
      <c r="N231" s="83"/>
      <c r="O231" s="83"/>
      <c r="P231" s="83"/>
      <c r="Q231" s="83"/>
      <c r="R231" s="83"/>
      <c r="S231" s="83"/>
      <c r="T231" s="169"/>
      <c r="AT231" s="6" t="s">
        <v>134</v>
      </c>
      <c r="AU231" s="6" t="s">
        <v>80</v>
      </c>
    </row>
    <row r="232" spans="2:51" s="6" customFormat="1" ht="13.5" customHeight="1">
      <c r="B232" s="172"/>
      <c r="C232" s="173"/>
      <c r="D232" s="170" t="s">
        <v>136</v>
      </c>
      <c r="E232" s="173"/>
      <c r="F232" s="174" t="s">
        <v>308</v>
      </c>
      <c r="G232" s="173"/>
      <c r="H232" s="175">
        <v>50.49</v>
      </c>
      <c r="J232" s="173"/>
      <c r="K232" s="173"/>
      <c r="L232" s="176"/>
      <c r="M232" s="177"/>
      <c r="N232" s="173"/>
      <c r="O232" s="173"/>
      <c r="P232" s="173"/>
      <c r="Q232" s="173"/>
      <c r="R232" s="173"/>
      <c r="S232" s="173"/>
      <c r="T232" s="178"/>
      <c r="AT232" s="179" t="s">
        <v>136</v>
      </c>
      <c r="AU232" s="179" t="s">
        <v>80</v>
      </c>
      <c r="AV232" s="179" t="s">
        <v>80</v>
      </c>
      <c r="AW232" s="179" t="s">
        <v>89</v>
      </c>
      <c r="AX232" s="179" t="s">
        <v>20</v>
      </c>
      <c r="AY232" s="179" t="s">
        <v>123</v>
      </c>
    </row>
    <row r="233" spans="2:65" s="6" customFormat="1" ht="13.5" customHeight="1">
      <c r="B233" s="82"/>
      <c r="C233" s="154" t="s">
        <v>309</v>
      </c>
      <c r="D233" s="154" t="s">
        <v>125</v>
      </c>
      <c r="E233" s="155" t="s">
        <v>310</v>
      </c>
      <c r="F233" s="156" t="s">
        <v>311</v>
      </c>
      <c r="G233" s="157" t="s">
        <v>160</v>
      </c>
      <c r="H233" s="158">
        <v>2452.204</v>
      </c>
      <c r="I233" s="159"/>
      <c r="J233" s="160">
        <f>ROUND($I$233*$H$233,2)</f>
        <v>0</v>
      </c>
      <c r="K233" s="156" t="s">
        <v>129</v>
      </c>
      <c r="L233" s="128"/>
      <c r="M233" s="161"/>
      <c r="N233" s="162" t="s">
        <v>43</v>
      </c>
      <c r="O233" s="83"/>
      <c r="P233" s="83"/>
      <c r="Q233" s="163">
        <v>0.00348</v>
      </c>
      <c r="R233" s="163">
        <f>$Q$233*$H$233</f>
        <v>8.533669920000001</v>
      </c>
      <c r="S233" s="163">
        <v>0</v>
      </c>
      <c r="T233" s="164">
        <f>$S$233*$H$233</f>
        <v>0</v>
      </c>
      <c r="AR233" s="86" t="s">
        <v>130</v>
      </c>
      <c r="AT233" s="86" t="s">
        <v>125</v>
      </c>
      <c r="AU233" s="86" t="s">
        <v>80</v>
      </c>
      <c r="AY233" s="6" t="s">
        <v>123</v>
      </c>
      <c r="BE233" s="165">
        <f>IF($N$233="základní",$J$233,0)</f>
        <v>0</v>
      </c>
      <c r="BF233" s="165">
        <f>IF($N$233="snížená",$J$233,0)</f>
        <v>0</v>
      </c>
      <c r="BG233" s="165">
        <f>IF($N$233="zákl. přenesená",$J$233,0)</f>
        <v>0</v>
      </c>
      <c r="BH233" s="165">
        <f>IF($N$233="sníž. přenesená",$J$233,0)</f>
        <v>0</v>
      </c>
      <c r="BI233" s="165">
        <f>IF($N$233="nulová",$J$233,0)</f>
        <v>0</v>
      </c>
      <c r="BJ233" s="86" t="s">
        <v>20</v>
      </c>
      <c r="BK233" s="165">
        <f>ROUND($I$233*$H$233,2)</f>
        <v>0</v>
      </c>
      <c r="BL233" s="86" t="s">
        <v>130</v>
      </c>
      <c r="BM233" s="86" t="s">
        <v>312</v>
      </c>
    </row>
    <row r="234" spans="2:47" s="6" customFormat="1" ht="14.25" customHeight="1">
      <c r="B234" s="82"/>
      <c r="C234" s="83"/>
      <c r="D234" s="166" t="s">
        <v>132</v>
      </c>
      <c r="E234" s="83"/>
      <c r="F234" s="167" t="s">
        <v>313</v>
      </c>
      <c r="G234" s="83"/>
      <c r="H234" s="83"/>
      <c r="J234" s="83"/>
      <c r="K234" s="83"/>
      <c r="L234" s="128"/>
      <c r="M234" s="168"/>
      <c r="N234" s="83"/>
      <c r="O234" s="83"/>
      <c r="P234" s="83"/>
      <c r="Q234" s="83"/>
      <c r="R234" s="83"/>
      <c r="S234" s="83"/>
      <c r="T234" s="169"/>
      <c r="AT234" s="6" t="s">
        <v>132</v>
      </c>
      <c r="AU234" s="6" t="s">
        <v>80</v>
      </c>
    </row>
    <row r="235" spans="2:47" s="6" customFormat="1" ht="28.5" customHeight="1">
      <c r="B235" s="82"/>
      <c r="C235" s="83"/>
      <c r="D235" s="170" t="s">
        <v>134</v>
      </c>
      <c r="E235" s="83"/>
      <c r="F235" s="171" t="s">
        <v>135</v>
      </c>
      <c r="G235" s="83"/>
      <c r="H235" s="83"/>
      <c r="J235" s="83"/>
      <c r="K235" s="83"/>
      <c r="L235" s="128"/>
      <c r="M235" s="168"/>
      <c r="N235" s="83"/>
      <c r="O235" s="83"/>
      <c r="P235" s="83"/>
      <c r="Q235" s="83"/>
      <c r="R235" s="83"/>
      <c r="S235" s="83"/>
      <c r="T235" s="169"/>
      <c r="AT235" s="6" t="s">
        <v>134</v>
      </c>
      <c r="AU235" s="6" t="s">
        <v>80</v>
      </c>
    </row>
    <row r="236" spans="2:51" s="6" customFormat="1" ht="13.5" customHeight="1">
      <c r="B236" s="172"/>
      <c r="C236" s="173"/>
      <c r="D236" s="170" t="s">
        <v>136</v>
      </c>
      <c r="E236" s="173"/>
      <c r="F236" s="174" t="s">
        <v>314</v>
      </c>
      <c r="G236" s="173"/>
      <c r="H236" s="175">
        <v>182.66</v>
      </c>
      <c r="J236" s="173"/>
      <c r="K236" s="173"/>
      <c r="L236" s="176"/>
      <c r="M236" s="177"/>
      <c r="N236" s="173"/>
      <c r="O236" s="173"/>
      <c r="P236" s="173"/>
      <c r="Q236" s="173"/>
      <c r="R236" s="173"/>
      <c r="S236" s="173"/>
      <c r="T236" s="178"/>
      <c r="AT236" s="179" t="s">
        <v>136</v>
      </c>
      <c r="AU236" s="179" t="s">
        <v>80</v>
      </c>
      <c r="AV236" s="179" t="s">
        <v>80</v>
      </c>
      <c r="AW236" s="179" t="s">
        <v>89</v>
      </c>
      <c r="AX236" s="179" t="s">
        <v>72</v>
      </c>
      <c r="AY236" s="179" t="s">
        <v>123</v>
      </c>
    </row>
    <row r="237" spans="2:51" s="6" customFormat="1" ht="13.5" customHeight="1">
      <c r="B237" s="172"/>
      <c r="C237" s="173"/>
      <c r="D237" s="170" t="s">
        <v>136</v>
      </c>
      <c r="E237" s="173"/>
      <c r="F237" s="174" t="s">
        <v>315</v>
      </c>
      <c r="G237" s="173"/>
      <c r="H237" s="175">
        <v>2246.675</v>
      </c>
      <c r="J237" s="173"/>
      <c r="K237" s="173"/>
      <c r="L237" s="176"/>
      <c r="M237" s="177"/>
      <c r="N237" s="173"/>
      <c r="O237" s="173"/>
      <c r="P237" s="173"/>
      <c r="Q237" s="173"/>
      <c r="R237" s="173"/>
      <c r="S237" s="173"/>
      <c r="T237" s="178"/>
      <c r="AT237" s="179" t="s">
        <v>136</v>
      </c>
      <c r="AU237" s="179" t="s">
        <v>80</v>
      </c>
      <c r="AV237" s="179" t="s">
        <v>80</v>
      </c>
      <c r="AW237" s="179" t="s">
        <v>89</v>
      </c>
      <c r="AX237" s="179" t="s">
        <v>72</v>
      </c>
      <c r="AY237" s="179" t="s">
        <v>123</v>
      </c>
    </row>
    <row r="238" spans="2:51" s="6" customFormat="1" ht="13.5" customHeight="1">
      <c r="B238" s="172"/>
      <c r="C238" s="173"/>
      <c r="D238" s="170" t="s">
        <v>136</v>
      </c>
      <c r="E238" s="173"/>
      <c r="F238" s="174" t="s">
        <v>316</v>
      </c>
      <c r="G238" s="173"/>
      <c r="H238" s="175">
        <v>22.869</v>
      </c>
      <c r="J238" s="173"/>
      <c r="K238" s="173"/>
      <c r="L238" s="176"/>
      <c r="M238" s="177"/>
      <c r="N238" s="173"/>
      <c r="O238" s="173"/>
      <c r="P238" s="173"/>
      <c r="Q238" s="173"/>
      <c r="R238" s="173"/>
      <c r="S238" s="173"/>
      <c r="T238" s="178"/>
      <c r="AT238" s="179" t="s">
        <v>136</v>
      </c>
      <c r="AU238" s="179" t="s">
        <v>80</v>
      </c>
      <c r="AV238" s="179" t="s">
        <v>80</v>
      </c>
      <c r="AW238" s="179" t="s">
        <v>89</v>
      </c>
      <c r="AX238" s="179" t="s">
        <v>72</v>
      </c>
      <c r="AY238" s="179" t="s">
        <v>123</v>
      </c>
    </row>
    <row r="239" spans="2:51" s="6" customFormat="1" ht="13.5" customHeight="1">
      <c r="B239" s="180"/>
      <c r="C239" s="181"/>
      <c r="D239" s="170" t="s">
        <v>136</v>
      </c>
      <c r="E239" s="181"/>
      <c r="F239" s="182" t="s">
        <v>141</v>
      </c>
      <c r="G239" s="181"/>
      <c r="H239" s="183">
        <v>2452.204</v>
      </c>
      <c r="J239" s="181"/>
      <c r="K239" s="181"/>
      <c r="L239" s="184"/>
      <c r="M239" s="185"/>
      <c r="N239" s="181"/>
      <c r="O239" s="181"/>
      <c r="P239" s="181"/>
      <c r="Q239" s="181"/>
      <c r="R239" s="181"/>
      <c r="S239" s="181"/>
      <c r="T239" s="186"/>
      <c r="AT239" s="187" t="s">
        <v>136</v>
      </c>
      <c r="AU239" s="187" t="s">
        <v>80</v>
      </c>
      <c r="AV239" s="187" t="s">
        <v>130</v>
      </c>
      <c r="AW239" s="187" t="s">
        <v>89</v>
      </c>
      <c r="AX239" s="187" t="s">
        <v>20</v>
      </c>
      <c r="AY239" s="187" t="s">
        <v>123</v>
      </c>
    </row>
    <row r="240" spans="2:65" s="6" customFormat="1" ht="24" customHeight="1">
      <c r="B240" s="82"/>
      <c r="C240" s="154" t="s">
        <v>317</v>
      </c>
      <c r="D240" s="154" t="s">
        <v>125</v>
      </c>
      <c r="E240" s="155" t="s">
        <v>318</v>
      </c>
      <c r="F240" s="156" t="s">
        <v>319</v>
      </c>
      <c r="G240" s="157" t="s">
        <v>160</v>
      </c>
      <c r="H240" s="158">
        <v>389.616</v>
      </c>
      <c r="I240" s="159"/>
      <c r="J240" s="160">
        <f>ROUND($I$240*$H$240,2)</f>
        <v>0</v>
      </c>
      <c r="K240" s="156" t="s">
        <v>129</v>
      </c>
      <c r="L240" s="128"/>
      <c r="M240" s="161"/>
      <c r="N240" s="162" t="s">
        <v>43</v>
      </c>
      <c r="O240" s="83"/>
      <c r="P240" s="83"/>
      <c r="Q240" s="163">
        <v>0.00348</v>
      </c>
      <c r="R240" s="163">
        <f>$Q$240*$H$240</f>
        <v>1.35586368</v>
      </c>
      <c r="S240" s="163">
        <v>0</v>
      </c>
      <c r="T240" s="164">
        <f>$S$240*$H$240</f>
        <v>0</v>
      </c>
      <c r="AR240" s="86" t="s">
        <v>130</v>
      </c>
      <c r="AT240" s="86" t="s">
        <v>125</v>
      </c>
      <c r="AU240" s="86" t="s">
        <v>80</v>
      </c>
      <c r="AY240" s="6" t="s">
        <v>123</v>
      </c>
      <c r="BE240" s="165">
        <f>IF($N$240="základní",$J$240,0)</f>
        <v>0</v>
      </c>
      <c r="BF240" s="165">
        <f>IF($N$240="snížená",$J$240,0)</f>
        <v>0</v>
      </c>
      <c r="BG240" s="165">
        <f>IF($N$240="zákl. přenesená",$J$240,0)</f>
        <v>0</v>
      </c>
      <c r="BH240" s="165">
        <f>IF($N$240="sníž. přenesená",$J$240,0)</f>
        <v>0</v>
      </c>
      <c r="BI240" s="165">
        <f>IF($N$240="nulová",$J$240,0)</f>
        <v>0</v>
      </c>
      <c r="BJ240" s="86" t="s">
        <v>20</v>
      </c>
      <c r="BK240" s="165">
        <f>ROUND($I$240*$H$240,2)</f>
        <v>0</v>
      </c>
      <c r="BL240" s="86" t="s">
        <v>130</v>
      </c>
      <c r="BM240" s="86" t="s">
        <v>320</v>
      </c>
    </row>
    <row r="241" spans="2:47" s="6" customFormat="1" ht="24.75" customHeight="1">
      <c r="B241" s="82"/>
      <c r="C241" s="83"/>
      <c r="D241" s="166" t="s">
        <v>132</v>
      </c>
      <c r="E241" s="83"/>
      <c r="F241" s="167" t="s">
        <v>321</v>
      </c>
      <c r="G241" s="83"/>
      <c r="H241" s="83"/>
      <c r="J241" s="83"/>
      <c r="K241" s="83"/>
      <c r="L241" s="128"/>
      <c r="M241" s="168"/>
      <c r="N241" s="83"/>
      <c r="O241" s="83"/>
      <c r="P241" s="83"/>
      <c r="Q241" s="83"/>
      <c r="R241" s="83"/>
      <c r="S241" s="83"/>
      <c r="T241" s="169"/>
      <c r="AT241" s="6" t="s">
        <v>132</v>
      </c>
      <c r="AU241" s="6" t="s">
        <v>80</v>
      </c>
    </row>
    <row r="242" spans="2:47" s="6" customFormat="1" ht="28.5" customHeight="1">
      <c r="B242" s="82"/>
      <c r="C242" s="83"/>
      <c r="D242" s="170" t="s">
        <v>134</v>
      </c>
      <c r="E242" s="83"/>
      <c r="F242" s="171" t="s">
        <v>135</v>
      </c>
      <c r="G242" s="83"/>
      <c r="H242" s="83"/>
      <c r="J242" s="83"/>
      <c r="K242" s="83"/>
      <c r="L242" s="128"/>
      <c r="M242" s="168"/>
      <c r="N242" s="83"/>
      <c r="O242" s="83"/>
      <c r="P242" s="83"/>
      <c r="Q242" s="83"/>
      <c r="R242" s="83"/>
      <c r="S242" s="83"/>
      <c r="T242" s="169"/>
      <c r="AT242" s="6" t="s">
        <v>134</v>
      </c>
      <c r="AU242" s="6" t="s">
        <v>80</v>
      </c>
    </row>
    <row r="243" spans="2:51" s="6" customFormat="1" ht="13.5" customHeight="1">
      <c r="B243" s="172"/>
      <c r="C243" s="173"/>
      <c r="D243" s="170" t="s">
        <v>136</v>
      </c>
      <c r="E243" s="173"/>
      <c r="F243" s="174" t="s">
        <v>322</v>
      </c>
      <c r="G243" s="173"/>
      <c r="H243" s="175">
        <v>24</v>
      </c>
      <c r="J243" s="173"/>
      <c r="K243" s="173"/>
      <c r="L243" s="176"/>
      <c r="M243" s="177"/>
      <c r="N243" s="173"/>
      <c r="O243" s="173"/>
      <c r="P243" s="173"/>
      <c r="Q243" s="173"/>
      <c r="R243" s="173"/>
      <c r="S243" s="173"/>
      <c r="T243" s="178"/>
      <c r="AT243" s="179" t="s">
        <v>136</v>
      </c>
      <c r="AU243" s="179" t="s">
        <v>80</v>
      </c>
      <c r="AV243" s="179" t="s">
        <v>80</v>
      </c>
      <c r="AW243" s="179" t="s">
        <v>89</v>
      </c>
      <c r="AX243" s="179" t="s">
        <v>72</v>
      </c>
      <c r="AY243" s="179" t="s">
        <v>123</v>
      </c>
    </row>
    <row r="244" spans="2:51" s="6" customFormat="1" ht="13.5" customHeight="1">
      <c r="B244" s="172"/>
      <c r="C244" s="173"/>
      <c r="D244" s="170" t="s">
        <v>136</v>
      </c>
      <c r="E244" s="173"/>
      <c r="F244" s="174" t="s">
        <v>323</v>
      </c>
      <c r="G244" s="173"/>
      <c r="H244" s="175">
        <v>30.09</v>
      </c>
      <c r="J244" s="173"/>
      <c r="K244" s="173"/>
      <c r="L244" s="176"/>
      <c r="M244" s="177"/>
      <c r="N244" s="173"/>
      <c r="O244" s="173"/>
      <c r="P244" s="173"/>
      <c r="Q244" s="173"/>
      <c r="R244" s="173"/>
      <c r="S244" s="173"/>
      <c r="T244" s="178"/>
      <c r="AT244" s="179" t="s">
        <v>136</v>
      </c>
      <c r="AU244" s="179" t="s">
        <v>80</v>
      </c>
      <c r="AV244" s="179" t="s">
        <v>80</v>
      </c>
      <c r="AW244" s="179" t="s">
        <v>89</v>
      </c>
      <c r="AX244" s="179" t="s">
        <v>72</v>
      </c>
      <c r="AY244" s="179" t="s">
        <v>123</v>
      </c>
    </row>
    <row r="245" spans="2:51" s="6" customFormat="1" ht="13.5" customHeight="1">
      <c r="B245" s="172"/>
      <c r="C245" s="173"/>
      <c r="D245" s="170" t="s">
        <v>136</v>
      </c>
      <c r="E245" s="173"/>
      <c r="F245" s="174" t="s">
        <v>324</v>
      </c>
      <c r="G245" s="173"/>
      <c r="H245" s="175">
        <v>1.434</v>
      </c>
      <c r="J245" s="173"/>
      <c r="K245" s="173"/>
      <c r="L245" s="176"/>
      <c r="M245" s="177"/>
      <c r="N245" s="173"/>
      <c r="O245" s="173"/>
      <c r="P245" s="173"/>
      <c r="Q245" s="173"/>
      <c r="R245" s="173"/>
      <c r="S245" s="173"/>
      <c r="T245" s="178"/>
      <c r="AT245" s="179" t="s">
        <v>136</v>
      </c>
      <c r="AU245" s="179" t="s">
        <v>80</v>
      </c>
      <c r="AV245" s="179" t="s">
        <v>80</v>
      </c>
      <c r="AW245" s="179" t="s">
        <v>89</v>
      </c>
      <c r="AX245" s="179" t="s">
        <v>72</v>
      </c>
      <c r="AY245" s="179" t="s">
        <v>123</v>
      </c>
    </row>
    <row r="246" spans="2:51" s="6" customFormat="1" ht="13.5" customHeight="1">
      <c r="B246" s="172"/>
      <c r="C246" s="173"/>
      <c r="D246" s="170" t="s">
        <v>136</v>
      </c>
      <c r="E246" s="173"/>
      <c r="F246" s="174" t="s">
        <v>325</v>
      </c>
      <c r="G246" s="173"/>
      <c r="H246" s="175">
        <v>29.76</v>
      </c>
      <c r="J246" s="173"/>
      <c r="K246" s="173"/>
      <c r="L246" s="176"/>
      <c r="M246" s="177"/>
      <c r="N246" s="173"/>
      <c r="O246" s="173"/>
      <c r="P246" s="173"/>
      <c r="Q246" s="173"/>
      <c r="R246" s="173"/>
      <c r="S246" s="173"/>
      <c r="T246" s="178"/>
      <c r="AT246" s="179" t="s">
        <v>136</v>
      </c>
      <c r="AU246" s="179" t="s">
        <v>80</v>
      </c>
      <c r="AV246" s="179" t="s">
        <v>80</v>
      </c>
      <c r="AW246" s="179" t="s">
        <v>89</v>
      </c>
      <c r="AX246" s="179" t="s">
        <v>72</v>
      </c>
      <c r="AY246" s="179" t="s">
        <v>123</v>
      </c>
    </row>
    <row r="247" spans="2:51" s="6" customFormat="1" ht="13.5" customHeight="1">
      <c r="B247" s="172"/>
      <c r="C247" s="173"/>
      <c r="D247" s="170" t="s">
        <v>136</v>
      </c>
      <c r="E247" s="173"/>
      <c r="F247" s="174" t="s">
        <v>326</v>
      </c>
      <c r="G247" s="173"/>
      <c r="H247" s="175">
        <v>30.66</v>
      </c>
      <c r="J247" s="173"/>
      <c r="K247" s="173"/>
      <c r="L247" s="176"/>
      <c r="M247" s="177"/>
      <c r="N247" s="173"/>
      <c r="O247" s="173"/>
      <c r="P247" s="173"/>
      <c r="Q247" s="173"/>
      <c r="R247" s="173"/>
      <c r="S247" s="173"/>
      <c r="T247" s="178"/>
      <c r="AT247" s="179" t="s">
        <v>136</v>
      </c>
      <c r="AU247" s="179" t="s">
        <v>80</v>
      </c>
      <c r="AV247" s="179" t="s">
        <v>80</v>
      </c>
      <c r="AW247" s="179" t="s">
        <v>89</v>
      </c>
      <c r="AX247" s="179" t="s">
        <v>72</v>
      </c>
      <c r="AY247" s="179" t="s">
        <v>123</v>
      </c>
    </row>
    <row r="248" spans="2:51" s="6" customFormat="1" ht="13.5" customHeight="1">
      <c r="B248" s="172"/>
      <c r="C248" s="173"/>
      <c r="D248" s="170" t="s">
        <v>136</v>
      </c>
      <c r="E248" s="173"/>
      <c r="F248" s="174" t="s">
        <v>327</v>
      </c>
      <c r="G248" s="173"/>
      <c r="H248" s="175">
        <v>52.26</v>
      </c>
      <c r="J248" s="173"/>
      <c r="K248" s="173"/>
      <c r="L248" s="176"/>
      <c r="M248" s="177"/>
      <c r="N248" s="173"/>
      <c r="O248" s="173"/>
      <c r="P248" s="173"/>
      <c r="Q248" s="173"/>
      <c r="R248" s="173"/>
      <c r="S248" s="173"/>
      <c r="T248" s="178"/>
      <c r="AT248" s="179" t="s">
        <v>136</v>
      </c>
      <c r="AU248" s="179" t="s">
        <v>80</v>
      </c>
      <c r="AV248" s="179" t="s">
        <v>80</v>
      </c>
      <c r="AW248" s="179" t="s">
        <v>89</v>
      </c>
      <c r="AX248" s="179" t="s">
        <v>72</v>
      </c>
      <c r="AY248" s="179" t="s">
        <v>123</v>
      </c>
    </row>
    <row r="249" spans="2:51" s="6" customFormat="1" ht="13.5" customHeight="1">
      <c r="B249" s="172"/>
      <c r="C249" s="173"/>
      <c r="D249" s="170" t="s">
        <v>136</v>
      </c>
      <c r="E249" s="173"/>
      <c r="F249" s="174" t="s">
        <v>328</v>
      </c>
      <c r="G249" s="173"/>
      <c r="H249" s="175">
        <v>23.31</v>
      </c>
      <c r="J249" s="173"/>
      <c r="K249" s="173"/>
      <c r="L249" s="176"/>
      <c r="M249" s="177"/>
      <c r="N249" s="173"/>
      <c r="O249" s="173"/>
      <c r="P249" s="173"/>
      <c r="Q249" s="173"/>
      <c r="R249" s="173"/>
      <c r="S249" s="173"/>
      <c r="T249" s="178"/>
      <c r="AT249" s="179" t="s">
        <v>136</v>
      </c>
      <c r="AU249" s="179" t="s">
        <v>80</v>
      </c>
      <c r="AV249" s="179" t="s">
        <v>80</v>
      </c>
      <c r="AW249" s="179" t="s">
        <v>89</v>
      </c>
      <c r="AX249" s="179" t="s">
        <v>72</v>
      </c>
      <c r="AY249" s="179" t="s">
        <v>123</v>
      </c>
    </row>
    <row r="250" spans="2:51" s="6" customFormat="1" ht="13.5" customHeight="1">
      <c r="B250" s="172"/>
      <c r="C250" s="173"/>
      <c r="D250" s="170" t="s">
        <v>136</v>
      </c>
      <c r="E250" s="173"/>
      <c r="F250" s="174" t="s">
        <v>329</v>
      </c>
      <c r="G250" s="173"/>
      <c r="H250" s="175">
        <v>3.096</v>
      </c>
      <c r="J250" s="173"/>
      <c r="K250" s="173"/>
      <c r="L250" s="176"/>
      <c r="M250" s="177"/>
      <c r="N250" s="173"/>
      <c r="O250" s="173"/>
      <c r="P250" s="173"/>
      <c r="Q250" s="173"/>
      <c r="R250" s="173"/>
      <c r="S250" s="173"/>
      <c r="T250" s="178"/>
      <c r="AT250" s="179" t="s">
        <v>136</v>
      </c>
      <c r="AU250" s="179" t="s">
        <v>80</v>
      </c>
      <c r="AV250" s="179" t="s">
        <v>80</v>
      </c>
      <c r="AW250" s="179" t="s">
        <v>89</v>
      </c>
      <c r="AX250" s="179" t="s">
        <v>72</v>
      </c>
      <c r="AY250" s="179" t="s">
        <v>123</v>
      </c>
    </row>
    <row r="251" spans="2:51" s="6" customFormat="1" ht="13.5" customHeight="1">
      <c r="B251" s="172"/>
      <c r="C251" s="173"/>
      <c r="D251" s="170" t="s">
        <v>136</v>
      </c>
      <c r="E251" s="173"/>
      <c r="F251" s="174" t="s">
        <v>330</v>
      </c>
      <c r="G251" s="173"/>
      <c r="H251" s="175">
        <v>12.096</v>
      </c>
      <c r="J251" s="173"/>
      <c r="K251" s="173"/>
      <c r="L251" s="176"/>
      <c r="M251" s="177"/>
      <c r="N251" s="173"/>
      <c r="O251" s="173"/>
      <c r="P251" s="173"/>
      <c r="Q251" s="173"/>
      <c r="R251" s="173"/>
      <c r="S251" s="173"/>
      <c r="T251" s="178"/>
      <c r="AT251" s="179" t="s">
        <v>136</v>
      </c>
      <c r="AU251" s="179" t="s">
        <v>80</v>
      </c>
      <c r="AV251" s="179" t="s">
        <v>80</v>
      </c>
      <c r="AW251" s="179" t="s">
        <v>89</v>
      </c>
      <c r="AX251" s="179" t="s">
        <v>72</v>
      </c>
      <c r="AY251" s="179" t="s">
        <v>123</v>
      </c>
    </row>
    <row r="252" spans="2:51" s="6" customFormat="1" ht="13.5" customHeight="1">
      <c r="B252" s="172"/>
      <c r="C252" s="173"/>
      <c r="D252" s="170" t="s">
        <v>136</v>
      </c>
      <c r="E252" s="173"/>
      <c r="F252" s="174" t="s">
        <v>331</v>
      </c>
      <c r="G252" s="173"/>
      <c r="H252" s="175">
        <v>24</v>
      </c>
      <c r="J252" s="173"/>
      <c r="K252" s="173"/>
      <c r="L252" s="176"/>
      <c r="M252" s="177"/>
      <c r="N252" s="173"/>
      <c r="O252" s="173"/>
      <c r="P252" s="173"/>
      <c r="Q252" s="173"/>
      <c r="R252" s="173"/>
      <c r="S252" s="173"/>
      <c r="T252" s="178"/>
      <c r="AT252" s="179" t="s">
        <v>136</v>
      </c>
      <c r="AU252" s="179" t="s">
        <v>80</v>
      </c>
      <c r="AV252" s="179" t="s">
        <v>80</v>
      </c>
      <c r="AW252" s="179" t="s">
        <v>89</v>
      </c>
      <c r="AX252" s="179" t="s">
        <v>72</v>
      </c>
      <c r="AY252" s="179" t="s">
        <v>123</v>
      </c>
    </row>
    <row r="253" spans="2:51" s="6" customFormat="1" ht="13.5" customHeight="1">
      <c r="B253" s="172"/>
      <c r="C253" s="173"/>
      <c r="D253" s="170" t="s">
        <v>136</v>
      </c>
      <c r="E253" s="173"/>
      <c r="F253" s="174" t="s">
        <v>332</v>
      </c>
      <c r="G253" s="173"/>
      <c r="H253" s="175">
        <v>1.188</v>
      </c>
      <c r="J253" s="173"/>
      <c r="K253" s="173"/>
      <c r="L253" s="176"/>
      <c r="M253" s="177"/>
      <c r="N253" s="173"/>
      <c r="O253" s="173"/>
      <c r="P253" s="173"/>
      <c r="Q253" s="173"/>
      <c r="R253" s="173"/>
      <c r="S253" s="173"/>
      <c r="T253" s="178"/>
      <c r="AT253" s="179" t="s">
        <v>136</v>
      </c>
      <c r="AU253" s="179" t="s">
        <v>80</v>
      </c>
      <c r="AV253" s="179" t="s">
        <v>80</v>
      </c>
      <c r="AW253" s="179" t="s">
        <v>89</v>
      </c>
      <c r="AX253" s="179" t="s">
        <v>72</v>
      </c>
      <c r="AY253" s="179" t="s">
        <v>123</v>
      </c>
    </row>
    <row r="254" spans="2:51" s="6" customFormat="1" ht="13.5" customHeight="1">
      <c r="B254" s="172"/>
      <c r="C254" s="173"/>
      <c r="D254" s="170" t="s">
        <v>136</v>
      </c>
      <c r="E254" s="173"/>
      <c r="F254" s="174" t="s">
        <v>333</v>
      </c>
      <c r="G254" s="173"/>
      <c r="H254" s="175">
        <v>2.016</v>
      </c>
      <c r="J254" s="173"/>
      <c r="K254" s="173"/>
      <c r="L254" s="176"/>
      <c r="M254" s="177"/>
      <c r="N254" s="173"/>
      <c r="O254" s="173"/>
      <c r="P254" s="173"/>
      <c r="Q254" s="173"/>
      <c r="R254" s="173"/>
      <c r="S254" s="173"/>
      <c r="T254" s="178"/>
      <c r="AT254" s="179" t="s">
        <v>136</v>
      </c>
      <c r="AU254" s="179" t="s">
        <v>80</v>
      </c>
      <c r="AV254" s="179" t="s">
        <v>80</v>
      </c>
      <c r="AW254" s="179" t="s">
        <v>89</v>
      </c>
      <c r="AX254" s="179" t="s">
        <v>72</v>
      </c>
      <c r="AY254" s="179" t="s">
        <v>123</v>
      </c>
    </row>
    <row r="255" spans="2:51" s="6" customFormat="1" ht="13.5" customHeight="1">
      <c r="B255" s="172"/>
      <c r="C255" s="173"/>
      <c r="D255" s="170" t="s">
        <v>136</v>
      </c>
      <c r="E255" s="173"/>
      <c r="F255" s="174" t="s">
        <v>334</v>
      </c>
      <c r="G255" s="173"/>
      <c r="H255" s="175">
        <v>29.76</v>
      </c>
      <c r="J255" s="173"/>
      <c r="K255" s="173"/>
      <c r="L255" s="176"/>
      <c r="M255" s="177"/>
      <c r="N255" s="173"/>
      <c r="O255" s="173"/>
      <c r="P255" s="173"/>
      <c r="Q255" s="173"/>
      <c r="R255" s="173"/>
      <c r="S255" s="173"/>
      <c r="T255" s="178"/>
      <c r="AT255" s="179" t="s">
        <v>136</v>
      </c>
      <c r="AU255" s="179" t="s">
        <v>80</v>
      </c>
      <c r="AV255" s="179" t="s">
        <v>80</v>
      </c>
      <c r="AW255" s="179" t="s">
        <v>89</v>
      </c>
      <c r="AX255" s="179" t="s">
        <v>72</v>
      </c>
      <c r="AY255" s="179" t="s">
        <v>123</v>
      </c>
    </row>
    <row r="256" spans="2:51" s="6" customFormat="1" ht="13.5" customHeight="1">
      <c r="B256" s="172"/>
      <c r="C256" s="173"/>
      <c r="D256" s="170" t="s">
        <v>136</v>
      </c>
      <c r="E256" s="173"/>
      <c r="F256" s="174" t="s">
        <v>335</v>
      </c>
      <c r="G256" s="173"/>
      <c r="H256" s="175">
        <v>29.76</v>
      </c>
      <c r="J256" s="173"/>
      <c r="K256" s="173"/>
      <c r="L256" s="176"/>
      <c r="M256" s="177"/>
      <c r="N256" s="173"/>
      <c r="O256" s="173"/>
      <c r="P256" s="173"/>
      <c r="Q256" s="173"/>
      <c r="R256" s="173"/>
      <c r="S256" s="173"/>
      <c r="T256" s="178"/>
      <c r="AT256" s="179" t="s">
        <v>136</v>
      </c>
      <c r="AU256" s="179" t="s">
        <v>80</v>
      </c>
      <c r="AV256" s="179" t="s">
        <v>80</v>
      </c>
      <c r="AW256" s="179" t="s">
        <v>89</v>
      </c>
      <c r="AX256" s="179" t="s">
        <v>72</v>
      </c>
      <c r="AY256" s="179" t="s">
        <v>123</v>
      </c>
    </row>
    <row r="257" spans="2:51" s="6" customFormat="1" ht="13.5" customHeight="1">
      <c r="B257" s="172"/>
      <c r="C257" s="173"/>
      <c r="D257" s="170" t="s">
        <v>136</v>
      </c>
      <c r="E257" s="173"/>
      <c r="F257" s="174" t="s">
        <v>336</v>
      </c>
      <c r="G257" s="173"/>
      <c r="H257" s="175">
        <v>51.39</v>
      </c>
      <c r="J257" s="173"/>
      <c r="K257" s="173"/>
      <c r="L257" s="176"/>
      <c r="M257" s="177"/>
      <c r="N257" s="173"/>
      <c r="O257" s="173"/>
      <c r="P257" s="173"/>
      <c r="Q257" s="173"/>
      <c r="R257" s="173"/>
      <c r="S257" s="173"/>
      <c r="T257" s="178"/>
      <c r="AT257" s="179" t="s">
        <v>136</v>
      </c>
      <c r="AU257" s="179" t="s">
        <v>80</v>
      </c>
      <c r="AV257" s="179" t="s">
        <v>80</v>
      </c>
      <c r="AW257" s="179" t="s">
        <v>89</v>
      </c>
      <c r="AX257" s="179" t="s">
        <v>72</v>
      </c>
      <c r="AY257" s="179" t="s">
        <v>123</v>
      </c>
    </row>
    <row r="258" spans="2:51" s="6" customFormat="1" ht="13.5" customHeight="1">
      <c r="B258" s="172"/>
      <c r="C258" s="173"/>
      <c r="D258" s="170" t="s">
        <v>136</v>
      </c>
      <c r="E258" s="173"/>
      <c r="F258" s="174" t="s">
        <v>337</v>
      </c>
      <c r="G258" s="173"/>
      <c r="H258" s="175">
        <v>8.568</v>
      </c>
      <c r="J258" s="173"/>
      <c r="K258" s="173"/>
      <c r="L258" s="176"/>
      <c r="M258" s="177"/>
      <c r="N258" s="173"/>
      <c r="O258" s="173"/>
      <c r="P258" s="173"/>
      <c r="Q258" s="173"/>
      <c r="R258" s="173"/>
      <c r="S258" s="173"/>
      <c r="T258" s="178"/>
      <c r="AT258" s="179" t="s">
        <v>136</v>
      </c>
      <c r="AU258" s="179" t="s">
        <v>80</v>
      </c>
      <c r="AV258" s="179" t="s">
        <v>80</v>
      </c>
      <c r="AW258" s="179" t="s">
        <v>89</v>
      </c>
      <c r="AX258" s="179" t="s">
        <v>72</v>
      </c>
      <c r="AY258" s="179" t="s">
        <v>123</v>
      </c>
    </row>
    <row r="259" spans="2:51" s="6" customFormat="1" ht="13.5" customHeight="1">
      <c r="B259" s="172"/>
      <c r="C259" s="173"/>
      <c r="D259" s="170" t="s">
        <v>136</v>
      </c>
      <c r="E259" s="173"/>
      <c r="F259" s="174" t="s">
        <v>338</v>
      </c>
      <c r="G259" s="173"/>
      <c r="H259" s="175">
        <v>25.44</v>
      </c>
      <c r="J259" s="173"/>
      <c r="K259" s="173"/>
      <c r="L259" s="176"/>
      <c r="M259" s="177"/>
      <c r="N259" s="173"/>
      <c r="O259" s="173"/>
      <c r="P259" s="173"/>
      <c r="Q259" s="173"/>
      <c r="R259" s="173"/>
      <c r="S259" s="173"/>
      <c r="T259" s="178"/>
      <c r="AT259" s="179" t="s">
        <v>136</v>
      </c>
      <c r="AU259" s="179" t="s">
        <v>80</v>
      </c>
      <c r="AV259" s="179" t="s">
        <v>80</v>
      </c>
      <c r="AW259" s="179" t="s">
        <v>89</v>
      </c>
      <c r="AX259" s="179" t="s">
        <v>72</v>
      </c>
      <c r="AY259" s="179" t="s">
        <v>123</v>
      </c>
    </row>
    <row r="260" spans="2:51" s="6" customFormat="1" ht="13.5" customHeight="1">
      <c r="B260" s="172"/>
      <c r="C260" s="173"/>
      <c r="D260" s="170" t="s">
        <v>136</v>
      </c>
      <c r="E260" s="173"/>
      <c r="F260" s="174" t="s">
        <v>339</v>
      </c>
      <c r="G260" s="173"/>
      <c r="H260" s="175">
        <v>3.372</v>
      </c>
      <c r="J260" s="173"/>
      <c r="K260" s="173"/>
      <c r="L260" s="176"/>
      <c r="M260" s="177"/>
      <c r="N260" s="173"/>
      <c r="O260" s="173"/>
      <c r="P260" s="173"/>
      <c r="Q260" s="173"/>
      <c r="R260" s="173"/>
      <c r="S260" s="173"/>
      <c r="T260" s="178"/>
      <c r="AT260" s="179" t="s">
        <v>136</v>
      </c>
      <c r="AU260" s="179" t="s">
        <v>80</v>
      </c>
      <c r="AV260" s="179" t="s">
        <v>80</v>
      </c>
      <c r="AW260" s="179" t="s">
        <v>89</v>
      </c>
      <c r="AX260" s="179" t="s">
        <v>72</v>
      </c>
      <c r="AY260" s="179" t="s">
        <v>123</v>
      </c>
    </row>
    <row r="261" spans="2:51" s="6" customFormat="1" ht="13.5" customHeight="1">
      <c r="B261" s="172"/>
      <c r="C261" s="173"/>
      <c r="D261" s="170" t="s">
        <v>136</v>
      </c>
      <c r="E261" s="173"/>
      <c r="F261" s="174" t="s">
        <v>329</v>
      </c>
      <c r="G261" s="173"/>
      <c r="H261" s="175">
        <v>3.096</v>
      </c>
      <c r="J261" s="173"/>
      <c r="K261" s="173"/>
      <c r="L261" s="176"/>
      <c r="M261" s="177"/>
      <c r="N261" s="173"/>
      <c r="O261" s="173"/>
      <c r="P261" s="173"/>
      <c r="Q261" s="173"/>
      <c r="R261" s="173"/>
      <c r="S261" s="173"/>
      <c r="T261" s="178"/>
      <c r="AT261" s="179" t="s">
        <v>136</v>
      </c>
      <c r="AU261" s="179" t="s">
        <v>80</v>
      </c>
      <c r="AV261" s="179" t="s">
        <v>80</v>
      </c>
      <c r="AW261" s="179" t="s">
        <v>89</v>
      </c>
      <c r="AX261" s="179" t="s">
        <v>72</v>
      </c>
      <c r="AY261" s="179" t="s">
        <v>123</v>
      </c>
    </row>
    <row r="262" spans="2:51" s="6" customFormat="1" ht="13.5" customHeight="1">
      <c r="B262" s="172"/>
      <c r="C262" s="173"/>
      <c r="D262" s="170" t="s">
        <v>136</v>
      </c>
      <c r="E262" s="173"/>
      <c r="F262" s="174" t="s">
        <v>340</v>
      </c>
      <c r="G262" s="173"/>
      <c r="H262" s="175">
        <v>4.32</v>
      </c>
      <c r="J262" s="173"/>
      <c r="K262" s="173"/>
      <c r="L262" s="176"/>
      <c r="M262" s="177"/>
      <c r="N262" s="173"/>
      <c r="O262" s="173"/>
      <c r="P262" s="173"/>
      <c r="Q262" s="173"/>
      <c r="R262" s="173"/>
      <c r="S262" s="173"/>
      <c r="T262" s="178"/>
      <c r="AT262" s="179" t="s">
        <v>136</v>
      </c>
      <c r="AU262" s="179" t="s">
        <v>80</v>
      </c>
      <c r="AV262" s="179" t="s">
        <v>80</v>
      </c>
      <c r="AW262" s="179" t="s">
        <v>89</v>
      </c>
      <c r="AX262" s="179" t="s">
        <v>72</v>
      </c>
      <c r="AY262" s="179" t="s">
        <v>123</v>
      </c>
    </row>
    <row r="263" spans="2:51" s="6" customFormat="1" ht="13.5" customHeight="1">
      <c r="B263" s="180"/>
      <c r="C263" s="181"/>
      <c r="D263" s="170" t="s">
        <v>136</v>
      </c>
      <c r="E263" s="181"/>
      <c r="F263" s="182" t="s">
        <v>141</v>
      </c>
      <c r="G263" s="181"/>
      <c r="H263" s="183">
        <v>389.616</v>
      </c>
      <c r="J263" s="181"/>
      <c r="K263" s="181"/>
      <c r="L263" s="184"/>
      <c r="M263" s="185"/>
      <c r="N263" s="181"/>
      <c r="O263" s="181"/>
      <c r="P263" s="181"/>
      <c r="Q263" s="181"/>
      <c r="R263" s="181"/>
      <c r="S263" s="181"/>
      <c r="T263" s="186"/>
      <c r="AT263" s="187" t="s">
        <v>136</v>
      </c>
      <c r="AU263" s="187" t="s">
        <v>80</v>
      </c>
      <c r="AV263" s="187" t="s">
        <v>130</v>
      </c>
      <c r="AW263" s="187" t="s">
        <v>89</v>
      </c>
      <c r="AX263" s="187" t="s">
        <v>20</v>
      </c>
      <c r="AY263" s="187" t="s">
        <v>123</v>
      </c>
    </row>
    <row r="264" spans="2:65" s="6" customFormat="1" ht="13.5" customHeight="1">
      <c r="B264" s="82"/>
      <c r="C264" s="154" t="s">
        <v>341</v>
      </c>
      <c r="D264" s="154" t="s">
        <v>125</v>
      </c>
      <c r="E264" s="155" t="s">
        <v>342</v>
      </c>
      <c r="F264" s="156" t="s">
        <v>343</v>
      </c>
      <c r="G264" s="157" t="s">
        <v>128</v>
      </c>
      <c r="H264" s="158">
        <v>69.11</v>
      </c>
      <c r="I264" s="159"/>
      <c r="J264" s="160">
        <f>ROUND($I$264*$H$264,2)</f>
        <v>0</v>
      </c>
      <c r="K264" s="156" t="s">
        <v>129</v>
      </c>
      <c r="L264" s="128"/>
      <c r="M264" s="161"/>
      <c r="N264" s="162" t="s">
        <v>43</v>
      </c>
      <c r="O264" s="83"/>
      <c r="P264" s="83"/>
      <c r="Q264" s="163">
        <v>2.25634</v>
      </c>
      <c r="R264" s="163">
        <f>$Q$264*$H$264</f>
        <v>155.9356574</v>
      </c>
      <c r="S264" s="163">
        <v>0</v>
      </c>
      <c r="T264" s="164">
        <f>$S$264*$H$264</f>
        <v>0</v>
      </c>
      <c r="AR264" s="86" t="s">
        <v>130</v>
      </c>
      <c r="AT264" s="86" t="s">
        <v>125</v>
      </c>
      <c r="AU264" s="86" t="s">
        <v>80</v>
      </c>
      <c r="AY264" s="6" t="s">
        <v>123</v>
      </c>
      <c r="BE264" s="165">
        <f>IF($N$264="základní",$J$264,0)</f>
        <v>0</v>
      </c>
      <c r="BF264" s="165">
        <f>IF($N$264="snížená",$J$264,0)</f>
        <v>0</v>
      </c>
      <c r="BG264" s="165">
        <f>IF($N$264="zákl. přenesená",$J$264,0)</f>
        <v>0</v>
      </c>
      <c r="BH264" s="165">
        <f>IF($N$264="sníž. přenesená",$J$264,0)</f>
        <v>0</v>
      </c>
      <c r="BI264" s="165">
        <f>IF($N$264="nulová",$J$264,0)</f>
        <v>0</v>
      </c>
      <c r="BJ264" s="86" t="s">
        <v>20</v>
      </c>
      <c r="BK264" s="165">
        <f>ROUND($I$264*$H$264,2)</f>
        <v>0</v>
      </c>
      <c r="BL264" s="86" t="s">
        <v>130</v>
      </c>
      <c r="BM264" s="86" t="s">
        <v>344</v>
      </c>
    </row>
    <row r="265" spans="2:47" s="6" customFormat="1" ht="14.25" customHeight="1">
      <c r="B265" s="82"/>
      <c r="C265" s="83"/>
      <c r="D265" s="166" t="s">
        <v>132</v>
      </c>
      <c r="E265" s="83"/>
      <c r="F265" s="167" t="s">
        <v>345</v>
      </c>
      <c r="G265" s="83"/>
      <c r="H265" s="83"/>
      <c r="J265" s="83"/>
      <c r="K265" s="83"/>
      <c r="L265" s="128"/>
      <c r="M265" s="168"/>
      <c r="N265" s="83"/>
      <c r="O265" s="83"/>
      <c r="P265" s="83"/>
      <c r="Q265" s="83"/>
      <c r="R265" s="83"/>
      <c r="S265" s="83"/>
      <c r="T265" s="169"/>
      <c r="AT265" s="6" t="s">
        <v>132</v>
      </c>
      <c r="AU265" s="6" t="s">
        <v>80</v>
      </c>
    </row>
    <row r="266" spans="2:51" s="6" customFormat="1" ht="13.5" customHeight="1">
      <c r="B266" s="172"/>
      <c r="C266" s="173"/>
      <c r="D266" s="170" t="s">
        <v>136</v>
      </c>
      <c r="E266" s="173"/>
      <c r="F266" s="174" t="s">
        <v>346</v>
      </c>
      <c r="G266" s="173"/>
      <c r="H266" s="175">
        <v>55.88</v>
      </c>
      <c r="J266" s="173"/>
      <c r="K266" s="173"/>
      <c r="L266" s="176"/>
      <c r="M266" s="177"/>
      <c r="N266" s="173"/>
      <c r="O266" s="173"/>
      <c r="P266" s="173"/>
      <c r="Q266" s="173"/>
      <c r="R266" s="173"/>
      <c r="S266" s="173"/>
      <c r="T266" s="178"/>
      <c r="AT266" s="179" t="s">
        <v>136</v>
      </c>
      <c r="AU266" s="179" t="s">
        <v>80</v>
      </c>
      <c r="AV266" s="179" t="s">
        <v>80</v>
      </c>
      <c r="AW266" s="179" t="s">
        <v>89</v>
      </c>
      <c r="AX266" s="179" t="s">
        <v>72</v>
      </c>
      <c r="AY266" s="179" t="s">
        <v>123</v>
      </c>
    </row>
    <row r="267" spans="2:51" s="6" customFormat="1" ht="13.5" customHeight="1">
      <c r="B267" s="172"/>
      <c r="C267" s="173"/>
      <c r="D267" s="170" t="s">
        <v>136</v>
      </c>
      <c r="E267" s="173"/>
      <c r="F267" s="174" t="s">
        <v>347</v>
      </c>
      <c r="G267" s="173"/>
      <c r="H267" s="175">
        <v>13.23</v>
      </c>
      <c r="J267" s="173"/>
      <c r="K267" s="173"/>
      <c r="L267" s="176"/>
      <c r="M267" s="177"/>
      <c r="N267" s="173"/>
      <c r="O267" s="173"/>
      <c r="P267" s="173"/>
      <c r="Q267" s="173"/>
      <c r="R267" s="173"/>
      <c r="S267" s="173"/>
      <c r="T267" s="178"/>
      <c r="AT267" s="179" t="s">
        <v>136</v>
      </c>
      <c r="AU267" s="179" t="s">
        <v>80</v>
      </c>
      <c r="AV267" s="179" t="s">
        <v>80</v>
      </c>
      <c r="AW267" s="179" t="s">
        <v>89</v>
      </c>
      <c r="AX267" s="179" t="s">
        <v>72</v>
      </c>
      <c r="AY267" s="179" t="s">
        <v>123</v>
      </c>
    </row>
    <row r="268" spans="2:51" s="6" customFormat="1" ht="13.5" customHeight="1">
      <c r="B268" s="180"/>
      <c r="C268" s="181"/>
      <c r="D268" s="170" t="s">
        <v>136</v>
      </c>
      <c r="E268" s="181"/>
      <c r="F268" s="182" t="s">
        <v>141</v>
      </c>
      <c r="G268" s="181"/>
      <c r="H268" s="183">
        <v>69.11</v>
      </c>
      <c r="J268" s="181"/>
      <c r="K268" s="181"/>
      <c r="L268" s="184"/>
      <c r="M268" s="185"/>
      <c r="N268" s="181"/>
      <c r="O268" s="181"/>
      <c r="P268" s="181"/>
      <c r="Q268" s="181"/>
      <c r="R268" s="181"/>
      <c r="S268" s="181"/>
      <c r="T268" s="186"/>
      <c r="AT268" s="187" t="s">
        <v>136</v>
      </c>
      <c r="AU268" s="187" t="s">
        <v>80</v>
      </c>
      <c r="AV268" s="187" t="s">
        <v>130</v>
      </c>
      <c r="AW268" s="187" t="s">
        <v>89</v>
      </c>
      <c r="AX268" s="187" t="s">
        <v>20</v>
      </c>
      <c r="AY268" s="187" t="s">
        <v>123</v>
      </c>
    </row>
    <row r="269" spans="2:65" s="6" customFormat="1" ht="13.5" customHeight="1">
      <c r="B269" s="82"/>
      <c r="C269" s="154" t="s">
        <v>348</v>
      </c>
      <c r="D269" s="154" t="s">
        <v>125</v>
      </c>
      <c r="E269" s="155" t="s">
        <v>349</v>
      </c>
      <c r="F269" s="156" t="s">
        <v>350</v>
      </c>
      <c r="G269" s="157" t="s">
        <v>128</v>
      </c>
      <c r="H269" s="158">
        <v>69.11</v>
      </c>
      <c r="I269" s="159"/>
      <c r="J269" s="160">
        <f>ROUND($I$269*$H$269,2)</f>
        <v>0</v>
      </c>
      <c r="K269" s="156" t="s">
        <v>129</v>
      </c>
      <c r="L269" s="128"/>
      <c r="M269" s="161"/>
      <c r="N269" s="162" t="s">
        <v>43</v>
      </c>
      <c r="O269" s="83"/>
      <c r="P269" s="83"/>
      <c r="Q269" s="163">
        <v>0</v>
      </c>
      <c r="R269" s="163">
        <f>$Q$269*$H$269</f>
        <v>0</v>
      </c>
      <c r="S269" s="163">
        <v>0</v>
      </c>
      <c r="T269" s="164">
        <f>$S$269*$H$269</f>
        <v>0</v>
      </c>
      <c r="AR269" s="86" t="s">
        <v>130</v>
      </c>
      <c r="AT269" s="86" t="s">
        <v>125</v>
      </c>
      <c r="AU269" s="86" t="s">
        <v>80</v>
      </c>
      <c r="AY269" s="6" t="s">
        <v>123</v>
      </c>
      <c r="BE269" s="165">
        <f>IF($N$269="základní",$J$269,0)</f>
        <v>0</v>
      </c>
      <c r="BF269" s="165">
        <f>IF($N$269="snížená",$J$269,0)</f>
        <v>0</v>
      </c>
      <c r="BG269" s="165">
        <f>IF($N$269="zákl. přenesená",$J$269,0)</f>
        <v>0</v>
      </c>
      <c r="BH269" s="165">
        <f>IF($N$269="sníž. přenesená",$J$269,0)</f>
        <v>0</v>
      </c>
      <c r="BI269" s="165">
        <f>IF($N$269="nulová",$J$269,0)</f>
        <v>0</v>
      </c>
      <c r="BJ269" s="86" t="s">
        <v>20</v>
      </c>
      <c r="BK269" s="165">
        <f>ROUND($I$269*$H$269,2)</f>
        <v>0</v>
      </c>
      <c r="BL269" s="86" t="s">
        <v>130</v>
      </c>
      <c r="BM269" s="86" t="s">
        <v>351</v>
      </c>
    </row>
    <row r="270" spans="2:47" s="6" customFormat="1" ht="14.25" customHeight="1">
      <c r="B270" s="82"/>
      <c r="C270" s="83"/>
      <c r="D270" s="166" t="s">
        <v>132</v>
      </c>
      <c r="E270" s="83"/>
      <c r="F270" s="167" t="s">
        <v>352</v>
      </c>
      <c r="G270" s="83"/>
      <c r="H270" s="83"/>
      <c r="J270" s="83"/>
      <c r="K270" s="83"/>
      <c r="L270" s="128"/>
      <c r="M270" s="168"/>
      <c r="N270" s="83"/>
      <c r="O270" s="83"/>
      <c r="P270" s="83"/>
      <c r="Q270" s="83"/>
      <c r="R270" s="83"/>
      <c r="S270" s="83"/>
      <c r="T270" s="169"/>
      <c r="AT270" s="6" t="s">
        <v>132</v>
      </c>
      <c r="AU270" s="6" t="s">
        <v>80</v>
      </c>
    </row>
    <row r="271" spans="2:51" s="6" customFormat="1" ht="13.5" customHeight="1">
      <c r="B271" s="172"/>
      <c r="C271" s="173"/>
      <c r="D271" s="170" t="s">
        <v>136</v>
      </c>
      <c r="E271" s="173"/>
      <c r="F271" s="174" t="s">
        <v>346</v>
      </c>
      <c r="G271" s="173"/>
      <c r="H271" s="175">
        <v>55.88</v>
      </c>
      <c r="J271" s="173"/>
      <c r="K271" s="173"/>
      <c r="L271" s="176"/>
      <c r="M271" s="177"/>
      <c r="N271" s="173"/>
      <c r="O271" s="173"/>
      <c r="P271" s="173"/>
      <c r="Q271" s="173"/>
      <c r="R271" s="173"/>
      <c r="S271" s="173"/>
      <c r="T271" s="178"/>
      <c r="AT271" s="179" t="s">
        <v>136</v>
      </c>
      <c r="AU271" s="179" t="s">
        <v>80</v>
      </c>
      <c r="AV271" s="179" t="s">
        <v>80</v>
      </c>
      <c r="AW271" s="179" t="s">
        <v>89</v>
      </c>
      <c r="AX271" s="179" t="s">
        <v>72</v>
      </c>
      <c r="AY271" s="179" t="s">
        <v>123</v>
      </c>
    </row>
    <row r="272" spans="2:51" s="6" customFormat="1" ht="13.5" customHeight="1">
      <c r="B272" s="172"/>
      <c r="C272" s="173"/>
      <c r="D272" s="170" t="s">
        <v>136</v>
      </c>
      <c r="E272" s="173"/>
      <c r="F272" s="174" t="s">
        <v>347</v>
      </c>
      <c r="G272" s="173"/>
      <c r="H272" s="175">
        <v>13.23</v>
      </c>
      <c r="J272" s="173"/>
      <c r="K272" s="173"/>
      <c r="L272" s="176"/>
      <c r="M272" s="177"/>
      <c r="N272" s="173"/>
      <c r="O272" s="173"/>
      <c r="P272" s="173"/>
      <c r="Q272" s="173"/>
      <c r="R272" s="173"/>
      <c r="S272" s="173"/>
      <c r="T272" s="178"/>
      <c r="AT272" s="179" t="s">
        <v>136</v>
      </c>
      <c r="AU272" s="179" t="s">
        <v>80</v>
      </c>
      <c r="AV272" s="179" t="s">
        <v>80</v>
      </c>
      <c r="AW272" s="179" t="s">
        <v>89</v>
      </c>
      <c r="AX272" s="179" t="s">
        <v>72</v>
      </c>
      <c r="AY272" s="179" t="s">
        <v>123</v>
      </c>
    </row>
    <row r="273" spans="2:51" s="6" customFormat="1" ht="13.5" customHeight="1">
      <c r="B273" s="180"/>
      <c r="C273" s="181"/>
      <c r="D273" s="170" t="s">
        <v>136</v>
      </c>
      <c r="E273" s="181"/>
      <c r="F273" s="182" t="s">
        <v>141</v>
      </c>
      <c r="G273" s="181"/>
      <c r="H273" s="183">
        <v>69.11</v>
      </c>
      <c r="J273" s="181"/>
      <c r="K273" s="181"/>
      <c r="L273" s="184"/>
      <c r="M273" s="185"/>
      <c r="N273" s="181"/>
      <c r="O273" s="181"/>
      <c r="P273" s="181"/>
      <c r="Q273" s="181"/>
      <c r="R273" s="181"/>
      <c r="S273" s="181"/>
      <c r="T273" s="186"/>
      <c r="AT273" s="187" t="s">
        <v>136</v>
      </c>
      <c r="AU273" s="187" t="s">
        <v>80</v>
      </c>
      <c r="AV273" s="187" t="s">
        <v>130</v>
      </c>
      <c r="AW273" s="187" t="s">
        <v>89</v>
      </c>
      <c r="AX273" s="187" t="s">
        <v>20</v>
      </c>
      <c r="AY273" s="187" t="s">
        <v>123</v>
      </c>
    </row>
    <row r="274" spans="2:65" s="6" customFormat="1" ht="13.5" customHeight="1">
      <c r="B274" s="82"/>
      <c r="C274" s="154" t="s">
        <v>353</v>
      </c>
      <c r="D274" s="154" t="s">
        <v>125</v>
      </c>
      <c r="E274" s="155" t="s">
        <v>354</v>
      </c>
      <c r="F274" s="156" t="s">
        <v>355</v>
      </c>
      <c r="G274" s="157" t="s">
        <v>128</v>
      </c>
      <c r="H274" s="158">
        <v>69.11</v>
      </c>
      <c r="I274" s="159"/>
      <c r="J274" s="160">
        <f>ROUND($I$274*$H$274,2)</f>
        <v>0</v>
      </c>
      <c r="K274" s="156" t="s">
        <v>129</v>
      </c>
      <c r="L274" s="128"/>
      <c r="M274" s="161"/>
      <c r="N274" s="162" t="s">
        <v>43</v>
      </c>
      <c r="O274" s="83"/>
      <c r="P274" s="83"/>
      <c r="Q274" s="163">
        <v>0</v>
      </c>
      <c r="R274" s="163">
        <f>$Q$274*$H$274</f>
        <v>0</v>
      </c>
      <c r="S274" s="163">
        <v>0</v>
      </c>
      <c r="T274" s="164">
        <f>$S$274*$H$274</f>
        <v>0</v>
      </c>
      <c r="AR274" s="86" t="s">
        <v>130</v>
      </c>
      <c r="AT274" s="86" t="s">
        <v>125</v>
      </c>
      <c r="AU274" s="86" t="s">
        <v>80</v>
      </c>
      <c r="AY274" s="6" t="s">
        <v>123</v>
      </c>
      <c r="BE274" s="165">
        <f>IF($N$274="základní",$J$274,0)</f>
        <v>0</v>
      </c>
      <c r="BF274" s="165">
        <f>IF($N$274="snížená",$J$274,0)</f>
        <v>0</v>
      </c>
      <c r="BG274" s="165">
        <f>IF($N$274="zákl. přenesená",$J$274,0)</f>
        <v>0</v>
      </c>
      <c r="BH274" s="165">
        <f>IF($N$274="sníž. přenesená",$J$274,0)</f>
        <v>0</v>
      </c>
      <c r="BI274" s="165">
        <f>IF($N$274="nulová",$J$274,0)</f>
        <v>0</v>
      </c>
      <c r="BJ274" s="86" t="s">
        <v>20</v>
      </c>
      <c r="BK274" s="165">
        <f>ROUND($I$274*$H$274,2)</f>
        <v>0</v>
      </c>
      <c r="BL274" s="86" t="s">
        <v>130</v>
      </c>
      <c r="BM274" s="86" t="s">
        <v>356</v>
      </c>
    </row>
    <row r="275" spans="2:47" s="6" customFormat="1" ht="14.25" customHeight="1">
      <c r="B275" s="82"/>
      <c r="C275" s="83"/>
      <c r="D275" s="166" t="s">
        <v>132</v>
      </c>
      <c r="E275" s="83"/>
      <c r="F275" s="167" t="s">
        <v>357</v>
      </c>
      <c r="G275" s="83"/>
      <c r="H275" s="83"/>
      <c r="J275" s="83"/>
      <c r="K275" s="83"/>
      <c r="L275" s="128"/>
      <c r="M275" s="168"/>
      <c r="N275" s="83"/>
      <c r="O275" s="83"/>
      <c r="P275" s="83"/>
      <c r="Q275" s="83"/>
      <c r="R275" s="83"/>
      <c r="S275" s="83"/>
      <c r="T275" s="169"/>
      <c r="AT275" s="6" t="s">
        <v>132</v>
      </c>
      <c r="AU275" s="6" t="s">
        <v>80</v>
      </c>
    </row>
    <row r="276" spans="2:51" s="6" customFormat="1" ht="13.5" customHeight="1">
      <c r="B276" s="172"/>
      <c r="C276" s="173"/>
      <c r="D276" s="170" t="s">
        <v>136</v>
      </c>
      <c r="E276" s="173"/>
      <c r="F276" s="174" t="s">
        <v>346</v>
      </c>
      <c r="G276" s="173"/>
      <c r="H276" s="175">
        <v>55.88</v>
      </c>
      <c r="J276" s="173"/>
      <c r="K276" s="173"/>
      <c r="L276" s="176"/>
      <c r="M276" s="177"/>
      <c r="N276" s="173"/>
      <c r="O276" s="173"/>
      <c r="P276" s="173"/>
      <c r="Q276" s="173"/>
      <c r="R276" s="173"/>
      <c r="S276" s="173"/>
      <c r="T276" s="178"/>
      <c r="AT276" s="179" t="s">
        <v>136</v>
      </c>
      <c r="AU276" s="179" t="s">
        <v>80</v>
      </c>
      <c r="AV276" s="179" t="s">
        <v>80</v>
      </c>
      <c r="AW276" s="179" t="s">
        <v>89</v>
      </c>
      <c r="AX276" s="179" t="s">
        <v>72</v>
      </c>
      <c r="AY276" s="179" t="s">
        <v>123</v>
      </c>
    </row>
    <row r="277" spans="2:51" s="6" customFormat="1" ht="13.5" customHeight="1">
      <c r="B277" s="172"/>
      <c r="C277" s="173"/>
      <c r="D277" s="170" t="s">
        <v>136</v>
      </c>
      <c r="E277" s="173"/>
      <c r="F277" s="174" t="s">
        <v>347</v>
      </c>
      <c r="G277" s="173"/>
      <c r="H277" s="175">
        <v>13.23</v>
      </c>
      <c r="J277" s="173"/>
      <c r="K277" s="173"/>
      <c r="L277" s="176"/>
      <c r="M277" s="177"/>
      <c r="N277" s="173"/>
      <c r="O277" s="173"/>
      <c r="P277" s="173"/>
      <c r="Q277" s="173"/>
      <c r="R277" s="173"/>
      <c r="S277" s="173"/>
      <c r="T277" s="178"/>
      <c r="AT277" s="179" t="s">
        <v>136</v>
      </c>
      <c r="AU277" s="179" t="s">
        <v>80</v>
      </c>
      <c r="AV277" s="179" t="s">
        <v>80</v>
      </c>
      <c r="AW277" s="179" t="s">
        <v>89</v>
      </c>
      <c r="AX277" s="179" t="s">
        <v>72</v>
      </c>
      <c r="AY277" s="179" t="s">
        <v>123</v>
      </c>
    </row>
    <row r="278" spans="2:51" s="6" customFormat="1" ht="13.5" customHeight="1">
      <c r="B278" s="180"/>
      <c r="C278" s="181"/>
      <c r="D278" s="170" t="s">
        <v>136</v>
      </c>
      <c r="E278" s="181"/>
      <c r="F278" s="182" t="s">
        <v>141</v>
      </c>
      <c r="G278" s="181"/>
      <c r="H278" s="183">
        <v>69.11</v>
      </c>
      <c r="J278" s="181"/>
      <c r="K278" s="181"/>
      <c r="L278" s="184"/>
      <c r="M278" s="185"/>
      <c r="N278" s="181"/>
      <c r="O278" s="181"/>
      <c r="P278" s="181"/>
      <c r="Q278" s="181"/>
      <c r="R278" s="181"/>
      <c r="S278" s="181"/>
      <c r="T278" s="186"/>
      <c r="AT278" s="187" t="s">
        <v>136</v>
      </c>
      <c r="AU278" s="187" t="s">
        <v>80</v>
      </c>
      <c r="AV278" s="187" t="s">
        <v>130</v>
      </c>
      <c r="AW278" s="187" t="s">
        <v>89</v>
      </c>
      <c r="AX278" s="187" t="s">
        <v>20</v>
      </c>
      <c r="AY278" s="187" t="s">
        <v>123</v>
      </c>
    </row>
    <row r="279" spans="2:65" s="6" customFormat="1" ht="13.5" customHeight="1">
      <c r="B279" s="82"/>
      <c r="C279" s="154" t="s">
        <v>358</v>
      </c>
      <c r="D279" s="154" t="s">
        <v>125</v>
      </c>
      <c r="E279" s="155" t="s">
        <v>359</v>
      </c>
      <c r="F279" s="156" t="s">
        <v>360</v>
      </c>
      <c r="G279" s="157" t="s">
        <v>128</v>
      </c>
      <c r="H279" s="158">
        <v>31.71</v>
      </c>
      <c r="I279" s="159"/>
      <c r="J279" s="160">
        <f>ROUND($I$279*$H$279,2)</f>
        <v>0</v>
      </c>
      <c r="K279" s="156" t="s">
        <v>129</v>
      </c>
      <c r="L279" s="128"/>
      <c r="M279" s="161"/>
      <c r="N279" s="162" t="s">
        <v>43</v>
      </c>
      <c r="O279" s="83"/>
      <c r="P279" s="83"/>
      <c r="Q279" s="163">
        <v>1.89</v>
      </c>
      <c r="R279" s="163">
        <f>$Q$279*$H$279</f>
        <v>59.9319</v>
      </c>
      <c r="S279" s="163">
        <v>0</v>
      </c>
      <c r="T279" s="164">
        <f>$S$279*$H$279</f>
        <v>0</v>
      </c>
      <c r="AR279" s="86" t="s">
        <v>226</v>
      </c>
      <c r="AT279" s="86" t="s">
        <v>125</v>
      </c>
      <c r="AU279" s="86" t="s">
        <v>80</v>
      </c>
      <c r="AY279" s="6" t="s">
        <v>123</v>
      </c>
      <c r="BE279" s="165">
        <f>IF($N$279="základní",$J$279,0)</f>
        <v>0</v>
      </c>
      <c r="BF279" s="165">
        <f>IF($N$279="snížená",$J$279,0)</f>
        <v>0</v>
      </c>
      <c r="BG279" s="165">
        <f>IF($N$279="zákl. přenesená",$J$279,0)</f>
        <v>0</v>
      </c>
      <c r="BH279" s="165">
        <f>IF($N$279="sníž. přenesená",$J$279,0)</f>
        <v>0</v>
      </c>
      <c r="BI279" s="165">
        <f>IF($N$279="nulová",$J$279,0)</f>
        <v>0</v>
      </c>
      <c r="BJ279" s="86" t="s">
        <v>20</v>
      </c>
      <c r="BK279" s="165">
        <f>ROUND($I$279*$H$279,2)</f>
        <v>0</v>
      </c>
      <c r="BL279" s="86" t="s">
        <v>226</v>
      </c>
      <c r="BM279" s="86" t="s">
        <v>361</v>
      </c>
    </row>
    <row r="280" spans="2:47" s="6" customFormat="1" ht="14.25" customHeight="1">
      <c r="B280" s="82"/>
      <c r="C280" s="83"/>
      <c r="D280" s="166" t="s">
        <v>132</v>
      </c>
      <c r="E280" s="83"/>
      <c r="F280" s="167" t="s">
        <v>362</v>
      </c>
      <c r="G280" s="83"/>
      <c r="H280" s="83"/>
      <c r="J280" s="83"/>
      <c r="K280" s="83"/>
      <c r="L280" s="128"/>
      <c r="M280" s="168"/>
      <c r="N280" s="83"/>
      <c r="O280" s="83"/>
      <c r="P280" s="83"/>
      <c r="Q280" s="83"/>
      <c r="R280" s="83"/>
      <c r="S280" s="83"/>
      <c r="T280" s="169"/>
      <c r="AT280" s="6" t="s">
        <v>132</v>
      </c>
      <c r="AU280" s="6" t="s">
        <v>80</v>
      </c>
    </row>
    <row r="281" spans="2:51" s="6" customFormat="1" ht="13.5" customHeight="1">
      <c r="B281" s="172"/>
      <c r="C281" s="173"/>
      <c r="D281" s="170" t="s">
        <v>136</v>
      </c>
      <c r="E281" s="173"/>
      <c r="F281" s="174" t="s">
        <v>363</v>
      </c>
      <c r="G281" s="173"/>
      <c r="H281" s="175">
        <v>31.71</v>
      </c>
      <c r="J281" s="173"/>
      <c r="K281" s="173"/>
      <c r="L281" s="176"/>
      <c r="M281" s="177"/>
      <c r="N281" s="173"/>
      <c r="O281" s="173"/>
      <c r="P281" s="173"/>
      <c r="Q281" s="173"/>
      <c r="R281" s="173"/>
      <c r="S281" s="173"/>
      <c r="T281" s="178"/>
      <c r="AT281" s="179" t="s">
        <v>136</v>
      </c>
      <c r="AU281" s="179" t="s">
        <v>80</v>
      </c>
      <c r="AV281" s="179" t="s">
        <v>80</v>
      </c>
      <c r="AW281" s="179" t="s">
        <v>89</v>
      </c>
      <c r="AX281" s="179" t="s">
        <v>72</v>
      </c>
      <c r="AY281" s="179" t="s">
        <v>123</v>
      </c>
    </row>
    <row r="282" spans="2:51" s="6" customFormat="1" ht="13.5" customHeight="1">
      <c r="B282" s="180"/>
      <c r="C282" s="181"/>
      <c r="D282" s="170" t="s">
        <v>136</v>
      </c>
      <c r="E282" s="181"/>
      <c r="F282" s="182" t="s">
        <v>141</v>
      </c>
      <c r="G282" s="181"/>
      <c r="H282" s="183">
        <v>31.71</v>
      </c>
      <c r="J282" s="181"/>
      <c r="K282" s="181"/>
      <c r="L282" s="184"/>
      <c r="M282" s="185"/>
      <c r="N282" s="181"/>
      <c r="O282" s="181"/>
      <c r="P282" s="181"/>
      <c r="Q282" s="181"/>
      <c r="R282" s="181"/>
      <c r="S282" s="181"/>
      <c r="T282" s="186"/>
      <c r="AT282" s="187" t="s">
        <v>136</v>
      </c>
      <c r="AU282" s="187" t="s">
        <v>80</v>
      </c>
      <c r="AV282" s="187" t="s">
        <v>130</v>
      </c>
      <c r="AW282" s="187" t="s">
        <v>89</v>
      </c>
      <c r="AX282" s="187" t="s">
        <v>20</v>
      </c>
      <c r="AY282" s="187" t="s">
        <v>123</v>
      </c>
    </row>
    <row r="283" spans="2:65" s="6" customFormat="1" ht="13.5" customHeight="1">
      <c r="B283" s="82"/>
      <c r="C283" s="154" t="s">
        <v>364</v>
      </c>
      <c r="D283" s="154" t="s">
        <v>125</v>
      </c>
      <c r="E283" s="155" t="s">
        <v>365</v>
      </c>
      <c r="F283" s="156" t="s">
        <v>366</v>
      </c>
      <c r="G283" s="157" t="s">
        <v>160</v>
      </c>
      <c r="H283" s="158">
        <v>55.075</v>
      </c>
      <c r="I283" s="159"/>
      <c r="J283" s="160">
        <f>ROUND($I$283*$H$283,2)</f>
        <v>0</v>
      </c>
      <c r="K283" s="156" t="s">
        <v>129</v>
      </c>
      <c r="L283" s="128"/>
      <c r="M283" s="161"/>
      <c r="N283" s="162" t="s">
        <v>43</v>
      </c>
      <c r="O283" s="83"/>
      <c r="P283" s="83"/>
      <c r="Q283" s="163">
        <v>0.28362</v>
      </c>
      <c r="R283" s="163">
        <f>$Q$283*$H$283</f>
        <v>15.6203715</v>
      </c>
      <c r="S283" s="163">
        <v>0</v>
      </c>
      <c r="T283" s="164">
        <f>$S$283*$H$283</f>
        <v>0</v>
      </c>
      <c r="AR283" s="86" t="s">
        <v>130</v>
      </c>
      <c r="AT283" s="86" t="s">
        <v>125</v>
      </c>
      <c r="AU283" s="86" t="s">
        <v>80</v>
      </c>
      <c r="AY283" s="6" t="s">
        <v>123</v>
      </c>
      <c r="BE283" s="165">
        <f>IF($N$283="základní",$J$283,0)</f>
        <v>0</v>
      </c>
      <c r="BF283" s="165">
        <f>IF($N$283="snížená",$J$283,0)</f>
        <v>0</v>
      </c>
      <c r="BG283" s="165">
        <f>IF($N$283="zákl. přenesená",$J$283,0)</f>
        <v>0</v>
      </c>
      <c r="BH283" s="165">
        <f>IF($N$283="sníž. přenesená",$J$283,0)</f>
        <v>0</v>
      </c>
      <c r="BI283" s="165">
        <f>IF($N$283="nulová",$J$283,0)</f>
        <v>0</v>
      </c>
      <c r="BJ283" s="86" t="s">
        <v>20</v>
      </c>
      <c r="BK283" s="165">
        <f>ROUND($I$283*$H$283,2)</f>
        <v>0</v>
      </c>
      <c r="BL283" s="86" t="s">
        <v>130</v>
      </c>
      <c r="BM283" s="86" t="s">
        <v>367</v>
      </c>
    </row>
    <row r="284" spans="2:47" s="6" customFormat="1" ht="14.25" customHeight="1">
      <c r="B284" s="82"/>
      <c r="C284" s="83"/>
      <c r="D284" s="166" t="s">
        <v>132</v>
      </c>
      <c r="E284" s="83"/>
      <c r="F284" s="167" t="s">
        <v>368</v>
      </c>
      <c r="G284" s="83"/>
      <c r="H284" s="83"/>
      <c r="J284" s="83"/>
      <c r="K284" s="83"/>
      <c r="L284" s="128"/>
      <c r="M284" s="168"/>
      <c r="N284" s="83"/>
      <c r="O284" s="83"/>
      <c r="P284" s="83"/>
      <c r="Q284" s="83"/>
      <c r="R284" s="83"/>
      <c r="S284" s="83"/>
      <c r="T284" s="169"/>
      <c r="AT284" s="6" t="s">
        <v>132</v>
      </c>
      <c r="AU284" s="6" t="s">
        <v>80</v>
      </c>
    </row>
    <row r="285" spans="2:47" s="6" customFormat="1" ht="28.5" customHeight="1">
      <c r="B285" s="82"/>
      <c r="C285" s="83"/>
      <c r="D285" s="170" t="s">
        <v>134</v>
      </c>
      <c r="E285" s="83"/>
      <c r="F285" s="171" t="s">
        <v>135</v>
      </c>
      <c r="G285" s="83"/>
      <c r="H285" s="83"/>
      <c r="J285" s="83"/>
      <c r="K285" s="83"/>
      <c r="L285" s="128"/>
      <c r="M285" s="168"/>
      <c r="N285" s="83"/>
      <c r="O285" s="83"/>
      <c r="P285" s="83"/>
      <c r="Q285" s="83"/>
      <c r="R285" s="83"/>
      <c r="S285" s="83"/>
      <c r="T285" s="169"/>
      <c r="AT285" s="6" t="s">
        <v>134</v>
      </c>
      <c r="AU285" s="6" t="s">
        <v>80</v>
      </c>
    </row>
    <row r="286" spans="2:51" s="6" customFormat="1" ht="13.5" customHeight="1">
      <c r="B286" s="172"/>
      <c r="C286" s="173"/>
      <c r="D286" s="170" t="s">
        <v>136</v>
      </c>
      <c r="E286" s="173"/>
      <c r="F286" s="174" t="s">
        <v>369</v>
      </c>
      <c r="G286" s="173"/>
      <c r="H286" s="175">
        <v>35.2</v>
      </c>
      <c r="J286" s="173"/>
      <c r="K286" s="173"/>
      <c r="L286" s="176"/>
      <c r="M286" s="177"/>
      <c r="N286" s="173"/>
      <c r="O286" s="173"/>
      <c r="P286" s="173"/>
      <c r="Q286" s="173"/>
      <c r="R286" s="173"/>
      <c r="S286" s="173"/>
      <c r="T286" s="178"/>
      <c r="AT286" s="179" t="s">
        <v>136</v>
      </c>
      <c r="AU286" s="179" t="s">
        <v>80</v>
      </c>
      <c r="AV286" s="179" t="s">
        <v>80</v>
      </c>
      <c r="AW286" s="179" t="s">
        <v>89</v>
      </c>
      <c r="AX286" s="179" t="s">
        <v>72</v>
      </c>
      <c r="AY286" s="179" t="s">
        <v>123</v>
      </c>
    </row>
    <row r="287" spans="2:51" s="6" customFormat="1" ht="13.5" customHeight="1">
      <c r="B287" s="172"/>
      <c r="C287" s="173"/>
      <c r="D287" s="170" t="s">
        <v>136</v>
      </c>
      <c r="E287" s="173"/>
      <c r="F287" s="174" t="s">
        <v>370</v>
      </c>
      <c r="G287" s="173"/>
      <c r="H287" s="175">
        <v>19.875</v>
      </c>
      <c r="J287" s="173"/>
      <c r="K287" s="173"/>
      <c r="L287" s="176"/>
      <c r="M287" s="177"/>
      <c r="N287" s="173"/>
      <c r="O287" s="173"/>
      <c r="P287" s="173"/>
      <c r="Q287" s="173"/>
      <c r="R287" s="173"/>
      <c r="S287" s="173"/>
      <c r="T287" s="178"/>
      <c r="AT287" s="179" t="s">
        <v>136</v>
      </c>
      <c r="AU287" s="179" t="s">
        <v>80</v>
      </c>
      <c r="AV287" s="179" t="s">
        <v>80</v>
      </c>
      <c r="AW287" s="179" t="s">
        <v>89</v>
      </c>
      <c r="AX287" s="179" t="s">
        <v>72</v>
      </c>
      <c r="AY287" s="179" t="s">
        <v>123</v>
      </c>
    </row>
    <row r="288" spans="2:51" s="6" customFormat="1" ht="13.5" customHeight="1">
      <c r="B288" s="180"/>
      <c r="C288" s="181"/>
      <c r="D288" s="170" t="s">
        <v>136</v>
      </c>
      <c r="E288" s="181"/>
      <c r="F288" s="182" t="s">
        <v>141</v>
      </c>
      <c r="G288" s="181"/>
      <c r="H288" s="183">
        <v>55.075</v>
      </c>
      <c r="J288" s="181"/>
      <c r="K288" s="181"/>
      <c r="L288" s="184"/>
      <c r="M288" s="185"/>
      <c r="N288" s="181"/>
      <c r="O288" s="181"/>
      <c r="P288" s="181"/>
      <c r="Q288" s="181"/>
      <c r="R288" s="181"/>
      <c r="S288" s="181"/>
      <c r="T288" s="186"/>
      <c r="AT288" s="187" t="s">
        <v>136</v>
      </c>
      <c r="AU288" s="187" t="s">
        <v>80</v>
      </c>
      <c r="AV288" s="187" t="s">
        <v>130</v>
      </c>
      <c r="AW288" s="187" t="s">
        <v>89</v>
      </c>
      <c r="AX288" s="187" t="s">
        <v>20</v>
      </c>
      <c r="AY288" s="187" t="s">
        <v>123</v>
      </c>
    </row>
    <row r="289" spans="2:65" s="6" customFormat="1" ht="13.5" customHeight="1">
      <c r="B289" s="82"/>
      <c r="C289" s="188" t="s">
        <v>371</v>
      </c>
      <c r="D289" s="188" t="s">
        <v>180</v>
      </c>
      <c r="E289" s="189" t="s">
        <v>372</v>
      </c>
      <c r="F289" s="190" t="s">
        <v>373</v>
      </c>
      <c r="G289" s="191" t="s">
        <v>160</v>
      </c>
      <c r="H289" s="192">
        <v>12.117</v>
      </c>
      <c r="I289" s="193"/>
      <c r="J289" s="194">
        <f>ROUND($I$289*$H$289,2)</f>
        <v>0</v>
      </c>
      <c r="K289" s="190" t="s">
        <v>129</v>
      </c>
      <c r="L289" s="195"/>
      <c r="M289" s="196"/>
      <c r="N289" s="197" t="s">
        <v>43</v>
      </c>
      <c r="O289" s="83"/>
      <c r="P289" s="83"/>
      <c r="Q289" s="163">
        <v>0.132</v>
      </c>
      <c r="R289" s="163">
        <f>$Q$289*$H$289</f>
        <v>1.599444</v>
      </c>
      <c r="S289" s="163">
        <v>0</v>
      </c>
      <c r="T289" s="164">
        <f>$S$289*$H$289</f>
        <v>0</v>
      </c>
      <c r="AR289" s="86" t="s">
        <v>179</v>
      </c>
      <c r="AT289" s="86" t="s">
        <v>180</v>
      </c>
      <c r="AU289" s="86" t="s">
        <v>80</v>
      </c>
      <c r="AY289" s="6" t="s">
        <v>123</v>
      </c>
      <c r="BE289" s="165">
        <f>IF($N$289="základní",$J$289,0)</f>
        <v>0</v>
      </c>
      <c r="BF289" s="165">
        <f>IF($N$289="snížená",$J$289,0)</f>
        <v>0</v>
      </c>
      <c r="BG289" s="165">
        <f>IF($N$289="zákl. přenesená",$J$289,0)</f>
        <v>0</v>
      </c>
      <c r="BH289" s="165">
        <f>IF($N$289="sníž. přenesená",$J$289,0)</f>
        <v>0</v>
      </c>
      <c r="BI289" s="165">
        <f>IF($N$289="nulová",$J$289,0)</f>
        <v>0</v>
      </c>
      <c r="BJ289" s="86" t="s">
        <v>20</v>
      </c>
      <c r="BK289" s="165">
        <f>ROUND($I$289*$H$289,2)</f>
        <v>0</v>
      </c>
      <c r="BL289" s="86" t="s">
        <v>130</v>
      </c>
      <c r="BM289" s="86" t="s">
        <v>374</v>
      </c>
    </row>
    <row r="290" spans="2:47" s="6" customFormat="1" ht="14.25" customHeight="1">
      <c r="B290" s="82"/>
      <c r="C290" s="83"/>
      <c r="D290" s="166" t="s">
        <v>132</v>
      </c>
      <c r="E290" s="83"/>
      <c r="F290" s="167" t="s">
        <v>375</v>
      </c>
      <c r="G290" s="83"/>
      <c r="H290" s="83"/>
      <c r="J290" s="83"/>
      <c r="K290" s="83"/>
      <c r="L290" s="128"/>
      <c r="M290" s="168"/>
      <c r="N290" s="83"/>
      <c r="O290" s="83"/>
      <c r="P290" s="83"/>
      <c r="Q290" s="83"/>
      <c r="R290" s="83"/>
      <c r="S290" s="83"/>
      <c r="T290" s="169"/>
      <c r="AT290" s="6" t="s">
        <v>132</v>
      </c>
      <c r="AU290" s="6" t="s">
        <v>80</v>
      </c>
    </row>
    <row r="291" spans="2:51" s="6" customFormat="1" ht="13.5" customHeight="1">
      <c r="B291" s="172"/>
      <c r="C291" s="173"/>
      <c r="D291" s="170" t="s">
        <v>136</v>
      </c>
      <c r="E291" s="173"/>
      <c r="F291" s="174" t="s">
        <v>376</v>
      </c>
      <c r="G291" s="173"/>
      <c r="H291" s="175">
        <v>11.015</v>
      </c>
      <c r="J291" s="173"/>
      <c r="K291" s="173"/>
      <c r="L291" s="176"/>
      <c r="M291" s="177"/>
      <c r="N291" s="173"/>
      <c r="O291" s="173"/>
      <c r="P291" s="173"/>
      <c r="Q291" s="173"/>
      <c r="R291" s="173"/>
      <c r="S291" s="173"/>
      <c r="T291" s="178"/>
      <c r="AT291" s="179" t="s">
        <v>136</v>
      </c>
      <c r="AU291" s="179" t="s">
        <v>80</v>
      </c>
      <c r="AV291" s="179" t="s">
        <v>80</v>
      </c>
      <c r="AW291" s="179" t="s">
        <v>89</v>
      </c>
      <c r="AX291" s="179" t="s">
        <v>20</v>
      </c>
      <c r="AY291" s="179" t="s">
        <v>123</v>
      </c>
    </row>
    <row r="292" spans="2:51" s="6" customFormat="1" ht="13.5" customHeight="1">
      <c r="B292" s="172"/>
      <c r="C292" s="173"/>
      <c r="D292" s="170" t="s">
        <v>136</v>
      </c>
      <c r="E292" s="173"/>
      <c r="F292" s="174" t="s">
        <v>377</v>
      </c>
      <c r="G292" s="173"/>
      <c r="H292" s="175">
        <v>12.117</v>
      </c>
      <c r="J292" s="173"/>
      <c r="K292" s="173"/>
      <c r="L292" s="176"/>
      <c r="M292" s="177"/>
      <c r="N292" s="173"/>
      <c r="O292" s="173"/>
      <c r="P292" s="173"/>
      <c r="Q292" s="173"/>
      <c r="R292" s="173"/>
      <c r="S292" s="173"/>
      <c r="T292" s="178"/>
      <c r="AT292" s="179" t="s">
        <v>136</v>
      </c>
      <c r="AU292" s="179" t="s">
        <v>80</v>
      </c>
      <c r="AV292" s="179" t="s">
        <v>80</v>
      </c>
      <c r="AW292" s="179" t="s">
        <v>72</v>
      </c>
      <c r="AX292" s="179" t="s">
        <v>20</v>
      </c>
      <c r="AY292" s="179" t="s">
        <v>123</v>
      </c>
    </row>
    <row r="293" spans="2:63" s="141" customFormat="1" ht="30" customHeight="1">
      <c r="B293" s="142"/>
      <c r="C293" s="143"/>
      <c r="D293" s="143" t="s">
        <v>71</v>
      </c>
      <c r="E293" s="152" t="s">
        <v>186</v>
      </c>
      <c r="F293" s="152" t="s">
        <v>378</v>
      </c>
      <c r="G293" s="143"/>
      <c r="H293" s="143"/>
      <c r="J293" s="153">
        <f>$BK$293</f>
        <v>0</v>
      </c>
      <c r="K293" s="143"/>
      <c r="L293" s="146"/>
      <c r="M293" s="147"/>
      <c r="N293" s="143"/>
      <c r="O293" s="143"/>
      <c r="P293" s="148">
        <f>SUM($P$294:$P$342)</f>
        <v>0</v>
      </c>
      <c r="Q293" s="143"/>
      <c r="R293" s="148">
        <f>SUM($R$294:$R$342)</f>
        <v>0</v>
      </c>
      <c r="S293" s="143"/>
      <c r="T293" s="149">
        <f>SUM($T$294:$T$342)</f>
        <v>131.634265</v>
      </c>
      <c r="AR293" s="150" t="s">
        <v>20</v>
      </c>
      <c r="AT293" s="150" t="s">
        <v>71</v>
      </c>
      <c r="AU293" s="150" t="s">
        <v>20</v>
      </c>
      <c r="AY293" s="150" t="s">
        <v>123</v>
      </c>
      <c r="BK293" s="151">
        <f>SUM($BK$294:$BK$342)</f>
        <v>0</v>
      </c>
    </row>
    <row r="294" spans="2:65" s="6" customFormat="1" ht="13.5" customHeight="1">
      <c r="B294" s="82"/>
      <c r="C294" s="154" t="s">
        <v>379</v>
      </c>
      <c r="D294" s="154" t="s">
        <v>125</v>
      </c>
      <c r="E294" s="155" t="s">
        <v>380</v>
      </c>
      <c r="F294" s="156" t="s">
        <v>381</v>
      </c>
      <c r="G294" s="157" t="s">
        <v>160</v>
      </c>
      <c r="H294" s="158">
        <v>3896.25</v>
      </c>
      <c r="I294" s="159"/>
      <c r="J294" s="160">
        <f>ROUND($I$294*$H$294,2)</f>
        <v>0</v>
      </c>
      <c r="K294" s="156" t="s">
        <v>129</v>
      </c>
      <c r="L294" s="128"/>
      <c r="M294" s="161"/>
      <c r="N294" s="162" t="s">
        <v>43</v>
      </c>
      <c r="O294" s="83"/>
      <c r="P294" s="83"/>
      <c r="Q294" s="163">
        <v>0</v>
      </c>
      <c r="R294" s="163">
        <f>$Q$294*$H$294</f>
        <v>0</v>
      </c>
      <c r="S294" s="163">
        <v>0</v>
      </c>
      <c r="T294" s="164">
        <f>$S$294*$H$294</f>
        <v>0</v>
      </c>
      <c r="AR294" s="86" t="s">
        <v>130</v>
      </c>
      <c r="AT294" s="86" t="s">
        <v>125</v>
      </c>
      <c r="AU294" s="86" t="s">
        <v>80</v>
      </c>
      <c r="AY294" s="6" t="s">
        <v>123</v>
      </c>
      <c r="BE294" s="165">
        <f>IF($N$294="základní",$J$294,0)</f>
        <v>0</v>
      </c>
      <c r="BF294" s="165">
        <f>IF($N$294="snížená",$J$294,0)</f>
        <v>0</v>
      </c>
      <c r="BG294" s="165">
        <f>IF($N$294="zákl. přenesená",$J$294,0)</f>
        <v>0</v>
      </c>
      <c r="BH294" s="165">
        <f>IF($N$294="sníž. přenesená",$J$294,0)</f>
        <v>0</v>
      </c>
      <c r="BI294" s="165">
        <f>IF($N$294="nulová",$J$294,0)</f>
        <v>0</v>
      </c>
      <c r="BJ294" s="86" t="s">
        <v>20</v>
      </c>
      <c r="BK294" s="165">
        <f>ROUND($I$294*$H$294,2)</f>
        <v>0</v>
      </c>
      <c r="BL294" s="86" t="s">
        <v>130</v>
      </c>
      <c r="BM294" s="86" t="s">
        <v>382</v>
      </c>
    </row>
    <row r="295" spans="2:47" s="6" customFormat="1" ht="24.75" customHeight="1">
      <c r="B295" s="82"/>
      <c r="C295" s="83"/>
      <c r="D295" s="166" t="s">
        <v>132</v>
      </c>
      <c r="E295" s="83"/>
      <c r="F295" s="167" t="s">
        <v>383</v>
      </c>
      <c r="G295" s="83"/>
      <c r="H295" s="83"/>
      <c r="J295" s="83"/>
      <c r="K295" s="83"/>
      <c r="L295" s="128"/>
      <c r="M295" s="168"/>
      <c r="N295" s="83"/>
      <c r="O295" s="83"/>
      <c r="P295" s="83"/>
      <c r="Q295" s="83"/>
      <c r="R295" s="83"/>
      <c r="S295" s="83"/>
      <c r="T295" s="169"/>
      <c r="AT295" s="6" t="s">
        <v>132</v>
      </c>
      <c r="AU295" s="6" t="s">
        <v>80</v>
      </c>
    </row>
    <row r="296" spans="2:47" s="6" customFormat="1" ht="28.5" customHeight="1">
      <c r="B296" s="82"/>
      <c r="C296" s="83"/>
      <c r="D296" s="170" t="s">
        <v>134</v>
      </c>
      <c r="E296" s="83"/>
      <c r="F296" s="171" t="s">
        <v>135</v>
      </c>
      <c r="G296" s="83"/>
      <c r="H296" s="83"/>
      <c r="J296" s="83"/>
      <c r="K296" s="83"/>
      <c r="L296" s="128"/>
      <c r="M296" s="168"/>
      <c r="N296" s="83"/>
      <c r="O296" s="83"/>
      <c r="P296" s="83"/>
      <c r="Q296" s="83"/>
      <c r="R296" s="83"/>
      <c r="S296" s="83"/>
      <c r="T296" s="169"/>
      <c r="AT296" s="6" t="s">
        <v>134</v>
      </c>
      <c r="AU296" s="6" t="s">
        <v>80</v>
      </c>
    </row>
    <row r="297" spans="2:51" s="6" customFormat="1" ht="13.5" customHeight="1">
      <c r="B297" s="172"/>
      <c r="C297" s="173"/>
      <c r="D297" s="170" t="s">
        <v>136</v>
      </c>
      <c r="E297" s="173"/>
      <c r="F297" s="174" t="s">
        <v>384</v>
      </c>
      <c r="G297" s="173"/>
      <c r="H297" s="175">
        <v>3890.25</v>
      </c>
      <c r="J297" s="173"/>
      <c r="K297" s="173"/>
      <c r="L297" s="176"/>
      <c r="M297" s="177"/>
      <c r="N297" s="173"/>
      <c r="O297" s="173"/>
      <c r="P297" s="173"/>
      <c r="Q297" s="173"/>
      <c r="R297" s="173"/>
      <c r="S297" s="173"/>
      <c r="T297" s="178"/>
      <c r="AT297" s="179" t="s">
        <v>136</v>
      </c>
      <c r="AU297" s="179" t="s">
        <v>80</v>
      </c>
      <c r="AV297" s="179" t="s">
        <v>80</v>
      </c>
      <c r="AW297" s="179" t="s">
        <v>89</v>
      </c>
      <c r="AX297" s="179" t="s">
        <v>72</v>
      </c>
      <c r="AY297" s="179" t="s">
        <v>123</v>
      </c>
    </row>
    <row r="298" spans="2:51" s="6" customFormat="1" ht="13.5" customHeight="1">
      <c r="B298" s="172"/>
      <c r="C298" s="173"/>
      <c r="D298" s="170" t="s">
        <v>136</v>
      </c>
      <c r="E298" s="173"/>
      <c r="F298" s="174" t="s">
        <v>385</v>
      </c>
      <c r="G298" s="173"/>
      <c r="H298" s="175">
        <v>6</v>
      </c>
      <c r="J298" s="173"/>
      <c r="K298" s="173"/>
      <c r="L298" s="176"/>
      <c r="M298" s="177"/>
      <c r="N298" s="173"/>
      <c r="O298" s="173"/>
      <c r="P298" s="173"/>
      <c r="Q298" s="173"/>
      <c r="R298" s="173"/>
      <c r="S298" s="173"/>
      <c r="T298" s="178"/>
      <c r="AT298" s="179" t="s">
        <v>136</v>
      </c>
      <c r="AU298" s="179" t="s">
        <v>80</v>
      </c>
      <c r="AV298" s="179" t="s">
        <v>80</v>
      </c>
      <c r="AW298" s="179" t="s">
        <v>89</v>
      </c>
      <c r="AX298" s="179" t="s">
        <v>72</v>
      </c>
      <c r="AY298" s="179" t="s">
        <v>123</v>
      </c>
    </row>
    <row r="299" spans="2:51" s="6" customFormat="1" ht="13.5" customHeight="1">
      <c r="B299" s="180"/>
      <c r="C299" s="181"/>
      <c r="D299" s="170" t="s">
        <v>136</v>
      </c>
      <c r="E299" s="181"/>
      <c r="F299" s="182" t="s">
        <v>141</v>
      </c>
      <c r="G299" s="181"/>
      <c r="H299" s="183">
        <v>3896.25</v>
      </c>
      <c r="J299" s="181"/>
      <c r="K299" s="181"/>
      <c r="L299" s="184"/>
      <c r="M299" s="185"/>
      <c r="N299" s="181"/>
      <c r="O299" s="181"/>
      <c r="P299" s="181"/>
      <c r="Q299" s="181"/>
      <c r="R299" s="181"/>
      <c r="S299" s="181"/>
      <c r="T299" s="186"/>
      <c r="AT299" s="187" t="s">
        <v>136</v>
      </c>
      <c r="AU299" s="187" t="s">
        <v>80</v>
      </c>
      <c r="AV299" s="187" t="s">
        <v>130</v>
      </c>
      <c r="AW299" s="187" t="s">
        <v>89</v>
      </c>
      <c r="AX299" s="187" t="s">
        <v>20</v>
      </c>
      <c r="AY299" s="187" t="s">
        <v>123</v>
      </c>
    </row>
    <row r="300" spans="2:65" s="6" customFormat="1" ht="13.5" customHeight="1">
      <c r="B300" s="82"/>
      <c r="C300" s="154" t="s">
        <v>386</v>
      </c>
      <c r="D300" s="154" t="s">
        <v>125</v>
      </c>
      <c r="E300" s="155" t="s">
        <v>387</v>
      </c>
      <c r="F300" s="156" t="s">
        <v>388</v>
      </c>
      <c r="G300" s="157" t="s">
        <v>160</v>
      </c>
      <c r="H300" s="158">
        <v>358455</v>
      </c>
      <c r="I300" s="159"/>
      <c r="J300" s="160">
        <f>ROUND($I$300*$H$300,2)</f>
        <v>0</v>
      </c>
      <c r="K300" s="156" t="s">
        <v>129</v>
      </c>
      <c r="L300" s="128"/>
      <c r="M300" s="161"/>
      <c r="N300" s="162" t="s">
        <v>43</v>
      </c>
      <c r="O300" s="83"/>
      <c r="P300" s="83"/>
      <c r="Q300" s="163">
        <v>0</v>
      </c>
      <c r="R300" s="163">
        <f>$Q$300*$H$300</f>
        <v>0</v>
      </c>
      <c r="S300" s="163">
        <v>0</v>
      </c>
      <c r="T300" s="164">
        <f>$S$300*$H$300</f>
        <v>0</v>
      </c>
      <c r="AR300" s="86" t="s">
        <v>130</v>
      </c>
      <c r="AT300" s="86" t="s">
        <v>125</v>
      </c>
      <c r="AU300" s="86" t="s">
        <v>80</v>
      </c>
      <c r="AY300" s="6" t="s">
        <v>123</v>
      </c>
      <c r="BE300" s="165">
        <f>IF($N$300="základní",$J$300,0)</f>
        <v>0</v>
      </c>
      <c r="BF300" s="165">
        <f>IF($N$300="snížená",$J$300,0)</f>
        <v>0</v>
      </c>
      <c r="BG300" s="165">
        <f>IF($N$300="zákl. přenesená",$J$300,0)</f>
        <v>0</v>
      </c>
      <c r="BH300" s="165">
        <f>IF($N$300="sníž. přenesená",$J$300,0)</f>
        <v>0</v>
      </c>
      <c r="BI300" s="165">
        <f>IF($N$300="nulová",$J$300,0)</f>
        <v>0</v>
      </c>
      <c r="BJ300" s="86" t="s">
        <v>20</v>
      </c>
      <c r="BK300" s="165">
        <f>ROUND($I$300*$H$300,2)</f>
        <v>0</v>
      </c>
      <c r="BL300" s="86" t="s">
        <v>130</v>
      </c>
      <c r="BM300" s="86" t="s">
        <v>389</v>
      </c>
    </row>
    <row r="301" spans="2:47" s="6" customFormat="1" ht="24.75" customHeight="1">
      <c r="B301" s="82"/>
      <c r="C301" s="83"/>
      <c r="D301" s="166" t="s">
        <v>132</v>
      </c>
      <c r="E301" s="83"/>
      <c r="F301" s="167" t="s">
        <v>390</v>
      </c>
      <c r="G301" s="83"/>
      <c r="H301" s="83"/>
      <c r="J301" s="83"/>
      <c r="K301" s="83"/>
      <c r="L301" s="128"/>
      <c r="M301" s="168"/>
      <c r="N301" s="83"/>
      <c r="O301" s="83"/>
      <c r="P301" s="83"/>
      <c r="Q301" s="83"/>
      <c r="R301" s="83"/>
      <c r="S301" s="83"/>
      <c r="T301" s="169"/>
      <c r="AT301" s="6" t="s">
        <v>132</v>
      </c>
      <c r="AU301" s="6" t="s">
        <v>80</v>
      </c>
    </row>
    <row r="302" spans="2:47" s="6" customFormat="1" ht="28.5" customHeight="1">
      <c r="B302" s="82"/>
      <c r="C302" s="83"/>
      <c r="D302" s="170" t="s">
        <v>134</v>
      </c>
      <c r="E302" s="83"/>
      <c r="F302" s="171" t="s">
        <v>135</v>
      </c>
      <c r="G302" s="83"/>
      <c r="H302" s="83"/>
      <c r="J302" s="83"/>
      <c r="K302" s="83"/>
      <c r="L302" s="128"/>
      <c r="M302" s="168"/>
      <c r="N302" s="83"/>
      <c r="O302" s="83"/>
      <c r="P302" s="83"/>
      <c r="Q302" s="83"/>
      <c r="R302" s="83"/>
      <c r="S302" s="83"/>
      <c r="T302" s="169"/>
      <c r="AT302" s="6" t="s">
        <v>134</v>
      </c>
      <c r="AU302" s="6" t="s">
        <v>80</v>
      </c>
    </row>
    <row r="303" spans="2:51" s="6" customFormat="1" ht="13.5" customHeight="1">
      <c r="B303" s="172"/>
      <c r="C303" s="173"/>
      <c r="D303" s="170" t="s">
        <v>136</v>
      </c>
      <c r="E303" s="173"/>
      <c r="F303" s="174" t="s">
        <v>391</v>
      </c>
      <c r="G303" s="173"/>
      <c r="H303" s="175">
        <v>358455</v>
      </c>
      <c r="J303" s="173"/>
      <c r="K303" s="173"/>
      <c r="L303" s="176"/>
      <c r="M303" s="177"/>
      <c r="N303" s="173"/>
      <c r="O303" s="173"/>
      <c r="P303" s="173"/>
      <c r="Q303" s="173"/>
      <c r="R303" s="173"/>
      <c r="S303" s="173"/>
      <c r="T303" s="178"/>
      <c r="AT303" s="179" t="s">
        <v>136</v>
      </c>
      <c r="AU303" s="179" t="s">
        <v>80</v>
      </c>
      <c r="AV303" s="179" t="s">
        <v>80</v>
      </c>
      <c r="AW303" s="179" t="s">
        <v>89</v>
      </c>
      <c r="AX303" s="179" t="s">
        <v>20</v>
      </c>
      <c r="AY303" s="179" t="s">
        <v>123</v>
      </c>
    </row>
    <row r="304" spans="2:65" s="6" customFormat="1" ht="13.5" customHeight="1">
      <c r="B304" s="82"/>
      <c r="C304" s="154" t="s">
        <v>392</v>
      </c>
      <c r="D304" s="154" t="s">
        <v>125</v>
      </c>
      <c r="E304" s="155" t="s">
        <v>393</v>
      </c>
      <c r="F304" s="156" t="s">
        <v>394</v>
      </c>
      <c r="G304" s="157" t="s">
        <v>160</v>
      </c>
      <c r="H304" s="158">
        <v>3896.25</v>
      </c>
      <c r="I304" s="159"/>
      <c r="J304" s="160">
        <f>ROUND($I$304*$H$304,2)</f>
        <v>0</v>
      </c>
      <c r="K304" s="156" t="s">
        <v>129</v>
      </c>
      <c r="L304" s="128"/>
      <c r="M304" s="161"/>
      <c r="N304" s="162" t="s">
        <v>43</v>
      </c>
      <c r="O304" s="83"/>
      <c r="P304" s="83"/>
      <c r="Q304" s="163">
        <v>0</v>
      </c>
      <c r="R304" s="163">
        <f>$Q$304*$H$304</f>
        <v>0</v>
      </c>
      <c r="S304" s="163">
        <v>0</v>
      </c>
      <c r="T304" s="164">
        <f>$S$304*$H$304</f>
        <v>0</v>
      </c>
      <c r="AR304" s="86" t="s">
        <v>130</v>
      </c>
      <c r="AT304" s="86" t="s">
        <v>125</v>
      </c>
      <c r="AU304" s="86" t="s">
        <v>80</v>
      </c>
      <c r="AY304" s="6" t="s">
        <v>123</v>
      </c>
      <c r="BE304" s="165">
        <f>IF($N$304="základní",$J$304,0)</f>
        <v>0</v>
      </c>
      <c r="BF304" s="165">
        <f>IF($N$304="snížená",$J$304,0)</f>
        <v>0</v>
      </c>
      <c r="BG304" s="165">
        <f>IF($N$304="zákl. přenesená",$J$304,0)</f>
        <v>0</v>
      </c>
      <c r="BH304" s="165">
        <f>IF($N$304="sníž. přenesená",$J$304,0)</f>
        <v>0</v>
      </c>
      <c r="BI304" s="165">
        <f>IF($N$304="nulová",$J$304,0)</f>
        <v>0</v>
      </c>
      <c r="BJ304" s="86" t="s">
        <v>20</v>
      </c>
      <c r="BK304" s="165">
        <f>ROUND($I$304*$H$304,2)</f>
        <v>0</v>
      </c>
      <c r="BL304" s="86" t="s">
        <v>130</v>
      </c>
      <c r="BM304" s="86" t="s">
        <v>395</v>
      </c>
    </row>
    <row r="305" spans="2:47" s="6" customFormat="1" ht="24.75" customHeight="1">
      <c r="B305" s="82"/>
      <c r="C305" s="83"/>
      <c r="D305" s="166" t="s">
        <v>132</v>
      </c>
      <c r="E305" s="83"/>
      <c r="F305" s="167" t="s">
        <v>396</v>
      </c>
      <c r="G305" s="83"/>
      <c r="H305" s="83"/>
      <c r="J305" s="83"/>
      <c r="K305" s="83"/>
      <c r="L305" s="128"/>
      <c r="M305" s="168"/>
      <c r="N305" s="83"/>
      <c r="O305" s="83"/>
      <c r="P305" s="83"/>
      <c r="Q305" s="83"/>
      <c r="R305" s="83"/>
      <c r="S305" s="83"/>
      <c r="T305" s="169"/>
      <c r="AT305" s="6" t="s">
        <v>132</v>
      </c>
      <c r="AU305" s="6" t="s">
        <v>80</v>
      </c>
    </row>
    <row r="306" spans="2:47" s="6" customFormat="1" ht="28.5" customHeight="1">
      <c r="B306" s="82"/>
      <c r="C306" s="83"/>
      <c r="D306" s="170" t="s">
        <v>134</v>
      </c>
      <c r="E306" s="83"/>
      <c r="F306" s="171" t="s">
        <v>135</v>
      </c>
      <c r="G306" s="83"/>
      <c r="H306" s="83"/>
      <c r="J306" s="83"/>
      <c r="K306" s="83"/>
      <c r="L306" s="128"/>
      <c r="M306" s="168"/>
      <c r="N306" s="83"/>
      <c r="O306" s="83"/>
      <c r="P306" s="83"/>
      <c r="Q306" s="83"/>
      <c r="R306" s="83"/>
      <c r="S306" s="83"/>
      <c r="T306" s="169"/>
      <c r="AT306" s="6" t="s">
        <v>134</v>
      </c>
      <c r="AU306" s="6" t="s">
        <v>80</v>
      </c>
    </row>
    <row r="307" spans="2:65" s="6" customFormat="1" ht="13.5" customHeight="1">
      <c r="B307" s="82"/>
      <c r="C307" s="154" t="s">
        <v>397</v>
      </c>
      <c r="D307" s="154" t="s">
        <v>125</v>
      </c>
      <c r="E307" s="155" t="s">
        <v>398</v>
      </c>
      <c r="F307" s="156" t="s">
        <v>399</v>
      </c>
      <c r="G307" s="157" t="s">
        <v>160</v>
      </c>
      <c r="H307" s="158">
        <v>48</v>
      </c>
      <c r="I307" s="159"/>
      <c r="J307" s="160">
        <f>ROUND($I$307*$H$307,2)</f>
        <v>0</v>
      </c>
      <c r="K307" s="156"/>
      <c r="L307" s="128"/>
      <c r="M307" s="161"/>
      <c r="N307" s="162" t="s">
        <v>43</v>
      </c>
      <c r="O307" s="83"/>
      <c r="P307" s="83"/>
      <c r="Q307" s="163">
        <v>0</v>
      </c>
      <c r="R307" s="163">
        <f>$Q$307*$H$307</f>
        <v>0</v>
      </c>
      <c r="S307" s="163">
        <v>0</v>
      </c>
      <c r="T307" s="164">
        <f>$S$307*$H$307</f>
        <v>0</v>
      </c>
      <c r="AR307" s="86" t="s">
        <v>130</v>
      </c>
      <c r="AT307" s="86" t="s">
        <v>125</v>
      </c>
      <c r="AU307" s="86" t="s">
        <v>80</v>
      </c>
      <c r="AY307" s="6" t="s">
        <v>123</v>
      </c>
      <c r="BE307" s="165">
        <f>IF($N$307="základní",$J$307,0)</f>
        <v>0</v>
      </c>
      <c r="BF307" s="165">
        <f>IF($N$307="snížená",$J$307,0)</f>
        <v>0</v>
      </c>
      <c r="BG307" s="165">
        <f>IF($N$307="zákl. přenesená",$J$307,0)</f>
        <v>0</v>
      </c>
      <c r="BH307" s="165">
        <f>IF($N$307="sníž. přenesená",$J$307,0)</f>
        <v>0</v>
      </c>
      <c r="BI307" s="165">
        <f>IF($N$307="nulová",$J$307,0)</f>
        <v>0</v>
      </c>
      <c r="BJ307" s="86" t="s">
        <v>20</v>
      </c>
      <c r="BK307" s="165">
        <f>ROUND($I$307*$H$307,2)</f>
        <v>0</v>
      </c>
      <c r="BL307" s="86" t="s">
        <v>130</v>
      </c>
      <c r="BM307" s="86" t="s">
        <v>400</v>
      </c>
    </row>
    <row r="308" spans="2:47" s="6" customFormat="1" ht="14.25" customHeight="1">
      <c r="B308" s="82"/>
      <c r="C308" s="83"/>
      <c r="D308" s="166" t="s">
        <v>132</v>
      </c>
      <c r="E308" s="83"/>
      <c r="F308" s="167" t="s">
        <v>399</v>
      </c>
      <c r="G308" s="83"/>
      <c r="H308" s="83"/>
      <c r="J308" s="83"/>
      <c r="K308" s="83"/>
      <c r="L308" s="128"/>
      <c r="M308" s="168"/>
      <c r="N308" s="83"/>
      <c r="O308" s="83"/>
      <c r="P308" s="83"/>
      <c r="Q308" s="83"/>
      <c r="R308" s="83"/>
      <c r="S308" s="83"/>
      <c r="T308" s="169"/>
      <c r="AT308" s="6" t="s">
        <v>132</v>
      </c>
      <c r="AU308" s="6" t="s">
        <v>80</v>
      </c>
    </row>
    <row r="309" spans="2:47" s="6" customFormat="1" ht="28.5" customHeight="1">
      <c r="B309" s="82"/>
      <c r="C309" s="83"/>
      <c r="D309" s="170" t="s">
        <v>134</v>
      </c>
      <c r="E309" s="83"/>
      <c r="F309" s="171" t="s">
        <v>135</v>
      </c>
      <c r="G309" s="83"/>
      <c r="H309" s="83"/>
      <c r="J309" s="83"/>
      <c r="K309" s="83"/>
      <c r="L309" s="128"/>
      <c r="M309" s="168"/>
      <c r="N309" s="83"/>
      <c r="O309" s="83"/>
      <c r="P309" s="83"/>
      <c r="Q309" s="83"/>
      <c r="R309" s="83"/>
      <c r="S309" s="83"/>
      <c r="T309" s="169"/>
      <c r="AT309" s="6" t="s">
        <v>134</v>
      </c>
      <c r="AU309" s="6" t="s">
        <v>80</v>
      </c>
    </row>
    <row r="310" spans="2:65" s="6" customFormat="1" ht="13.5" customHeight="1">
      <c r="B310" s="82"/>
      <c r="C310" s="154" t="s">
        <v>401</v>
      </c>
      <c r="D310" s="154" t="s">
        <v>125</v>
      </c>
      <c r="E310" s="155" t="s">
        <v>402</v>
      </c>
      <c r="F310" s="156" t="s">
        <v>403</v>
      </c>
      <c r="G310" s="157" t="s">
        <v>128</v>
      </c>
      <c r="H310" s="158">
        <v>44.704</v>
      </c>
      <c r="I310" s="159"/>
      <c r="J310" s="160">
        <f>ROUND($I$310*$H$310,2)</f>
        <v>0</v>
      </c>
      <c r="K310" s="156" t="s">
        <v>129</v>
      </c>
      <c r="L310" s="128"/>
      <c r="M310" s="161"/>
      <c r="N310" s="162" t="s">
        <v>43</v>
      </c>
      <c r="O310" s="83"/>
      <c r="P310" s="83"/>
      <c r="Q310" s="163">
        <v>0</v>
      </c>
      <c r="R310" s="163">
        <f>$Q$310*$H$310</f>
        <v>0</v>
      </c>
      <c r="S310" s="163">
        <v>2.4</v>
      </c>
      <c r="T310" s="164">
        <f>$S$310*$H$310</f>
        <v>107.2896</v>
      </c>
      <c r="AR310" s="86" t="s">
        <v>130</v>
      </c>
      <c r="AT310" s="86" t="s">
        <v>125</v>
      </c>
      <c r="AU310" s="86" t="s">
        <v>80</v>
      </c>
      <c r="AY310" s="6" t="s">
        <v>123</v>
      </c>
      <c r="BE310" s="165">
        <f>IF($N$310="základní",$J$310,0)</f>
        <v>0</v>
      </c>
      <c r="BF310" s="165">
        <f>IF($N$310="snížená",$J$310,0)</f>
        <v>0</v>
      </c>
      <c r="BG310" s="165">
        <f>IF($N$310="zákl. přenesená",$J$310,0)</f>
        <v>0</v>
      </c>
      <c r="BH310" s="165">
        <f>IF($N$310="sníž. přenesená",$J$310,0)</f>
        <v>0</v>
      </c>
      <c r="BI310" s="165">
        <f>IF($N$310="nulová",$J$310,0)</f>
        <v>0</v>
      </c>
      <c r="BJ310" s="86" t="s">
        <v>20</v>
      </c>
      <c r="BK310" s="165">
        <f>ROUND($I$310*$H$310,2)</f>
        <v>0</v>
      </c>
      <c r="BL310" s="86" t="s">
        <v>130</v>
      </c>
      <c r="BM310" s="86" t="s">
        <v>404</v>
      </c>
    </row>
    <row r="311" spans="2:47" s="6" customFormat="1" ht="14.25" customHeight="1">
      <c r="B311" s="82"/>
      <c r="C311" s="83"/>
      <c r="D311" s="166" t="s">
        <v>132</v>
      </c>
      <c r="E311" s="83"/>
      <c r="F311" s="167" t="s">
        <v>405</v>
      </c>
      <c r="G311" s="83"/>
      <c r="H311" s="83"/>
      <c r="J311" s="83"/>
      <c r="K311" s="83"/>
      <c r="L311" s="128"/>
      <c r="M311" s="168"/>
      <c r="N311" s="83"/>
      <c r="O311" s="83"/>
      <c r="P311" s="83"/>
      <c r="Q311" s="83"/>
      <c r="R311" s="83"/>
      <c r="S311" s="83"/>
      <c r="T311" s="169"/>
      <c r="AT311" s="6" t="s">
        <v>132</v>
      </c>
      <c r="AU311" s="6" t="s">
        <v>80</v>
      </c>
    </row>
    <row r="312" spans="2:51" s="6" customFormat="1" ht="13.5" customHeight="1">
      <c r="B312" s="172"/>
      <c r="C312" s="173"/>
      <c r="D312" s="170" t="s">
        <v>136</v>
      </c>
      <c r="E312" s="173"/>
      <c r="F312" s="174" t="s">
        <v>406</v>
      </c>
      <c r="G312" s="173"/>
      <c r="H312" s="175">
        <v>44.704</v>
      </c>
      <c r="J312" s="173"/>
      <c r="K312" s="173"/>
      <c r="L312" s="176"/>
      <c r="M312" s="177"/>
      <c r="N312" s="173"/>
      <c r="O312" s="173"/>
      <c r="P312" s="173"/>
      <c r="Q312" s="173"/>
      <c r="R312" s="173"/>
      <c r="S312" s="173"/>
      <c r="T312" s="178"/>
      <c r="AT312" s="179" t="s">
        <v>136</v>
      </c>
      <c r="AU312" s="179" t="s">
        <v>80</v>
      </c>
      <c r="AV312" s="179" t="s">
        <v>80</v>
      </c>
      <c r="AW312" s="179" t="s">
        <v>89</v>
      </c>
      <c r="AX312" s="179" t="s">
        <v>72</v>
      </c>
      <c r="AY312" s="179" t="s">
        <v>123</v>
      </c>
    </row>
    <row r="313" spans="2:51" s="6" customFormat="1" ht="13.5" customHeight="1">
      <c r="B313" s="180"/>
      <c r="C313" s="181"/>
      <c r="D313" s="170" t="s">
        <v>136</v>
      </c>
      <c r="E313" s="181"/>
      <c r="F313" s="182" t="s">
        <v>141</v>
      </c>
      <c r="G313" s="181"/>
      <c r="H313" s="183">
        <v>44.704</v>
      </c>
      <c r="J313" s="181"/>
      <c r="K313" s="181"/>
      <c r="L313" s="184"/>
      <c r="M313" s="185"/>
      <c r="N313" s="181"/>
      <c r="O313" s="181"/>
      <c r="P313" s="181"/>
      <c r="Q313" s="181"/>
      <c r="R313" s="181"/>
      <c r="S313" s="181"/>
      <c r="T313" s="186"/>
      <c r="AT313" s="187" t="s">
        <v>136</v>
      </c>
      <c r="AU313" s="187" t="s">
        <v>80</v>
      </c>
      <c r="AV313" s="187" t="s">
        <v>130</v>
      </c>
      <c r="AW313" s="187" t="s">
        <v>89</v>
      </c>
      <c r="AX313" s="187" t="s">
        <v>20</v>
      </c>
      <c r="AY313" s="187" t="s">
        <v>123</v>
      </c>
    </row>
    <row r="314" spans="2:65" s="6" customFormat="1" ht="13.5" customHeight="1">
      <c r="B314" s="82"/>
      <c r="C314" s="154" t="s">
        <v>407</v>
      </c>
      <c r="D314" s="154" t="s">
        <v>125</v>
      </c>
      <c r="E314" s="155" t="s">
        <v>408</v>
      </c>
      <c r="F314" s="156" t="s">
        <v>409</v>
      </c>
      <c r="G314" s="157" t="s">
        <v>128</v>
      </c>
      <c r="H314" s="158">
        <v>7.076</v>
      </c>
      <c r="I314" s="159"/>
      <c r="J314" s="160">
        <f>ROUND($I$314*$H$314,2)</f>
        <v>0</v>
      </c>
      <c r="K314" s="156" t="s">
        <v>129</v>
      </c>
      <c r="L314" s="128"/>
      <c r="M314" s="161"/>
      <c r="N314" s="162" t="s">
        <v>43</v>
      </c>
      <c r="O314" s="83"/>
      <c r="P314" s="83"/>
      <c r="Q314" s="163">
        <v>0</v>
      </c>
      <c r="R314" s="163">
        <f>$Q$314*$H$314</f>
        <v>0</v>
      </c>
      <c r="S314" s="163">
        <v>2.2</v>
      </c>
      <c r="T314" s="164">
        <f>$S$314*$H$314</f>
        <v>15.5672</v>
      </c>
      <c r="AR314" s="86" t="s">
        <v>130</v>
      </c>
      <c r="AT314" s="86" t="s">
        <v>125</v>
      </c>
      <c r="AU314" s="86" t="s">
        <v>80</v>
      </c>
      <c r="AY314" s="6" t="s">
        <v>123</v>
      </c>
      <c r="BE314" s="165">
        <f>IF($N$314="základní",$J$314,0)</f>
        <v>0</v>
      </c>
      <c r="BF314" s="165">
        <f>IF($N$314="snížená",$J$314,0)</f>
        <v>0</v>
      </c>
      <c r="BG314" s="165">
        <f>IF($N$314="zákl. přenesená",$J$314,0)</f>
        <v>0</v>
      </c>
      <c r="BH314" s="165">
        <f>IF($N$314="sníž. přenesená",$J$314,0)</f>
        <v>0</v>
      </c>
      <c r="BI314" s="165">
        <f>IF($N$314="nulová",$J$314,0)</f>
        <v>0</v>
      </c>
      <c r="BJ314" s="86" t="s">
        <v>20</v>
      </c>
      <c r="BK314" s="165">
        <f>ROUND($I$314*$H$314,2)</f>
        <v>0</v>
      </c>
      <c r="BL314" s="86" t="s">
        <v>130</v>
      </c>
      <c r="BM314" s="86" t="s">
        <v>410</v>
      </c>
    </row>
    <row r="315" spans="2:47" s="6" customFormat="1" ht="24.75" customHeight="1">
      <c r="B315" s="82"/>
      <c r="C315" s="83"/>
      <c r="D315" s="166" t="s">
        <v>132</v>
      </c>
      <c r="E315" s="83"/>
      <c r="F315" s="167" t="s">
        <v>411</v>
      </c>
      <c r="G315" s="83"/>
      <c r="H315" s="83"/>
      <c r="J315" s="83"/>
      <c r="K315" s="83"/>
      <c r="L315" s="128"/>
      <c r="M315" s="168"/>
      <c r="N315" s="83"/>
      <c r="O315" s="83"/>
      <c r="P315" s="83"/>
      <c r="Q315" s="83"/>
      <c r="R315" s="83"/>
      <c r="S315" s="83"/>
      <c r="T315" s="169"/>
      <c r="AT315" s="6" t="s">
        <v>132</v>
      </c>
      <c r="AU315" s="6" t="s">
        <v>80</v>
      </c>
    </row>
    <row r="316" spans="2:51" s="6" customFormat="1" ht="13.5" customHeight="1">
      <c r="B316" s="172"/>
      <c r="C316" s="173"/>
      <c r="D316" s="170" t="s">
        <v>136</v>
      </c>
      <c r="E316" s="173"/>
      <c r="F316" s="174" t="s">
        <v>412</v>
      </c>
      <c r="G316" s="173"/>
      <c r="H316" s="175">
        <v>5.832</v>
      </c>
      <c r="J316" s="173"/>
      <c r="K316" s="173"/>
      <c r="L316" s="176"/>
      <c r="M316" s="177"/>
      <c r="N316" s="173"/>
      <c r="O316" s="173"/>
      <c r="P316" s="173"/>
      <c r="Q316" s="173"/>
      <c r="R316" s="173"/>
      <c r="S316" s="173"/>
      <c r="T316" s="178"/>
      <c r="AT316" s="179" t="s">
        <v>136</v>
      </c>
      <c r="AU316" s="179" t="s">
        <v>80</v>
      </c>
      <c r="AV316" s="179" t="s">
        <v>80</v>
      </c>
      <c r="AW316" s="179" t="s">
        <v>89</v>
      </c>
      <c r="AX316" s="179" t="s">
        <v>72</v>
      </c>
      <c r="AY316" s="179" t="s">
        <v>123</v>
      </c>
    </row>
    <row r="317" spans="2:51" s="6" customFormat="1" ht="13.5" customHeight="1">
      <c r="B317" s="172"/>
      <c r="C317" s="173"/>
      <c r="D317" s="170" t="s">
        <v>136</v>
      </c>
      <c r="E317" s="173"/>
      <c r="F317" s="174" t="s">
        <v>413</v>
      </c>
      <c r="G317" s="173"/>
      <c r="H317" s="175">
        <v>1.244</v>
      </c>
      <c r="J317" s="173"/>
      <c r="K317" s="173"/>
      <c r="L317" s="176"/>
      <c r="M317" s="177"/>
      <c r="N317" s="173"/>
      <c r="O317" s="173"/>
      <c r="P317" s="173"/>
      <c r="Q317" s="173"/>
      <c r="R317" s="173"/>
      <c r="S317" s="173"/>
      <c r="T317" s="178"/>
      <c r="AT317" s="179" t="s">
        <v>136</v>
      </c>
      <c r="AU317" s="179" t="s">
        <v>80</v>
      </c>
      <c r="AV317" s="179" t="s">
        <v>80</v>
      </c>
      <c r="AW317" s="179" t="s">
        <v>89</v>
      </c>
      <c r="AX317" s="179" t="s">
        <v>72</v>
      </c>
      <c r="AY317" s="179" t="s">
        <v>123</v>
      </c>
    </row>
    <row r="318" spans="2:51" s="6" customFormat="1" ht="13.5" customHeight="1">
      <c r="B318" s="180"/>
      <c r="C318" s="181"/>
      <c r="D318" s="170" t="s">
        <v>136</v>
      </c>
      <c r="E318" s="181"/>
      <c r="F318" s="182" t="s">
        <v>141</v>
      </c>
      <c r="G318" s="181"/>
      <c r="H318" s="183">
        <v>7.076</v>
      </c>
      <c r="J318" s="181"/>
      <c r="K318" s="181"/>
      <c r="L318" s="184"/>
      <c r="M318" s="185"/>
      <c r="N318" s="181"/>
      <c r="O318" s="181"/>
      <c r="P318" s="181"/>
      <c r="Q318" s="181"/>
      <c r="R318" s="181"/>
      <c r="S318" s="181"/>
      <c r="T318" s="186"/>
      <c r="AT318" s="187" t="s">
        <v>136</v>
      </c>
      <c r="AU318" s="187" t="s">
        <v>80</v>
      </c>
      <c r="AV318" s="187" t="s">
        <v>130</v>
      </c>
      <c r="AW318" s="187" t="s">
        <v>89</v>
      </c>
      <c r="AX318" s="187" t="s">
        <v>20</v>
      </c>
      <c r="AY318" s="187" t="s">
        <v>123</v>
      </c>
    </row>
    <row r="319" spans="2:65" s="6" customFormat="1" ht="13.5" customHeight="1">
      <c r="B319" s="82"/>
      <c r="C319" s="154" t="s">
        <v>414</v>
      </c>
      <c r="D319" s="154" t="s">
        <v>125</v>
      </c>
      <c r="E319" s="155" t="s">
        <v>415</v>
      </c>
      <c r="F319" s="156" t="s">
        <v>416</v>
      </c>
      <c r="G319" s="157" t="s">
        <v>128</v>
      </c>
      <c r="H319" s="158">
        <v>7.076</v>
      </c>
      <c r="I319" s="159"/>
      <c r="J319" s="160">
        <f>ROUND($I$319*$H$319,2)</f>
        <v>0</v>
      </c>
      <c r="K319" s="156" t="s">
        <v>129</v>
      </c>
      <c r="L319" s="128"/>
      <c r="M319" s="161"/>
      <c r="N319" s="162" t="s">
        <v>43</v>
      </c>
      <c r="O319" s="83"/>
      <c r="P319" s="83"/>
      <c r="Q319" s="163">
        <v>0</v>
      </c>
      <c r="R319" s="163">
        <f>$Q$319*$H$319</f>
        <v>0</v>
      </c>
      <c r="S319" s="163">
        <v>0</v>
      </c>
      <c r="T319" s="164">
        <f>$S$319*$H$319</f>
        <v>0</v>
      </c>
      <c r="AR319" s="86" t="s">
        <v>130</v>
      </c>
      <c r="AT319" s="86" t="s">
        <v>125</v>
      </c>
      <c r="AU319" s="86" t="s">
        <v>80</v>
      </c>
      <c r="AY319" s="6" t="s">
        <v>123</v>
      </c>
      <c r="BE319" s="165">
        <f>IF($N$319="základní",$J$319,0)</f>
        <v>0</v>
      </c>
      <c r="BF319" s="165">
        <f>IF($N$319="snížená",$J$319,0)</f>
        <v>0</v>
      </c>
      <c r="BG319" s="165">
        <f>IF($N$319="zákl. přenesená",$J$319,0)</f>
        <v>0</v>
      </c>
      <c r="BH319" s="165">
        <f>IF($N$319="sníž. přenesená",$J$319,0)</f>
        <v>0</v>
      </c>
      <c r="BI319" s="165">
        <f>IF($N$319="nulová",$J$319,0)</f>
        <v>0</v>
      </c>
      <c r="BJ319" s="86" t="s">
        <v>20</v>
      </c>
      <c r="BK319" s="165">
        <f>ROUND($I$319*$H$319,2)</f>
        <v>0</v>
      </c>
      <c r="BL319" s="86" t="s">
        <v>130</v>
      </c>
      <c r="BM319" s="86" t="s">
        <v>417</v>
      </c>
    </row>
    <row r="320" spans="2:47" s="6" customFormat="1" ht="24.75" customHeight="1">
      <c r="B320" s="82"/>
      <c r="C320" s="83"/>
      <c r="D320" s="166" t="s">
        <v>132</v>
      </c>
      <c r="E320" s="83"/>
      <c r="F320" s="167" t="s">
        <v>418</v>
      </c>
      <c r="G320" s="83"/>
      <c r="H320" s="83"/>
      <c r="J320" s="83"/>
      <c r="K320" s="83"/>
      <c r="L320" s="128"/>
      <c r="M320" s="168"/>
      <c r="N320" s="83"/>
      <c r="O320" s="83"/>
      <c r="P320" s="83"/>
      <c r="Q320" s="83"/>
      <c r="R320" s="83"/>
      <c r="S320" s="83"/>
      <c r="T320" s="169"/>
      <c r="AT320" s="6" t="s">
        <v>132</v>
      </c>
      <c r="AU320" s="6" t="s">
        <v>80</v>
      </c>
    </row>
    <row r="321" spans="2:65" s="6" customFormat="1" ht="13.5" customHeight="1">
      <c r="B321" s="82"/>
      <c r="C321" s="154" t="s">
        <v>419</v>
      </c>
      <c r="D321" s="154" t="s">
        <v>125</v>
      </c>
      <c r="E321" s="155" t="s">
        <v>420</v>
      </c>
      <c r="F321" s="156" t="s">
        <v>421</v>
      </c>
      <c r="G321" s="157" t="s">
        <v>160</v>
      </c>
      <c r="H321" s="158">
        <v>177.953</v>
      </c>
      <c r="I321" s="159"/>
      <c r="J321" s="160">
        <f>ROUND($I$321*$H$321,2)</f>
        <v>0</v>
      </c>
      <c r="K321" s="156" t="s">
        <v>129</v>
      </c>
      <c r="L321" s="128"/>
      <c r="M321" s="161"/>
      <c r="N321" s="162" t="s">
        <v>43</v>
      </c>
      <c r="O321" s="83"/>
      <c r="P321" s="83"/>
      <c r="Q321" s="163">
        <v>0</v>
      </c>
      <c r="R321" s="163">
        <f>$Q$321*$H$321</f>
        <v>0</v>
      </c>
      <c r="S321" s="163">
        <v>0.043</v>
      </c>
      <c r="T321" s="164">
        <f>$S$321*$H$321</f>
        <v>7.651979</v>
      </c>
      <c r="AR321" s="86" t="s">
        <v>130</v>
      </c>
      <c r="AT321" s="86" t="s">
        <v>125</v>
      </c>
      <c r="AU321" s="86" t="s">
        <v>80</v>
      </c>
      <c r="AY321" s="6" t="s">
        <v>123</v>
      </c>
      <c r="BE321" s="165">
        <f>IF($N$321="základní",$J$321,0)</f>
        <v>0</v>
      </c>
      <c r="BF321" s="165">
        <f>IF($N$321="snížená",$J$321,0)</f>
        <v>0</v>
      </c>
      <c r="BG321" s="165">
        <f>IF($N$321="zákl. přenesená",$J$321,0)</f>
        <v>0</v>
      </c>
      <c r="BH321" s="165">
        <f>IF($N$321="sníž. přenesená",$J$321,0)</f>
        <v>0</v>
      </c>
      <c r="BI321" s="165">
        <f>IF($N$321="nulová",$J$321,0)</f>
        <v>0</v>
      </c>
      <c r="BJ321" s="86" t="s">
        <v>20</v>
      </c>
      <c r="BK321" s="165">
        <f>ROUND($I$321*$H$321,2)</f>
        <v>0</v>
      </c>
      <c r="BL321" s="86" t="s">
        <v>130</v>
      </c>
      <c r="BM321" s="86" t="s">
        <v>422</v>
      </c>
    </row>
    <row r="322" spans="2:47" s="6" customFormat="1" ht="14.25" customHeight="1">
      <c r="B322" s="82"/>
      <c r="C322" s="83"/>
      <c r="D322" s="166" t="s">
        <v>132</v>
      </c>
      <c r="E322" s="83"/>
      <c r="F322" s="167" t="s">
        <v>423</v>
      </c>
      <c r="G322" s="83"/>
      <c r="H322" s="83"/>
      <c r="J322" s="83"/>
      <c r="K322" s="83"/>
      <c r="L322" s="128"/>
      <c r="M322" s="168"/>
      <c r="N322" s="83"/>
      <c r="O322" s="83"/>
      <c r="P322" s="83"/>
      <c r="Q322" s="83"/>
      <c r="R322" s="83"/>
      <c r="S322" s="83"/>
      <c r="T322" s="169"/>
      <c r="AT322" s="6" t="s">
        <v>132</v>
      </c>
      <c r="AU322" s="6" t="s">
        <v>80</v>
      </c>
    </row>
    <row r="323" spans="2:47" s="6" customFormat="1" ht="28.5" customHeight="1">
      <c r="B323" s="82"/>
      <c r="C323" s="83"/>
      <c r="D323" s="170" t="s">
        <v>134</v>
      </c>
      <c r="E323" s="83"/>
      <c r="F323" s="171" t="s">
        <v>135</v>
      </c>
      <c r="G323" s="83"/>
      <c r="H323" s="83"/>
      <c r="J323" s="83"/>
      <c r="K323" s="83"/>
      <c r="L323" s="128"/>
      <c r="M323" s="168"/>
      <c r="N323" s="83"/>
      <c r="O323" s="83"/>
      <c r="P323" s="83"/>
      <c r="Q323" s="83"/>
      <c r="R323" s="83"/>
      <c r="S323" s="83"/>
      <c r="T323" s="169"/>
      <c r="AT323" s="6" t="s">
        <v>134</v>
      </c>
      <c r="AU323" s="6" t="s">
        <v>80</v>
      </c>
    </row>
    <row r="324" spans="2:51" s="6" customFormat="1" ht="13.5" customHeight="1">
      <c r="B324" s="172"/>
      <c r="C324" s="173"/>
      <c r="D324" s="170" t="s">
        <v>136</v>
      </c>
      <c r="E324" s="173"/>
      <c r="F324" s="174" t="s">
        <v>424</v>
      </c>
      <c r="G324" s="173"/>
      <c r="H324" s="175">
        <v>77.513</v>
      </c>
      <c r="J324" s="173"/>
      <c r="K324" s="173"/>
      <c r="L324" s="176"/>
      <c r="M324" s="177"/>
      <c r="N324" s="173"/>
      <c r="O324" s="173"/>
      <c r="P324" s="173"/>
      <c r="Q324" s="173"/>
      <c r="R324" s="173"/>
      <c r="S324" s="173"/>
      <c r="T324" s="178"/>
      <c r="AT324" s="179" t="s">
        <v>136</v>
      </c>
      <c r="AU324" s="179" t="s">
        <v>80</v>
      </c>
      <c r="AV324" s="179" t="s">
        <v>80</v>
      </c>
      <c r="AW324" s="179" t="s">
        <v>89</v>
      </c>
      <c r="AX324" s="179" t="s">
        <v>72</v>
      </c>
      <c r="AY324" s="179" t="s">
        <v>123</v>
      </c>
    </row>
    <row r="325" spans="2:51" s="6" customFormat="1" ht="13.5" customHeight="1">
      <c r="B325" s="172"/>
      <c r="C325" s="173"/>
      <c r="D325" s="170" t="s">
        <v>136</v>
      </c>
      <c r="E325" s="173"/>
      <c r="F325" s="174" t="s">
        <v>425</v>
      </c>
      <c r="G325" s="173"/>
      <c r="H325" s="175">
        <v>85.86</v>
      </c>
      <c r="J325" s="173"/>
      <c r="K325" s="173"/>
      <c r="L325" s="176"/>
      <c r="M325" s="177"/>
      <c r="N325" s="173"/>
      <c r="O325" s="173"/>
      <c r="P325" s="173"/>
      <c r="Q325" s="173"/>
      <c r="R325" s="173"/>
      <c r="S325" s="173"/>
      <c r="T325" s="178"/>
      <c r="AT325" s="179" t="s">
        <v>136</v>
      </c>
      <c r="AU325" s="179" t="s">
        <v>80</v>
      </c>
      <c r="AV325" s="179" t="s">
        <v>80</v>
      </c>
      <c r="AW325" s="179" t="s">
        <v>89</v>
      </c>
      <c r="AX325" s="179" t="s">
        <v>72</v>
      </c>
      <c r="AY325" s="179" t="s">
        <v>123</v>
      </c>
    </row>
    <row r="326" spans="2:51" s="6" customFormat="1" ht="13.5" customHeight="1">
      <c r="B326" s="172"/>
      <c r="C326" s="173"/>
      <c r="D326" s="170" t="s">
        <v>136</v>
      </c>
      <c r="E326" s="173"/>
      <c r="F326" s="174" t="s">
        <v>426</v>
      </c>
      <c r="G326" s="173"/>
      <c r="H326" s="175">
        <v>14.58</v>
      </c>
      <c r="J326" s="173"/>
      <c r="K326" s="173"/>
      <c r="L326" s="176"/>
      <c r="M326" s="177"/>
      <c r="N326" s="173"/>
      <c r="O326" s="173"/>
      <c r="P326" s="173"/>
      <c r="Q326" s="173"/>
      <c r="R326" s="173"/>
      <c r="S326" s="173"/>
      <c r="T326" s="178"/>
      <c r="AT326" s="179" t="s">
        <v>136</v>
      </c>
      <c r="AU326" s="179" t="s">
        <v>80</v>
      </c>
      <c r="AV326" s="179" t="s">
        <v>80</v>
      </c>
      <c r="AW326" s="179" t="s">
        <v>89</v>
      </c>
      <c r="AX326" s="179" t="s">
        <v>72</v>
      </c>
      <c r="AY326" s="179" t="s">
        <v>123</v>
      </c>
    </row>
    <row r="327" spans="2:51" s="6" customFormat="1" ht="13.5" customHeight="1">
      <c r="B327" s="180"/>
      <c r="C327" s="181"/>
      <c r="D327" s="170" t="s">
        <v>136</v>
      </c>
      <c r="E327" s="181"/>
      <c r="F327" s="182" t="s">
        <v>141</v>
      </c>
      <c r="G327" s="181"/>
      <c r="H327" s="183">
        <v>177.953</v>
      </c>
      <c r="J327" s="181"/>
      <c r="K327" s="181"/>
      <c r="L327" s="184"/>
      <c r="M327" s="185"/>
      <c r="N327" s="181"/>
      <c r="O327" s="181"/>
      <c r="P327" s="181"/>
      <c r="Q327" s="181"/>
      <c r="R327" s="181"/>
      <c r="S327" s="181"/>
      <c r="T327" s="186"/>
      <c r="AT327" s="187" t="s">
        <v>136</v>
      </c>
      <c r="AU327" s="187" t="s">
        <v>80</v>
      </c>
      <c r="AV327" s="187" t="s">
        <v>130</v>
      </c>
      <c r="AW327" s="187" t="s">
        <v>89</v>
      </c>
      <c r="AX327" s="187" t="s">
        <v>20</v>
      </c>
      <c r="AY327" s="187" t="s">
        <v>123</v>
      </c>
    </row>
    <row r="328" spans="2:65" s="6" customFormat="1" ht="13.5" customHeight="1">
      <c r="B328" s="82"/>
      <c r="C328" s="154" t="s">
        <v>427</v>
      </c>
      <c r="D328" s="154" t="s">
        <v>125</v>
      </c>
      <c r="E328" s="155" t="s">
        <v>428</v>
      </c>
      <c r="F328" s="156" t="s">
        <v>429</v>
      </c>
      <c r="G328" s="157" t="s">
        <v>160</v>
      </c>
      <c r="H328" s="158">
        <v>18.153</v>
      </c>
      <c r="I328" s="159"/>
      <c r="J328" s="160">
        <f>ROUND($I$328*$H$328,2)</f>
        <v>0</v>
      </c>
      <c r="K328" s="156" t="s">
        <v>129</v>
      </c>
      <c r="L328" s="128"/>
      <c r="M328" s="161"/>
      <c r="N328" s="162" t="s">
        <v>43</v>
      </c>
      <c r="O328" s="83"/>
      <c r="P328" s="83"/>
      <c r="Q328" s="163">
        <v>0</v>
      </c>
      <c r="R328" s="163">
        <f>$Q$328*$H$328</f>
        <v>0</v>
      </c>
      <c r="S328" s="163">
        <v>0.062</v>
      </c>
      <c r="T328" s="164">
        <f>$S$328*$H$328</f>
        <v>1.125486</v>
      </c>
      <c r="AR328" s="86" t="s">
        <v>130</v>
      </c>
      <c r="AT328" s="86" t="s">
        <v>125</v>
      </c>
      <c r="AU328" s="86" t="s">
        <v>80</v>
      </c>
      <c r="AY328" s="6" t="s">
        <v>123</v>
      </c>
      <c r="BE328" s="165">
        <f>IF($N$328="základní",$J$328,0)</f>
        <v>0</v>
      </c>
      <c r="BF328" s="165">
        <f>IF($N$328="snížená",$J$328,0)</f>
        <v>0</v>
      </c>
      <c r="BG328" s="165">
        <f>IF($N$328="zákl. přenesená",$J$328,0)</f>
        <v>0</v>
      </c>
      <c r="BH328" s="165">
        <f>IF($N$328="sníž. přenesená",$J$328,0)</f>
        <v>0</v>
      </c>
      <c r="BI328" s="165">
        <f>IF($N$328="nulová",$J$328,0)</f>
        <v>0</v>
      </c>
      <c r="BJ328" s="86" t="s">
        <v>20</v>
      </c>
      <c r="BK328" s="165">
        <f>ROUND($I$328*$H$328,2)</f>
        <v>0</v>
      </c>
      <c r="BL328" s="86" t="s">
        <v>130</v>
      </c>
      <c r="BM328" s="86" t="s">
        <v>430</v>
      </c>
    </row>
    <row r="329" spans="2:47" s="6" customFormat="1" ht="14.25" customHeight="1">
      <c r="B329" s="82"/>
      <c r="C329" s="83"/>
      <c r="D329" s="166" t="s">
        <v>132</v>
      </c>
      <c r="E329" s="83"/>
      <c r="F329" s="167" t="s">
        <v>431</v>
      </c>
      <c r="G329" s="83"/>
      <c r="H329" s="83"/>
      <c r="J329" s="83"/>
      <c r="K329" s="83"/>
      <c r="L329" s="128"/>
      <c r="M329" s="168"/>
      <c r="N329" s="83"/>
      <c r="O329" s="83"/>
      <c r="P329" s="83"/>
      <c r="Q329" s="83"/>
      <c r="R329" s="83"/>
      <c r="S329" s="83"/>
      <c r="T329" s="169"/>
      <c r="AT329" s="6" t="s">
        <v>132</v>
      </c>
      <c r="AU329" s="6" t="s">
        <v>80</v>
      </c>
    </row>
    <row r="330" spans="2:47" s="6" customFormat="1" ht="28.5" customHeight="1">
      <c r="B330" s="82"/>
      <c r="C330" s="83"/>
      <c r="D330" s="170" t="s">
        <v>134</v>
      </c>
      <c r="E330" s="83"/>
      <c r="F330" s="171" t="s">
        <v>135</v>
      </c>
      <c r="G330" s="83"/>
      <c r="H330" s="83"/>
      <c r="J330" s="83"/>
      <c r="K330" s="83"/>
      <c r="L330" s="128"/>
      <c r="M330" s="168"/>
      <c r="N330" s="83"/>
      <c r="O330" s="83"/>
      <c r="P330" s="83"/>
      <c r="Q330" s="83"/>
      <c r="R330" s="83"/>
      <c r="S330" s="83"/>
      <c r="T330" s="169"/>
      <c r="AT330" s="6" t="s">
        <v>134</v>
      </c>
      <c r="AU330" s="6" t="s">
        <v>80</v>
      </c>
    </row>
    <row r="331" spans="2:51" s="6" customFormat="1" ht="13.5" customHeight="1">
      <c r="B331" s="172"/>
      <c r="C331" s="173"/>
      <c r="D331" s="170" t="s">
        <v>136</v>
      </c>
      <c r="E331" s="173"/>
      <c r="F331" s="174" t="s">
        <v>432</v>
      </c>
      <c r="G331" s="173"/>
      <c r="H331" s="175">
        <v>8.613</v>
      </c>
      <c r="J331" s="173"/>
      <c r="K331" s="173"/>
      <c r="L331" s="176"/>
      <c r="M331" s="177"/>
      <c r="N331" s="173"/>
      <c r="O331" s="173"/>
      <c r="P331" s="173"/>
      <c r="Q331" s="173"/>
      <c r="R331" s="173"/>
      <c r="S331" s="173"/>
      <c r="T331" s="178"/>
      <c r="AT331" s="179" t="s">
        <v>136</v>
      </c>
      <c r="AU331" s="179" t="s">
        <v>80</v>
      </c>
      <c r="AV331" s="179" t="s">
        <v>80</v>
      </c>
      <c r="AW331" s="179" t="s">
        <v>89</v>
      </c>
      <c r="AX331" s="179" t="s">
        <v>72</v>
      </c>
      <c r="AY331" s="179" t="s">
        <v>123</v>
      </c>
    </row>
    <row r="332" spans="2:51" s="6" customFormat="1" ht="13.5" customHeight="1">
      <c r="B332" s="172"/>
      <c r="C332" s="173"/>
      <c r="D332" s="170" t="s">
        <v>136</v>
      </c>
      <c r="E332" s="173"/>
      <c r="F332" s="174" t="s">
        <v>433</v>
      </c>
      <c r="G332" s="173"/>
      <c r="H332" s="175">
        <v>9.54</v>
      </c>
      <c r="J332" s="173"/>
      <c r="K332" s="173"/>
      <c r="L332" s="176"/>
      <c r="M332" s="177"/>
      <c r="N332" s="173"/>
      <c r="O332" s="173"/>
      <c r="P332" s="173"/>
      <c r="Q332" s="173"/>
      <c r="R332" s="173"/>
      <c r="S332" s="173"/>
      <c r="T332" s="178"/>
      <c r="AT332" s="179" t="s">
        <v>136</v>
      </c>
      <c r="AU332" s="179" t="s">
        <v>80</v>
      </c>
      <c r="AV332" s="179" t="s">
        <v>80</v>
      </c>
      <c r="AW332" s="179" t="s">
        <v>89</v>
      </c>
      <c r="AX332" s="179" t="s">
        <v>72</v>
      </c>
      <c r="AY332" s="179" t="s">
        <v>123</v>
      </c>
    </row>
    <row r="333" spans="2:51" s="6" customFormat="1" ht="13.5" customHeight="1">
      <c r="B333" s="180"/>
      <c r="C333" s="181"/>
      <c r="D333" s="170" t="s">
        <v>136</v>
      </c>
      <c r="E333" s="181"/>
      <c r="F333" s="182" t="s">
        <v>141</v>
      </c>
      <c r="G333" s="181"/>
      <c r="H333" s="183">
        <v>18.153</v>
      </c>
      <c r="J333" s="181"/>
      <c r="K333" s="181"/>
      <c r="L333" s="184"/>
      <c r="M333" s="185"/>
      <c r="N333" s="181"/>
      <c r="O333" s="181"/>
      <c r="P333" s="181"/>
      <c r="Q333" s="181"/>
      <c r="R333" s="181"/>
      <c r="S333" s="181"/>
      <c r="T333" s="186"/>
      <c r="AT333" s="187" t="s">
        <v>136</v>
      </c>
      <c r="AU333" s="187" t="s">
        <v>80</v>
      </c>
      <c r="AV333" s="187" t="s">
        <v>130</v>
      </c>
      <c r="AW333" s="187" t="s">
        <v>89</v>
      </c>
      <c r="AX333" s="187" t="s">
        <v>20</v>
      </c>
      <c r="AY333" s="187" t="s">
        <v>123</v>
      </c>
    </row>
    <row r="334" spans="2:65" s="6" customFormat="1" ht="13.5" customHeight="1">
      <c r="B334" s="82"/>
      <c r="C334" s="154" t="s">
        <v>434</v>
      </c>
      <c r="D334" s="154" t="s">
        <v>125</v>
      </c>
      <c r="E334" s="155" t="s">
        <v>435</v>
      </c>
      <c r="F334" s="156" t="s">
        <v>436</v>
      </c>
      <c r="G334" s="157" t="s">
        <v>160</v>
      </c>
      <c r="H334" s="158">
        <v>55.075</v>
      </c>
      <c r="I334" s="159"/>
      <c r="J334" s="160">
        <f>ROUND($I$334*$H$334,2)</f>
        <v>0</v>
      </c>
      <c r="K334" s="156" t="s">
        <v>129</v>
      </c>
      <c r="L334" s="128"/>
      <c r="M334" s="161"/>
      <c r="N334" s="162" t="s">
        <v>43</v>
      </c>
      <c r="O334" s="83"/>
      <c r="P334" s="83"/>
      <c r="Q334" s="163">
        <v>0</v>
      </c>
      <c r="R334" s="163">
        <f>$Q$334*$H$334</f>
        <v>0</v>
      </c>
      <c r="S334" s="163">
        <v>0</v>
      </c>
      <c r="T334" s="164">
        <f>$S$334*$H$334</f>
        <v>0</v>
      </c>
      <c r="AR334" s="86" t="s">
        <v>130</v>
      </c>
      <c r="AT334" s="86" t="s">
        <v>125</v>
      </c>
      <c r="AU334" s="86" t="s">
        <v>80</v>
      </c>
      <c r="AY334" s="6" t="s">
        <v>123</v>
      </c>
      <c r="BE334" s="165">
        <f>IF($N$334="základní",$J$334,0)</f>
        <v>0</v>
      </c>
      <c r="BF334" s="165">
        <f>IF($N$334="snížená",$J$334,0)</f>
        <v>0</v>
      </c>
      <c r="BG334" s="165">
        <f>IF($N$334="zákl. přenesená",$J$334,0)</f>
        <v>0</v>
      </c>
      <c r="BH334" s="165">
        <f>IF($N$334="sníž. přenesená",$J$334,0)</f>
        <v>0</v>
      </c>
      <c r="BI334" s="165">
        <f>IF($N$334="nulová",$J$334,0)</f>
        <v>0</v>
      </c>
      <c r="BJ334" s="86" t="s">
        <v>20</v>
      </c>
      <c r="BK334" s="165">
        <f>ROUND($I$334*$H$334,2)</f>
        <v>0</v>
      </c>
      <c r="BL334" s="86" t="s">
        <v>130</v>
      </c>
      <c r="BM334" s="86" t="s">
        <v>437</v>
      </c>
    </row>
    <row r="335" spans="2:47" s="6" customFormat="1" ht="36" customHeight="1">
      <c r="B335" s="82"/>
      <c r="C335" s="83"/>
      <c r="D335" s="166" t="s">
        <v>132</v>
      </c>
      <c r="E335" s="83"/>
      <c r="F335" s="167" t="s">
        <v>438</v>
      </c>
      <c r="G335" s="83"/>
      <c r="H335" s="83"/>
      <c r="J335" s="83"/>
      <c r="K335" s="83"/>
      <c r="L335" s="128"/>
      <c r="M335" s="168"/>
      <c r="N335" s="83"/>
      <c r="O335" s="83"/>
      <c r="P335" s="83"/>
      <c r="Q335" s="83"/>
      <c r="R335" s="83"/>
      <c r="S335" s="83"/>
      <c r="T335" s="169"/>
      <c r="AT335" s="6" t="s">
        <v>132</v>
      </c>
      <c r="AU335" s="6" t="s">
        <v>80</v>
      </c>
    </row>
    <row r="336" spans="2:47" s="6" customFormat="1" ht="28.5" customHeight="1">
      <c r="B336" s="82"/>
      <c r="C336" s="83"/>
      <c r="D336" s="170" t="s">
        <v>134</v>
      </c>
      <c r="E336" s="83"/>
      <c r="F336" s="171" t="s">
        <v>135</v>
      </c>
      <c r="G336" s="83"/>
      <c r="H336" s="83"/>
      <c r="J336" s="83"/>
      <c r="K336" s="83"/>
      <c r="L336" s="128"/>
      <c r="M336" s="168"/>
      <c r="N336" s="83"/>
      <c r="O336" s="83"/>
      <c r="P336" s="83"/>
      <c r="Q336" s="83"/>
      <c r="R336" s="83"/>
      <c r="S336" s="83"/>
      <c r="T336" s="169"/>
      <c r="AT336" s="6" t="s">
        <v>134</v>
      </c>
      <c r="AU336" s="6" t="s">
        <v>80</v>
      </c>
    </row>
    <row r="337" spans="2:51" s="6" customFormat="1" ht="13.5" customHeight="1">
      <c r="B337" s="172"/>
      <c r="C337" s="173"/>
      <c r="D337" s="170" t="s">
        <v>136</v>
      </c>
      <c r="E337" s="173"/>
      <c r="F337" s="174" t="s">
        <v>369</v>
      </c>
      <c r="G337" s="173"/>
      <c r="H337" s="175">
        <v>35.2</v>
      </c>
      <c r="J337" s="173"/>
      <c r="K337" s="173"/>
      <c r="L337" s="176"/>
      <c r="M337" s="177"/>
      <c r="N337" s="173"/>
      <c r="O337" s="173"/>
      <c r="P337" s="173"/>
      <c r="Q337" s="173"/>
      <c r="R337" s="173"/>
      <c r="S337" s="173"/>
      <c r="T337" s="178"/>
      <c r="AT337" s="179" t="s">
        <v>136</v>
      </c>
      <c r="AU337" s="179" t="s">
        <v>80</v>
      </c>
      <c r="AV337" s="179" t="s">
        <v>80</v>
      </c>
      <c r="AW337" s="179" t="s">
        <v>89</v>
      </c>
      <c r="AX337" s="179" t="s">
        <v>72</v>
      </c>
      <c r="AY337" s="179" t="s">
        <v>123</v>
      </c>
    </row>
    <row r="338" spans="2:51" s="6" customFormat="1" ht="13.5" customHeight="1">
      <c r="B338" s="172"/>
      <c r="C338" s="173"/>
      <c r="D338" s="170" t="s">
        <v>136</v>
      </c>
      <c r="E338" s="173"/>
      <c r="F338" s="174" t="s">
        <v>370</v>
      </c>
      <c r="G338" s="173"/>
      <c r="H338" s="175">
        <v>19.875</v>
      </c>
      <c r="J338" s="173"/>
      <c r="K338" s="173"/>
      <c r="L338" s="176"/>
      <c r="M338" s="177"/>
      <c r="N338" s="173"/>
      <c r="O338" s="173"/>
      <c r="P338" s="173"/>
      <c r="Q338" s="173"/>
      <c r="R338" s="173"/>
      <c r="S338" s="173"/>
      <c r="T338" s="178"/>
      <c r="AT338" s="179" t="s">
        <v>136</v>
      </c>
      <c r="AU338" s="179" t="s">
        <v>80</v>
      </c>
      <c r="AV338" s="179" t="s">
        <v>80</v>
      </c>
      <c r="AW338" s="179" t="s">
        <v>89</v>
      </c>
      <c r="AX338" s="179" t="s">
        <v>72</v>
      </c>
      <c r="AY338" s="179" t="s">
        <v>123</v>
      </c>
    </row>
    <row r="339" spans="2:51" s="6" customFormat="1" ht="13.5" customHeight="1">
      <c r="B339" s="180"/>
      <c r="C339" s="181"/>
      <c r="D339" s="170" t="s">
        <v>136</v>
      </c>
      <c r="E339" s="181"/>
      <c r="F339" s="182" t="s">
        <v>141</v>
      </c>
      <c r="G339" s="181"/>
      <c r="H339" s="183">
        <v>55.075</v>
      </c>
      <c r="J339" s="181"/>
      <c r="K339" s="181"/>
      <c r="L339" s="184"/>
      <c r="M339" s="185"/>
      <c r="N339" s="181"/>
      <c r="O339" s="181"/>
      <c r="P339" s="181"/>
      <c r="Q339" s="181"/>
      <c r="R339" s="181"/>
      <c r="S339" s="181"/>
      <c r="T339" s="186"/>
      <c r="AT339" s="187" t="s">
        <v>136</v>
      </c>
      <c r="AU339" s="187" t="s">
        <v>80</v>
      </c>
      <c r="AV339" s="187" t="s">
        <v>130</v>
      </c>
      <c r="AW339" s="187" t="s">
        <v>89</v>
      </c>
      <c r="AX339" s="187" t="s">
        <v>20</v>
      </c>
      <c r="AY339" s="187" t="s">
        <v>123</v>
      </c>
    </row>
    <row r="340" spans="2:65" s="6" customFormat="1" ht="13.5" customHeight="1">
      <c r="B340" s="82"/>
      <c r="C340" s="154" t="s">
        <v>439</v>
      </c>
      <c r="D340" s="154" t="s">
        <v>125</v>
      </c>
      <c r="E340" s="155" t="s">
        <v>440</v>
      </c>
      <c r="F340" s="156" t="s">
        <v>441</v>
      </c>
      <c r="G340" s="157" t="s">
        <v>160</v>
      </c>
      <c r="H340" s="158">
        <v>55.075</v>
      </c>
      <c r="I340" s="159"/>
      <c r="J340" s="160">
        <f>ROUND($I$340*$H$340,2)</f>
        <v>0</v>
      </c>
      <c r="K340" s="156" t="s">
        <v>129</v>
      </c>
      <c r="L340" s="128"/>
      <c r="M340" s="161"/>
      <c r="N340" s="162" t="s">
        <v>43</v>
      </c>
      <c r="O340" s="83"/>
      <c r="P340" s="83"/>
      <c r="Q340" s="163">
        <v>0</v>
      </c>
      <c r="R340" s="163">
        <f>$Q$340*$H$340</f>
        <v>0</v>
      </c>
      <c r="S340" s="163">
        <v>0</v>
      </c>
      <c r="T340" s="164">
        <f>$S$340*$H$340</f>
        <v>0</v>
      </c>
      <c r="AR340" s="86" t="s">
        <v>130</v>
      </c>
      <c r="AT340" s="86" t="s">
        <v>125</v>
      </c>
      <c r="AU340" s="86" t="s">
        <v>80</v>
      </c>
      <c r="AY340" s="6" t="s">
        <v>123</v>
      </c>
      <c r="BE340" s="165">
        <f>IF($N$340="základní",$J$340,0)</f>
        <v>0</v>
      </c>
      <c r="BF340" s="165">
        <f>IF($N$340="snížená",$J$340,0)</f>
        <v>0</v>
      </c>
      <c r="BG340" s="165">
        <f>IF($N$340="zákl. přenesená",$J$340,0)</f>
        <v>0</v>
      </c>
      <c r="BH340" s="165">
        <f>IF($N$340="sníž. přenesená",$J$340,0)</f>
        <v>0</v>
      </c>
      <c r="BI340" s="165">
        <f>IF($N$340="nulová",$J$340,0)</f>
        <v>0</v>
      </c>
      <c r="BJ340" s="86" t="s">
        <v>20</v>
      </c>
      <c r="BK340" s="165">
        <f>ROUND($I$340*$H$340,2)</f>
        <v>0</v>
      </c>
      <c r="BL340" s="86" t="s">
        <v>130</v>
      </c>
      <c r="BM340" s="86" t="s">
        <v>442</v>
      </c>
    </row>
    <row r="341" spans="2:47" s="6" customFormat="1" ht="24.75" customHeight="1">
      <c r="B341" s="82"/>
      <c r="C341" s="83"/>
      <c r="D341" s="166" t="s">
        <v>132</v>
      </c>
      <c r="E341" s="83"/>
      <c r="F341" s="167" t="s">
        <v>443</v>
      </c>
      <c r="G341" s="83"/>
      <c r="H341" s="83"/>
      <c r="J341" s="83"/>
      <c r="K341" s="83"/>
      <c r="L341" s="128"/>
      <c r="M341" s="168"/>
      <c r="N341" s="83"/>
      <c r="O341" s="83"/>
      <c r="P341" s="83"/>
      <c r="Q341" s="83"/>
      <c r="R341" s="83"/>
      <c r="S341" s="83"/>
      <c r="T341" s="169"/>
      <c r="AT341" s="6" t="s">
        <v>132</v>
      </c>
      <c r="AU341" s="6" t="s">
        <v>80</v>
      </c>
    </row>
    <row r="342" spans="2:47" s="6" customFormat="1" ht="28.5" customHeight="1">
      <c r="B342" s="82"/>
      <c r="C342" s="83"/>
      <c r="D342" s="170" t="s">
        <v>134</v>
      </c>
      <c r="E342" s="83"/>
      <c r="F342" s="171" t="s">
        <v>135</v>
      </c>
      <c r="G342" s="83"/>
      <c r="H342" s="83"/>
      <c r="J342" s="83"/>
      <c r="K342" s="83"/>
      <c r="L342" s="128"/>
      <c r="M342" s="168"/>
      <c r="N342" s="83"/>
      <c r="O342" s="83"/>
      <c r="P342" s="83"/>
      <c r="Q342" s="83"/>
      <c r="R342" s="83"/>
      <c r="S342" s="83"/>
      <c r="T342" s="169"/>
      <c r="AT342" s="6" t="s">
        <v>134</v>
      </c>
      <c r="AU342" s="6" t="s">
        <v>80</v>
      </c>
    </row>
    <row r="343" spans="2:63" s="141" customFormat="1" ht="30" customHeight="1">
      <c r="B343" s="142"/>
      <c r="C343" s="143"/>
      <c r="D343" s="143" t="s">
        <v>71</v>
      </c>
      <c r="E343" s="152" t="s">
        <v>444</v>
      </c>
      <c r="F343" s="152" t="s">
        <v>445</v>
      </c>
      <c r="G343" s="143"/>
      <c r="H343" s="143"/>
      <c r="J343" s="153">
        <f>$BK$343</f>
        <v>0</v>
      </c>
      <c r="K343" s="143"/>
      <c r="L343" s="146"/>
      <c r="M343" s="147"/>
      <c r="N343" s="143"/>
      <c r="O343" s="143"/>
      <c r="P343" s="148">
        <f>SUM($P$344:$P$356)</f>
        <v>0</v>
      </c>
      <c r="Q343" s="143"/>
      <c r="R343" s="148">
        <f>SUM($R$344:$R$356)</f>
        <v>0</v>
      </c>
      <c r="S343" s="143"/>
      <c r="T343" s="149">
        <f>SUM($T$344:$T$356)</f>
        <v>0</v>
      </c>
      <c r="AR343" s="150" t="s">
        <v>20</v>
      </c>
      <c r="AT343" s="150" t="s">
        <v>71</v>
      </c>
      <c r="AU343" s="150" t="s">
        <v>20</v>
      </c>
      <c r="AY343" s="150" t="s">
        <v>123</v>
      </c>
      <c r="BK343" s="151">
        <f>SUM($BK$344:$BK$356)</f>
        <v>0</v>
      </c>
    </row>
    <row r="344" spans="2:65" s="6" customFormat="1" ht="13.5" customHeight="1">
      <c r="B344" s="82"/>
      <c r="C344" s="154" t="s">
        <v>446</v>
      </c>
      <c r="D344" s="154" t="s">
        <v>125</v>
      </c>
      <c r="E344" s="155" t="s">
        <v>447</v>
      </c>
      <c r="F344" s="156" t="s">
        <v>448</v>
      </c>
      <c r="G344" s="157" t="s">
        <v>449</v>
      </c>
      <c r="H344" s="158">
        <v>165.522</v>
      </c>
      <c r="I344" s="159"/>
      <c r="J344" s="160">
        <f>ROUND($I$344*$H$344,2)</f>
        <v>0</v>
      </c>
      <c r="K344" s="156" t="s">
        <v>129</v>
      </c>
      <c r="L344" s="128"/>
      <c r="M344" s="161"/>
      <c r="N344" s="162" t="s">
        <v>43</v>
      </c>
      <c r="O344" s="83"/>
      <c r="P344" s="83"/>
      <c r="Q344" s="163">
        <v>0</v>
      </c>
      <c r="R344" s="163">
        <f>$Q$344*$H$344</f>
        <v>0</v>
      </c>
      <c r="S344" s="163">
        <v>0</v>
      </c>
      <c r="T344" s="164">
        <f>$S$344*$H$344</f>
        <v>0</v>
      </c>
      <c r="AR344" s="86" t="s">
        <v>130</v>
      </c>
      <c r="AT344" s="86" t="s">
        <v>125</v>
      </c>
      <c r="AU344" s="86" t="s">
        <v>80</v>
      </c>
      <c r="AY344" s="6" t="s">
        <v>123</v>
      </c>
      <c r="BE344" s="165">
        <f>IF($N$344="základní",$J$344,0)</f>
        <v>0</v>
      </c>
      <c r="BF344" s="165">
        <f>IF($N$344="snížená",$J$344,0)</f>
        <v>0</v>
      </c>
      <c r="BG344" s="165">
        <f>IF($N$344="zákl. přenesená",$J$344,0)</f>
        <v>0</v>
      </c>
      <c r="BH344" s="165">
        <f>IF($N$344="sníž. přenesená",$J$344,0)</f>
        <v>0</v>
      </c>
      <c r="BI344" s="165">
        <f>IF($N$344="nulová",$J$344,0)</f>
        <v>0</v>
      </c>
      <c r="BJ344" s="86" t="s">
        <v>20</v>
      </c>
      <c r="BK344" s="165">
        <f>ROUND($I$344*$H$344,2)</f>
        <v>0</v>
      </c>
      <c r="BL344" s="86" t="s">
        <v>130</v>
      </c>
      <c r="BM344" s="86" t="s">
        <v>450</v>
      </c>
    </row>
    <row r="345" spans="2:47" s="6" customFormat="1" ht="24.75" customHeight="1">
      <c r="B345" s="82"/>
      <c r="C345" s="83"/>
      <c r="D345" s="166" t="s">
        <v>132</v>
      </c>
      <c r="E345" s="83"/>
      <c r="F345" s="167" t="s">
        <v>451</v>
      </c>
      <c r="G345" s="83"/>
      <c r="H345" s="83"/>
      <c r="J345" s="83"/>
      <c r="K345" s="83"/>
      <c r="L345" s="128"/>
      <c r="M345" s="168"/>
      <c r="N345" s="83"/>
      <c r="O345" s="83"/>
      <c r="P345" s="83"/>
      <c r="Q345" s="83"/>
      <c r="R345" s="83"/>
      <c r="S345" s="83"/>
      <c r="T345" s="169"/>
      <c r="AT345" s="6" t="s">
        <v>132</v>
      </c>
      <c r="AU345" s="6" t="s">
        <v>80</v>
      </c>
    </row>
    <row r="346" spans="2:47" s="6" customFormat="1" ht="28.5" customHeight="1">
      <c r="B346" s="82"/>
      <c r="C346" s="83"/>
      <c r="D346" s="170" t="s">
        <v>134</v>
      </c>
      <c r="E346" s="83"/>
      <c r="F346" s="171" t="s">
        <v>135</v>
      </c>
      <c r="G346" s="83"/>
      <c r="H346" s="83"/>
      <c r="J346" s="83"/>
      <c r="K346" s="83"/>
      <c r="L346" s="128"/>
      <c r="M346" s="168"/>
      <c r="N346" s="83"/>
      <c r="O346" s="83"/>
      <c r="P346" s="83"/>
      <c r="Q346" s="83"/>
      <c r="R346" s="83"/>
      <c r="S346" s="83"/>
      <c r="T346" s="169"/>
      <c r="AT346" s="6" t="s">
        <v>134</v>
      </c>
      <c r="AU346" s="6" t="s">
        <v>80</v>
      </c>
    </row>
    <row r="347" spans="2:65" s="6" customFormat="1" ht="13.5" customHeight="1">
      <c r="B347" s="82"/>
      <c r="C347" s="154" t="s">
        <v>452</v>
      </c>
      <c r="D347" s="154" t="s">
        <v>125</v>
      </c>
      <c r="E347" s="155" t="s">
        <v>453</v>
      </c>
      <c r="F347" s="156" t="s">
        <v>454</v>
      </c>
      <c r="G347" s="157" t="s">
        <v>449</v>
      </c>
      <c r="H347" s="158">
        <v>165.522</v>
      </c>
      <c r="I347" s="159"/>
      <c r="J347" s="160">
        <f>ROUND($I$347*$H$347,2)</f>
        <v>0</v>
      </c>
      <c r="K347" s="156" t="s">
        <v>129</v>
      </c>
      <c r="L347" s="128"/>
      <c r="M347" s="161"/>
      <c r="N347" s="162" t="s">
        <v>43</v>
      </c>
      <c r="O347" s="83"/>
      <c r="P347" s="83"/>
      <c r="Q347" s="163">
        <v>0</v>
      </c>
      <c r="R347" s="163">
        <f>$Q$347*$H$347</f>
        <v>0</v>
      </c>
      <c r="S347" s="163">
        <v>0</v>
      </c>
      <c r="T347" s="164">
        <f>$S$347*$H$347</f>
        <v>0</v>
      </c>
      <c r="AR347" s="86" t="s">
        <v>130</v>
      </c>
      <c r="AT347" s="86" t="s">
        <v>125</v>
      </c>
      <c r="AU347" s="86" t="s">
        <v>80</v>
      </c>
      <c r="AY347" s="6" t="s">
        <v>123</v>
      </c>
      <c r="BE347" s="165">
        <f>IF($N$347="základní",$J$347,0)</f>
        <v>0</v>
      </c>
      <c r="BF347" s="165">
        <f>IF($N$347="snížená",$J$347,0)</f>
        <v>0</v>
      </c>
      <c r="BG347" s="165">
        <f>IF($N$347="zákl. přenesená",$J$347,0)</f>
        <v>0</v>
      </c>
      <c r="BH347" s="165">
        <f>IF($N$347="sníž. přenesená",$J$347,0)</f>
        <v>0</v>
      </c>
      <c r="BI347" s="165">
        <f>IF($N$347="nulová",$J$347,0)</f>
        <v>0</v>
      </c>
      <c r="BJ347" s="86" t="s">
        <v>20</v>
      </c>
      <c r="BK347" s="165">
        <f>ROUND($I$347*$H$347,2)</f>
        <v>0</v>
      </c>
      <c r="BL347" s="86" t="s">
        <v>130</v>
      </c>
      <c r="BM347" s="86" t="s">
        <v>455</v>
      </c>
    </row>
    <row r="348" spans="2:47" s="6" customFormat="1" ht="14.25" customHeight="1">
      <c r="B348" s="82"/>
      <c r="C348" s="83"/>
      <c r="D348" s="166" t="s">
        <v>132</v>
      </c>
      <c r="E348" s="83"/>
      <c r="F348" s="167" t="s">
        <v>456</v>
      </c>
      <c r="G348" s="83"/>
      <c r="H348" s="83"/>
      <c r="J348" s="83"/>
      <c r="K348" s="83"/>
      <c r="L348" s="128"/>
      <c r="M348" s="168"/>
      <c r="N348" s="83"/>
      <c r="O348" s="83"/>
      <c r="P348" s="83"/>
      <c r="Q348" s="83"/>
      <c r="R348" s="83"/>
      <c r="S348" s="83"/>
      <c r="T348" s="169"/>
      <c r="AT348" s="6" t="s">
        <v>132</v>
      </c>
      <c r="AU348" s="6" t="s">
        <v>80</v>
      </c>
    </row>
    <row r="349" spans="2:47" s="6" customFormat="1" ht="28.5" customHeight="1">
      <c r="B349" s="82"/>
      <c r="C349" s="83"/>
      <c r="D349" s="170" t="s">
        <v>134</v>
      </c>
      <c r="E349" s="83"/>
      <c r="F349" s="171" t="s">
        <v>135</v>
      </c>
      <c r="G349" s="83"/>
      <c r="H349" s="83"/>
      <c r="J349" s="83"/>
      <c r="K349" s="83"/>
      <c r="L349" s="128"/>
      <c r="M349" s="168"/>
      <c r="N349" s="83"/>
      <c r="O349" s="83"/>
      <c r="P349" s="83"/>
      <c r="Q349" s="83"/>
      <c r="R349" s="83"/>
      <c r="S349" s="83"/>
      <c r="T349" s="169"/>
      <c r="AT349" s="6" t="s">
        <v>134</v>
      </c>
      <c r="AU349" s="6" t="s">
        <v>80</v>
      </c>
    </row>
    <row r="350" spans="2:65" s="6" customFormat="1" ht="13.5" customHeight="1">
      <c r="B350" s="82"/>
      <c r="C350" s="154" t="s">
        <v>457</v>
      </c>
      <c r="D350" s="154" t="s">
        <v>125</v>
      </c>
      <c r="E350" s="155" t="s">
        <v>458</v>
      </c>
      <c r="F350" s="156" t="s">
        <v>459</v>
      </c>
      <c r="G350" s="157" t="s">
        <v>449</v>
      </c>
      <c r="H350" s="158">
        <v>2482.83</v>
      </c>
      <c r="I350" s="159"/>
      <c r="J350" s="160">
        <f>ROUND($I$350*$H$350,2)</f>
        <v>0</v>
      </c>
      <c r="K350" s="156" t="s">
        <v>129</v>
      </c>
      <c r="L350" s="128"/>
      <c r="M350" s="161"/>
      <c r="N350" s="162" t="s">
        <v>43</v>
      </c>
      <c r="O350" s="83"/>
      <c r="P350" s="83"/>
      <c r="Q350" s="163">
        <v>0</v>
      </c>
      <c r="R350" s="163">
        <f>$Q$350*$H$350</f>
        <v>0</v>
      </c>
      <c r="S350" s="163">
        <v>0</v>
      </c>
      <c r="T350" s="164">
        <f>$S$350*$H$350</f>
        <v>0</v>
      </c>
      <c r="AR350" s="86" t="s">
        <v>130</v>
      </c>
      <c r="AT350" s="86" t="s">
        <v>125</v>
      </c>
      <c r="AU350" s="86" t="s">
        <v>80</v>
      </c>
      <c r="AY350" s="6" t="s">
        <v>123</v>
      </c>
      <c r="BE350" s="165">
        <f>IF($N$350="základní",$J$350,0)</f>
        <v>0</v>
      </c>
      <c r="BF350" s="165">
        <f>IF($N$350="snížená",$J$350,0)</f>
        <v>0</v>
      </c>
      <c r="BG350" s="165">
        <f>IF($N$350="zákl. přenesená",$J$350,0)</f>
        <v>0</v>
      </c>
      <c r="BH350" s="165">
        <f>IF($N$350="sníž. přenesená",$J$350,0)</f>
        <v>0</v>
      </c>
      <c r="BI350" s="165">
        <f>IF($N$350="nulová",$J$350,0)</f>
        <v>0</v>
      </c>
      <c r="BJ350" s="86" t="s">
        <v>20</v>
      </c>
      <c r="BK350" s="165">
        <f>ROUND($I$350*$H$350,2)</f>
        <v>0</v>
      </c>
      <c r="BL350" s="86" t="s">
        <v>130</v>
      </c>
      <c r="BM350" s="86" t="s">
        <v>460</v>
      </c>
    </row>
    <row r="351" spans="2:47" s="6" customFormat="1" ht="24.75" customHeight="1">
      <c r="B351" s="82"/>
      <c r="C351" s="83"/>
      <c r="D351" s="166" t="s">
        <v>132</v>
      </c>
      <c r="E351" s="83"/>
      <c r="F351" s="167" t="s">
        <v>461</v>
      </c>
      <c r="G351" s="83"/>
      <c r="H351" s="83"/>
      <c r="J351" s="83"/>
      <c r="K351" s="83"/>
      <c r="L351" s="128"/>
      <c r="M351" s="168"/>
      <c r="N351" s="83"/>
      <c r="O351" s="83"/>
      <c r="P351" s="83"/>
      <c r="Q351" s="83"/>
      <c r="R351" s="83"/>
      <c r="S351" s="83"/>
      <c r="T351" s="169"/>
      <c r="AT351" s="6" t="s">
        <v>132</v>
      </c>
      <c r="AU351" s="6" t="s">
        <v>80</v>
      </c>
    </row>
    <row r="352" spans="2:47" s="6" customFormat="1" ht="28.5" customHeight="1">
      <c r="B352" s="82"/>
      <c r="C352" s="83"/>
      <c r="D352" s="170" t="s">
        <v>134</v>
      </c>
      <c r="E352" s="83"/>
      <c r="F352" s="171" t="s">
        <v>135</v>
      </c>
      <c r="G352" s="83"/>
      <c r="H352" s="83"/>
      <c r="J352" s="83"/>
      <c r="K352" s="83"/>
      <c r="L352" s="128"/>
      <c r="M352" s="168"/>
      <c r="N352" s="83"/>
      <c r="O352" s="83"/>
      <c r="P352" s="83"/>
      <c r="Q352" s="83"/>
      <c r="R352" s="83"/>
      <c r="S352" s="83"/>
      <c r="T352" s="169"/>
      <c r="AT352" s="6" t="s">
        <v>134</v>
      </c>
      <c r="AU352" s="6" t="s">
        <v>80</v>
      </c>
    </row>
    <row r="353" spans="2:51" s="6" customFormat="1" ht="13.5" customHeight="1">
      <c r="B353" s="172"/>
      <c r="C353" s="173"/>
      <c r="D353" s="170" t="s">
        <v>136</v>
      </c>
      <c r="E353" s="173"/>
      <c r="F353" s="174" t="s">
        <v>462</v>
      </c>
      <c r="G353" s="173"/>
      <c r="H353" s="175">
        <v>2482.83</v>
      </c>
      <c r="J353" s="173"/>
      <c r="K353" s="173"/>
      <c r="L353" s="176"/>
      <c r="M353" s="177"/>
      <c r="N353" s="173"/>
      <c r="O353" s="173"/>
      <c r="P353" s="173"/>
      <c r="Q353" s="173"/>
      <c r="R353" s="173"/>
      <c r="S353" s="173"/>
      <c r="T353" s="178"/>
      <c r="AT353" s="179" t="s">
        <v>136</v>
      </c>
      <c r="AU353" s="179" t="s">
        <v>80</v>
      </c>
      <c r="AV353" s="179" t="s">
        <v>80</v>
      </c>
      <c r="AW353" s="179" t="s">
        <v>72</v>
      </c>
      <c r="AX353" s="179" t="s">
        <v>20</v>
      </c>
      <c r="AY353" s="179" t="s">
        <v>123</v>
      </c>
    </row>
    <row r="354" spans="2:65" s="6" customFormat="1" ht="13.5" customHeight="1">
      <c r="B354" s="82"/>
      <c r="C354" s="154" t="s">
        <v>463</v>
      </c>
      <c r="D354" s="154" t="s">
        <v>125</v>
      </c>
      <c r="E354" s="155" t="s">
        <v>464</v>
      </c>
      <c r="F354" s="156" t="s">
        <v>465</v>
      </c>
      <c r="G354" s="157" t="s">
        <v>449</v>
      </c>
      <c r="H354" s="158">
        <v>165.522</v>
      </c>
      <c r="I354" s="159"/>
      <c r="J354" s="160">
        <f>ROUND($I$354*$H$354,2)</f>
        <v>0</v>
      </c>
      <c r="K354" s="156" t="s">
        <v>129</v>
      </c>
      <c r="L354" s="128"/>
      <c r="M354" s="161"/>
      <c r="N354" s="162" t="s">
        <v>43</v>
      </c>
      <c r="O354" s="83"/>
      <c r="P354" s="83"/>
      <c r="Q354" s="163">
        <v>0</v>
      </c>
      <c r="R354" s="163">
        <f>$Q$354*$H$354</f>
        <v>0</v>
      </c>
      <c r="S354" s="163">
        <v>0</v>
      </c>
      <c r="T354" s="164">
        <f>$S$354*$H$354</f>
        <v>0</v>
      </c>
      <c r="AR354" s="86" t="s">
        <v>130</v>
      </c>
      <c r="AT354" s="86" t="s">
        <v>125</v>
      </c>
      <c r="AU354" s="86" t="s">
        <v>80</v>
      </c>
      <c r="AY354" s="6" t="s">
        <v>123</v>
      </c>
      <c r="BE354" s="165">
        <f>IF($N$354="základní",$J$354,0)</f>
        <v>0</v>
      </c>
      <c r="BF354" s="165">
        <f>IF($N$354="snížená",$J$354,0)</f>
        <v>0</v>
      </c>
      <c r="BG354" s="165">
        <f>IF($N$354="zákl. přenesená",$J$354,0)</f>
        <v>0</v>
      </c>
      <c r="BH354" s="165">
        <f>IF($N$354="sníž. přenesená",$J$354,0)</f>
        <v>0</v>
      </c>
      <c r="BI354" s="165">
        <f>IF($N$354="nulová",$J$354,0)</f>
        <v>0</v>
      </c>
      <c r="BJ354" s="86" t="s">
        <v>20</v>
      </c>
      <c r="BK354" s="165">
        <f>ROUND($I$354*$H$354,2)</f>
        <v>0</v>
      </c>
      <c r="BL354" s="86" t="s">
        <v>130</v>
      </c>
      <c r="BM354" s="86" t="s">
        <v>466</v>
      </c>
    </row>
    <row r="355" spans="2:47" s="6" customFormat="1" ht="14.25" customHeight="1">
      <c r="B355" s="82"/>
      <c r="C355" s="83"/>
      <c r="D355" s="166" t="s">
        <v>132</v>
      </c>
      <c r="E355" s="83"/>
      <c r="F355" s="167" t="s">
        <v>467</v>
      </c>
      <c r="G355" s="83"/>
      <c r="H355" s="83"/>
      <c r="J355" s="83"/>
      <c r="K355" s="83"/>
      <c r="L355" s="128"/>
      <c r="M355" s="168"/>
      <c r="N355" s="83"/>
      <c r="O355" s="83"/>
      <c r="P355" s="83"/>
      <c r="Q355" s="83"/>
      <c r="R355" s="83"/>
      <c r="S355" s="83"/>
      <c r="T355" s="169"/>
      <c r="AT355" s="6" t="s">
        <v>132</v>
      </c>
      <c r="AU355" s="6" t="s">
        <v>80</v>
      </c>
    </row>
    <row r="356" spans="2:47" s="6" customFormat="1" ht="28.5" customHeight="1">
      <c r="B356" s="82"/>
      <c r="C356" s="83"/>
      <c r="D356" s="170" t="s">
        <v>134</v>
      </c>
      <c r="E356" s="83"/>
      <c r="F356" s="171" t="s">
        <v>135</v>
      </c>
      <c r="G356" s="83"/>
      <c r="H356" s="83"/>
      <c r="J356" s="83"/>
      <c r="K356" s="83"/>
      <c r="L356" s="128"/>
      <c r="M356" s="168"/>
      <c r="N356" s="83"/>
      <c r="O356" s="83"/>
      <c r="P356" s="83"/>
      <c r="Q356" s="83"/>
      <c r="R356" s="83"/>
      <c r="S356" s="83"/>
      <c r="T356" s="169"/>
      <c r="AT356" s="6" t="s">
        <v>134</v>
      </c>
      <c r="AU356" s="6" t="s">
        <v>80</v>
      </c>
    </row>
    <row r="357" spans="2:63" s="141" customFormat="1" ht="30" customHeight="1">
      <c r="B357" s="142"/>
      <c r="C357" s="143"/>
      <c r="D357" s="143" t="s">
        <v>71</v>
      </c>
      <c r="E357" s="152" t="s">
        <v>468</v>
      </c>
      <c r="F357" s="152" t="s">
        <v>469</v>
      </c>
      <c r="G357" s="143"/>
      <c r="H357" s="143"/>
      <c r="J357" s="153">
        <f>$BK$357</f>
        <v>0</v>
      </c>
      <c r="K357" s="143"/>
      <c r="L357" s="146"/>
      <c r="M357" s="147"/>
      <c r="N357" s="143"/>
      <c r="O357" s="143"/>
      <c r="P357" s="148">
        <f>SUM($P$358:$P$360)</f>
        <v>0</v>
      </c>
      <c r="Q357" s="143"/>
      <c r="R357" s="148">
        <f>SUM($R$358:$R$360)</f>
        <v>0</v>
      </c>
      <c r="S357" s="143"/>
      <c r="T357" s="149">
        <f>SUM($T$358:$T$360)</f>
        <v>0</v>
      </c>
      <c r="AR357" s="150" t="s">
        <v>20</v>
      </c>
      <c r="AT357" s="150" t="s">
        <v>71</v>
      </c>
      <c r="AU357" s="150" t="s">
        <v>20</v>
      </c>
      <c r="AY357" s="150" t="s">
        <v>123</v>
      </c>
      <c r="BK357" s="151">
        <f>SUM($BK$358:$BK$360)</f>
        <v>0</v>
      </c>
    </row>
    <row r="358" spans="2:65" s="6" customFormat="1" ht="13.5" customHeight="1">
      <c r="B358" s="82"/>
      <c r="C358" s="154" t="s">
        <v>470</v>
      </c>
      <c r="D358" s="154" t="s">
        <v>125</v>
      </c>
      <c r="E358" s="155" t="s">
        <v>471</v>
      </c>
      <c r="F358" s="156" t="s">
        <v>472</v>
      </c>
      <c r="G358" s="157" t="s">
        <v>449</v>
      </c>
      <c r="H358" s="158">
        <v>251.791</v>
      </c>
      <c r="I358" s="159"/>
      <c r="J358" s="160">
        <f>ROUND($I$358*$H$358,2)</f>
        <v>0</v>
      </c>
      <c r="K358" s="156" t="s">
        <v>129</v>
      </c>
      <c r="L358" s="128"/>
      <c r="M358" s="161"/>
      <c r="N358" s="162" t="s">
        <v>43</v>
      </c>
      <c r="O358" s="83"/>
      <c r="P358" s="83"/>
      <c r="Q358" s="163">
        <v>0</v>
      </c>
      <c r="R358" s="163">
        <f>$Q$358*$H$358</f>
        <v>0</v>
      </c>
      <c r="S358" s="163">
        <v>0</v>
      </c>
      <c r="T358" s="164">
        <f>$S$358*$H$358</f>
        <v>0</v>
      </c>
      <c r="AR358" s="86" t="s">
        <v>130</v>
      </c>
      <c r="AT358" s="86" t="s">
        <v>125</v>
      </c>
      <c r="AU358" s="86" t="s">
        <v>80</v>
      </c>
      <c r="AY358" s="6" t="s">
        <v>123</v>
      </c>
      <c r="BE358" s="165">
        <f>IF($N$358="základní",$J$358,0)</f>
        <v>0</v>
      </c>
      <c r="BF358" s="165">
        <f>IF($N$358="snížená",$J$358,0)</f>
        <v>0</v>
      </c>
      <c r="BG358" s="165">
        <f>IF($N$358="zákl. přenesená",$J$358,0)</f>
        <v>0</v>
      </c>
      <c r="BH358" s="165">
        <f>IF($N$358="sníž. přenesená",$J$358,0)</f>
        <v>0</v>
      </c>
      <c r="BI358" s="165">
        <f>IF($N$358="nulová",$J$358,0)</f>
        <v>0</v>
      </c>
      <c r="BJ358" s="86" t="s">
        <v>20</v>
      </c>
      <c r="BK358" s="165">
        <f>ROUND($I$358*$H$358,2)</f>
        <v>0</v>
      </c>
      <c r="BL358" s="86" t="s">
        <v>130</v>
      </c>
      <c r="BM358" s="86" t="s">
        <v>473</v>
      </c>
    </row>
    <row r="359" spans="2:47" s="6" customFormat="1" ht="24.75" customHeight="1">
      <c r="B359" s="82"/>
      <c r="C359" s="83"/>
      <c r="D359" s="166" t="s">
        <v>132</v>
      </c>
      <c r="E359" s="83"/>
      <c r="F359" s="167" t="s">
        <v>474</v>
      </c>
      <c r="G359" s="83"/>
      <c r="H359" s="83"/>
      <c r="J359" s="83"/>
      <c r="K359" s="83"/>
      <c r="L359" s="128"/>
      <c r="M359" s="168"/>
      <c r="N359" s="83"/>
      <c r="O359" s="83"/>
      <c r="P359" s="83"/>
      <c r="Q359" s="83"/>
      <c r="R359" s="83"/>
      <c r="S359" s="83"/>
      <c r="T359" s="169"/>
      <c r="AT359" s="6" t="s">
        <v>132</v>
      </c>
      <c r="AU359" s="6" t="s">
        <v>80</v>
      </c>
    </row>
    <row r="360" spans="2:47" s="6" customFormat="1" ht="28.5" customHeight="1">
      <c r="B360" s="82"/>
      <c r="C360" s="83"/>
      <c r="D360" s="170" t="s">
        <v>134</v>
      </c>
      <c r="E360" s="83"/>
      <c r="F360" s="171" t="s">
        <v>135</v>
      </c>
      <c r="G360" s="83"/>
      <c r="H360" s="83"/>
      <c r="J360" s="83"/>
      <c r="K360" s="83"/>
      <c r="L360" s="128"/>
      <c r="M360" s="168"/>
      <c r="N360" s="83"/>
      <c r="O360" s="83"/>
      <c r="P360" s="83"/>
      <c r="Q360" s="83"/>
      <c r="R360" s="83"/>
      <c r="S360" s="83"/>
      <c r="T360" s="169"/>
      <c r="AT360" s="6" t="s">
        <v>134</v>
      </c>
      <c r="AU360" s="6" t="s">
        <v>80</v>
      </c>
    </row>
    <row r="361" spans="2:63" s="141" customFormat="1" ht="38.25" customHeight="1">
      <c r="B361" s="142"/>
      <c r="C361" s="143"/>
      <c r="D361" s="143" t="s">
        <v>71</v>
      </c>
      <c r="E361" s="144" t="s">
        <v>475</v>
      </c>
      <c r="F361" s="144" t="s">
        <v>476</v>
      </c>
      <c r="G361" s="143"/>
      <c r="H361" s="143"/>
      <c r="J361" s="145">
        <f>$BK$361</f>
        <v>0</v>
      </c>
      <c r="K361" s="143"/>
      <c r="L361" s="146"/>
      <c r="M361" s="147"/>
      <c r="N361" s="143"/>
      <c r="O361" s="143"/>
      <c r="P361" s="148">
        <f>$P$362+$P$410+$P$438+$P$459+$P$468+$P$514+$P$554</f>
        <v>0</v>
      </c>
      <c r="Q361" s="143"/>
      <c r="R361" s="148">
        <f>$R$362+$R$410+$R$438+$R$459+$R$468+$R$514+$R$554</f>
        <v>19.03902012</v>
      </c>
      <c r="S361" s="143"/>
      <c r="T361" s="149">
        <f>$T$362+$T$410+$T$438+$T$459+$T$468+$T$514+$T$554</f>
        <v>33.8875104</v>
      </c>
      <c r="AR361" s="150" t="s">
        <v>80</v>
      </c>
      <c r="AT361" s="150" t="s">
        <v>71</v>
      </c>
      <c r="AU361" s="150" t="s">
        <v>72</v>
      </c>
      <c r="AY361" s="150" t="s">
        <v>123</v>
      </c>
      <c r="BK361" s="151">
        <f>$BK$362+$BK$410+$BK$438+$BK$459+$BK$468+$BK$514+$BK$554</f>
        <v>0</v>
      </c>
    </row>
    <row r="362" spans="2:63" s="141" customFormat="1" ht="20.25" customHeight="1">
      <c r="B362" s="142"/>
      <c r="C362" s="143"/>
      <c r="D362" s="143" t="s">
        <v>71</v>
      </c>
      <c r="E362" s="152" t="s">
        <v>477</v>
      </c>
      <c r="F362" s="152" t="s">
        <v>478</v>
      </c>
      <c r="G362" s="143"/>
      <c r="H362" s="143"/>
      <c r="J362" s="153">
        <f>$BK$362</f>
        <v>0</v>
      </c>
      <c r="K362" s="143"/>
      <c r="L362" s="146"/>
      <c r="M362" s="147"/>
      <c r="N362" s="143"/>
      <c r="O362" s="143"/>
      <c r="P362" s="148">
        <f>SUM($P$363:$P$409)</f>
        <v>0</v>
      </c>
      <c r="Q362" s="143"/>
      <c r="R362" s="148">
        <f>SUM($R$363:$R$409)</f>
        <v>13.339806</v>
      </c>
      <c r="S362" s="143"/>
      <c r="T362" s="149">
        <f>SUM($T$363:$T$409)</f>
        <v>11.2772</v>
      </c>
      <c r="AR362" s="150" t="s">
        <v>80</v>
      </c>
      <c r="AT362" s="150" t="s">
        <v>71</v>
      </c>
      <c r="AU362" s="150" t="s">
        <v>20</v>
      </c>
      <c r="AY362" s="150" t="s">
        <v>123</v>
      </c>
      <c r="BK362" s="151">
        <f>SUM($BK$363:$BK$409)</f>
        <v>0</v>
      </c>
    </row>
    <row r="363" spans="2:65" s="6" customFormat="1" ht="13.5" customHeight="1">
      <c r="B363" s="82"/>
      <c r="C363" s="154" t="s">
        <v>479</v>
      </c>
      <c r="D363" s="154" t="s">
        <v>125</v>
      </c>
      <c r="E363" s="155" t="s">
        <v>480</v>
      </c>
      <c r="F363" s="156" t="s">
        <v>481</v>
      </c>
      <c r="G363" s="157" t="s">
        <v>160</v>
      </c>
      <c r="H363" s="158">
        <v>2819.3</v>
      </c>
      <c r="I363" s="159"/>
      <c r="J363" s="160">
        <f>ROUND($I$363*$H$363,2)</f>
        <v>0</v>
      </c>
      <c r="K363" s="156" t="s">
        <v>129</v>
      </c>
      <c r="L363" s="128"/>
      <c r="M363" s="161"/>
      <c r="N363" s="162" t="s">
        <v>43</v>
      </c>
      <c r="O363" s="83"/>
      <c r="P363" s="83"/>
      <c r="Q363" s="163">
        <v>0</v>
      </c>
      <c r="R363" s="163">
        <f>$Q$363*$H$363</f>
        <v>0</v>
      </c>
      <c r="S363" s="163">
        <v>0.004</v>
      </c>
      <c r="T363" s="164">
        <f>$S$363*$H$363</f>
        <v>11.2772</v>
      </c>
      <c r="AR363" s="86" t="s">
        <v>226</v>
      </c>
      <c r="AT363" s="86" t="s">
        <v>125</v>
      </c>
      <c r="AU363" s="86" t="s">
        <v>80</v>
      </c>
      <c r="AY363" s="6" t="s">
        <v>123</v>
      </c>
      <c r="BE363" s="165">
        <f>IF($N$363="základní",$J$363,0)</f>
        <v>0</v>
      </c>
      <c r="BF363" s="165">
        <f>IF($N$363="snížená",$J$363,0)</f>
        <v>0</v>
      </c>
      <c r="BG363" s="165">
        <f>IF($N$363="zákl. přenesená",$J$363,0)</f>
        <v>0</v>
      </c>
      <c r="BH363" s="165">
        <f>IF($N$363="sníž. přenesená",$J$363,0)</f>
        <v>0</v>
      </c>
      <c r="BI363" s="165">
        <f>IF($N$363="nulová",$J$363,0)</f>
        <v>0</v>
      </c>
      <c r="BJ363" s="86" t="s">
        <v>20</v>
      </c>
      <c r="BK363" s="165">
        <f>ROUND($I$363*$H$363,2)</f>
        <v>0</v>
      </c>
      <c r="BL363" s="86" t="s">
        <v>226</v>
      </c>
      <c r="BM363" s="86" t="s">
        <v>482</v>
      </c>
    </row>
    <row r="364" spans="2:47" s="6" customFormat="1" ht="14.25" customHeight="1">
      <c r="B364" s="82"/>
      <c r="C364" s="83"/>
      <c r="D364" s="166" t="s">
        <v>132</v>
      </c>
      <c r="E364" s="83"/>
      <c r="F364" s="167" t="s">
        <v>483</v>
      </c>
      <c r="G364" s="83"/>
      <c r="H364" s="83"/>
      <c r="J364" s="83"/>
      <c r="K364" s="83"/>
      <c r="L364" s="128"/>
      <c r="M364" s="168"/>
      <c r="N364" s="83"/>
      <c r="O364" s="83"/>
      <c r="P364" s="83"/>
      <c r="Q364" s="83"/>
      <c r="R364" s="83"/>
      <c r="S364" s="83"/>
      <c r="T364" s="169"/>
      <c r="AT364" s="6" t="s">
        <v>132</v>
      </c>
      <c r="AU364" s="6" t="s">
        <v>80</v>
      </c>
    </row>
    <row r="365" spans="2:51" s="6" customFormat="1" ht="13.5" customHeight="1">
      <c r="B365" s="172"/>
      <c r="C365" s="173"/>
      <c r="D365" s="170" t="s">
        <v>136</v>
      </c>
      <c r="E365" s="173"/>
      <c r="F365" s="174" t="s">
        <v>484</v>
      </c>
      <c r="G365" s="173"/>
      <c r="H365" s="175">
        <v>598.3</v>
      </c>
      <c r="J365" s="173"/>
      <c r="K365" s="173"/>
      <c r="L365" s="176"/>
      <c r="M365" s="177"/>
      <c r="N365" s="173"/>
      <c r="O365" s="173"/>
      <c r="P365" s="173"/>
      <c r="Q365" s="173"/>
      <c r="R365" s="173"/>
      <c r="S365" s="173"/>
      <c r="T365" s="178"/>
      <c r="AT365" s="179" t="s">
        <v>136</v>
      </c>
      <c r="AU365" s="179" t="s">
        <v>80</v>
      </c>
      <c r="AV365" s="179" t="s">
        <v>80</v>
      </c>
      <c r="AW365" s="179" t="s">
        <v>89</v>
      </c>
      <c r="AX365" s="179" t="s">
        <v>72</v>
      </c>
      <c r="AY365" s="179" t="s">
        <v>123</v>
      </c>
    </row>
    <row r="366" spans="2:51" s="6" customFormat="1" ht="13.5" customHeight="1">
      <c r="B366" s="172"/>
      <c r="C366" s="173"/>
      <c r="D366" s="170" t="s">
        <v>136</v>
      </c>
      <c r="E366" s="173"/>
      <c r="F366" s="174" t="s">
        <v>485</v>
      </c>
      <c r="G366" s="173"/>
      <c r="H366" s="175">
        <v>598.3</v>
      </c>
      <c r="J366" s="173"/>
      <c r="K366" s="173"/>
      <c r="L366" s="176"/>
      <c r="M366" s="177"/>
      <c r="N366" s="173"/>
      <c r="O366" s="173"/>
      <c r="P366" s="173"/>
      <c r="Q366" s="173"/>
      <c r="R366" s="173"/>
      <c r="S366" s="173"/>
      <c r="T366" s="178"/>
      <c r="AT366" s="179" t="s">
        <v>136</v>
      </c>
      <c r="AU366" s="179" t="s">
        <v>80</v>
      </c>
      <c r="AV366" s="179" t="s">
        <v>80</v>
      </c>
      <c r="AW366" s="179" t="s">
        <v>89</v>
      </c>
      <c r="AX366" s="179" t="s">
        <v>72</v>
      </c>
      <c r="AY366" s="179" t="s">
        <v>123</v>
      </c>
    </row>
    <row r="367" spans="2:51" s="6" customFormat="1" ht="13.5" customHeight="1">
      <c r="B367" s="172"/>
      <c r="C367" s="173"/>
      <c r="D367" s="170" t="s">
        <v>136</v>
      </c>
      <c r="E367" s="173"/>
      <c r="F367" s="174" t="s">
        <v>486</v>
      </c>
      <c r="G367" s="173"/>
      <c r="H367" s="175">
        <v>598.3</v>
      </c>
      <c r="J367" s="173"/>
      <c r="K367" s="173"/>
      <c r="L367" s="176"/>
      <c r="M367" s="177"/>
      <c r="N367" s="173"/>
      <c r="O367" s="173"/>
      <c r="P367" s="173"/>
      <c r="Q367" s="173"/>
      <c r="R367" s="173"/>
      <c r="S367" s="173"/>
      <c r="T367" s="178"/>
      <c r="AT367" s="179" t="s">
        <v>136</v>
      </c>
      <c r="AU367" s="179" t="s">
        <v>80</v>
      </c>
      <c r="AV367" s="179" t="s">
        <v>80</v>
      </c>
      <c r="AW367" s="179" t="s">
        <v>89</v>
      </c>
      <c r="AX367" s="179" t="s">
        <v>72</v>
      </c>
      <c r="AY367" s="179" t="s">
        <v>123</v>
      </c>
    </row>
    <row r="368" spans="2:51" s="6" customFormat="1" ht="13.5" customHeight="1">
      <c r="B368" s="172"/>
      <c r="C368" s="173"/>
      <c r="D368" s="170" t="s">
        <v>136</v>
      </c>
      <c r="E368" s="173"/>
      <c r="F368" s="174" t="s">
        <v>487</v>
      </c>
      <c r="G368" s="173"/>
      <c r="H368" s="175">
        <v>132.3</v>
      </c>
      <c r="J368" s="173"/>
      <c r="K368" s="173"/>
      <c r="L368" s="176"/>
      <c r="M368" s="177"/>
      <c r="N368" s="173"/>
      <c r="O368" s="173"/>
      <c r="P368" s="173"/>
      <c r="Q368" s="173"/>
      <c r="R368" s="173"/>
      <c r="S368" s="173"/>
      <c r="T368" s="178"/>
      <c r="AT368" s="179" t="s">
        <v>136</v>
      </c>
      <c r="AU368" s="179" t="s">
        <v>80</v>
      </c>
      <c r="AV368" s="179" t="s">
        <v>80</v>
      </c>
      <c r="AW368" s="179" t="s">
        <v>89</v>
      </c>
      <c r="AX368" s="179" t="s">
        <v>72</v>
      </c>
      <c r="AY368" s="179" t="s">
        <v>123</v>
      </c>
    </row>
    <row r="369" spans="2:51" s="6" customFormat="1" ht="13.5" customHeight="1">
      <c r="B369" s="172"/>
      <c r="C369" s="173"/>
      <c r="D369" s="170" t="s">
        <v>136</v>
      </c>
      <c r="E369" s="173"/>
      <c r="F369" s="174" t="s">
        <v>488</v>
      </c>
      <c r="G369" s="173"/>
      <c r="H369" s="175">
        <v>132.3</v>
      </c>
      <c r="J369" s="173"/>
      <c r="K369" s="173"/>
      <c r="L369" s="176"/>
      <c r="M369" s="177"/>
      <c r="N369" s="173"/>
      <c r="O369" s="173"/>
      <c r="P369" s="173"/>
      <c r="Q369" s="173"/>
      <c r="R369" s="173"/>
      <c r="S369" s="173"/>
      <c r="T369" s="178"/>
      <c r="AT369" s="179" t="s">
        <v>136</v>
      </c>
      <c r="AU369" s="179" t="s">
        <v>80</v>
      </c>
      <c r="AV369" s="179" t="s">
        <v>80</v>
      </c>
      <c r="AW369" s="179" t="s">
        <v>89</v>
      </c>
      <c r="AX369" s="179" t="s">
        <v>72</v>
      </c>
      <c r="AY369" s="179" t="s">
        <v>123</v>
      </c>
    </row>
    <row r="370" spans="2:51" s="6" customFormat="1" ht="13.5" customHeight="1">
      <c r="B370" s="172"/>
      <c r="C370" s="173"/>
      <c r="D370" s="170" t="s">
        <v>136</v>
      </c>
      <c r="E370" s="173"/>
      <c r="F370" s="174" t="s">
        <v>489</v>
      </c>
      <c r="G370" s="173"/>
      <c r="H370" s="175">
        <v>145.8</v>
      </c>
      <c r="J370" s="173"/>
      <c r="K370" s="173"/>
      <c r="L370" s="176"/>
      <c r="M370" s="177"/>
      <c r="N370" s="173"/>
      <c r="O370" s="173"/>
      <c r="P370" s="173"/>
      <c r="Q370" s="173"/>
      <c r="R370" s="173"/>
      <c r="S370" s="173"/>
      <c r="T370" s="178"/>
      <c r="AT370" s="179" t="s">
        <v>136</v>
      </c>
      <c r="AU370" s="179" t="s">
        <v>80</v>
      </c>
      <c r="AV370" s="179" t="s">
        <v>80</v>
      </c>
      <c r="AW370" s="179" t="s">
        <v>89</v>
      </c>
      <c r="AX370" s="179" t="s">
        <v>72</v>
      </c>
      <c r="AY370" s="179" t="s">
        <v>123</v>
      </c>
    </row>
    <row r="371" spans="2:51" s="6" customFormat="1" ht="13.5" customHeight="1">
      <c r="B371" s="172"/>
      <c r="C371" s="173"/>
      <c r="D371" s="170" t="s">
        <v>136</v>
      </c>
      <c r="E371" s="173"/>
      <c r="F371" s="174" t="s">
        <v>490</v>
      </c>
      <c r="G371" s="173"/>
      <c r="H371" s="175">
        <v>145.8</v>
      </c>
      <c r="J371" s="173"/>
      <c r="K371" s="173"/>
      <c r="L371" s="176"/>
      <c r="M371" s="177"/>
      <c r="N371" s="173"/>
      <c r="O371" s="173"/>
      <c r="P371" s="173"/>
      <c r="Q371" s="173"/>
      <c r="R371" s="173"/>
      <c r="S371" s="173"/>
      <c r="T371" s="178"/>
      <c r="AT371" s="179" t="s">
        <v>136</v>
      </c>
      <c r="AU371" s="179" t="s">
        <v>80</v>
      </c>
      <c r="AV371" s="179" t="s">
        <v>80</v>
      </c>
      <c r="AW371" s="179" t="s">
        <v>89</v>
      </c>
      <c r="AX371" s="179" t="s">
        <v>72</v>
      </c>
      <c r="AY371" s="179" t="s">
        <v>123</v>
      </c>
    </row>
    <row r="372" spans="2:51" s="6" customFormat="1" ht="13.5" customHeight="1">
      <c r="B372" s="172"/>
      <c r="C372" s="173"/>
      <c r="D372" s="170" t="s">
        <v>136</v>
      </c>
      <c r="E372" s="173"/>
      <c r="F372" s="174" t="s">
        <v>491</v>
      </c>
      <c r="G372" s="173"/>
      <c r="H372" s="175">
        <v>145.8</v>
      </c>
      <c r="J372" s="173"/>
      <c r="K372" s="173"/>
      <c r="L372" s="176"/>
      <c r="M372" s="177"/>
      <c r="N372" s="173"/>
      <c r="O372" s="173"/>
      <c r="P372" s="173"/>
      <c r="Q372" s="173"/>
      <c r="R372" s="173"/>
      <c r="S372" s="173"/>
      <c r="T372" s="178"/>
      <c r="AT372" s="179" t="s">
        <v>136</v>
      </c>
      <c r="AU372" s="179" t="s">
        <v>80</v>
      </c>
      <c r="AV372" s="179" t="s">
        <v>80</v>
      </c>
      <c r="AW372" s="179" t="s">
        <v>89</v>
      </c>
      <c r="AX372" s="179" t="s">
        <v>72</v>
      </c>
      <c r="AY372" s="179" t="s">
        <v>123</v>
      </c>
    </row>
    <row r="373" spans="2:51" s="6" customFormat="1" ht="13.5" customHeight="1">
      <c r="B373" s="172"/>
      <c r="C373" s="173"/>
      <c r="D373" s="170" t="s">
        <v>136</v>
      </c>
      <c r="E373" s="173"/>
      <c r="F373" s="174" t="s">
        <v>492</v>
      </c>
      <c r="G373" s="173"/>
      <c r="H373" s="175">
        <v>145.8</v>
      </c>
      <c r="J373" s="173"/>
      <c r="K373" s="173"/>
      <c r="L373" s="176"/>
      <c r="M373" s="177"/>
      <c r="N373" s="173"/>
      <c r="O373" s="173"/>
      <c r="P373" s="173"/>
      <c r="Q373" s="173"/>
      <c r="R373" s="173"/>
      <c r="S373" s="173"/>
      <c r="T373" s="178"/>
      <c r="AT373" s="179" t="s">
        <v>136</v>
      </c>
      <c r="AU373" s="179" t="s">
        <v>80</v>
      </c>
      <c r="AV373" s="179" t="s">
        <v>80</v>
      </c>
      <c r="AW373" s="179" t="s">
        <v>89</v>
      </c>
      <c r="AX373" s="179" t="s">
        <v>72</v>
      </c>
      <c r="AY373" s="179" t="s">
        <v>123</v>
      </c>
    </row>
    <row r="374" spans="2:51" s="6" customFormat="1" ht="13.5" customHeight="1">
      <c r="B374" s="172"/>
      <c r="C374" s="173"/>
      <c r="D374" s="170" t="s">
        <v>136</v>
      </c>
      <c r="E374" s="173"/>
      <c r="F374" s="174" t="s">
        <v>493</v>
      </c>
      <c r="G374" s="173"/>
      <c r="H374" s="175">
        <v>26.1</v>
      </c>
      <c r="J374" s="173"/>
      <c r="K374" s="173"/>
      <c r="L374" s="176"/>
      <c r="M374" s="177"/>
      <c r="N374" s="173"/>
      <c r="O374" s="173"/>
      <c r="P374" s="173"/>
      <c r="Q374" s="173"/>
      <c r="R374" s="173"/>
      <c r="S374" s="173"/>
      <c r="T374" s="178"/>
      <c r="AT374" s="179" t="s">
        <v>136</v>
      </c>
      <c r="AU374" s="179" t="s">
        <v>80</v>
      </c>
      <c r="AV374" s="179" t="s">
        <v>80</v>
      </c>
      <c r="AW374" s="179" t="s">
        <v>89</v>
      </c>
      <c r="AX374" s="179" t="s">
        <v>72</v>
      </c>
      <c r="AY374" s="179" t="s">
        <v>123</v>
      </c>
    </row>
    <row r="375" spans="2:51" s="6" customFormat="1" ht="13.5" customHeight="1">
      <c r="B375" s="172"/>
      <c r="C375" s="173"/>
      <c r="D375" s="170" t="s">
        <v>136</v>
      </c>
      <c r="E375" s="173"/>
      <c r="F375" s="174" t="s">
        <v>494</v>
      </c>
      <c r="G375" s="173"/>
      <c r="H375" s="175">
        <v>26.1</v>
      </c>
      <c r="J375" s="173"/>
      <c r="K375" s="173"/>
      <c r="L375" s="176"/>
      <c r="M375" s="177"/>
      <c r="N375" s="173"/>
      <c r="O375" s="173"/>
      <c r="P375" s="173"/>
      <c r="Q375" s="173"/>
      <c r="R375" s="173"/>
      <c r="S375" s="173"/>
      <c r="T375" s="178"/>
      <c r="AT375" s="179" t="s">
        <v>136</v>
      </c>
      <c r="AU375" s="179" t="s">
        <v>80</v>
      </c>
      <c r="AV375" s="179" t="s">
        <v>80</v>
      </c>
      <c r="AW375" s="179" t="s">
        <v>89</v>
      </c>
      <c r="AX375" s="179" t="s">
        <v>72</v>
      </c>
      <c r="AY375" s="179" t="s">
        <v>123</v>
      </c>
    </row>
    <row r="376" spans="2:51" s="6" customFormat="1" ht="13.5" customHeight="1">
      <c r="B376" s="172"/>
      <c r="C376" s="173"/>
      <c r="D376" s="170" t="s">
        <v>136</v>
      </c>
      <c r="E376" s="173"/>
      <c r="F376" s="174" t="s">
        <v>495</v>
      </c>
      <c r="G376" s="173"/>
      <c r="H376" s="175">
        <v>31.1</v>
      </c>
      <c r="J376" s="173"/>
      <c r="K376" s="173"/>
      <c r="L376" s="176"/>
      <c r="M376" s="177"/>
      <c r="N376" s="173"/>
      <c r="O376" s="173"/>
      <c r="P376" s="173"/>
      <c r="Q376" s="173"/>
      <c r="R376" s="173"/>
      <c r="S376" s="173"/>
      <c r="T376" s="178"/>
      <c r="AT376" s="179" t="s">
        <v>136</v>
      </c>
      <c r="AU376" s="179" t="s">
        <v>80</v>
      </c>
      <c r="AV376" s="179" t="s">
        <v>80</v>
      </c>
      <c r="AW376" s="179" t="s">
        <v>89</v>
      </c>
      <c r="AX376" s="179" t="s">
        <v>72</v>
      </c>
      <c r="AY376" s="179" t="s">
        <v>123</v>
      </c>
    </row>
    <row r="377" spans="2:51" s="6" customFormat="1" ht="13.5" customHeight="1">
      <c r="B377" s="172"/>
      <c r="C377" s="173"/>
      <c r="D377" s="170" t="s">
        <v>136</v>
      </c>
      <c r="E377" s="173"/>
      <c r="F377" s="174" t="s">
        <v>496</v>
      </c>
      <c r="G377" s="173"/>
      <c r="H377" s="175">
        <v>31.1</v>
      </c>
      <c r="J377" s="173"/>
      <c r="K377" s="173"/>
      <c r="L377" s="176"/>
      <c r="M377" s="177"/>
      <c r="N377" s="173"/>
      <c r="O377" s="173"/>
      <c r="P377" s="173"/>
      <c r="Q377" s="173"/>
      <c r="R377" s="173"/>
      <c r="S377" s="173"/>
      <c r="T377" s="178"/>
      <c r="AT377" s="179" t="s">
        <v>136</v>
      </c>
      <c r="AU377" s="179" t="s">
        <v>80</v>
      </c>
      <c r="AV377" s="179" t="s">
        <v>80</v>
      </c>
      <c r="AW377" s="179" t="s">
        <v>89</v>
      </c>
      <c r="AX377" s="179" t="s">
        <v>72</v>
      </c>
      <c r="AY377" s="179" t="s">
        <v>123</v>
      </c>
    </row>
    <row r="378" spans="2:51" s="6" customFormat="1" ht="13.5" customHeight="1">
      <c r="B378" s="172"/>
      <c r="C378" s="173"/>
      <c r="D378" s="170" t="s">
        <v>136</v>
      </c>
      <c r="E378" s="173"/>
      <c r="F378" s="174" t="s">
        <v>497</v>
      </c>
      <c r="G378" s="173"/>
      <c r="H378" s="175">
        <v>31.1</v>
      </c>
      <c r="J378" s="173"/>
      <c r="K378" s="173"/>
      <c r="L378" s="176"/>
      <c r="M378" s="177"/>
      <c r="N378" s="173"/>
      <c r="O378" s="173"/>
      <c r="P378" s="173"/>
      <c r="Q378" s="173"/>
      <c r="R378" s="173"/>
      <c r="S378" s="173"/>
      <c r="T378" s="178"/>
      <c r="AT378" s="179" t="s">
        <v>136</v>
      </c>
      <c r="AU378" s="179" t="s">
        <v>80</v>
      </c>
      <c r="AV378" s="179" t="s">
        <v>80</v>
      </c>
      <c r="AW378" s="179" t="s">
        <v>89</v>
      </c>
      <c r="AX378" s="179" t="s">
        <v>72</v>
      </c>
      <c r="AY378" s="179" t="s">
        <v>123</v>
      </c>
    </row>
    <row r="379" spans="2:51" s="6" customFormat="1" ht="13.5" customHeight="1">
      <c r="B379" s="172"/>
      <c r="C379" s="173"/>
      <c r="D379" s="170" t="s">
        <v>136</v>
      </c>
      <c r="E379" s="173"/>
      <c r="F379" s="174" t="s">
        <v>498</v>
      </c>
      <c r="G379" s="173"/>
      <c r="H379" s="175">
        <v>31.1</v>
      </c>
      <c r="J379" s="173"/>
      <c r="K379" s="173"/>
      <c r="L379" s="176"/>
      <c r="M379" s="177"/>
      <c r="N379" s="173"/>
      <c r="O379" s="173"/>
      <c r="P379" s="173"/>
      <c r="Q379" s="173"/>
      <c r="R379" s="173"/>
      <c r="S379" s="173"/>
      <c r="T379" s="178"/>
      <c r="AT379" s="179" t="s">
        <v>136</v>
      </c>
      <c r="AU379" s="179" t="s">
        <v>80</v>
      </c>
      <c r="AV379" s="179" t="s">
        <v>80</v>
      </c>
      <c r="AW379" s="179" t="s">
        <v>89</v>
      </c>
      <c r="AX379" s="179" t="s">
        <v>72</v>
      </c>
      <c r="AY379" s="179" t="s">
        <v>123</v>
      </c>
    </row>
    <row r="380" spans="2:51" s="6" customFormat="1" ht="13.5" customHeight="1">
      <c r="B380" s="180"/>
      <c r="C380" s="181"/>
      <c r="D380" s="170" t="s">
        <v>136</v>
      </c>
      <c r="E380" s="181"/>
      <c r="F380" s="182" t="s">
        <v>141</v>
      </c>
      <c r="G380" s="181"/>
      <c r="H380" s="183">
        <v>2819.3</v>
      </c>
      <c r="J380" s="181"/>
      <c r="K380" s="181"/>
      <c r="L380" s="184"/>
      <c r="M380" s="185"/>
      <c r="N380" s="181"/>
      <c r="O380" s="181"/>
      <c r="P380" s="181"/>
      <c r="Q380" s="181"/>
      <c r="R380" s="181"/>
      <c r="S380" s="181"/>
      <c r="T380" s="186"/>
      <c r="AT380" s="187" t="s">
        <v>136</v>
      </c>
      <c r="AU380" s="187" t="s">
        <v>80</v>
      </c>
      <c r="AV380" s="187" t="s">
        <v>130</v>
      </c>
      <c r="AW380" s="187" t="s">
        <v>89</v>
      </c>
      <c r="AX380" s="187" t="s">
        <v>20</v>
      </c>
      <c r="AY380" s="187" t="s">
        <v>123</v>
      </c>
    </row>
    <row r="381" spans="2:65" s="6" customFormat="1" ht="13.5" customHeight="1">
      <c r="B381" s="82"/>
      <c r="C381" s="154" t="s">
        <v>499</v>
      </c>
      <c r="D381" s="154" t="s">
        <v>125</v>
      </c>
      <c r="E381" s="155" t="s">
        <v>500</v>
      </c>
      <c r="F381" s="156" t="s">
        <v>501</v>
      </c>
      <c r="G381" s="157" t="s">
        <v>160</v>
      </c>
      <c r="H381" s="158">
        <v>598.3</v>
      </c>
      <c r="I381" s="159"/>
      <c r="J381" s="160">
        <f>ROUND($I$381*$H$381,2)</f>
        <v>0</v>
      </c>
      <c r="K381" s="156" t="s">
        <v>129</v>
      </c>
      <c r="L381" s="128"/>
      <c r="M381" s="161"/>
      <c r="N381" s="162" t="s">
        <v>43</v>
      </c>
      <c r="O381" s="83"/>
      <c r="P381" s="83"/>
      <c r="Q381" s="163">
        <v>4E-05</v>
      </c>
      <c r="R381" s="163">
        <f>$Q$381*$H$381</f>
        <v>0.023932</v>
      </c>
      <c r="S381" s="163">
        <v>0</v>
      </c>
      <c r="T381" s="164">
        <f>$S$381*$H$381</f>
        <v>0</v>
      </c>
      <c r="AR381" s="86" t="s">
        <v>226</v>
      </c>
      <c r="AT381" s="86" t="s">
        <v>125</v>
      </c>
      <c r="AU381" s="86" t="s">
        <v>80</v>
      </c>
      <c r="AY381" s="6" t="s">
        <v>123</v>
      </c>
      <c r="BE381" s="165">
        <f>IF($N$381="základní",$J$381,0)</f>
        <v>0</v>
      </c>
      <c r="BF381" s="165">
        <f>IF($N$381="snížená",$J$381,0)</f>
        <v>0</v>
      </c>
      <c r="BG381" s="165">
        <f>IF($N$381="zákl. přenesená",$J$381,0)</f>
        <v>0</v>
      </c>
      <c r="BH381" s="165">
        <f>IF($N$381="sníž. přenesená",$J$381,0)</f>
        <v>0</v>
      </c>
      <c r="BI381" s="165">
        <f>IF($N$381="nulová",$J$381,0)</f>
        <v>0</v>
      </c>
      <c r="BJ381" s="86" t="s">
        <v>20</v>
      </c>
      <c r="BK381" s="165">
        <f>ROUND($I$381*$H$381,2)</f>
        <v>0</v>
      </c>
      <c r="BL381" s="86" t="s">
        <v>226</v>
      </c>
      <c r="BM381" s="86" t="s">
        <v>502</v>
      </c>
    </row>
    <row r="382" spans="2:47" s="6" customFormat="1" ht="24.75" customHeight="1">
      <c r="B382" s="82"/>
      <c r="C382" s="83"/>
      <c r="D382" s="166" t="s">
        <v>132</v>
      </c>
      <c r="E382" s="83"/>
      <c r="F382" s="167" t="s">
        <v>503</v>
      </c>
      <c r="G382" s="83"/>
      <c r="H382" s="83"/>
      <c r="J382" s="83"/>
      <c r="K382" s="83"/>
      <c r="L382" s="128"/>
      <c r="M382" s="168"/>
      <c r="N382" s="83"/>
      <c r="O382" s="83"/>
      <c r="P382" s="83"/>
      <c r="Q382" s="83"/>
      <c r="R382" s="83"/>
      <c r="S382" s="83"/>
      <c r="T382" s="169"/>
      <c r="AT382" s="6" t="s">
        <v>132</v>
      </c>
      <c r="AU382" s="6" t="s">
        <v>80</v>
      </c>
    </row>
    <row r="383" spans="2:65" s="6" customFormat="1" ht="13.5" customHeight="1">
      <c r="B383" s="82"/>
      <c r="C383" s="188" t="s">
        <v>504</v>
      </c>
      <c r="D383" s="188" t="s">
        <v>180</v>
      </c>
      <c r="E383" s="189" t="s">
        <v>505</v>
      </c>
      <c r="F383" s="190" t="s">
        <v>506</v>
      </c>
      <c r="G383" s="191" t="s">
        <v>160</v>
      </c>
      <c r="H383" s="192">
        <v>897.45</v>
      </c>
      <c r="I383" s="193"/>
      <c r="J383" s="194">
        <f>ROUND($I$383*$H$383,2)</f>
        <v>0</v>
      </c>
      <c r="K383" s="190" t="s">
        <v>129</v>
      </c>
      <c r="L383" s="195"/>
      <c r="M383" s="196"/>
      <c r="N383" s="197" t="s">
        <v>43</v>
      </c>
      <c r="O383" s="83"/>
      <c r="P383" s="83"/>
      <c r="Q383" s="163">
        <v>0.0049</v>
      </c>
      <c r="R383" s="163">
        <f>$Q$383*$H$383</f>
        <v>4.397505</v>
      </c>
      <c r="S383" s="163">
        <v>0</v>
      </c>
      <c r="T383" s="164">
        <f>$S$383*$H$383</f>
        <v>0</v>
      </c>
      <c r="AR383" s="86" t="s">
        <v>386</v>
      </c>
      <c r="AT383" s="86" t="s">
        <v>180</v>
      </c>
      <c r="AU383" s="86" t="s">
        <v>80</v>
      </c>
      <c r="AY383" s="6" t="s">
        <v>123</v>
      </c>
      <c r="BE383" s="165">
        <f>IF($N$383="základní",$J$383,0)</f>
        <v>0</v>
      </c>
      <c r="BF383" s="165">
        <f>IF($N$383="snížená",$J$383,0)</f>
        <v>0</v>
      </c>
      <c r="BG383" s="165">
        <f>IF($N$383="zákl. přenesená",$J$383,0)</f>
        <v>0</v>
      </c>
      <c r="BH383" s="165">
        <f>IF($N$383="sníž. přenesená",$J$383,0)</f>
        <v>0</v>
      </c>
      <c r="BI383" s="165">
        <f>IF($N$383="nulová",$J$383,0)</f>
        <v>0</v>
      </c>
      <c r="BJ383" s="86" t="s">
        <v>20</v>
      </c>
      <c r="BK383" s="165">
        <f>ROUND($I$383*$H$383,2)</f>
        <v>0</v>
      </c>
      <c r="BL383" s="86" t="s">
        <v>226</v>
      </c>
      <c r="BM383" s="86" t="s">
        <v>507</v>
      </c>
    </row>
    <row r="384" spans="2:47" s="6" customFormat="1" ht="14.25" customHeight="1">
      <c r="B384" s="82"/>
      <c r="C384" s="83"/>
      <c r="D384" s="166" t="s">
        <v>132</v>
      </c>
      <c r="E384" s="83"/>
      <c r="F384" s="167" t="s">
        <v>508</v>
      </c>
      <c r="G384" s="83"/>
      <c r="H384" s="83"/>
      <c r="J384" s="83"/>
      <c r="K384" s="83"/>
      <c r="L384" s="128"/>
      <c r="M384" s="168"/>
      <c r="N384" s="83"/>
      <c r="O384" s="83"/>
      <c r="P384" s="83"/>
      <c r="Q384" s="83"/>
      <c r="R384" s="83"/>
      <c r="S384" s="83"/>
      <c r="T384" s="169"/>
      <c r="AT384" s="6" t="s">
        <v>132</v>
      </c>
      <c r="AU384" s="6" t="s">
        <v>80</v>
      </c>
    </row>
    <row r="385" spans="2:51" s="6" customFormat="1" ht="13.5" customHeight="1">
      <c r="B385" s="172"/>
      <c r="C385" s="173"/>
      <c r="D385" s="170" t="s">
        <v>136</v>
      </c>
      <c r="E385" s="173"/>
      <c r="F385" s="174" t="s">
        <v>509</v>
      </c>
      <c r="G385" s="173"/>
      <c r="H385" s="175">
        <v>897.45</v>
      </c>
      <c r="J385" s="173"/>
      <c r="K385" s="173"/>
      <c r="L385" s="176"/>
      <c r="M385" s="177"/>
      <c r="N385" s="173"/>
      <c r="O385" s="173"/>
      <c r="P385" s="173"/>
      <c r="Q385" s="173"/>
      <c r="R385" s="173"/>
      <c r="S385" s="173"/>
      <c r="T385" s="178"/>
      <c r="AT385" s="179" t="s">
        <v>136</v>
      </c>
      <c r="AU385" s="179" t="s">
        <v>80</v>
      </c>
      <c r="AV385" s="179" t="s">
        <v>80</v>
      </c>
      <c r="AW385" s="179" t="s">
        <v>72</v>
      </c>
      <c r="AX385" s="179" t="s">
        <v>20</v>
      </c>
      <c r="AY385" s="179" t="s">
        <v>123</v>
      </c>
    </row>
    <row r="386" spans="2:65" s="6" customFormat="1" ht="13.5" customHeight="1">
      <c r="B386" s="82"/>
      <c r="C386" s="154" t="s">
        <v>510</v>
      </c>
      <c r="D386" s="154" t="s">
        <v>125</v>
      </c>
      <c r="E386" s="155" t="s">
        <v>511</v>
      </c>
      <c r="F386" s="156" t="s">
        <v>512</v>
      </c>
      <c r="G386" s="157" t="s">
        <v>160</v>
      </c>
      <c r="H386" s="158">
        <v>598.3</v>
      </c>
      <c r="I386" s="159"/>
      <c r="J386" s="160">
        <f>ROUND($I$386*$H$386,2)</f>
        <v>0</v>
      </c>
      <c r="K386" s="156" t="s">
        <v>129</v>
      </c>
      <c r="L386" s="128"/>
      <c r="M386" s="161"/>
      <c r="N386" s="162" t="s">
        <v>43</v>
      </c>
      <c r="O386" s="83"/>
      <c r="P386" s="83"/>
      <c r="Q386" s="163">
        <v>0.00088</v>
      </c>
      <c r="R386" s="163">
        <f>$Q$386*$H$386</f>
        <v>0.526504</v>
      </c>
      <c r="S386" s="163">
        <v>0</v>
      </c>
      <c r="T386" s="164">
        <f>$S$386*$H$386</f>
        <v>0</v>
      </c>
      <c r="AR386" s="86" t="s">
        <v>226</v>
      </c>
      <c r="AT386" s="86" t="s">
        <v>125</v>
      </c>
      <c r="AU386" s="86" t="s">
        <v>80</v>
      </c>
      <c r="AY386" s="6" t="s">
        <v>123</v>
      </c>
      <c r="BE386" s="165">
        <f>IF($N$386="základní",$J$386,0)</f>
        <v>0</v>
      </c>
      <c r="BF386" s="165">
        <f>IF($N$386="snížená",$J$386,0)</f>
        <v>0</v>
      </c>
      <c r="BG386" s="165">
        <f>IF($N$386="zákl. přenesená",$J$386,0)</f>
        <v>0</v>
      </c>
      <c r="BH386" s="165">
        <f>IF($N$386="sníž. přenesená",$J$386,0)</f>
        <v>0</v>
      </c>
      <c r="BI386" s="165">
        <f>IF($N$386="nulová",$J$386,0)</f>
        <v>0</v>
      </c>
      <c r="BJ386" s="86" t="s">
        <v>20</v>
      </c>
      <c r="BK386" s="165">
        <f>ROUND($I$386*$H$386,2)</f>
        <v>0</v>
      </c>
      <c r="BL386" s="86" t="s">
        <v>226</v>
      </c>
      <c r="BM386" s="86" t="s">
        <v>513</v>
      </c>
    </row>
    <row r="387" spans="2:47" s="6" customFormat="1" ht="14.25" customHeight="1">
      <c r="B387" s="82"/>
      <c r="C387" s="83"/>
      <c r="D387" s="166" t="s">
        <v>132</v>
      </c>
      <c r="E387" s="83"/>
      <c r="F387" s="167" t="s">
        <v>514</v>
      </c>
      <c r="G387" s="83"/>
      <c r="H387" s="83"/>
      <c r="J387" s="83"/>
      <c r="K387" s="83"/>
      <c r="L387" s="128"/>
      <c r="M387" s="168"/>
      <c r="N387" s="83"/>
      <c r="O387" s="83"/>
      <c r="P387" s="83"/>
      <c r="Q387" s="83"/>
      <c r="R387" s="83"/>
      <c r="S387" s="83"/>
      <c r="T387" s="169"/>
      <c r="AT387" s="6" t="s">
        <v>132</v>
      </c>
      <c r="AU387" s="6" t="s">
        <v>80</v>
      </c>
    </row>
    <row r="388" spans="2:65" s="6" customFormat="1" ht="13.5" customHeight="1">
      <c r="B388" s="82"/>
      <c r="C388" s="188" t="s">
        <v>515</v>
      </c>
      <c r="D388" s="188" t="s">
        <v>180</v>
      </c>
      <c r="E388" s="189" t="s">
        <v>516</v>
      </c>
      <c r="F388" s="190" t="s">
        <v>517</v>
      </c>
      <c r="G388" s="191" t="s">
        <v>160</v>
      </c>
      <c r="H388" s="192">
        <v>891.48</v>
      </c>
      <c r="I388" s="193"/>
      <c r="J388" s="194">
        <f>ROUND($I$388*$H$388,2)</f>
        <v>0</v>
      </c>
      <c r="K388" s="190" t="s">
        <v>129</v>
      </c>
      <c r="L388" s="195"/>
      <c r="M388" s="196"/>
      <c r="N388" s="197" t="s">
        <v>43</v>
      </c>
      <c r="O388" s="83"/>
      <c r="P388" s="83"/>
      <c r="Q388" s="163">
        <v>0.0035</v>
      </c>
      <c r="R388" s="163">
        <f>$Q$388*$H$388</f>
        <v>3.12018</v>
      </c>
      <c r="S388" s="163">
        <v>0</v>
      </c>
      <c r="T388" s="164">
        <f>$S$388*$H$388</f>
        <v>0</v>
      </c>
      <c r="AR388" s="86" t="s">
        <v>386</v>
      </c>
      <c r="AT388" s="86" t="s">
        <v>180</v>
      </c>
      <c r="AU388" s="86" t="s">
        <v>80</v>
      </c>
      <c r="AY388" s="6" t="s">
        <v>123</v>
      </c>
      <c r="BE388" s="165">
        <f>IF($N$388="základní",$J$388,0)</f>
        <v>0</v>
      </c>
      <c r="BF388" s="165">
        <f>IF($N$388="snížená",$J$388,0)</f>
        <v>0</v>
      </c>
      <c r="BG388" s="165">
        <f>IF($N$388="zákl. přenesená",$J$388,0)</f>
        <v>0</v>
      </c>
      <c r="BH388" s="165">
        <f>IF($N$388="sníž. přenesená",$J$388,0)</f>
        <v>0</v>
      </c>
      <c r="BI388" s="165">
        <f>IF($N$388="nulová",$J$388,0)</f>
        <v>0</v>
      </c>
      <c r="BJ388" s="86" t="s">
        <v>20</v>
      </c>
      <c r="BK388" s="165">
        <f>ROUND($I$388*$H$388,2)</f>
        <v>0</v>
      </c>
      <c r="BL388" s="86" t="s">
        <v>226</v>
      </c>
      <c r="BM388" s="86" t="s">
        <v>518</v>
      </c>
    </row>
    <row r="389" spans="2:47" s="6" customFormat="1" ht="24.75" customHeight="1">
      <c r="B389" s="82"/>
      <c r="C389" s="83"/>
      <c r="D389" s="166" t="s">
        <v>132</v>
      </c>
      <c r="E389" s="83"/>
      <c r="F389" s="167" t="s">
        <v>519</v>
      </c>
      <c r="G389" s="83"/>
      <c r="H389" s="83"/>
      <c r="J389" s="83"/>
      <c r="K389" s="83"/>
      <c r="L389" s="128"/>
      <c r="M389" s="168"/>
      <c r="N389" s="83"/>
      <c r="O389" s="83"/>
      <c r="P389" s="83"/>
      <c r="Q389" s="83"/>
      <c r="R389" s="83"/>
      <c r="S389" s="83"/>
      <c r="T389" s="169"/>
      <c r="AT389" s="6" t="s">
        <v>132</v>
      </c>
      <c r="AU389" s="6" t="s">
        <v>80</v>
      </c>
    </row>
    <row r="390" spans="2:51" s="6" customFormat="1" ht="13.5" customHeight="1">
      <c r="B390" s="172"/>
      <c r="C390" s="173"/>
      <c r="D390" s="170" t="s">
        <v>136</v>
      </c>
      <c r="E390" s="173"/>
      <c r="F390" s="174" t="s">
        <v>520</v>
      </c>
      <c r="G390" s="173"/>
      <c r="H390" s="175">
        <v>598.3</v>
      </c>
      <c r="J390" s="173"/>
      <c r="K390" s="173"/>
      <c r="L390" s="176"/>
      <c r="M390" s="177"/>
      <c r="N390" s="173"/>
      <c r="O390" s="173"/>
      <c r="P390" s="173"/>
      <c r="Q390" s="173"/>
      <c r="R390" s="173"/>
      <c r="S390" s="173"/>
      <c r="T390" s="178"/>
      <c r="AT390" s="179" t="s">
        <v>136</v>
      </c>
      <c r="AU390" s="179" t="s">
        <v>80</v>
      </c>
      <c r="AV390" s="179" t="s">
        <v>80</v>
      </c>
      <c r="AW390" s="179" t="s">
        <v>89</v>
      </c>
      <c r="AX390" s="179" t="s">
        <v>72</v>
      </c>
      <c r="AY390" s="179" t="s">
        <v>123</v>
      </c>
    </row>
    <row r="391" spans="2:51" s="6" customFormat="1" ht="13.5" customHeight="1">
      <c r="B391" s="172"/>
      <c r="C391" s="173"/>
      <c r="D391" s="170" t="s">
        <v>136</v>
      </c>
      <c r="E391" s="173"/>
      <c r="F391" s="174" t="s">
        <v>521</v>
      </c>
      <c r="G391" s="173"/>
      <c r="H391" s="175">
        <v>145.8</v>
      </c>
      <c r="J391" s="173"/>
      <c r="K391" s="173"/>
      <c r="L391" s="176"/>
      <c r="M391" s="177"/>
      <c r="N391" s="173"/>
      <c r="O391" s="173"/>
      <c r="P391" s="173"/>
      <c r="Q391" s="173"/>
      <c r="R391" s="173"/>
      <c r="S391" s="173"/>
      <c r="T391" s="178"/>
      <c r="AT391" s="179" t="s">
        <v>136</v>
      </c>
      <c r="AU391" s="179" t="s">
        <v>80</v>
      </c>
      <c r="AV391" s="179" t="s">
        <v>80</v>
      </c>
      <c r="AW391" s="179" t="s">
        <v>89</v>
      </c>
      <c r="AX391" s="179" t="s">
        <v>72</v>
      </c>
      <c r="AY391" s="179" t="s">
        <v>123</v>
      </c>
    </row>
    <row r="392" spans="2:51" s="6" customFormat="1" ht="13.5" customHeight="1">
      <c r="B392" s="172"/>
      <c r="C392" s="173"/>
      <c r="D392" s="170" t="s">
        <v>136</v>
      </c>
      <c r="E392" s="173"/>
      <c r="F392" s="174" t="s">
        <v>522</v>
      </c>
      <c r="G392" s="173"/>
      <c r="H392" s="175">
        <v>31.1</v>
      </c>
      <c r="J392" s="173"/>
      <c r="K392" s="173"/>
      <c r="L392" s="176"/>
      <c r="M392" s="177"/>
      <c r="N392" s="173"/>
      <c r="O392" s="173"/>
      <c r="P392" s="173"/>
      <c r="Q392" s="173"/>
      <c r="R392" s="173"/>
      <c r="S392" s="173"/>
      <c r="T392" s="178"/>
      <c r="AT392" s="179" t="s">
        <v>136</v>
      </c>
      <c r="AU392" s="179" t="s">
        <v>80</v>
      </c>
      <c r="AV392" s="179" t="s">
        <v>80</v>
      </c>
      <c r="AW392" s="179" t="s">
        <v>89</v>
      </c>
      <c r="AX392" s="179" t="s">
        <v>72</v>
      </c>
      <c r="AY392" s="179" t="s">
        <v>123</v>
      </c>
    </row>
    <row r="393" spans="2:51" s="6" customFormat="1" ht="13.5" customHeight="1">
      <c r="B393" s="180"/>
      <c r="C393" s="181"/>
      <c r="D393" s="170" t="s">
        <v>136</v>
      </c>
      <c r="E393" s="181"/>
      <c r="F393" s="182" t="s">
        <v>141</v>
      </c>
      <c r="G393" s="181"/>
      <c r="H393" s="183">
        <v>775.2</v>
      </c>
      <c r="J393" s="181"/>
      <c r="K393" s="181"/>
      <c r="L393" s="184"/>
      <c r="M393" s="185"/>
      <c r="N393" s="181"/>
      <c r="O393" s="181"/>
      <c r="P393" s="181"/>
      <c r="Q393" s="181"/>
      <c r="R393" s="181"/>
      <c r="S393" s="181"/>
      <c r="T393" s="186"/>
      <c r="AT393" s="187" t="s">
        <v>136</v>
      </c>
      <c r="AU393" s="187" t="s">
        <v>80</v>
      </c>
      <c r="AV393" s="187" t="s">
        <v>130</v>
      </c>
      <c r="AW393" s="187" t="s">
        <v>89</v>
      </c>
      <c r="AX393" s="187" t="s">
        <v>20</v>
      </c>
      <c r="AY393" s="187" t="s">
        <v>123</v>
      </c>
    </row>
    <row r="394" spans="2:51" s="6" customFormat="1" ht="13.5" customHeight="1">
      <c r="B394" s="172"/>
      <c r="C394" s="173"/>
      <c r="D394" s="170" t="s">
        <v>136</v>
      </c>
      <c r="E394" s="173"/>
      <c r="F394" s="174" t="s">
        <v>523</v>
      </c>
      <c r="G394" s="173"/>
      <c r="H394" s="175">
        <v>891.48</v>
      </c>
      <c r="J394" s="173"/>
      <c r="K394" s="173"/>
      <c r="L394" s="176"/>
      <c r="M394" s="177"/>
      <c r="N394" s="173"/>
      <c r="O394" s="173"/>
      <c r="P394" s="173"/>
      <c r="Q394" s="173"/>
      <c r="R394" s="173"/>
      <c r="S394" s="173"/>
      <c r="T394" s="178"/>
      <c r="AT394" s="179" t="s">
        <v>136</v>
      </c>
      <c r="AU394" s="179" t="s">
        <v>80</v>
      </c>
      <c r="AV394" s="179" t="s">
        <v>80</v>
      </c>
      <c r="AW394" s="179" t="s">
        <v>72</v>
      </c>
      <c r="AX394" s="179" t="s">
        <v>20</v>
      </c>
      <c r="AY394" s="179" t="s">
        <v>123</v>
      </c>
    </row>
    <row r="395" spans="2:65" s="6" customFormat="1" ht="13.5" customHeight="1">
      <c r="B395" s="82"/>
      <c r="C395" s="188" t="s">
        <v>524</v>
      </c>
      <c r="D395" s="188" t="s">
        <v>180</v>
      </c>
      <c r="E395" s="189" t="s">
        <v>505</v>
      </c>
      <c r="F395" s="190" t="s">
        <v>506</v>
      </c>
      <c r="G395" s="191" t="s">
        <v>160</v>
      </c>
      <c r="H395" s="192">
        <v>891.48</v>
      </c>
      <c r="I395" s="193"/>
      <c r="J395" s="194">
        <f>ROUND($I$395*$H$395,2)</f>
        <v>0</v>
      </c>
      <c r="K395" s="190" t="s">
        <v>129</v>
      </c>
      <c r="L395" s="195"/>
      <c r="M395" s="196"/>
      <c r="N395" s="197" t="s">
        <v>43</v>
      </c>
      <c r="O395" s="83"/>
      <c r="P395" s="83"/>
      <c r="Q395" s="163">
        <v>0.0049</v>
      </c>
      <c r="R395" s="163">
        <f>$Q$395*$H$395</f>
        <v>4.368252</v>
      </c>
      <c r="S395" s="163">
        <v>0</v>
      </c>
      <c r="T395" s="164">
        <f>$S$395*$H$395</f>
        <v>0</v>
      </c>
      <c r="AR395" s="86" t="s">
        <v>386</v>
      </c>
      <c r="AT395" s="86" t="s">
        <v>180</v>
      </c>
      <c r="AU395" s="86" t="s">
        <v>80</v>
      </c>
      <c r="AY395" s="6" t="s">
        <v>123</v>
      </c>
      <c r="BE395" s="165">
        <f>IF($N$395="základní",$J$395,0)</f>
        <v>0</v>
      </c>
      <c r="BF395" s="165">
        <f>IF($N$395="snížená",$J$395,0)</f>
        <v>0</v>
      </c>
      <c r="BG395" s="165">
        <f>IF($N$395="zákl. přenesená",$J$395,0)</f>
        <v>0</v>
      </c>
      <c r="BH395" s="165">
        <f>IF($N$395="sníž. přenesená",$J$395,0)</f>
        <v>0</v>
      </c>
      <c r="BI395" s="165">
        <f>IF($N$395="nulová",$J$395,0)</f>
        <v>0</v>
      </c>
      <c r="BJ395" s="86" t="s">
        <v>20</v>
      </c>
      <c r="BK395" s="165">
        <f>ROUND($I$395*$H$395,2)</f>
        <v>0</v>
      </c>
      <c r="BL395" s="86" t="s">
        <v>226</v>
      </c>
      <c r="BM395" s="86" t="s">
        <v>525</v>
      </c>
    </row>
    <row r="396" spans="2:47" s="6" customFormat="1" ht="14.25" customHeight="1">
      <c r="B396" s="82"/>
      <c r="C396" s="83"/>
      <c r="D396" s="166" t="s">
        <v>132</v>
      </c>
      <c r="E396" s="83"/>
      <c r="F396" s="167" t="s">
        <v>508</v>
      </c>
      <c r="G396" s="83"/>
      <c r="H396" s="83"/>
      <c r="J396" s="83"/>
      <c r="K396" s="83"/>
      <c r="L396" s="128"/>
      <c r="M396" s="168"/>
      <c r="N396" s="83"/>
      <c r="O396" s="83"/>
      <c r="P396" s="83"/>
      <c r="Q396" s="83"/>
      <c r="R396" s="83"/>
      <c r="S396" s="83"/>
      <c r="T396" s="169"/>
      <c r="AT396" s="6" t="s">
        <v>132</v>
      </c>
      <c r="AU396" s="6" t="s">
        <v>80</v>
      </c>
    </row>
    <row r="397" spans="2:51" s="6" customFormat="1" ht="13.5" customHeight="1">
      <c r="B397" s="172"/>
      <c r="C397" s="173"/>
      <c r="D397" s="170" t="s">
        <v>136</v>
      </c>
      <c r="E397" s="173"/>
      <c r="F397" s="174" t="s">
        <v>520</v>
      </c>
      <c r="G397" s="173"/>
      <c r="H397" s="175">
        <v>598.3</v>
      </c>
      <c r="J397" s="173"/>
      <c r="K397" s="173"/>
      <c r="L397" s="176"/>
      <c r="M397" s="177"/>
      <c r="N397" s="173"/>
      <c r="O397" s="173"/>
      <c r="P397" s="173"/>
      <c r="Q397" s="173"/>
      <c r="R397" s="173"/>
      <c r="S397" s="173"/>
      <c r="T397" s="178"/>
      <c r="AT397" s="179" t="s">
        <v>136</v>
      </c>
      <c r="AU397" s="179" t="s">
        <v>80</v>
      </c>
      <c r="AV397" s="179" t="s">
        <v>80</v>
      </c>
      <c r="AW397" s="179" t="s">
        <v>89</v>
      </c>
      <c r="AX397" s="179" t="s">
        <v>72</v>
      </c>
      <c r="AY397" s="179" t="s">
        <v>123</v>
      </c>
    </row>
    <row r="398" spans="2:51" s="6" customFormat="1" ht="13.5" customHeight="1">
      <c r="B398" s="172"/>
      <c r="C398" s="173"/>
      <c r="D398" s="170" t="s">
        <v>136</v>
      </c>
      <c r="E398" s="173"/>
      <c r="F398" s="174" t="s">
        <v>521</v>
      </c>
      <c r="G398" s="173"/>
      <c r="H398" s="175">
        <v>145.8</v>
      </c>
      <c r="J398" s="173"/>
      <c r="K398" s="173"/>
      <c r="L398" s="176"/>
      <c r="M398" s="177"/>
      <c r="N398" s="173"/>
      <c r="O398" s="173"/>
      <c r="P398" s="173"/>
      <c r="Q398" s="173"/>
      <c r="R398" s="173"/>
      <c r="S398" s="173"/>
      <c r="T398" s="178"/>
      <c r="AT398" s="179" t="s">
        <v>136</v>
      </c>
      <c r="AU398" s="179" t="s">
        <v>80</v>
      </c>
      <c r="AV398" s="179" t="s">
        <v>80</v>
      </c>
      <c r="AW398" s="179" t="s">
        <v>89</v>
      </c>
      <c r="AX398" s="179" t="s">
        <v>72</v>
      </c>
      <c r="AY398" s="179" t="s">
        <v>123</v>
      </c>
    </row>
    <row r="399" spans="2:51" s="6" customFormat="1" ht="13.5" customHeight="1">
      <c r="B399" s="172"/>
      <c r="C399" s="173"/>
      <c r="D399" s="170" t="s">
        <v>136</v>
      </c>
      <c r="E399" s="173"/>
      <c r="F399" s="174" t="s">
        <v>522</v>
      </c>
      <c r="G399" s="173"/>
      <c r="H399" s="175">
        <v>31.1</v>
      </c>
      <c r="J399" s="173"/>
      <c r="K399" s="173"/>
      <c r="L399" s="176"/>
      <c r="M399" s="177"/>
      <c r="N399" s="173"/>
      <c r="O399" s="173"/>
      <c r="P399" s="173"/>
      <c r="Q399" s="173"/>
      <c r="R399" s="173"/>
      <c r="S399" s="173"/>
      <c r="T399" s="178"/>
      <c r="AT399" s="179" t="s">
        <v>136</v>
      </c>
      <c r="AU399" s="179" t="s">
        <v>80</v>
      </c>
      <c r="AV399" s="179" t="s">
        <v>80</v>
      </c>
      <c r="AW399" s="179" t="s">
        <v>89</v>
      </c>
      <c r="AX399" s="179" t="s">
        <v>72</v>
      </c>
      <c r="AY399" s="179" t="s">
        <v>123</v>
      </c>
    </row>
    <row r="400" spans="2:51" s="6" customFormat="1" ht="13.5" customHeight="1">
      <c r="B400" s="180"/>
      <c r="C400" s="181"/>
      <c r="D400" s="170" t="s">
        <v>136</v>
      </c>
      <c r="E400" s="181"/>
      <c r="F400" s="182" t="s">
        <v>141</v>
      </c>
      <c r="G400" s="181"/>
      <c r="H400" s="183">
        <v>775.2</v>
      </c>
      <c r="J400" s="181"/>
      <c r="K400" s="181"/>
      <c r="L400" s="184"/>
      <c r="M400" s="185"/>
      <c r="N400" s="181"/>
      <c r="O400" s="181"/>
      <c r="P400" s="181"/>
      <c r="Q400" s="181"/>
      <c r="R400" s="181"/>
      <c r="S400" s="181"/>
      <c r="T400" s="186"/>
      <c r="AT400" s="187" t="s">
        <v>136</v>
      </c>
      <c r="AU400" s="187" t="s">
        <v>80</v>
      </c>
      <c r="AV400" s="187" t="s">
        <v>130</v>
      </c>
      <c r="AW400" s="187" t="s">
        <v>89</v>
      </c>
      <c r="AX400" s="187" t="s">
        <v>20</v>
      </c>
      <c r="AY400" s="187" t="s">
        <v>123</v>
      </c>
    </row>
    <row r="401" spans="2:51" s="6" customFormat="1" ht="13.5" customHeight="1">
      <c r="B401" s="172"/>
      <c r="C401" s="173"/>
      <c r="D401" s="170" t="s">
        <v>136</v>
      </c>
      <c r="E401" s="173"/>
      <c r="F401" s="174" t="s">
        <v>523</v>
      </c>
      <c r="G401" s="173"/>
      <c r="H401" s="175">
        <v>891.48</v>
      </c>
      <c r="J401" s="173"/>
      <c r="K401" s="173"/>
      <c r="L401" s="176"/>
      <c r="M401" s="177"/>
      <c r="N401" s="173"/>
      <c r="O401" s="173"/>
      <c r="P401" s="173"/>
      <c r="Q401" s="173"/>
      <c r="R401" s="173"/>
      <c r="S401" s="173"/>
      <c r="T401" s="178"/>
      <c r="AT401" s="179" t="s">
        <v>136</v>
      </c>
      <c r="AU401" s="179" t="s">
        <v>80</v>
      </c>
      <c r="AV401" s="179" t="s">
        <v>80</v>
      </c>
      <c r="AW401" s="179" t="s">
        <v>72</v>
      </c>
      <c r="AX401" s="179" t="s">
        <v>20</v>
      </c>
      <c r="AY401" s="179" t="s">
        <v>123</v>
      </c>
    </row>
    <row r="402" spans="2:65" s="6" customFormat="1" ht="13.5" customHeight="1">
      <c r="B402" s="82"/>
      <c r="C402" s="154" t="s">
        <v>526</v>
      </c>
      <c r="D402" s="154" t="s">
        <v>125</v>
      </c>
      <c r="E402" s="155" t="s">
        <v>527</v>
      </c>
      <c r="F402" s="156" t="s">
        <v>528</v>
      </c>
      <c r="G402" s="157" t="s">
        <v>160</v>
      </c>
      <c r="H402" s="158">
        <v>598.3</v>
      </c>
      <c r="I402" s="159"/>
      <c r="J402" s="160">
        <f>ROUND($I$402*$H$402,2)</f>
        <v>0</v>
      </c>
      <c r="K402" s="156"/>
      <c r="L402" s="128"/>
      <c r="M402" s="161"/>
      <c r="N402" s="162" t="s">
        <v>43</v>
      </c>
      <c r="O402" s="83"/>
      <c r="P402" s="83"/>
      <c r="Q402" s="163">
        <v>1E-05</v>
      </c>
      <c r="R402" s="163">
        <f>$Q$402*$H$402</f>
        <v>0.005983</v>
      </c>
      <c r="S402" s="163">
        <v>0</v>
      </c>
      <c r="T402" s="164">
        <f>$S$402*$H$402</f>
        <v>0</v>
      </c>
      <c r="AR402" s="86" t="s">
        <v>226</v>
      </c>
      <c r="AT402" s="86" t="s">
        <v>125</v>
      </c>
      <c r="AU402" s="86" t="s">
        <v>80</v>
      </c>
      <c r="AY402" s="6" t="s">
        <v>123</v>
      </c>
      <c r="BE402" s="165">
        <f>IF($N$402="základní",$J$402,0)</f>
        <v>0</v>
      </c>
      <c r="BF402" s="165">
        <f>IF($N$402="snížená",$J$402,0)</f>
        <v>0</v>
      </c>
      <c r="BG402" s="165">
        <f>IF($N$402="zákl. přenesená",$J$402,0)</f>
        <v>0</v>
      </c>
      <c r="BH402" s="165">
        <f>IF($N$402="sníž. přenesená",$J$402,0)</f>
        <v>0</v>
      </c>
      <c r="BI402" s="165">
        <f>IF($N$402="nulová",$J$402,0)</f>
        <v>0</v>
      </c>
      <c r="BJ402" s="86" t="s">
        <v>20</v>
      </c>
      <c r="BK402" s="165">
        <f>ROUND($I$402*$H$402,2)</f>
        <v>0</v>
      </c>
      <c r="BL402" s="86" t="s">
        <v>226</v>
      </c>
      <c r="BM402" s="86" t="s">
        <v>529</v>
      </c>
    </row>
    <row r="403" spans="2:47" s="6" customFormat="1" ht="14.25" customHeight="1">
      <c r="B403" s="82"/>
      <c r="C403" s="83"/>
      <c r="D403" s="166" t="s">
        <v>132</v>
      </c>
      <c r="E403" s="83"/>
      <c r="F403" s="167" t="s">
        <v>528</v>
      </c>
      <c r="G403" s="83"/>
      <c r="H403" s="83"/>
      <c r="J403" s="83"/>
      <c r="K403" s="83"/>
      <c r="L403" s="128"/>
      <c r="M403" s="168"/>
      <c r="N403" s="83"/>
      <c r="O403" s="83"/>
      <c r="P403" s="83"/>
      <c r="Q403" s="83"/>
      <c r="R403" s="83"/>
      <c r="S403" s="83"/>
      <c r="T403" s="169"/>
      <c r="AT403" s="6" t="s">
        <v>132</v>
      </c>
      <c r="AU403" s="6" t="s">
        <v>80</v>
      </c>
    </row>
    <row r="404" spans="2:65" s="6" customFormat="1" ht="13.5" customHeight="1">
      <c r="B404" s="82"/>
      <c r="C404" s="188" t="s">
        <v>530</v>
      </c>
      <c r="D404" s="188" t="s">
        <v>180</v>
      </c>
      <c r="E404" s="189" t="s">
        <v>531</v>
      </c>
      <c r="F404" s="190" t="s">
        <v>532</v>
      </c>
      <c r="G404" s="191" t="s">
        <v>223</v>
      </c>
      <c r="H404" s="192">
        <v>598.3</v>
      </c>
      <c r="I404" s="193"/>
      <c r="J404" s="194">
        <f>ROUND($I$404*$H$404,2)</f>
        <v>0</v>
      </c>
      <c r="K404" s="190" t="s">
        <v>129</v>
      </c>
      <c r="L404" s="195"/>
      <c r="M404" s="196"/>
      <c r="N404" s="197" t="s">
        <v>43</v>
      </c>
      <c r="O404" s="83"/>
      <c r="P404" s="83"/>
      <c r="Q404" s="163">
        <v>0.0015</v>
      </c>
      <c r="R404" s="163">
        <f>$Q$404*$H$404</f>
        <v>0.89745</v>
      </c>
      <c r="S404" s="163">
        <v>0</v>
      </c>
      <c r="T404" s="164">
        <f>$S$404*$H$404</f>
        <v>0</v>
      </c>
      <c r="AR404" s="86" t="s">
        <v>386</v>
      </c>
      <c r="AT404" s="86" t="s">
        <v>180</v>
      </c>
      <c r="AU404" s="86" t="s">
        <v>80</v>
      </c>
      <c r="AY404" s="6" t="s">
        <v>123</v>
      </c>
      <c r="BE404" s="165">
        <f>IF($N$404="základní",$J$404,0)</f>
        <v>0</v>
      </c>
      <c r="BF404" s="165">
        <f>IF($N$404="snížená",$J$404,0)</f>
        <v>0</v>
      </c>
      <c r="BG404" s="165">
        <f>IF($N$404="zákl. přenesená",$J$404,0)</f>
        <v>0</v>
      </c>
      <c r="BH404" s="165">
        <f>IF($N$404="sníž. přenesená",$J$404,0)</f>
        <v>0</v>
      </c>
      <c r="BI404" s="165">
        <f>IF($N$404="nulová",$J$404,0)</f>
        <v>0</v>
      </c>
      <c r="BJ404" s="86" t="s">
        <v>20</v>
      </c>
      <c r="BK404" s="165">
        <f>ROUND($I$404*$H$404,2)</f>
        <v>0</v>
      </c>
      <c r="BL404" s="86" t="s">
        <v>226</v>
      </c>
      <c r="BM404" s="86" t="s">
        <v>533</v>
      </c>
    </row>
    <row r="405" spans="2:47" s="6" customFormat="1" ht="14.25" customHeight="1">
      <c r="B405" s="82"/>
      <c r="C405" s="83"/>
      <c r="D405" s="166" t="s">
        <v>132</v>
      </c>
      <c r="E405" s="83"/>
      <c r="F405" s="167" t="s">
        <v>534</v>
      </c>
      <c r="G405" s="83"/>
      <c r="H405" s="83"/>
      <c r="J405" s="83"/>
      <c r="K405" s="83"/>
      <c r="L405" s="128"/>
      <c r="M405" s="168"/>
      <c r="N405" s="83"/>
      <c r="O405" s="83"/>
      <c r="P405" s="83"/>
      <c r="Q405" s="83"/>
      <c r="R405" s="83"/>
      <c r="S405" s="83"/>
      <c r="T405" s="169"/>
      <c r="AT405" s="6" t="s">
        <v>132</v>
      </c>
      <c r="AU405" s="6" t="s">
        <v>80</v>
      </c>
    </row>
    <row r="406" spans="2:51" s="6" customFormat="1" ht="13.5" customHeight="1">
      <c r="B406" s="172"/>
      <c r="C406" s="173"/>
      <c r="D406" s="170" t="s">
        <v>136</v>
      </c>
      <c r="E406" s="173"/>
      <c r="F406" s="174" t="s">
        <v>520</v>
      </c>
      <c r="G406" s="173"/>
      <c r="H406" s="175">
        <v>598.3</v>
      </c>
      <c r="J406" s="173"/>
      <c r="K406" s="173"/>
      <c r="L406" s="176"/>
      <c r="M406" s="177"/>
      <c r="N406" s="173"/>
      <c r="O406" s="173"/>
      <c r="P406" s="173"/>
      <c r="Q406" s="173"/>
      <c r="R406" s="173"/>
      <c r="S406" s="173"/>
      <c r="T406" s="178"/>
      <c r="AT406" s="179" t="s">
        <v>136</v>
      </c>
      <c r="AU406" s="179" t="s">
        <v>80</v>
      </c>
      <c r="AV406" s="179" t="s">
        <v>80</v>
      </c>
      <c r="AW406" s="179" t="s">
        <v>89</v>
      </c>
      <c r="AX406" s="179" t="s">
        <v>72</v>
      </c>
      <c r="AY406" s="179" t="s">
        <v>123</v>
      </c>
    </row>
    <row r="407" spans="2:51" s="6" customFormat="1" ht="13.5" customHeight="1">
      <c r="B407" s="180"/>
      <c r="C407" s="181"/>
      <c r="D407" s="170" t="s">
        <v>136</v>
      </c>
      <c r="E407" s="181"/>
      <c r="F407" s="182" t="s">
        <v>141</v>
      </c>
      <c r="G407" s="181"/>
      <c r="H407" s="183">
        <v>598.3</v>
      </c>
      <c r="J407" s="181"/>
      <c r="K407" s="181"/>
      <c r="L407" s="184"/>
      <c r="M407" s="185"/>
      <c r="N407" s="181"/>
      <c r="O407" s="181"/>
      <c r="P407" s="181"/>
      <c r="Q407" s="181"/>
      <c r="R407" s="181"/>
      <c r="S407" s="181"/>
      <c r="T407" s="186"/>
      <c r="AT407" s="187" t="s">
        <v>136</v>
      </c>
      <c r="AU407" s="187" t="s">
        <v>80</v>
      </c>
      <c r="AV407" s="187" t="s">
        <v>130</v>
      </c>
      <c r="AW407" s="187" t="s">
        <v>89</v>
      </c>
      <c r="AX407" s="187" t="s">
        <v>20</v>
      </c>
      <c r="AY407" s="187" t="s">
        <v>123</v>
      </c>
    </row>
    <row r="408" spans="2:65" s="6" customFormat="1" ht="13.5" customHeight="1">
      <c r="B408" s="82"/>
      <c r="C408" s="154" t="s">
        <v>535</v>
      </c>
      <c r="D408" s="154" t="s">
        <v>125</v>
      </c>
      <c r="E408" s="155" t="s">
        <v>536</v>
      </c>
      <c r="F408" s="156" t="s">
        <v>537</v>
      </c>
      <c r="G408" s="157" t="s">
        <v>538</v>
      </c>
      <c r="H408" s="198"/>
      <c r="I408" s="159"/>
      <c r="J408" s="160">
        <f>ROUND($I$408*$H$408,2)</f>
        <v>0</v>
      </c>
      <c r="K408" s="156" t="s">
        <v>129</v>
      </c>
      <c r="L408" s="128"/>
      <c r="M408" s="161"/>
      <c r="N408" s="162" t="s">
        <v>43</v>
      </c>
      <c r="O408" s="83"/>
      <c r="P408" s="83"/>
      <c r="Q408" s="163">
        <v>0</v>
      </c>
      <c r="R408" s="163">
        <f>$Q$408*$H$408</f>
        <v>0</v>
      </c>
      <c r="S408" s="163">
        <v>0</v>
      </c>
      <c r="T408" s="164">
        <f>$S$408*$H$408</f>
        <v>0</v>
      </c>
      <c r="AR408" s="86" t="s">
        <v>226</v>
      </c>
      <c r="AT408" s="86" t="s">
        <v>125</v>
      </c>
      <c r="AU408" s="86" t="s">
        <v>80</v>
      </c>
      <c r="AY408" s="6" t="s">
        <v>123</v>
      </c>
      <c r="BE408" s="165">
        <f>IF($N$408="základní",$J$408,0)</f>
        <v>0</v>
      </c>
      <c r="BF408" s="165">
        <f>IF($N$408="snížená",$J$408,0)</f>
        <v>0</v>
      </c>
      <c r="BG408" s="165">
        <f>IF($N$408="zákl. přenesená",$J$408,0)</f>
        <v>0</v>
      </c>
      <c r="BH408" s="165">
        <f>IF($N$408="sníž. přenesená",$J$408,0)</f>
        <v>0</v>
      </c>
      <c r="BI408" s="165">
        <f>IF($N$408="nulová",$J$408,0)</f>
        <v>0</v>
      </c>
      <c r="BJ408" s="86" t="s">
        <v>20</v>
      </c>
      <c r="BK408" s="165">
        <f>ROUND($I$408*$H$408,2)</f>
        <v>0</v>
      </c>
      <c r="BL408" s="86" t="s">
        <v>226</v>
      </c>
      <c r="BM408" s="86" t="s">
        <v>539</v>
      </c>
    </row>
    <row r="409" spans="2:47" s="6" customFormat="1" ht="24.75" customHeight="1">
      <c r="B409" s="82"/>
      <c r="C409" s="83"/>
      <c r="D409" s="166" t="s">
        <v>132</v>
      </c>
      <c r="E409" s="83"/>
      <c r="F409" s="167" t="s">
        <v>540</v>
      </c>
      <c r="G409" s="83"/>
      <c r="H409" s="83"/>
      <c r="J409" s="83"/>
      <c r="K409" s="83"/>
      <c r="L409" s="128"/>
      <c r="M409" s="168"/>
      <c r="N409" s="83"/>
      <c r="O409" s="83"/>
      <c r="P409" s="83"/>
      <c r="Q409" s="83"/>
      <c r="R409" s="83"/>
      <c r="S409" s="83"/>
      <c r="T409" s="169"/>
      <c r="AT409" s="6" t="s">
        <v>132</v>
      </c>
      <c r="AU409" s="6" t="s">
        <v>80</v>
      </c>
    </row>
    <row r="410" spans="2:63" s="141" customFormat="1" ht="30" customHeight="1">
      <c r="B410" s="142"/>
      <c r="C410" s="143"/>
      <c r="D410" s="143" t="s">
        <v>71</v>
      </c>
      <c r="E410" s="152" t="s">
        <v>541</v>
      </c>
      <c r="F410" s="152" t="s">
        <v>542</v>
      </c>
      <c r="G410" s="143"/>
      <c r="H410" s="143"/>
      <c r="J410" s="153">
        <f>$BK$410</f>
        <v>0</v>
      </c>
      <c r="K410" s="143"/>
      <c r="L410" s="146"/>
      <c r="M410" s="147"/>
      <c r="N410" s="143"/>
      <c r="O410" s="143"/>
      <c r="P410" s="148">
        <f>SUM($P$411:$P$437)</f>
        <v>0</v>
      </c>
      <c r="Q410" s="143"/>
      <c r="R410" s="148">
        <f>SUM($R$411:$R$437)</f>
        <v>2.6288080000000003</v>
      </c>
      <c r="S410" s="143"/>
      <c r="T410" s="149">
        <f>SUM($T$411:$T$437)</f>
        <v>20.54534</v>
      </c>
      <c r="AR410" s="150" t="s">
        <v>80</v>
      </c>
      <c r="AT410" s="150" t="s">
        <v>71</v>
      </c>
      <c r="AU410" s="150" t="s">
        <v>20</v>
      </c>
      <c r="AY410" s="150" t="s">
        <v>123</v>
      </c>
      <c r="BK410" s="151">
        <f>SUM($BK$411:$BK$437)</f>
        <v>0</v>
      </c>
    </row>
    <row r="411" spans="2:65" s="6" customFormat="1" ht="13.5" customHeight="1">
      <c r="B411" s="82"/>
      <c r="C411" s="154" t="s">
        <v>543</v>
      </c>
      <c r="D411" s="154" t="s">
        <v>125</v>
      </c>
      <c r="E411" s="155" t="s">
        <v>544</v>
      </c>
      <c r="F411" s="156" t="s">
        <v>545</v>
      </c>
      <c r="G411" s="157" t="s">
        <v>160</v>
      </c>
      <c r="H411" s="158">
        <v>558.8</v>
      </c>
      <c r="I411" s="159"/>
      <c r="J411" s="160">
        <f>ROUND($I$411*$H$411,2)</f>
        <v>0</v>
      </c>
      <c r="K411" s="156" t="s">
        <v>129</v>
      </c>
      <c r="L411" s="128"/>
      <c r="M411" s="161"/>
      <c r="N411" s="162" t="s">
        <v>43</v>
      </c>
      <c r="O411" s="83"/>
      <c r="P411" s="83"/>
      <c r="Q411" s="163">
        <v>0</v>
      </c>
      <c r="R411" s="163">
        <f>$Q$411*$H$411</f>
        <v>0</v>
      </c>
      <c r="S411" s="163">
        <v>0.0145</v>
      </c>
      <c r="T411" s="164">
        <f>$S$411*$H$411</f>
        <v>8.102599999999999</v>
      </c>
      <c r="AR411" s="86" t="s">
        <v>226</v>
      </c>
      <c r="AT411" s="86" t="s">
        <v>125</v>
      </c>
      <c r="AU411" s="86" t="s">
        <v>80</v>
      </c>
      <c r="AY411" s="6" t="s">
        <v>123</v>
      </c>
      <c r="BE411" s="165">
        <f>IF($N$411="základní",$J$411,0)</f>
        <v>0</v>
      </c>
      <c r="BF411" s="165">
        <f>IF($N$411="snížená",$J$411,0)</f>
        <v>0</v>
      </c>
      <c r="BG411" s="165">
        <f>IF($N$411="zákl. přenesená",$J$411,0)</f>
        <v>0</v>
      </c>
      <c r="BH411" s="165">
        <f>IF($N$411="sníž. přenesená",$J$411,0)</f>
        <v>0</v>
      </c>
      <c r="BI411" s="165">
        <f>IF($N$411="nulová",$J$411,0)</f>
        <v>0</v>
      </c>
      <c r="BJ411" s="86" t="s">
        <v>20</v>
      </c>
      <c r="BK411" s="165">
        <f>ROUND($I$411*$H$411,2)</f>
        <v>0</v>
      </c>
      <c r="BL411" s="86" t="s">
        <v>226</v>
      </c>
      <c r="BM411" s="86" t="s">
        <v>546</v>
      </c>
    </row>
    <row r="412" spans="2:47" s="6" customFormat="1" ht="24.75" customHeight="1">
      <c r="B412" s="82"/>
      <c r="C412" s="83"/>
      <c r="D412" s="166" t="s">
        <v>132</v>
      </c>
      <c r="E412" s="83"/>
      <c r="F412" s="167" t="s">
        <v>547</v>
      </c>
      <c r="G412" s="83"/>
      <c r="H412" s="83"/>
      <c r="J412" s="83"/>
      <c r="K412" s="83"/>
      <c r="L412" s="128"/>
      <c r="M412" s="168"/>
      <c r="N412" s="83"/>
      <c r="O412" s="83"/>
      <c r="P412" s="83"/>
      <c r="Q412" s="83"/>
      <c r="R412" s="83"/>
      <c r="S412" s="83"/>
      <c r="T412" s="169"/>
      <c r="AT412" s="6" t="s">
        <v>132</v>
      </c>
      <c r="AU412" s="6" t="s">
        <v>80</v>
      </c>
    </row>
    <row r="413" spans="2:51" s="6" customFormat="1" ht="13.5" customHeight="1">
      <c r="B413" s="172"/>
      <c r="C413" s="173"/>
      <c r="D413" s="170" t="s">
        <v>136</v>
      </c>
      <c r="E413" s="173"/>
      <c r="F413" s="174" t="s">
        <v>548</v>
      </c>
      <c r="G413" s="173"/>
      <c r="H413" s="175">
        <v>558.8</v>
      </c>
      <c r="J413" s="173"/>
      <c r="K413" s="173"/>
      <c r="L413" s="176"/>
      <c r="M413" s="177"/>
      <c r="N413" s="173"/>
      <c r="O413" s="173"/>
      <c r="P413" s="173"/>
      <c r="Q413" s="173"/>
      <c r="R413" s="173"/>
      <c r="S413" s="173"/>
      <c r="T413" s="178"/>
      <c r="AT413" s="179" t="s">
        <v>136</v>
      </c>
      <c r="AU413" s="179" t="s">
        <v>80</v>
      </c>
      <c r="AV413" s="179" t="s">
        <v>80</v>
      </c>
      <c r="AW413" s="179" t="s">
        <v>89</v>
      </c>
      <c r="AX413" s="179" t="s">
        <v>72</v>
      </c>
      <c r="AY413" s="179" t="s">
        <v>123</v>
      </c>
    </row>
    <row r="414" spans="2:51" s="6" customFormat="1" ht="13.5" customHeight="1">
      <c r="B414" s="180"/>
      <c r="C414" s="181"/>
      <c r="D414" s="170" t="s">
        <v>136</v>
      </c>
      <c r="E414" s="181"/>
      <c r="F414" s="182" t="s">
        <v>141</v>
      </c>
      <c r="G414" s="181"/>
      <c r="H414" s="183">
        <v>558.8</v>
      </c>
      <c r="J414" s="181"/>
      <c r="K414" s="181"/>
      <c r="L414" s="184"/>
      <c r="M414" s="185"/>
      <c r="N414" s="181"/>
      <c r="O414" s="181"/>
      <c r="P414" s="181"/>
      <c r="Q414" s="181"/>
      <c r="R414" s="181"/>
      <c r="S414" s="181"/>
      <c r="T414" s="186"/>
      <c r="AT414" s="187" t="s">
        <v>136</v>
      </c>
      <c r="AU414" s="187" t="s">
        <v>80</v>
      </c>
      <c r="AV414" s="187" t="s">
        <v>130</v>
      </c>
      <c r="AW414" s="187" t="s">
        <v>89</v>
      </c>
      <c r="AX414" s="187" t="s">
        <v>20</v>
      </c>
      <c r="AY414" s="187" t="s">
        <v>123</v>
      </c>
    </row>
    <row r="415" spans="2:65" s="6" customFormat="1" ht="13.5" customHeight="1">
      <c r="B415" s="82"/>
      <c r="C415" s="154" t="s">
        <v>549</v>
      </c>
      <c r="D415" s="154" t="s">
        <v>125</v>
      </c>
      <c r="E415" s="155" t="s">
        <v>550</v>
      </c>
      <c r="F415" s="156" t="s">
        <v>551</v>
      </c>
      <c r="G415" s="157" t="s">
        <v>160</v>
      </c>
      <c r="H415" s="158">
        <v>316.8</v>
      </c>
      <c r="I415" s="159"/>
      <c r="J415" s="160">
        <f>ROUND($I$415*$H$415,2)</f>
        <v>0</v>
      </c>
      <c r="K415" s="156" t="s">
        <v>129</v>
      </c>
      <c r="L415" s="128"/>
      <c r="M415" s="161"/>
      <c r="N415" s="162" t="s">
        <v>43</v>
      </c>
      <c r="O415" s="83"/>
      <c r="P415" s="83"/>
      <c r="Q415" s="163">
        <v>0</v>
      </c>
      <c r="R415" s="163">
        <f>$Q$415*$H$415</f>
        <v>0</v>
      </c>
      <c r="S415" s="163">
        <v>0.0018</v>
      </c>
      <c r="T415" s="164">
        <f>$S$415*$H$415</f>
        <v>0.57024</v>
      </c>
      <c r="AR415" s="86" t="s">
        <v>226</v>
      </c>
      <c r="AT415" s="86" t="s">
        <v>125</v>
      </c>
      <c r="AU415" s="86" t="s">
        <v>80</v>
      </c>
      <c r="AY415" s="6" t="s">
        <v>123</v>
      </c>
      <c r="BE415" s="165">
        <f>IF($N$415="základní",$J$415,0)</f>
        <v>0</v>
      </c>
      <c r="BF415" s="165">
        <f>IF($N$415="snížená",$J$415,0)</f>
        <v>0</v>
      </c>
      <c r="BG415" s="165">
        <f>IF($N$415="zákl. přenesená",$J$415,0)</f>
        <v>0</v>
      </c>
      <c r="BH415" s="165">
        <f>IF($N$415="sníž. přenesená",$J$415,0)</f>
        <v>0</v>
      </c>
      <c r="BI415" s="165">
        <f>IF($N$415="nulová",$J$415,0)</f>
        <v>0</v>
      </c>
      <c r="BJ415" s="86" t="s">
        <v>20</v>
      </c>
      <c r="BK415" s="165">
        <f>ROUND($I$415*$H$415,2)</f>
        <v>0</v>
      </c>
      <c r="BL415" s="86" t="s">
        <v>226</v>
      </c>
      <c r="BM415" s="86" t="s">
        <v>552</v>
      </c>
    </row>
    <row r="416" spans="2:47" s="6" customFormat="1" ht="24.75" customHeight="1">
      <c r="B416" s="82"/>
      <c r="C416" s="83"/>
      <c r="D416" s="166" t="s">
        <v>132</v>
      </c>
      <c r="E416" s="83"/>
      <c r="F416" s="167" t="s">
        <v>553</v>
      </c>
      <c r="G416" s="83"/>
      <c r="H416" s="83"/>
      <c r="J416" s="83"/>
      <c r="K416" s="83"/>
      <c r="L416" s="128"/>
      <c r="M416" s="168"/>
      <c r="N416" s="83"/>
      <c r="O416" s="83"/>
      <c r="P416" s="83"/>
      <c r="Q416" s="83"/>
      <c r="R416" s="83"/>
      <c r="S416" s="83"/>
      <c r="T416" s="169"/>
      <c r="AT416" s="6" t="s">
        <v>132</v>
      </c>
      <c r="AU416" s="6" t="s">
        <v>80</v>
      </c>
    </row>
    <row r="417" spans="2:51" s="6" customFormat="1" ht="13.5" customHeight="1">
      <c r="B417" s="172"/>
      <c r="C417" s="173"/>
      <c r="D417" s="170" t="s">
        <v>136</v>
      </c>
      <c r="E417" s="173"/>
      <c r="F417" s="174" t="s">
        <v>554</v>
      </c>
      <c r="G417" s="173"/>
      <c r="H417" s="175">
        <v>132.3</v>
      </c>
      <c r="J417" s="173"/>
      <c r="K417" s="173"/>
      <c r="L417" s="176"/>
      <c r="M417" s="177"/>
      <c r="N417" s="173"/>
      <c r="O417" s="173"/>
      <c r="P417" s="173"/>
      <c r="Q417" s="173"/>
      <c r="R417" s="173"/>
      <c r="S417" s="173"/>
      <c r="T417" s="178"/>
      <c r="AT417" s="179" t="s">
        <v>136</v>
      </c>
      <c r="AU417" s="179" t="s">
        <v>80</v>
      </c>
      <c r="AV417" s="179" t="s">
        <v>80</v>
      </c>
      <c r="AW417" s="179" t="s">
        <v>89</v>
      </c>
      <c r="AX417" s="179" t="s">
        <v>72</v>
      </c>
      <c r="AY417" s="179" t="s">
        <v>123</v>
      </c>
    </row>
    <row r="418" spans="2:51" s="6" customFormat="1" ht="13.5" customHeight="1">
      <c r="B418" s="172"/>
      <c r="C418" s="173"/>
      <c r="D418" s="170" t="s">
        <v>136</v>
      </c>
      <c r="E418" s="173"/>
      <c r="F418" s="174" t="s">
        <v>555</v>
      </c>
      <c r="G418" s="173"/>
      <c r="H418" s="175">
        <v>132.3</v>
      </c>
      <c r="J418" s="173"/>
      <c r="K418" s="173"/>
      <c r="L418" s="176"/>
      <c r="M418" s="177"/>
      <c r="N418" s="173"/>
      <c r="O418" s="173"/>
      <c r="P418" s="173"/>
      <c r="Q418" s="173"/>
      <c r="R418" s="173"/>
      <c r="S418" s="173"/>
      <c r="T418" s="178"/>
      <c r="AT418" s="179" t="s">
        <v>136</v>
      </c>
      <c r="AU418" s="179" t="s">
        <v>80</v>
      </c>
      <c r="AV418" s="179" t="s">
        <v>80</v>
      </c>
      <c r="AW418" s="179" t="s">
        <v>89</v>
      </c>
      <c r="AX418" s="179" t="s">
        <v>72</v>
      </c>
      <c r="AY418" s="179" t="s">
        <v>123</v>
      </c>
    </row>
    <row r="419" spans="2:51" s="6" customFormat="1" ht="13.5" customHeight="1">
      <c r="B419" s="172"/>
      <c r="C419" s="173"/>
      <c r="D419" s="170" t="s">
        <v>136</v>
      </c>
      <c r="E419" s="173"/>
      <c r="F419" s="174" t="s">
        <v>556</v>
      </c>
      <c r="G419" s="173"/>
      <c r="H419" s="175">
        <v>26.1</v>
      </c>
      <c r="J419" s="173"/>
      <c r="K419" s="173"/>
      <c r="L419" s="176"/>
      <c r="M419" s="177"/>
      <c r="N419" s="173"/>
      <c r="O419" s="173"/>
      <c r="P419" s="173"/>
      <c r="Q419" s="173"/>
      <c r="R419" s="173"/>
      <c r="S419" s="173"/>
      <c r="T419" s="178"/>
      <c r="AT419" s="179" t="s">
        <v>136</v>
      </c>
      <c r="AU419" s="179" t="s">
        <v>80</v>
      </c>
      <c r="AV419" s="179" t="s">
        <v>80</v>
      </c>
      <c r="AW419" s="179" t="s">
        <v>89</v>
      </c>
      <c r="AX419" s="179" t="s">
        <v>72</v>
      </c>
      <c r="AY419" s="179" t="s">
        <v>123</v>
      </c>
    </row>
    <row r="420" spans="2:51" s="6" customFormat="1" ht="13.5" customHeight="1">
      <c r="B420" s="172"/>
      <c r="C420" s="173"/>
      <c r="D420" s="170" t="s">
        <v>136</v>
      </c>
      <c r="E420" s="173"/>
      <c r="F420" s="174" t="s">
        <v>557</v>
      </c>
      <c r="G420" s="173"/>
      <c r="H420" s="175">
        <v>26.1</v>
      </c>
      <c r="J420" s="173"/>
      <c r="K420" s="173"/>
      <c r="L420" s="176"/>
      <c r="M420" s="177"/>
      <c r="N420" s="173"/>
      <c r="O420" s="173"/>
      <c r="P420" s="173"/>
      <c r="Q420" s="173"/>
      <c r="R420" s="173"/>
      <c r="S420" s="173"/>
      <c r="T420" s="178"/>
      <c r="AT420" s="179" t="s">
        <v>136</v>
      </c>
      <c r="AU420" s="179" t="s">
        <v>80</v>
      </c>
      <c r="AV420" s="179" t="s">
        <v>80</v>
      </c>
      <c r="AW420" s="179" t="s">
        <v>89</v>
      </c>
      <c r="AX420" s="179" t="s">
        <v>72</v>
      </c>
      <c r="AY420" s="179" t="s">
        <v>123</v>
      </c>
    </row>
    <row r="421" spans="2:51" s="6" customFormat="1" ht="13.5" customHeight="1">
      <c r="B421" s="180"/>
      <c r="C421" s="181"/>
      <c r="D421" s="170" t="s">
        <v>136</v>
      </c>
      <c r="E421" s="181"/>
      <c r="F421" s="182" t="s">
        <v>141</v>
      </c>
      <c r="G421" s="181"/>
      <c r="H421" s="183">
        <v>316.8</v>
      </c>
      <c r="J421" s="181"/>
      <c r="K421" s="181"/>
      <c r="L421" s="184"/>
      <c r="M421" s="185"/>
      <c r="N421" s="181"/>
      <c r="O421" s="181"/>
      <c r="P421" s="181"/>
      <c r="Q421" s="181"/>
      <c r="R421" s="181"/>
      <c r="S421" s="181"/>
      <c r="T421" s="186"/>
      <c r="AT421" s="187" t="s">
        <v>136</v>
      </c>
      <c r="AU421" s="187" t="s">
        <v>80</v>
      </c>
      <c r="AV421" s="187" t="s">
        <v>130</v>
      </c>
      <c r="AW421" s="187" t="s">
        <v>89</v>
      </c>
      <c r="AX421" s="187" t="s">
        <v>20</v>
      </c>
      <c r="AY421" s="187" t="s">
        <v>123</v>
      </c>
    </row>
    <row r="422" spans="2:65" s="6" customFormat="1" ht="13.5" customHeight="1">
      <c r="B422" s="82"/>
      <c r="C422" s="154" t="s">
        <v>558</v>
      </c>
      <c r="D422" s="154" t="s">
        <v>125</v>
      </c>
      <c r="E422" s="155" t="s">
        <v>559</v>
      </c>
      <c r="F422" s="156" t="s">
        <v>560</v>
      </c>
      <c r="G422" s="157" t="s">
        <v>160</v>
      </c>
      <c r="H422" s="158">
        <v>158.3</v>
      </c>
      <c r="I422" s="159"/>
      <c r="J422" s="160">
        <f>ROUND($I$422*$H$422,2)</f>
        <v>0</v>
      </c>
      <c r="K422" s="156" t="s">
        <v>129</v>
      </c>
      <c r="L422" s="128"/>
      <c r="M422" s="161"/>
      <c r="N422" s="162" t="s">
        <v>43</v>
      </c>
      <c r="O422" s="83"/>
      <c r="P422" s="83"/>
      <c r="Q422" s="163">
        <v>0</v>
      </c>
      <c r="R422" s="163">
        <f>$Q$422*$H$422</f>
        <v>0</v>
      </c>
      <c r="S422" s="163">
        <v>0.075</v>
      </c>
      <c r="T422" s="164">
        <f>$S$422*$H$422</f>
        <v>11.8725</v>
      </c>
      <c r="AR422" s="86" t="s">
        <v>226</v>
      </c>
      <c r="AT422" s="86" t="s">
        <v>125</v>
      </c>
      <c r="AU422" s="86" t="s">
        <v>80</v>
      </c>
      <c r="AY422" s="6" t="s">
        <v>123</v>
      </c>
      <c r="BE422" s="165">
        <f>IF($N$422="základní",$J$422,0)</f>
        <v>0</v>
      </c>
      <c r="BF422" s="165">
        <f>IF($N$422="snížená",$J$422,0)</f>
        <v>0</v>
      </c>
      <c r="BG422" s="165">
        <f>IF($N$422="zákl. přenesená",$J$422,0)</f>
        <v>0</v>
      </c>
      <c r="BH422" s="165">
        <f>IF($N$422="sníž. přenesená",$J$422,0)</f>
        <v>0</v>
      </c>
      <c r="BI422" s="165">
        <f>IF($N$422="nulová",$J$422,0)</f>
        <v>0</v>
      </c>
      <c r="BJ422" s="86" t="s">
        <v>20</v>
      </c>
      <c r="BK422" s="165">
        <f>ROUND($I$422*$H$422,2)</f>
        <v>0</v>
      </c>
      <c r="BL422" s="86" t="s">
        <v>226</v>
      </c>
      <c r="BM422" s="86" t="s">
        <v>561</v>
      </c>
    </row>
    <row r="423" spans="2:47" s="6" customFormat="1" ht="24.75" customHeight="1">
      <c r="B423" s="82"/>
      <c r="C423" s="83"/>
      <c r="D423" s="166" t="s">
        <v>132</v>
      </c>
      <c r="E423" s="83"/>
      <c r="F423" s="167" t="s">
        <v>562</v>
      </c>
      <c r="G423" s="83"/>
      <c r="H423" s="83"/>
      <c r="J423" s="83"/>
      <c r="K423" s="83"/>
      <c r="L423" s="128"/>
      <c r="M423" s="168"/>
      <c r="N423" s="83"/>
      <c r="O423" s="83"/>
      <c r="P423" s="83"/>
      <c r="Q423" s="83"/>
      <c r="R423" s="83"/>
      <c r="S423" s="83"/>
      <c r="T423" s="169"/>
      <c r="AT423" s="6" t="s">
        <v>132</v>
      </c>
      <c r="AU423" s="6" t="s">
        <v>80</v>
      </c>
    </row>
    <row r="424" spans="2:51" s="6" customFormat="1" ht="13.5" customHeight="1">
      <c r="B424" s="172"/>
      <c r="C424" s="173"/>
      <c r="D424" s="170" t="s">
        <v>136</v>
      </c>
      <c r="E424" s="173"/>
      <c r="F424" s="174" t="s">
        <v>563</v>
      </c>
      <c r="G424" s="173"/>
      <c r="H424" s="175">
        <v>132.2</v>
      </c>
      <c r="J424" s="173"/>
      <c r="K424" s="173"/>
      <c r="L424" s="176"/>
      <c r="M424" s="177"/>
      <c r="N424" s="173"/>
      <c r="O424" s="173"/>
      <c r="P424" s="173"/>
      <c r="Q424" s="173"/>
      <c r="R424" s="173"/>
      <c r="S424" s="173"/>
      <c r="T424" s="178"/>
      <c r="AT424" s="179" t="s">
        <v>136</v>
      </c>
      <c r="AU424" s="179" t="s">
        <v>80</v>
      </c>
      <c r="AV424" s="179" t="s">
        <v>80</v>
      </c>
      <c r="AW424" s="179" t="s">
        <v>89</v>
      </c>
      <c r="AX424" s="179" t="s">
        <v>72</v>
      </c>
      <c r="AY424" s="179" t="s">
        <v>123</v>
      </c>
    </row>
    <row r="425" spans="2:51" s="6" customFormat="1" ht="13.5" customHeight="1">
      <c r="B425" s="172"/>
      <c r="C425" s="173"/>
      <c r="D425" s="170" t="s">
        <v>136</v>
      </c>
      <c r="E425" s="173"/>
      <c r="F425" s="174" t="s">
        <v>564</v>
      </c>
      <c r="G425" s="173"/>
      <c r="H425" s="175">
        <v>26.1</v>
      </c>
      <c r="J425" s="173"/>
      <c r="K425" s="173"/>
      <c r="L425" s="176"/>
      <c r="M425" s="177"/>
      <c r="N425" s="173"/>
      <c r="O425" s="173"/>
      <c r="P425" s="173"/>
      <c r="Q425" s="173"/>
      <c r="R425" s="173"/>
      <c r="S425" s="173"/>
      <c r="T425" s="178"/>
      <c r="AT425" s="179" t="s">
        <v>136</v>
      </c>
      <c r="AU425" s="179" t="s">
        <v>80</v>
      </c>
      <c r="AV425" s="179" t="s">
        <v>80</v>
      </c>
      <c r="AW425" s="179" t="s">
        <v>89</v>
      </c>
      <c r="AX425" s="179" t="s">
        <v>72</v>
      </c>
      <c r="AY425" s="179" t="s">
        <v>123</v>
      </c>
    </row>
    <row r="426" spans="2:51" s="6" customFormat="1" ht="13.5" customHeight="1">
      <c r="B426" s="180"/>
      <c r="C426" s="181"/>
      <c r="D426" s="170" t="s">
        <v>136</v>
      </c>
      <c r="E426" s="181"/>
      <c r="F426" s="182" t="s">
        <v>141</v>
      </c>
      <c r="G426" s="181"/>
      <c r="H426" s="183">
        <v>158.3</v>
      </c>
      <c r="J426" s="181"/>
      <c r="K426" s="181"/>
      <c r="L426" s="184"/>
      <c r="M426" s="185"/>
      <c r="N426" s="181"/>
      <c r="O426" s="181"/>
      <c r="P426" s="181"/>
      <c r="Q426" s="181"/>
      <c r="R426" s="181"/>
      <c r="S426" s="181"/>
      <c r="T426" s="186"/>
      <c r="AT426" s="187" t="s">
        <v>136</v>
      </c>
      <c r="AU426" s="187" t="s">
        <v>80</v>
      </c>
      <c r="AV426" s="187" t="s">
        <v>130</v>
      </c>
      <c r="AW426" s="187" t="s">
        <v>89</v>
      </c>
      <c r="AX426" s="187" t="s">
        <v>20</v>
      </c>
      <c r="AY426" s="187" t="s">
        <v>123</v>
      </c>
    </row>
    <row r="427" spans="2:65" s="6" customFormat="1" ht="13.5" customHeight="1">
      <c r="B427" s="82"/>
      <c r="C427" s="154" t="s">
        <v>565</v>
      </c>
      <c r="D427" s="154" t="s">
        <v>125</v>
      </c>
      <c r="E427" s="155" t="s">
        <v>566</v>
      </c>
      <c r="F427" s="156" t="s">
        <v>567</v>
      </c>
      <c r="G427" s="157" t="s">
        <v>160</v>
      </c>
      <c r="H427" s="158">
        <v>722.2</v>
      </c>
      <c r="I427" s="159"/>
      <c r="J427" s="160">
        <f>ROUND($I$427*$H$427,2)</f>
        <v>0</v>
      </c>
      <c r="K427" s="156" t="s">
        <v>129</v>
      </c>
      <c r="L427" s="128"/>
      <c r="M427" s="161"/>
      <c r="N427" s="162" t="s">
        <v>43</v>
      </c>
      <c r="O427" s="83"/>
      <c r="P427" s="83"/>
      <c r="Q427" s="163">
        <v>0.00058</v>
      </c>
      <c r="R427" s="163">
        <f>$Q$427*$H$427</f>
        <v>0.418876</v>
      </c>
      <c r="S427" s="163">
        <v>0</v>
      </c>
      <c r="T427" s="164">
        <f>$S$427*$H$427</f>
        <v>0</v>
      </c>
      <c r="AR427" s="86" t="s">
        <v>226</v>
      </c>
      <c r="AT427" s="86" t="s">
        <v>125</v>
      </c>
      <c r="AU427" s="86" t="s">
        <v>80</v>
      </c>
      <c r="AY427" s="6" t="s">
        <v>123</v>
      </c>
      <c r="BE427" s="165">
        <f>IF($N$427="základní",$J$427,0)</f>
        <v>0</v>
      </c>
      <c r="BF427" s="165">
        <f>IF($N$427="snížená",$J$427,0)</f>
        <v>0</v>
      </c>
      <c r="BG427" s="165">
        <f>IF($N$427="zákl. přenesená",$J$427,0)</f>
        <v>0</v>
      </c>
      <c r="BH427" s="165">
        <f>IF($N$427="sníž. přenesená",$J$427,0)</f>
        <v>0</v>
      </c>
      <c r="BI427" s="165">
        <f>IF($N$427="nulová",$J$427,0)</f>
        <v>0</v>
      </c>
      <c r="BJ427" s="86" t="s">
        <v>20</v>
      </c>
      <c r="BK427" s="165">
        <f>ROUND($I$427*$H$427,2)</f>
        <v>0</v>
      </c>
      <c r="BL427" s="86" t="s">
        <v>226</v>
      </c>
      <c r="BM427" s="86" t="s">
        <v>568</v>
      </c>
    </row>
    <row r="428" spans="2:47" s="6" customFormat="1" ht="24.75" customHeight="1">
      <c r="B428" s="82"/>
      <c r="C428" s="83"/>
      <c r="D428" s="166" t="s">
        <v>132</v>
      </c>
      <c r="E428" s="83"/>
      <c r="F428" s="167" t="s">
        <v>569</v>
      </c>
      <c r="G428" s="83"/>
      <c r="H428" s="83"/>
      <c r="J428" s="83"/>
      <c r="K428" s="83"/>
      <c r="L428" s="128"/>
      <c r="M428" s="168"/>
      <c r="N428" s="83"/>
      <c r="O428" s="83"/>
      <c r="P428" s="83"/>
      <c r="Q428" s="83"/>
      <c r="R428" s="83"/>
      <c r="S428" s="83"/>
      <c r="T428" s="169"/>
      <c r="AT428" s="6" t="s">
        <v>132</v>
      </c>
      <c r="AU428" s="6" t="s">
        <v>80</v>
      </c>
    </row>
    <row r="429" spans="2:65" s="6" customFormat="1" ht="13.5" customHeight="1">
      <c r="B429" s="82"/>
      <c r="C429" s="188" t="s">
        <v>570</v>
      </c>
      <c r="D429" s="188" t="s">
        <v>180</v>
      </c>
      <c r="E429" s="189" t="s">
        <v>571</v>
      </c>
      <c r="F429" s="190" t="s">
        <v>572</v>
      </c>
      <c r="G429" s="191" t="s">
        <v>160</v>
      </c>
      <c r="H429" s="192">
        <v>736.644</v>
      </c>
      <c r="I429" s="193"/>
      <c r="J429" s="194">
        <f>ROUND($I$429*$H$429,2)</f>
        <v>0</v>
      </c>
      <c r="K429" s="190"/>
      <c r="L429" s="195"/>
      <c r="M429" s="196"/>
      <c r="N429" s="197" t="s">
        <v>43</v>
      </c>
      <c r="O429" s="83"/>
      <c r="P429" s="83"/>
      <c r="Q429" s="163">
        <v>0.003</v>
      </c>
      <c r="R429" s="163">
        <f>$Q$429*$H$429</f>
        <v>2.2099320000000002</v>
      </c>
      <c r="S429" s="163">
        <v>0</v>
      </c>
      <c r="T429" s="164">
        <f>$S$429*$H$429</f>
        <v>0</v>
      </c>
      <c r="AR429" s="86" t="s">
        <v>386</v>
      </c>
      <c r="AT429" s="86" t="s">
        <v>180</v>
      </c>
      <c r="AU429" s="86" t="s">
        <v>80</v>
      </c>
      <c r="AY429" s="6" t="s">
        <v>123</v>
      </c>
      <c r="BE429" s="165">
        <f>IF($N$429="základní",$J$429,0)</f>
        <v>0</v>
      </c>
      <c r="BF429" s="165">
        <f>IF($N$429="snížená",$J$429,0)</f>
        <v>0</v>
      </c>
      <c r="BG429" s="165">
        <f>IF($N$429="zákl. přenesená",$J$429,0)</f>
        <v>0</v>
      </c>
      <c r="BH429" s="165">
        <f>IF($N$429="sníž. přenesená",$J$429,0)</f>
        <v>0</v>
      </c>
      <c r="BI429" s="165">
        <f>IF($N$429="nulová",$J$429,0)</f>
        <v>0</v>
      </c>
      <c r="BJ429" s="86" t="s">
        <v>20</v>
      </c>
      <c r="BK429" s="165">
        <f>ROUND($I$429*$H$429,2)</f>
        <v>0</v>
      </c>
      <c r="BL429" s="86" t="s">
        <v>226</v>
      </c>
      <c r="BM429" s="86" t="s">
        <v>573</v>
      </c>
    </row>
    <row r="430" spans="2:47" s="6" customFormat="1" ht="24.75" customHeight="1">
      <c r="B430" s="82"/>
      <c r="C430" s="83"/>
      <c r="D430" s="166" t="s">
        <v>132</v>
      </c>
      <c r="E430" s="83"/>
      <c r="F430" s="167" t="s">
        <v>574</v>
      </c>
      <c r="G430" s="83"/>
      <c r="H430" s="83"/>
      <c r="J430" s="83"/>
      <c r="K430" s="83"/>
      <c r="L430" s="128"/>
      <c r="M430" s="168"/>
      <c r="N430" s="83"/>
      <c r="O430" s="83"/>
      <c r="P430" s="83"/>
      <c r="Q430" s="83"/>
      <c r="R430" s="83"/>
      <c r="S430" s="83"/>
      <c r="T430" s="169"/>
      <c r="AT430" s="6" t="s">
        <v>132</v>
      </c>
      <c r="AU430" s="6" t="s">
        <v>80</v>
      </c>
    </row>
    <row r="431" spans="2:51" s="6" customFormat="1" ht="13.5" customHeight="1">
      <c r="B431" s="172"/>
      <c r="C431" s="173"/>
      <c r="D431" s="170" t="s">
        <v>136</v>
      </c>
      <c r="E431" s="173"/>
      <c r="F431" s="174" t="s">
        <v>575</v>
      </c>
      <c r="G431" s="173"/>
      <c r="H431" s="175">
        <v>558.8</v>
      </c>
      <c r="J431" s="173"/>
      <c r="K431" s="173"/>
      <c r="L431" s="176"/>
      <c r="M431" s="177"/>
      <c r="N431" s="173"/>
      <c r="O431" s="173"/>
      <c r="P431" s="173"/>
      <c r="Q431" s="173"/>
      <c r="R431" s="173"/>
      <c r="S431" s="173"/>
      <c r="T431" s="178"/>
      <c r="AT431" s="179" t="s">
        <v>136</v>
      </c>
      <c r="AU431" s="179" t="s">
        <v>80</v>
      </c>
      <c r="AV431" s="179" t="s">
        <v>80</v>
      </c>
      <c r="AW431" s="179" t="s">
        <v>89</v>
      </c>
      <c r="AX431" s="179" t="s">
        <v>72</v>
      </c>
      <c r="AY431" s="179" t="s">
        <v>123</v>
      </c>
    </row>
    <row r="432" spans="2:51" s="6" customFormat="1" ht="13.5" customHeight="1">
      <c r="B432" s="172"/>
      <c r="C432" s="173"/>
      <c r="D432" s="170" t="s">
        <v>136</v>
      </c>
      <c r="E432" s="173"/>
      <c r="F432" s="174" t="s">
        <v>576</v>
      </c>
      <c r="G432" s="173"/>
      <c r="H432" s="175">
        <v>132.3</v>
      </c>
      <c r="J432" s="173"/>
      <c r="K432" s="173"/>
      <c r="L432" s="176"/>
      <c r="M432" s="177"/>
      <c r="N432" s="173"/>
      <c r="O432" s="173"/>
      <c r="P432" s="173"/>
      <c r="Q432" s="173"/>
      <c r="R432" s="173"/>
      <c r="S432" s="173"/>
      <c r="T432" s="178"/>
      <c r="AT432" s="179" t="s">
        <v>136</v>
      </c>
      <c r="AU432" s="179" t="s">
        <v>80</v>
      </c>
      <c r="AV432" s="179" t="s">
        <v>80</v>
      </c>
      <c r="AW432" s="179" t="s">
        <v>89</v>
      </c>
      <c r="AX432" s="179" t="s">
        <v>72</v>
      </c>
      <c r="AY432" s="179" t="s">
        <v>123</v>
      </c>
    </row>
    <row r="433" spans="2:51" s="6" customFormat="1" ht="13.5" customHeight="1">
      <c r="B433" s="172"/>
      <c r="C433" s="173"/>
      <c r="D433" s="170" t="s">
        <v>136</v>
      </c>
      <c r="E433" s="173"/>
      <c r="F433" s="174" t="s">
        <v>522</v>
      </c>
      <c r="G433" s="173"/>
      <c r="H433" s="175">
        <v>31.1</v>
      </c>
      <c r="J433" s="173"/>
      <c r="K433" s="173"/>
      <c r="L433" s="176"/>
      <c r="M433" s="177"/>
      <c r="N433" s="173"/>
      <c r="O433" s="173"/>
      <c r="P433" s="173"/>
      <c r="Q433" s="173"/>
      <c r="R433" s="173"/>
      <c r="S433" s="173"/>
      <c r="T433" s="178"/>
      <c r="AT433" s="179" t="s">
        <v>136</v>
      </c>
      <c r="AU433" s="179" t="s">
        <v>80</v>
      </c>
      <c r="AV433" s="179" t="s">
        <v>80</v>
      </c>
      <c r="AW433" s="179" t="s">
        <v>89</v>
      </c>
      <c r="AX433" s="179" t="s">
        <v>72</v>
      </c>
      <c r="AY433" s="179" t="s">
        <v>123</v>
      </c>
    </row>
    <row r="434" spans="2:51" s="6" customFormat="1" ht="13.5" customHeight="1">
      <c r="B434" s="180"/>
      <c r="C434" s="181"/>
      <c r="D434" s="170" t="s">
        <v>136</v>
      </c>
      <c r="E434" s="181"/>
      <c r="F434" s="182" t="s">
        <v>141</v>
      </c>
      <c r="G434" s="181"/>
      <c r="H434" s="183">
        <v>722.2</v>
      </c>
      <c r="J434" s="181"/>
      <c r="K434" s="181"/>
      <c r="L434" s="184"/>
      <c r="M434" s="185"/>
      <c r="N434" s="181"/>
      <c r="O434" s="181"/>
      <c r="P434" s="181"/>
      <c r="Q434" s="181"/>
      <c r="R434" s="181"/>
      <c r="S434" s="181"/>
      <c r="T434" s="186"/>
      <c r="AT434" s="187" t="s">
        <v>136</v>
      </c>
      <c r="AU434" s="187" t="s">
        <v>80</v>
      </c>
      <c r="AV434" s="187" t="s">
        <v>130</v>
      </c>
      <c r="AW434" s="187" t="s">
        <v>89</v>
      </c>
      <c r="AX434" s="187" t="s">
        <v>20</v>
      </c>
      <c r="AY434" s="187" t="s">
        <v>123</v>
      </c>
    </row>
    <row r="435" spans="2:51" s="6" customFormat="1" ht="13.5" customHeight="1">
      <c r="B435" s="172"/>
      <c r="C435" s="173"/>
      <c r="D435" s="170" t="s">
        <v>136</v>
      </c>
      <c r="E435" s="173"/>
      <c r="F435" s="174" t="s">
        <v>577</v>
      </c>
      <c r="G435" s="173"/>
      <c r="H435" s="175">
        <v>736.644</v>
      </c>
      <c r="J435" s="173"/>
      <c r="K435" s="173"/>
      <c r="L435" s="176"/>
      <c r="M435" s="177"/>
      <c r="N435" s="173"/>
      <c r="O435" s="173"/>
      <c r="P435" s="173"/>
      <c r="Q435" s="173"/>
      <c r="R435" s="173"/>
      <c r="S435" s="173"/>
      <c r="T435" s="178"/>
      <c r="AT435" s="179" t="s">
        <v>136</v>
      </c>
      <c r="AU435" s="179" t="s">
        <v>80</v>
      </c>
      <c r="AV435" s="179" t="s">
        <v>80</v>
      </c>
      <c r="AW435" s="179" t="s">
        <v>72</v>
      </c>
      <c r="AX435" s="179" t="s">
        <v>20</v>
      </c>
      <c r="AY435" s="179" t="s">
        <v>123</v>
      </c>
    </row>
    <row r="436" spans="2:65" s="6" customFormat="1" ht="13.5" customHeight="1">
      <c r="B436" s="82"/>
      <c r="C436" s="154" t="s">
        <v>578</v>
      </c>
      <c r="D436" s="154" t="s">
        <v>125</v>
      </c>
      <c r="E436" s="155" t="s">
        <v>579</v>
      </c>
      <c r="F436" s="156" t="s">
        <v>580</v>
      </c>
      <c r="G436" s="157" t="s">
        <v>538</v>
      </c>
      <c r="H436" s="198"/>
      <c r="I436" s="159"/>
      <c r="J436" s="160">
        <f>ROUND($I$436*$H$436,2)</f>
        <v>0</v>
      </c>
      <c r="K436" s="156" t="s">
        <v>129</v>
      </c>
      <c r="L436" s="128"/>
      <c r="M436" s="161"/>
      <c r="N436" s="162" t="s">
        <v>43</v>
      </c>
      <c r="O436" s="83"/>
      <c r="P436" s="83"/>
      <c r="Q436" s="163">
        <v>0</v>
      </c>
      <c r="R436" s="163">
        <f>$Q$436*$H$436</f>
        <v>0</v>
      </c>
      <c r="S436" s="163">
        <v>0</v>
      </c>
      <c r="T436" s="164">
        <f>$S$436*$H$436</f>
        <v>0</v>
      </c>
      <c r="AR436" s="86" t="s">
        <v>226</v>
      </c>
      <c r="AT436" s="86" t="s">
        <v>125</v>
      </c>
      <c r="AU436" s="86" t="s">
        <v>80</v>
      </c>
      <c r="AY436" s="6" t="s">
        <v>123</v>
      </c>
      <c r="BE436" s="165">
        <f>IF($N$436="základní",$J$436,0)</f>
        <v>0</v>
      </c>
      <c r="BF436" s="165">
        <f>IF($N$436="snížená",$J$436,0)</f>
        <v>0</v>
      </c>
      <c r="BG436" s="165">
        <f>IF($N$436="zákl. přenesená",$J$436,0)</f>
        <v>0</v>
      </c>
      <c r="BH436" s="165">
        <f>IF($N$436="sníž. přenesená",$J$436,0)</f>
        <v>0</v>
      </c>
      <c r="BI436" s="165">
        <f>IF($N$436="nulová",$J$436,0)</f>
        <v>0</v>
      </c>
      <c r="BJ436" s="86" t="s">
        <v>20</v>
      </c>
      <c r="BK436" s="165">
        <f>ROUND($I$436*$H$436,2)</f>
        <v>0</v>
      </c>
      <c r="BL436" s="86" t="s">
        <v>226</v>
      </c>
      <c r="BM436" s="86" t="s">
        <v>581</v>
      </c>
    </row>
    <row r="437" spans="2:47" s="6" customFormat="1" ht="24.75" customHeight="1">
      <c r="B437" s="82"/>
      <c r="C437" s="83"/>
      <c r="D437" s="166" t="s">
        <v>132</v>
      </c>
      <c r="E437" s="83"/>
      <c r="F437" s="167" t="s">
        <v>582</v>
      </c>
      <c r="G437" s="83"/>
      <c r="H437" s="83"/>
      <c r="J437" s="83"/>
      <c r="K437" s="83"/>
      <c r="L437" s="128"/>
      <c r="M437" s="168"/>
      <c r="N437" s="83"/>
      <c r="O437" s="83"/>
      <c r="P437" s="83"/>
      <c r="Q437" s="83"/>
      <c r="R437" s="83"/>
      <c r="S437" s="83"/>
      <c r="T437" s="169"/>
      <c r="AT437" s="6" t="s">
        <v>132</v>
      </c>
      <c r="AU437" s="6" t="s">
        <v>80</v>
      </c>
    </row>
    <row r="438" spans="2:63" s="141" customFormat="1" ht="30" customHeight="1">
      <c r="B438" s="142"/>
      <c r="C438" s="143"/>
      <c r="D438" s="143" t="s">
        <v>71</v>
      </c>
      <c r="E438" s="152" t="s">
        <v>583</v>
      </c>
      <c r="F438" s="152" t="s">
        <v>584</v>
      </c>
      <c r="G438" s="143"/>
      <c r="H438" s="143"/>
      <c r="J438" s="153">
        <f>$BK$438</f>
        <v>0</v>
      </c>
      <c r="K438" s="143"/>
      <c r="L438" s="146"/>
      <c r="M438" s="147"/>
      <c r="N438" s="143"/>
      <c r="O438" s="143"/>
      <c r="P438" s="148">
        <f>SUM($P$439:$P$458)</f>
        <v>0</v>
      </c>
      <c r="Q438" s="143"/>
      <c r="R438" s="148">
        <f>SUM($R$439:$R$458)</f>
        <v>0</v>
      </c>
      <c r="S438" s="143"/>
      <c r="T438" s="149">
        <f>SUM($T$439:$T$458)</f>
        <v>0</v>
      </c>
      <c r="AR438" s="150" t="s">
        <v>80</v>
      </c>
      <c r="AT438" s="150" t="s">
        <v>71</v>
      </c>
      <c r="AU438" s="150" t="s">
        <v>20</v>
      </c>
      <c r="AY438" s="150" t="s">
        <v>123</v>
      </c>
      <c r="BK438" s="151">
        <f>SUM($BK$439:$BK$458)</f>
        <v>0</v>
      </c>
    </row>
    <row r="439" spans="2:65" s="6" customFormat="1" ht="13.5" customHeight="1">
      <c r="B439" s="82"/>
      <c r="C439" s="154" t="s">
        <v>585</v>
      </c>
      <c r="D439" s="154" t="s">
        <v>125</v>
      </c>
      <c r="E439" s="155" t="s">
        <v>586</v>
      </c>
      <c r="F439" s="156" t="s">
        <v>587</v>
      </c>
      <c r="G439" s="157" t="s">
        <v>223</v>
      </c>
      <c r="H439" s="158">
        <v>462.05</v>
      </c>
      <c r="I439" s="159"/>
      <c r="J439" s="160">
        <f>ROUND($I$439*$H$439,2)</f>
        <v>0</v>
      </c>
      <c r="K439" s="156"/>
      <c r="L439" s="128"/>
      <c r="M439" s="161"/>
      <c r="N439" s="162" t="s">
        <v>43</v>
      </c>
      <c r="O439" s="83"/>
      <c r="P439" s="83"/>
      <c r="Q439" s="163">
        <v>0</v>
      </c>
      <c r="R439" s="163">
        <f>$Q$439*$H$439</f>
        <v>0</v>
      </c>
      <c r="S439" s="163">
        <v>0</v>
      </c>
      <c r="T439" s="164">
        <f>$S$439*$H$439</f>
        <v>0</v>
      </c>
      <c r="AR439" s="86" t="s">
        <v>226</v>
      </c>
      <c r="AT439" s="86" t="s">
        <v>125</v>
      </c>
      <c r="AU439" s="86" t="s">
        <v>80</v>
      </c>
      <c r="AY439" s="6" t="s">
        <v>123</v>
      </c>
      <c r="BE439" s="165">
        <f>IF($N$439="základní",$J$439,0)</f>
        <v>0</v>
      </c>
      <c r="BF439" s="165">
        <f>IF($N$439="snížená",$J$439,0)</f>
        <v>0</v>
      </c>
      <c r="BG439" s="165">
        <f>IF($N$439="zákl. přenesená",$J$439,0)</f>
        <v>0</v>
      </c>
      <c r="BH439" s="165">
        <f>IF($N$439="sníž. přenesená",$J$439,0)</f>
        <v>0</v>
      </c>
      <c r="BI439" s="165">
        <f>IF($N$439="nulová",$J$439,0)</f>
        <v>0</v>
      </c>
      <c r="BJ439" s="86" t="s">
        <v>20</v>
      </c>
      <c r="BK439" s="165">
        <f>ROUND($I$439*$H$439,2)</f>
        <v>0</v>
      </c>
      <c r="BL439" s="86" t="s">
        <v>226</v>
      </c>
      <c r="BM439" s="86" t="s">
        <v>588</v>
      </c>
    </row>
    <row r="440" spans="2:47" s="6" customFormat="1" ht="14.25" customHeight="1">
      <c r="B440" s="82"/>
      <c r="C440" s="83"/>
      <c r="D440" s="166" t="s">
        <v>132</v>
      </c>
      <c r="E440" s="83"/>
      <c r="F440" s="167" t="s">
        <v>589</v>
      </c>
      <c r="G440" s="83"/>
      <c r="H440" s="83"/>
      <c r="J440" s="83"/>
      <c r="K440" s="83"/>
      <c r="L440" s="128"/>
      <c r="M440" s="168"/>
      <c r="N440" s="83"/>
      <c r="O440" s="83"/>
      <c r="P440" s="83"/>
      <c r="Q440" s="83"/>
      <c r="R440" s="83"/>
      <c r="S440" s="83"/>
      <c r="T440" s="169"/>
      <c r="AT440" s="6" t="s">
        <v>132</v>
      </c>
      <c r="AU440" s="6" t="s">
        <v>80</v>
      </c>
    </row>
    <row r="441" spans="2:47" s="6" customFormat="1" ht="28.5" customHeight="1">
      <c r="B441" s="82"/>
      <c r="C441" s="83"/>
      <c r="D441" s="170" t="s">
        <v>134</v>
      </c>
      <c r="E441" s="83"/>
      <c r="F441" s="171" t="s">
        <v>135</v>
      </c>
      <c r="G441" s="83"/>
      <c r="H441" s="83"/>
      <c r="J441" s="83"/>
      <c r="K441" s="83"/>
      <c r="L441" s="128"/>
      <c r="M441" s="168"/>
      <c r="N441" s="83"/>
      <c r="O441" s="83"/>
      <c r="P441" s="83"/>
      <c r="Q441" s="83"/>
      <c r="R441" s="83"/>
      <c r="S441" s="83"/>
      <c r="T441" s="169"/>
      <c r="AT441" s="6" t="s">
        <v>134</v>
      </c>
      <c r="AU441" s="6" t="s">
        <v>80</v>
      </c>
    </row>
    <row r="442" spans="2:51" s="6" customFormat="1" ht="13.5" customHeight="1">
      <c r="B442" s="172"/>
      <c r="C442" s="173"/>
      <c r="D442" s="170" t="s">
        <v>136</v>
      </c>
      <c r="E442" s="173"/>
      <c r="F442" s="174" t="s">
        <v>590</v>
      </c>
      <c r="G442" s="173"/>
      <c r="H442" s="175">
        <v>145.6</v>
      </c>
      <c r="J442" s="173"/>
      <c r="K442" s="173"/>
      <c r="L442" s="176"/>
      <c r="M442" s="177"/>
      <c r="N442" s="173"/>
      <c r="O442" s="173"/>
      <c r="P442" s="173"/>
      <c r="Q442" s="173"/>
      <c r="R442" s="173"/>
      <c r="S442" s="173"/>
      <c r="T442" s="178"/>
      <c r="AT442" s="179" t="s">
        <v>136</v>
      </c>
      <c r="AU442" s="179" t="s">
        <v>80</v>
      </c>
      <c r="AV442" s="179" t="s">
        <v>80</v>
      </c>
      <c r="AW442" s="179" t="s">
        <v>89</v>
      </c>
      <c r="AX442" s="179" t="s">
        <v>72</v>
      </c>
      <c r="AY442" s="179" t="s">
        <v>123</v>
      </c>
    </row>
    <row r="443" spans="2:51" s="6" customFormat="1" ht="13.5" customHeight="1">
      <c r="B443" s="172"/>
      <c r="C443" s="173"/>
      <c r="D443" s="170" t="s">
        <v>136</v>
      </c>
      <c r="E443" s="173"/>
      <c r="F443" s="174" t="s">
        <v>591</v>
      </c>
      <c r="G443" s="173"/>
      <c r="H443" s="175">
        <v>125.6</v>
      </c>
      <c r="J443" s="173"/>
      <c r="K443" s="173"/>
      <c r="L443" s="176"/>
      <c r="M443" s="177"/>
      <c r="N443" s="173"/>
      <c r="O443" s="173"/>
      <c r="P443" s="173"/>
      <c r="Q443" s="173"/>
      <c r="R443" s="173"/>
      <c r="S443" s="173"/>
      <c r="T443" s="178"/>
      <c r="AT443" s="179" t="s">
        <v>136</v>
      </c>
      <c r="AU443" s="179" t="s">
        <v>80</v>
      </c>
      <c r="AV443" s="179" t="s">
        <v>80</v>
      </c>
      <c r="AW443" s="179" t="s">
        <v>89</v>
      </c>
      <c r="AX443" s="179" t="s">
        <v>72</v>
      </c>
      <c r="AY443" s="179" t="s">
        <v>123</v>
      </c>
    </row>
    <row r="444" spans="2:51" s="6" customFormat="1" ht="13.5" customHeight="1">
      <c r="B444" s="172"/>
      <c r="C444" s="173"/>
      <c r="D444" s="170" t="s">
        <v>136</v>
      </c>
      <c r="E444" s="173"/>
      <c r="F444" s="174" t="s">
        <v>592</v>
      </c>
      <c r="G444" s="173"/>
      <c r="H444" s="175">
        <v>190.85</v>
      </c>
      <c r="J444" s="173"/>
      <c r="K444" s="173"/>
      <c r="L444" s="176"/>
      <c r="M444" s="177"/>
      <c r="N444" s="173"/>
      <c r="O444" s="173"/>
      <c r="P444" s="173"/>
      <c r="Q444" s="173"/>
      <c r="R444" s="173"/>
      <c r="S444" s="173"/>
      <c r="T444" s="178"/>
      <c r="AT444" s="179" t="s">
        <v>136</v>
      </c>
      <c r="AU444" s="179" t="s">
        <v>80</v>
      </c>
      <c r="AV444" s="179" t="s">
        <v>80</v>
      </c>
      <c r="AW444" s="179" t="s">
        <v>89</v>
      </c>
      <c r="AX444" s="179" t="s">
        <v>72</v>
      </c>
      <c r="AY444" s="179" t="s">
        <v>123</v>
      </c>
    </row>
    <row r="445" spans="2:51" s="6" customFormat="1" ht="13.5" customHeight="1">
      <c r="B445" s="180"/>
      <c r="C445" s="181"/>
      <c r="D445" s="170" t="s">
        <v>136</v>
      </c>
      <c r="E445" s="181"/>
      <c r="F445" s="182" t="s">
        <v>141</v>
      </c>
      <c r="G445" s="181"/>
      <c r="H445" s="183">
        <v>462.05</v>
      </c>
      <c r="J445" s="181"/>
      <c r="K445" s="181"/>
      <c r="L445" s="184"/>
      <c r="M445" s="185"/>
      <c r="N445" s="181"/>
      <c r="O445" s="181"/>
      <c r="P445" s="181"/>
      <c r="Q445" s="181"/>
      <c r="R445" s="181"/>
      <c r="S445" s="181"/>
      <c r="T445" s="186"/>
      <c r="AT445" s="187" t="s">
        <v>136</v>
      </c>
      <c r="AU445" s="187" t="s">
        <v>80</v>
      </c>
      <c r="AV445" s="187" t="s">
        <v>130</v>
      </c>
      <c r="AW445" s="187" t="s">
        <v>89</v>
      </c>
      <c r="AX445" s="187" t="s">
        <v>20</v>
      </c>
      <c r="AY445" s="187" t="s">
        <v>123</v>
      </c>
    </row>
    <row r="446" spans="2:65" s="6" customFormat="1" ht="13.5" customHeight="1">
      <c r="B446" s="82"/>
      <c r="C446" s="154" t="s">
        <v>593</v>
      </c>
      <c r="D446" s="154" t="s">
        <v>125</v>
      </c>
      <c r="E446" s="155" t="s">
        <v>594</v>
      </c>
      <c r="F446" s="156" t="s">
        <v>595</v>
      </c>
      <c r="G446" s="157" t="s">
        <v>223</v>
      </c>
      <c r="H446" s="158">
        <v>462.05</v>
      </c>
      <c r="I446" s="159"/>
      <c r="J446" s="160">
        <f>ROUND($I$446*$H$446,2)</f>
        <v>0</v>
      </c>
      <c r="K446" s="156" t="s">
        <v>129</v>
      </c>
      <c r="L446" s="128"/>
      <c r="M446" s="161"/>
      <c r="N446" s="162" t="s">
        <v>43</v>
      </c>
      <c r="O446" s="83"/>
      <c r="P446" s="83"/>
      <c r="Q446" s="163">
        <v>0</v>
      </c>
      <c r="R446" s="163">
        <f>$Q$446*$H$446</f>
        <v>0</v>
      </c>
      <c r="S446" s="163">
        <v>0</v>
      </c>
      <c r="T446" s="164">
        <f>$S$446*$H$446</f>
        <v>0</v>
      </c>
      <c r="AR446" s="86" t="s">
        <v>226</v>
      </c>
      <c r="AT446" s="86" t="s">
        <v>125</v>
      </c>
      <c r="AU446" s="86" t="s">
        <v>80</v>
      </c>
      <c r="AY446" s="6" t="s">
        <v>123</v>
      </c>
      <c r="BE446" s="165">
        <f>IF($N$446="základní",$J$446,0)</f>
        <v>0</v>
      </c>
      <c r="BF446" s="165">
        <f>IF($N$446="snížená",$J$446,0)</f>
        <v>0</v>
      </c>
      <c r="BG446" s="165">
        <f>IF($N$446="zákl. přenesená",$J$446,0)</f>
        <v>0</v>
      </c>
      <c r="BH446" s="165">
        <f>IF($N$446="sníž. přenesená",$J$446,0)</f>
        <v>0</v>
      </c>
      <c r="BI446" s="165">
        <f>IF($N$446="nulová",$J$446,0)</f>
        <v>0</v>
      </c>
      <c r="BJ446" s="86" t="s">
        <v>20</v>
      </c>
      <c r="BK446" s="165">
        <f>ROUND($I$446*$H$446,2)</f>
        <v>0</v>
      </c>
      <c r="BL446" s="86" t="s">
        <v>226</v>
      </c>
      <c r="BM446" s="86" t="s">
        <v>596</v>
      </c>
    </row>
    <row r="447" spans="2:47" s="6" customFormat="1" ht="14.25" customHeight="1">
      <c r="B447" s="82"/>
      <c r="C447" s="83"/>
      <c r="D447" s="166" t="s">
        <v>132</v>
      </c>
      <c r="E447" s="83"/>
      <c r="F447" s="167" t="s">
        <v>589</v>
      </c>
      <c r="G447" s="83"/>
      <c r="H447" s="83"/>
      <c r="J447" s="83"/>
      <c r="K447" s="83"/>
      <c r="L447" s="128"/>
      <c r="M447" s="168"/>
      <c r="N447" s="83"/>
      <c r="O447" s="83"/>
      <c r="P447" s="83"/>
      <c r="Q447" s="83"/>
      <c r="R447" s="83"/>
      <c r="S447" s="83"/>
      <c r="T447" s="169"/>
      <c r="AT447" s="6" t="s">
        <v>132</v>
      </c>
      <c r="AU447" s="6" t="s">
        <v>80</v>
      </c>
    </row>
    <row r="448" spans="2:47" s="6" customFormat="1" ht="28.5" customHeight="1">
      <c r="B448" s="82"/>
      <c r="C448" s="83"/>
      <c r="D448" s="170" t="s">
        <v>134</v>
      </c>
      <c r="E448" s="83"/>
      <c r="F448" s="171" t="s">
        <v>135</v>
      </c>
      <c r="G448" s="83"/>
      <c r="H448" s="83"/>
      <c r="J448" s="83"/>
      <c r="K448" s="83"/>
      <c r="L448" s="128"/>
      <c r="M448" s="168"/>
      <c r="N448" s="83"/>
      <c r="O448" s="83"/>
      <c r="P448" s="83"/>
      <c r="Q448" s="83"/>
      <c r="R448" s="83"/>
      <c r="S448" s="83"/>
      <c r="T448" s="169"/>
      <c r="AT448" s="6" t="s">
        <v>134</v>
      </c>
      <c r="AU448" s="6" t="s">
        <v>80</v>
      </c>
    </row>
    <row r="449" spans="2:51" s="6" customFormat="1" ht="13.5" customHeight="1">
      <c r="B449" s="172"/>
      <c r="C449" s="173"/>
      <c r="D449" s="170" t="s">
        <v>136</v>
      </c>
      <c r="E449" s="173"/>
      <c r="F449" s="174" t="s">
        <v>590</v>
      </c>
      <c r="G449" s="173"/>
      <c r="H449" s="175">
        <v>145.6</v>
      </c>
      <c r="J449" s="173"/>
      <c r="K449" s="173"/>
      <c r="L449" s="176"/>
      <c r="M449" s="177"/>
      <c r="N449" s="173"/>
      <c r="O449" s="173"/>
      <c r="P449" s="173"/>
      <c r="Q449" s="173"/>
      <c r="R449" s="173"/>
      <c r="S449" s="173"/>
      <c r="T449" s="178"/>
      <c r="AT449" s="179" t="s">
        <v>136</v>
      </c>
      <c r="AU449" s="179" t="s">
        <v>80</v>
      </c>
      <c r="AV449" s="179" t="s">
        <v>80</v>
      </c>
      <c r="AW449" s="179" t="s">
        <v>89</v>
      </c>
      <c r="AX449" s="179" t="s">
        <v>72</v>
      </c>
      <c r="AY449" s="179" t="s">
        <v>123</v>
      </c>
    </row>
    <row r="450" spans="2:51" s="6" customFormat="1" ht="13.5" customHeight="1">
      <c r="B450" s="172"/>
      <c r="C450" s="173"/>
      <c r="D450" s="170" t="s">
        <v>136</v>
      </c>
      <c r="E450" s="173"/>
      <c r="F450" s="174" t="s">
        <v>591</v>
      </c>
      <c r="G450" s="173"/>
      <c r="H450" s="175">
        <v>125.6</v>
      </c>
      <c r="J450" s="173"/>
      <c r="K450" s="173"/>
      <c r="L450" s="176"/>
      <c r="M450" s="177"/>
      <c r="N450" s="173"/>
      <c r="O450" s="173"/>
      <c r="P450" s="173"/>
      <c r="Q450" s="173"/>
      <c r="R450" s="173"/>
      <c r="S450" s="173"/>
      <c r="T450" s="178"/>
      <c r="AT450" s="179" t="s">
        <v>136</v>
      </c>
      <c r="AU450" s="179" t="s">
        <v>80</v>
      </c>
      <c r="AV450" s="179" t="s">
        <v>80</v>
      </c>
      <c r="AW450" s="179" t="s">
        <v>89</v>
      </c>
      <c r="AX450" s="179" t="s">
        <v>72</v>
      </c>
      <c r="AY450" s="179" t="s">
        <v>123</v>
      </c>
    </row>
    <row r="451" spans="2:51" s="6" customFormat="1" ht="13.5" customHeight="1">
      <c r="B451" s="172"/>
      <c r="C451" s="173"/>
      <c r="D451" s="170" t="s">
        <v>136</v>
      </c>
      <c r="E451" s="173"/>
      <c r="F451" s="174" t="s">
        <v>592</v>
      </c>
      <c r="G451" s="173"/>
      <c r="H451" s="175">
        <v>190.85</v>
      </c>
      <c r="J451" s="173"/>
      <c r="K451" s="173"/>
      <c r="L451" s="176"/>
      <c r="M451" s="177"/>
      <c r="N451" s="173"/>
      <c r="O451" s="173"/>
      <c r="P451" s="173"/>
      <c r="Q451" s="173"/>
      <c r="R451" s="173"/>
      <c r="S451" s="173"/>
      <c r="T451" s="178"/>
      <c r="AT451" s="179" t="s">
        <v>136</v>
      </c>
      <c r="AU451" s="179" t="s">
        <v>80</v>
      </c>
      <c r="AV451" s="179" t="s">
        <v>80</v>
      </c>
      <c r="AW451" s="179" t="s">
        <v>89</v>
      </c>
      <c r="AX451" s="179" t="s">
        <v>72</v>
      </c>
      <c r="AY451" s="179" t="s">
        <v>123</v>
      </c>
    </row>
    <row r="452" spans="2:51" s="6" customFormat="1" ht="13.5" customHeight="1">
      <c r="B452" s="180"/>
      <c r="C452" s="181"/>
      <c r="D452" s="170" t="s">
        <v>136</v>
      </c>
      <c r="E452" s="181"/>
      <c r="F452" s="182" t="s">
        <v>141</v>
      </c>
      <c r="G452" s="181"/>
      <c r="H452" s="183">
        <v>462.05</v>
      </c>
      <c r="J452" s="181"/>
      <c r="K452" s="181"/>
      <c r="L452" s="184"/>
      <c r="M452" s="185"/>
      <c r="N452" s="181"/>
      <c r="O452" s="181"/>
      <c r="P452" s="181"/>
      <c r="Q452" s="181"/>
      <c r="R452" s="181"/>
      <c r="S452" s="181"/>
      <c r="T452" s="186"/>
      <c r="AT452" s="187" t="s">
        <v>136</v>
      </c>
      <c r="AU452" s="187" t="s">
        <v>80</v>
      </c>
      <c r="AV452" s="187" t="s">
        <v>130</v>
      </c>
      <c r="AW452" s="187" t="s">
        <v>89</v>
      </c>
      <c r="AX452" s="187" t="s">
        <v>20</v>
      </c>
      <c r="AY452" s="187" t="s">
        <v>123</v>
      </c>
    </row>
    <row r="453" spans="2:65" s="6" customFormat="1" ht="13.5" customHeight="1">
      <c r="B453" s="82"/>
      <c r="C453" s="154" t="s">
        <v>597</v>
      </c>
      <c r="D453" s="154" t="s">
        <v>125</v>
      </c>
      <c r="E453" s="155" t="s">
        <v>598</v>
      </c>
      <c r="F453" s="156" t="s">
        <v>599</v>
      </c>
      <c r="G453" s="157" t="s">
        <v>600</v>
      </c>
      <c r="H453" s="158">
        <v>9</v>
      </c>
      <c r="I453" s="159"/>
      <c r="J453" s="160">
        <f>ROUND($I$453*$H$453,2)</f>
        <v>0</v>
      </c>
      <c r="K453" s="156" t="s">
        <v>129</v>
      </c>
      <c r="L453" s="128"/>
      <c r="M453" s="161"/>
      <c r="N453" s="162" t="s">
        <v>43</v>
      </c>
      <c r="O453" s="83"/>
      <c r="P453" s="83"/>
      <c r="Q453" s="163">
        <v>0</v>
      </c>
      <c r="R453" s="163">
        <f>$Q$453*$H$453</f>
        <v>0</v>
      </c>
      <c r="S453" s="163">
        <v>0</v>
      </c>
      <c r="T453" s="164">
        <f>$S$453*$H$453</f>
        <v>0</v>
      </c>
      <c r="AR453" s="86" t="s">
        <v>226</v>
      </c>
      <c r="AT453" s="86" t="s">
        <v>125</v>
      </c>
      <c r="AU453" s="86" t="s">
        <v>80</v>
      </c>
      <c r="AY453" s="6" t="s">
        <v>123</v>
      </c>
      <c r="BE453" s="165">
        <f>IF($N$453="základní",$J$453,0)</f>
        <v>0</v>
      </c>
      <c r="BF453" s="165">
        <f>IF($N$453="snížená",$J$453,0)</f>
        <v>0</v>
      </c>
      <c r="BG453" s="165">
        <f>IF($N$453="zákl. přenesená",$J$453,0)</f>
        <v>0</v>
      </c>
      <c r="BH453" s="165">
        <f>IF($N$453="sníž. přenesená",$J$453,0)</f>
        <v>0</v>
      </c>
      <c r="BI453" s="165">
        <f>IF($N$453="nulová",$J$453,0)</f>
        <v>0</v>
      </c>
      <c r="BJ453" s="86" t="s">
        <v>20</v>
      </c>
      <c r="BK453" s="165">
        <f>ROUND($I$453*$H$453,2)</f>
        <v>0</v>
      </c>
      <c r="BL453" s="86" t="s">
        <v>226</v>
      </c>
      <c r="BM453" s="86" t="s">
        <v>601</v>
      </c>
    </row>
    <row r="454" spans="2:47" s="6" customFormat="1" ht="14.25" customHeight="1">
      <c r="B454" s="82"/>
      <c r="C454" s="83"/>
      <c r="D454" s="166" t="s">
        <v>132</v>
      </c>
      <c r="E454" s="83"/>
      <c r="F454" s="167" t="s">
        <v>602</v>
      </c>
      <c r="G454" s="83"/>
      <c r="H454" s="83"/>
      <c r="J454" s="83"/>
      <c r="K454" s="83"/>
      <c r="L454" s="128"/>
      <c r="M454" s="168"/>
      <c r="N454" s="83"/>
      <c r="O454" s="83"/>
      <c r="P454" s="83"/>
      <c r="Q454" s="83"/>
      <c r="R454" s="83"/>
      <c r="S454" s="83"/>
      <c r="T454" s="169"/>
      <c r="AT454" s="6" t="s">
        <v>132</v>
      </c>
      <c r="AU454" s="6" t="s">
        <v>80</v>
      </c>
    </row>
    <row r="455" spans="2:47" s="6" customFormat="1" ht="28.5" customHeight="1">
      <c r="B455" s="82"/>
      <c r="C455" s="83"/>
      <c r="D455" s="170" t="s">
        <v>134</v>
      </c>
      <c r="E455" s="83"/>
      <c r="F455" s="171" t="s">
        <v>135</v>
      </c>
      <c r="G455" s="83"/>
      <c r="H455" s="83"/>
      <c r="J455" s="83"/>
      <c r="K455" s="83"/>
      <c r="L455" s="128"/>
      <c r="M455" s="168"/>
      <c r="N455" s="83"/>
      <c r="O455" s="83"/>
      <c r="P455" s="83"/>
      <c r="Q455" s="83"/>
      <c r="R455" s="83"/>
      <c r="S455" s="83"/>
      <c r="T455" s="169"/>
      <c r="AT455" s="6" t="s">
        <v>134</v>
      </c>
      <c r="AU455" s="6" t="s">
        <v>80</v>
      </c>
    </row>
    <row r="456" spans="2:65" s="6" customFormat="1" ht="13.5" customHeight="1">
      <c r="B456" s="82"/>
      <c r="C456" s="154" t="s">
        <v>603</v>
      </c>
      <c r="D456" s="154" t="s">
        <v>125</v>
      </c>
      <c r="E456" s="155" t="s">
        <v>604</v>
      </c>
      <c r="F456" s="156" t="s">
        <v>605</v>
      </c>
      <c r="G456" s="157" t="s">
        <v>606</v>
      </c>
      <c r="H456" s="158">
        <v>1</v>
      </c>
      <c r="I456" s="159"/>
      <c r="J456" s="160">
        <f>ROUND($I$456*$H$456,2)</f>
        <v>0</v>
      </c>
      <c r="K456" s="156" t="s">
        <v>129</v>
      </c>
      <c r="L456" s="128"/>
      <c r="M456" s="161"/>
      <c r="N456" s="162" t="s">
        <v>43</v>
      </c>
      <c r="O456" s="83"/>
      <c r="P456" s="83"/>
      <c r="Q456" s="163">
        <v>0</v>
      </c>
      <c r="R456" s="163">
        <f>$Q$456*$H$456</f>
        <v>0</v>
      </c>
      <c r="S456" s="163">
        <v>0</v>
      </c>
      <c r="T456" s="164">
        <f>$S$456*$H$456</f>
        <v>0</v>
      </c>
      <c r="AR456" s="86" t="s">
        <v>607</v>
      </c>
      <c r="AT456" s="86" t="s">
        <v>125</v>
      </c>
      <c r="AU456" s="86" t="s">
        <v>80</v>
      </c>
      <c r="AY456" s="6" t="s">
        <v>123</v>
      </c>
      <c r="BE456" s="165">
        <f>IF($N$456="základní",$J$456,0)</f>
        <v>0</v>
      </c>
      <c r="BF456" s="165">
        <f>IF($N$456="snížená",$J$456,0)</f>
        <v>0</v>
      </c>
      <c r="BG456" s="165">
        <f>IF($N$456="zákl. přenesená",$J$456,0)</f>
        <v>0</v>
      </c>
      <c r="BH456" s="165">
        <f>IF($N$456="sníž. přenesená",$J$456,0)</f>
        <v>0</v>
      </c>
      <c r="BI456" s="165">
        <f>IF($N$456="nulová",$J$456,0)</f>
        <v>0</v>
      </c>
      <c r="BJ456" s="86" t="s">
        <v>20</v>
      </c>
      <c r="BK456" s="165">
        <f>ROUND($I$456*$H$456,2)</f>
        <v>0</v>
      </c>
      <c r="BL456" s="86" t="s">
        <v>607</v>
      </c>
      <c r="BM456" s="86" t="s">
        <v>608</v>
      </c>
    </row>
    <row r="457" spans="2:47" s="6" customFormat="1" ht="14.25" customHeight="1">
      <c r="B457" s="82"/>
      <c r="C457" s="83"/>
      <c r="D457" s="166" t="s">
        <v>132</v>
      </c>
      <c r="E457" s="83"/>
      <c r="F457" s="167" t="s">
        <v>609</v>
      </c>
      <c r="G457" s="83"/>
      <c r="H457" s="83"/>
      <c r="J457" s="83"/>
      <c r="K457" s="83"/>
      <c r="L457" s="128"/>
      <c r="M457" s="168"/>
      <c r="N457" s="83"/>
      <c r="O457" s="83"/>
      <c r="P457" s="83"/>
      <c r="Q457" s="83"/>
      <c r="R457" s="83"/>
      <c r="S457" s="83"/>
      <c r="T457" s="169"/>
      <c r="AT457" s="6" t="s">
        <v>132</v>
      </c>
      <c r="AU457" s="6" t="s">
        <v>80</v>
      </c>
    </row>
    <row r="458" spans="2:47" s="6" customFormat="1" ht="28.5" customHeight="1">
      <c r="B458" s="82"/>
      <c r="C458" s="83"/>
      <c r="D458" s="170" t="s">
        <v>134</v>
      </c>
      <c r="E458" s="83"/>
      <c r="F458" s="171" t="s">
        <v>135</v>
      </c>
      <c r="G458" s="83"/>
      <c r="H458" s="83"/>
      <c r="J458" s="83"/>
      <c r="K458" s="83"/>
      <c r="L458" s="128"/>
      <c r="M458" s="168"/>
      <c r="N458" s="83"/>
      <c r="O458" s="83"/>
      <c r="P458" s="83"/>
      <c r="Q458" s="83"/>
      <c r="R458" s="83"/>
      <c r="S458" s="83"/>
      <c r="T458" s="169"/>
      <c r="AT458" s="6" t="s">
        <v>134</v>
      </c>
      <c r="AU458" s="6" t="s">
        <v>80</v>
      </c>
    </row>
    <row r="459" spans="2:63" s="141" customFormat="1" ht="30" customHeight="1">
      <c r="B459" s="142"/>
      <c r="C459" s="143"/>
      <c r="D459" s="143" t="s">
        <v>71</v>
      </c>
      <c r="E459" s="152" t="s">
        <v>610</v>
      </c>
      <c r="F459" s="152" t="s">
        <v>611</v>
      </c>
      <c r="G459" s="143"/>
      <c r="H459" s="143"/>
      <c r="J459" s="153">
        <f>$BK$459</f>
        <v>0</v>
      </c>
      <c r="K459" s="143"/>
      <c r="L459" s="146"/>
      <c r="M459" s="147"/>
      <c r="N459" s="143"/>
      <c r="O459" s="143"/>
      <c r="P459" s="148">
        <f>SUM($P$460:$P$467)</f>
        <v>0</v>
      </c>
      <c r="Q459" s="143"/>
      <c r="R459" s="148">
        <f>SUM($R$460:$R$467)</f>
        <v>0</v>
      </c>
      <c r="S459" s="143"/>
      <c r="T459" s="149">
        <f>SUM($T$460:$T$467)</f>
        <v>0</v>
      </c>
      <c r="AR459" s="150" t="s">
        <v>80</v>
      </c>
      <c r="AT459" s="150" t="s">
        <v>71</v>
      </c>
      <c r="AU459" s="150" t="s">
        <v>20</v>
      </c>
      <c r="AY459" s="150" t="s">
        <v>123</v>
      </c>
      <c r="BK459" s="151">
        <f>SUM($BK$460:$BK$467)</f>
        <v>0</v>
      </c>
    </row>
    <row r="460" spans="2:65" s="6" customFormat="1" ht="13.5" customHeight="1">
      <c r="B460" s="82"/>
      <c r="C460" s="154" t="s">
        <v>612</v>
      </c>
      <c r="D460" s="154" t="s">
        <v>125</v>
      </c>
      <c r="E460" s="155" t="s">
        <v>613</v>
      </c>
      <c r="F460" s="156" t="s">
        <v>614</v>
      </c>
      <c r="G460" s="157" t="s">
        <v>615</v>
      </c>
      <c r="H460" s="158">
        <v>9</v>
      </c>
      <c r="I460" s="159"/>
      <c r="J460" s="160">
        <f>ROUND($I$460*$H$460,2)</f>
        <v>0</v>
      </c>
      <c r="K460" s="156"/>
      <c r="L460" s="128"/>
      <c r="M460" s="161"/>
      <c r="N460" s="162" t="s">
        <v>43</v>
      </c>
      <c r="O460" s="83"/>
      <c r="P460" s="83"/>
      <c r="Q460" s="163">
        <v>0</v>
      </c>
      <c r="R460" s="163">
        <f>$Q$460*$H$460</f>
        <v>0</v>
      </c>
      <c r="S460" s="163">
        <v>0</v>
      </c>
      <c r="T460" s="164">
        <f>$S$460*$H$460</f>
        <v>0</v>
      </c>
      <c r="AR460" s="86" t="s">
        <v>226</v>
      </c>
      <c r="AT460" s="86" t="s">
        <v>125</v>
      </c>
      <c r="AU460" s="86" t="s">
        <v>80</v>
      </c>
      <c r="AY460" s="6" t="s">
        <v>123</v>
      </c>
      <c r="BE460" s="165">
        <f>IF($N$460="základní",$J$460,0)</f>
        <v>0</v>
      </c>
      <c r="BF460" s="165">
        <f>IF($N$460="snížená",$J$460,0)</f>
        <v>0</v>
      </c>
      <c r="BG460" s="165">
        <f>IF($N$460="zákl. přenesená",$J$460,0)</f>
        <v>0</v>
      </c>
      <c r="BH460" s="165">
        <f>IF($N$460="sníž. přenesená",$J$460,0)</f>
        <v>0</v>
      </c>
      <c r="BI460" s="165">
        <f>IF($N$460="nulová",$J$460,0)</f>
        <v>0</v>
      </c>
      <c r="BJ460" s="86" t="s">
        <v>20</v>
      </c>
      <c r="BK460" s="165">
        <f>ROUND($I$460*$H$460,2)</f>
        <v>0</v>
      </c>
      <c r="BL460" s="86" t="s">
        <v>226</v>
      </c>
      <c r="BM460" s="86" t="s">
        <v>616</v>
      </c>
    </row>
    <row r="461" spans="2:47" s="6" customFormat="1" ht="14.25" customHeight="1">
      <c r="B461" s="82"/>
      <c r="C461" s="83"/>
      <c r="D461" s="166" t="s">
        <v>132</v>
      </c>
      <c r="E461" s="83"/>
      <c r="F461" s="167" t="s">
        <v>617</v>
      </c>
      <c r="G461" s="83"/>
      <c r="H461" s="83"/>
      <c r="J461" s="83"/>
      <c r="K461" s="83"/>
      <c r="L461" s="128"/>
      <c r="M461" s="168"/>
      <c r="N461" s="83"/>
      <c r="O461" s="83"/>
      <c r="P461" s="83"/>
      <c r="Q461" s="83"/>
      <c r="R461" s="83"/>
      <c r="S461" s="83"/>
      <c r="T461" s="169"/>
      <c r="AT461" s="6" t="s">
        <v>132</v>
      </c>
      <c r="AU461" s="6" t="s">
        <v>80</v>
      </c>
    </row>
    <row r="462" spans="2:47" s="6" customFormat="1" ht="28.5" customHeight="1">
      <c r="B462" s="82"/>
      <c r="C462" s="83"/>
      <c r="D462" s="170" t="s">
        <v>134</v>
      </c>
      <c r="E462" s="83"/>
      <c r="F462" s="171" t="s">
        <v>135</v>
      </c>
      <c r="G462" s="83"/>
      <c r="H462" s="83"/>
      <c r="J462" s="83"/>
      <c r="K462" s="83"/>
      <c r="L462" s="128"/>
      <c r="M462" s="168"/>
      <c r="N462" s="83"/>
      <c r="O462" s="83"/>
      <c r="P462" s="83"/>
      <c r="Q462" s="83"/>
      <c r="R462" s="83"/>
      <c r="S462" s="83"/>
      <c r="T462" s="169"/>
      <c r="AT462" s="6" t="s">
        <v>134</v>
      </c>
      <c r="AU462" s="6" t="s">
        <v>80</v>
      </c>
    </row>
    <row r="463" spans="2:65" s="6" customFormat="1" ht="13.5" customHeight="1">
      <c r="B463" s="82"/>
      <c r="C463" s="154" t="s">
        <v>618</v>
      </c>
      <c r="D463" s="154" t="s">
        <v>125</v>
      </c>
      <c r="E463" s="155" t="s">
        <v>619</v>
      </c>
      <c r="F463" s="156" t="s">
        <v>620</v>
      </c>
      <c r="G463" s="157" t="s">
        <v>615</v>
      </c>
      <c r="H463" s="158">
        <v>9</v>
      </c>
      <c r="I463" s="159"/>
      <c r="J463" s="160">
        <f>ROUND($I$463*$H$463,2)</f>
        <v>0</v>
      </c>
      <c r="K463" s="156"/>
      <c r="L463" s="128"/>
      <c r="M463" s="161"/>
      <c r="N463" s="162" t="s">
        <v>43</v>
      </c>
      <c r="O463" s="83"/>
      <c r="P463" s="83"/>
      <c r="Q463" s="163">
        <v>0</v>
      </c>
      <c r="R463" s="163">
        <f>$Q$463*$H$463</f>
        <v>0</v>
      </c>
      <c r="S463" s="163">
        <v>0</v>
      </c>
      <c r="T463" s="164">
        <f>$S$463*$H$463</f>
        <v>0</v>
      </c>
      <c r="AR463" s="86" t="s">
        <v>226</v>
      </c>
      <c r="AT463" s="86" t="s">
        <v>125</v>
      </c>
      <c r="AU463" s="86" t="s">
        <v>80</v>
      </c>
      <c r="AY463" s="6" t="s">
        <v>123</v>
      </c>
      <c r="BE463" s="165">
        <f>IF($N$463="základní",$J$463,0)</f>
        <v>0</v>
      </c>
      <c r="BF463" s="165">
        <f>IF($N$463="snížená",$J$463,0)</f>
        <v>0</v>
      </c>
      <c r="BG463" s="165">
        <f>IF($N$463="zákl. přenesená",$J$463,0)</f>
        <v>0</v>
      </c>
      <c r="BH463" s="165">
        <f>IF($N$463="sníž. přenesená",$J$463,0)</f>
        <v>0</v>
      </c>
      <c r="BI463" s="165">
        <f>IF($N$463="nulová",$J$463,0)</f>
        <v>0</v>
      </c>
      <c r="BJ463" s="86" t="s">
        <v>20</v>
      </c>
      <c r="BK463" s="165">
        <f>ROUND($I$463*$H$463,2)</f>
        <v>0</v>
      </c>
      <c r="BL463" s="86" t="s">
        <v>226</v>
      </c>
      <c r="BM463" s="86" t="s">
        <v>621</v>
      </c>
    </row>
    <row r="464" spans="2:47" s="6" customFormat="1" ht="14.25" customHeight="1">
      <c r="B464" s="82"/>
      <c r="C464" s="83"/>
      <c r="D464" s="166" t="s">
        <v>132</v>
      </c>
      <c r="E464" s="83"/>
      <c r="F464" s="167" t="s">
        <v>622</v>
      </c>
      <c r="G464" s="83"/>
      <c r="H464" s="83"/>
      <c r="J464" s="83"/>
      <c r="K464" s="83"/>
      <c r="L464" s="128"/>
      <c r="M464" s="168"/>
      <c r="N464" s="83"/>
      <c r="O464" s="83"/>
      <c r="P464" s="83"/>
      <c r="Q464" s="83"/>
      <c r="R464" s="83"/>
      <c r="S464" s="83"/>
      <c r="T464" s="169"/>
      <c r="AT464" s="6" t="s">
        <v>132</v>
      </c>
      <c r="AU464" s="6" t="s">
        <v>80</v>
      </c>
    </row>
    <row r="465" spans="2:47" s="6" customFormat="1" ht="28.5" customHeight="1">
      <c r="B465" s="82"/>
      <c r="C465" s="83"/>
      <c r="D465" s="170" t="s">
        <v>134</v>
      </c>
      <c r="E465" s="83"/>
      <c r="F465" s="171" t="s">
        <v>135</v>
      </c>
      <c r="G465" s="83"/>
      <c r="H465" s="83"/>
      <c r="J465" s="83"/>
      <c r="K465" s="83"/>
      <c r="L465" s="128"/>
      <c r="M465" s="168"/>
      <c r="N465" s="83"/>
      <c r="O465" s="83"/>
      <c r="P465" s="83"/>
      <c r="Q465" s="83"/>
      <c r="R465" s="83"/>
      <c r="S465" s="83"/>
      <c r="T465" s="169"/>
      <c r="AT465" s="6" t="s">
        <v>134</v>
      </c>
      <c r="AU465" s="6" t="s">
        <v>80</v>
      </c>
    </row>
    <row r="466" spans="2:65" s="6" customFormat="1" ht="13.5" customHeight="1">
      <c r="B466" s="82"/>
      <c r="C466" s="154" t="s">
        <v>623</v>
      </c>
      <c r="D466" s="154" t="s">
        <v>125</v>
      </c>
      <c r="E466" s="155" t="s">
        <v>624</v>
      </c>
      <c r="F466" s="156" t="s">
        <v>625</v>
      </c>
      <c r="G466" s="157" t="s">
        <v>615</v>
      </c>
      <c r="H466" s="158">
        <v>9</v>
      </c>
      <c r="I466" s="159"/>
      <c r="J466" s="160">
        <f>ROUND($I$466*$H$466,2)</f>
        <v>0</v>
      </c>
      <c r="K466" s="156" t="s">
        <v>129</v>
      </c>
      <c r="L466" s="128"/>
      <c r="M466" s="161"/>
      <c r="N466" s="162" t="s">
        <v>43</v>
      </c>
      <c r="O466" s="83"/>
      <c r="P466" s="83"/>
      <c r="Q466" s="163">
        <v>0</v>
      </c>
      <c r="R466" s="163">
        <f>$Q$466*$H$466</f>
        <v>0</v>
      </c>
      <c r="S466" s="163">
        <v>0</v>
      </c>
      <c r="T466" s="164">
        <f>$S$466*$H$466</f>
        <v>0</v>
      </c>
      <c r="AR466" s="86" t="s">
        <v>226</v>
      </c>
      <c r="AT466" s="86" t="s">
        <v>125</v>
      </c>
      <c r="AU466" s="86" t="s">
        <v>80</v>
      </c>
      <c r="AY466" s="6" t="s">
        <v>123</v>
      </c>
      <c r="BE466" s="165">
        <f>IF($N$466="základní",$J$466,0)</f>
        <v>0</v>
      </c>
      <c r="BF466" s="165">
        <f>IF($N$466="snížená",$J$466,0)</f>
        <v>0</v>
      </c>
      <c r="BG466" s="165">
        <f>IF($N$466="zákl. přenesená",$J$466,0)</f>
        <v>0</v>
      </c>
      <c r="BH466" s="165">
        <f>IF($N$466="sníž. přenesená",$J$466,0)</f>
        <v>0</v>
      </c>
      <c r="BI466" s="165">
        <f>IF($N$466="nulová",$J$466,0)</f>
        <v>0</v>
      </c>
      <c r="BJ466" s="86" t="s">
        <v>20</v>
      </c>
      <c r="BK466" s="165">
        <f>ROUND($I$466*$H$466,2)</f>
        <v>0</v>
      </c>
      <c r="BL466" s="86" t="s">
        <v>226</v>
      </c>
      <c r="BM466" s="86" t="s">
        <v>626</v>
      </c>
    </row>
    <row r="467" spans="2:47" s="6" customFormat="1" ht="24.75" customHeight="1">
      <c r="B467" s="82"/>
      <c r="C467" s="83"/>
      <c r="D467" s="166" t="s">
        <v>132</v>
      </c>
      <c r="E467" s="83"/>
      <c r="F467" s="167" t="s">
        <v>627</v>
      </c>
      <c r="G467" s="83"/>
      <c r="H467" s="83"/>
      <c r="J467" s="83"/>
      <c r="K467" s="83"/>
      <c r="L467" s="128"/>
      <c r="M467" s="168"/>
      <c r="N467" s="83"/>
      <c r="O467" s="83"/>
      <c r="P467" s="83"/>
      <c r="Q467" s="83"/>
      <c r="R467" s="83"/>
      <c r="S467" s="83"/>
      <c r="T467" s="169"/>
      <c r="AT467" s="6" t="s">
        <v>132</v>
      </c>
      <c r="AU467" s="6" t="s">
        <v>80</v>
      </c>
    </row>
    <row r="468" spans="2:63" s="141" customFormat="1" ht="30" customHeight="1">
      <c r="B468" s="142"/>
      <c r="C468" s="143"/>
      <c r="D468" s="143" t="s">
        <v>71</v>
      </c>
      <c r="E468" s="152" t="s">
        <v>628</v>
      </c>
      <c r="F468" s="152" t="s">
        <v>629</v>
      </c>
      <c r="G468" s="143"/>
      <c r="H468" s="143"/>
      <c r="J468" s="153">
        <f>$BK$468</f>
        <v>0</v>
      </c>
      <c r="K468" s="143"/>
      <c r="L468" s="146"/>
      <c r="M468" s="147"/>
      <c r="N468" s="143"/>
      <c r="O468" s="143"/>
      <c r="P468" s="148">
        <f>SUM($P$469:$P$513)</f>
        <v>0</v>
      </c>
      <c r="Q468" s="143"/>
      <c r="R468" s="148">
        <f>SUM($R$469:$R$513)</f>
        <v>2.4532895</v>
      </c>
      <c r="S468" s="143"/>
      <c r="T468" s="149">
        <f>SUM($T$469:$T$513)</f>
        <v>1.7087204</v>
      </c>
      <c r="AR468" s="150" t="s">
        <v>80</v>
      </c>
      <c r="AT468" s="150" t="s">
        <v>71</v>
      </c>
      <c r="AU468" s="150" t="s">
        <v>20</v>
      </c>
      <c r="AY468" s="150" t="s">
        <v>123</v>
      </c>
      <c r="BK468" s="151">
        <f>SUM($BK$469:$BK$513)</f>
        <v>0</v>
      </c>
    </row>
    <row r="469" spans="2:65" s="6" customFormat="1" ht="13.5" customHeight="1">
      <c r="B469" s="82"/>
      <c r="C469" s="154" t="s">
        <v>630</v>
      </c>
      <c r="D469" s="154" t="s">
        <v>125</v>
      </c>
      <c r="E469" s="155" t="s">
        <v>631</v>
      </c>
      <c r="F469" s="156" t="s">
        <v>632</v>
      </c>
      <c r="G469" s="157" t="s">
        <v>223</v>
      </c>
      <c r="H469" s="158">
        <v>798.85</v>
      </c>
      <c r="I469" s="159"/>
      <c r="J469" s="160">
        <f>ROUND($I$469*$H$469,2)</f>
        <v>0</v>
      </c>
      <c r="K469" s="156" t="s">
        <v>129</v>
      </c>
      <c r="L469" s="128"/>
      <c r="M469" s="161"/>
      <c r="N469" s="162" t="s">
        <v>43</v>
      </c>
      <c r="O469" s="83"/>
      <c r="P469" s="83"/>
      <c r="Q469" s="163">
        <v>0</v>
      </c>
      <c r="R469" s="163">
        <f>$Q$469*$H$469</f>
        <v>0</v>
      </c>
      <c r="S469" s="163">
        <v>0.00167</v>
      </c>
      <c r="T469" s="164">
        <f>$S$469*$H$469</f>
        <v>1.3340795</v>
      </c>
      <c r="AR469" s="86" t="s">
        <v>226</v>
      </c>
      <c r="AT469" s="86" t="s">
        <v>125</v>
      </c>
      <c r="AU469" s="86" t="s">
        <v>80</v>
      </c>
      <c r="AY469" s="6" t="s">
        <v>123</v>
      </c>
      <c r="BE469" s="165">
        <f>IF($N$469="základní",$J$469,0)</f>
        <v>0</v>
      </c>
      <c r="BF469" s="165">
        <f>IF($N$469="snížená",$J$469,0)</f>
        <v>0</v>
      </c>
      <c r="BG469" s="165">
        <f>IF($N$469="zákl. přenesená",$J$469,0)</f>
        <v>0</v>
      </c>
      <c r="BH469" s="165">
        <f>IF($N$469="sníž. přenesená",$J$469,0)</f>
        <v>0</v>
      </c>
      <c r="BI469" s="165">
        <f>IF($N$469="nulová",$J$469,0)</f>
        <v>0</v>
      </c>
      <c r="BJ469" s="86" t="s">
        <v>20</v>
      </c>
      <c r="BK469" s="165">
        <f>ROUND($I$469*$H$469,2)</f>
        <v>0</v>
      </c>
      <c r="BL469" s="86" t="s">
        <v>226</v>
      </c>
      <c r="BM469" s="86" t="s">
        <v>633</v>
      </c>
    </row>
    <row r="470" spans="2:47" s="6" customFormat="1" ht="14.25" customHeight="1">
      <c r="B470" s="82"/>
      <c r="C470" s="83"/>
      <c r="D470" s="166" t="s">
        <v>132</v>
      </c>
      <c r="E470" s="83"/>
      <c r="F470" s="167" t="s">
        <v>634</v>
      </c>
      <c r="G470" s="83"/>
      <c r="H470" s="83"/>
      <c r="J470" s="83"/>
      <c r="K470" s="83"/>
      <c r="L470" s="128"/>
      <c r="M470" s="168"/>
      <c r="N470" s="83"/>
      <c r="O470" s="83"/>
      <c r="P470" s="83"/>
      <c r="Q470" s="83"/>
      <c r="R470" s="83"/>
      <c r="S470" s="83"/>
      <c r="T470" s="169"/>
      <c r="AT470" s="6" t="s">
        <v>132</v>
      </c>
      <c r="AU470" s="6" t="s">
        <v>80</v>
      </c>
    </row>
    <row r="471" spans="2:47" s="6" customFormat="1" ht="28.5" customHeight="1">
      <c r="B471" s="82"/>
      <c r="C471" s="83"/>
      <c r="D471" s="170" t="s">
        <v>134</v>
      </c>
      <c r="E471" s="83"/>
      <c r="F471" s="171" t="s">
        <v>135</v>
      </c>
      <c r="G471" s="83"/>
      <c r="H471" s="83"/>
      <c r="J471" s="83"/>
      <c r="K471" s="83"/>
      <c r="L471" s="128"/>
      <c r="M471" s="168"/>
      <c r="N471" s="83"/>
      <c r="O471" s="83"/>
      <c r="P471" s="83"/>
      <c r="Q471" s="83"/>
      <c r="R471" s="83"/>
      <c r="S471" s="83"/>
      <c r="T471" s="169"/>
      <c r="AT471" s="6" t="s">
        <v>134</v>
      </c>
      <c r="AU471" s="6" t="s">
        <v>80</v>
      </c>
    </row>
    <row r="472" spans="2:51" s="6" customFormat="1" ht="13.5" customHeight="1">
      <c r="B472" s="172"/>
      <c r="C472" s="173"/>
      <c r="D472" s="170" t="s">
        <v>136</v>
      </c>
      <c r="E472" s="173"/>
      <c r="F472" s="174" t="s">
        <v>635</v>
      </c>
      <c r="G472" s="173"/>
      <c r="H472" s="175">
        <v>72</v>
      </c>
      <c r="J472" s="173"/>
      <c r="K472" s="173"/>
      <c r="L472" s="176"/>
      <c r="M472" s="177"/>
      <c r="N472" s="173"/>
      <c r="O472" s="173"/>
      <c r="P472" s="173"/>
      <c r="Q472" s="173"/>
      <c r="R472" s="173"/>
      <c r="S472" s="173"/>
      <c r="T472" s="178"/>
      <c r="AT472" s="179" t="s">
        <v>136</v>
      </c>
      <c r="AU472" s="179" t="s">
        <v>80</v>
      </c>
      <c r="AV472" s="179" t="s">
        <v>80</v>
      </c>
      <c r="AW472" s="179" t="s">
        <v>89</v>
      </c>
      <c r="AX472" s="179" t="s">
        <v>72</v>
      </c>
      <c r="AY472" s="179" t="s">
        <v>123</v>
      </c>
    </row>
    <row r="473" spans="2:51" s="6" customFormat="1" ht="13.5" customHeight="1">
      <c r="B473" s="172"/>
      <c r="C473" s="173"/>
      <c r="D473" s="170" t="s">
        <v>136</v>
      </c>
      <c r="E473" s="173"/>
      <c r="F473" s="174" t="s">
        <v>636</v>
      </c>
      <c r="G473" s="173"/>
      <c r="H473" s="175">
        <v>70.3</v>
      </c>
      <c r="J473" s="173"/>
      <c r="K473" s="173"/>
      <c r="L473" s="176"/>
      <c r="M473" s="177"/>
      <c r="N473" s="173"/>
      <c r="O473" s="173"/>
      <c r="P473" s="173"/>
      <c r="Q473" s="173"/>
      <c r="R473" s="173"/>
      <c r="S473" s="173"/>
      <c r="T473" s="178"/>
      <c r="AT473" s="179" t="s">
        <v>136</v>
      </c>
      <c r="AU473" s="179" t="s">
        <v>80</v>
      </c>
      <c r="AV473" s="179" t="s">
        <v>80</v>
      </c>
      <c r="AW473" s="179" t="s">
        <v>89</v>
      </c>
      <c r="AX473" s="179" t="s">
        <v>72</v>
      </c>
      <c r="AY473" s="179" t="s">
        <v>123</v>
      </c>
    </row>
    <row r="474" spans="2:51" s="6" customFormat="1" ht="13.5" customHeight="1">
      <c r="B474" s="172"/>
      <c r="C474" s="173"/>
      <c r="D474" s="170" t="s">
        <v>136</v>
      </c>
      <c r="E474" s="173"/>
      <c r="F474" s="174" t="s">
        <v>637</v>
      </c>
      <c r="G474" s="173"/>
      <c r="H474" s="175">
        <v>72</v>
      </c>
      <c r="J474" s="173"/>
      <c r="K474" s="173"/>
      <c r="L474" s="176"/>
      <c r="M474" s="177"/>
      <c r="N474" s="173"/>
      <c r="O474" s="173"/>
      <c r="P474" s="173"/>
      <c r="Q474" s="173"/>
      <c r="R474" s="173"/>
      <c r="S474" s="173"/>
      <c r="T474" s="178"/>
      <c r="AT474" s="179" t="s">
        <v>136</v>
      </c>
      <c r="AU474" s="179" t="s">
        <v>80</v>
      </c>
      <c r="AV474" s="179" t="s">
        <v>80</v>
      </c>
      <c r="AW474" s="179" t="s">
        <v>89</v>
      </c>
      <c r="AX474" s="179" t="s">
        <v>72</v>
      </c>
      <c r="AY474" s="179" t="s">
        <v>123</v>
      </c>
    </row>
    <row r="475" spans="2:51" s="6" customFormat="1" ht="13.5" customHeight="1">
      <c r="B475" s="172"/>
      <c r="C475" s="173"/>
      <c r="D475" s="170" t="s">
        <v>136</v>
      </c>
      <c r="E475" s="173"/>
      <c r="F475" s="174" t="s">
        <v>638</v>
      </c>
      <c r="G475" s="173"/>
      <c r="H475" s="175">
        <v>29.25</v>
      </c>
      <c r="J475" s="173"/>
      <c r="K475" s="173"/>
      <c r="L475" s="176"/>
      <c r="M475" s="177"/>
      <c r="N475" s="173"/>
      <c r="O475" s="173"/>
      <c r="P475" s="173"/>
      <c r="Q475" s="173"/>
      <c r="R475" s="173"/>
      <c r="S475" s="173"/>
      <c r="T475" s="178"/>
      <c r="AT475" s="179" t="s">
        <v>136</v>
      </c>
      <c r="AU475" s="179" t="s">
        <v>80</v>
      </c>
      <c r="AV475" s="179" t="s">
        <v>80</v>
      </c>
      <c r="AW475" s="179" t="s">
        <v>89</v>
      </c>
      <c r="AX475" s="179" t="s">
        <v>72</v>
      </c>
      <c r="AY475" s="179" t="s">
        <v>123</v>
      </c>
    </row>
    <row r="476" spans="2:51" s="6" customFormat="1" ht="13.5" customHeight="1">
      <c r="B476" s="172"/>
      <c r="C476" s="173"/>
      <c r="D476" s="170" t="s">
        <v>136</v>
      </c>
      <c r="E476" s="173"/>
      <c r="F476" s="174" t="s">
        <v>639</v>
      </c>
      <c r="G476" s="173"/>
      <c r="H476" s="175">
        <v>144</v>
      </c>
      <c r="J476" s="173"/>
      <c r="K476" s="173"/>
      <c r="L476" s="176"/>
      <c r="M476" s="177"/>
      <c r="N476" s="173"/>
      <c r="O476" s="173"/>
      <c r="P476" s="173"/>
      <c r="Q476" s="173"/>
      <c r="R476" s="173"/>
      <c r="S476" s="173"/>
      <c r="T476" s="178"/>
      <c r="AT476" s="179" t="s">
        <v>136</v>
      </c>
      <c r="AU476" s="179" t="s">
        <v>80</v>
      </c>
      <c r="AV476" s="179" t="s">
        <v>80</v>
      </c>
      <c r="AW476" s="179" t="s">
        <v>89</v>
      </c>
      <c r="AX476" s="179" t="s">
        <v>72</v>
      </c>
      <c r="AY476" s="179" t="s">
        <v>123</v>
      </c>
    </row>
    <row r="477" spans="2:51" s="6" customFormat="1" ht="13.5" customHeight="1">
      <c r="B477" s="172"/>
      <c r="C477" s="173"/>
      <c r="D477" s="170" t="s">
        <v>136</v>
      </c>
      <c r="E477" s="173"/>
      <c r="F477" s="174" t="s">
        <v>640</v>
      </c>
      <c r="G477" s="173"/>
      <c r="H477" s="175">
        <v>14.4</v>
      </c>
      <c r="J477" s="173"/>
      <c r="K477" s="173"/>
      <c r="L477" s="176"/>
      <c r="M477" s="177"/>
      <c r="N477" s="173"/>
      <c r="O477" s="173"/>
      <c r="P477" s="173"/>
      <c r="Q477" s="173"/>
      <c r="R477" s="173"/>
      <c r="S477" s="173"/>
      <c r="T477" s="178"/>
      <c r="AT477" s="179" t="s">
        <v>136</v>
      </c>
      <c r="AU477" s="179" t="s">
        <v>80</v>
      </c>
      <c r="AV477" s="179" t="s">
        <v>80</v>
      </c>
      <c r="AW477" s="179" t="s">
        <v>89</v>
      </c>
      <c r="AX477" s="179" t="s">
        <v>72</v>
      </c>
      <c r="AY477" s="179" t="s">
        <v>123</v>
      </c>
    </row>
    <row r="478" spans="2:51" s="6" customFormat="1" ht="13.5" customHeight="1">
      <c r="B478" s="172"/>
      <c r="C478" s="173"/>
      <c r="D478" s="170" t="s">
        <v>136</v>
      </c>
      <c r="E478" s="173"/>
      <c r="F478" s="174" t="s">
        <v>641</v>
      </c>
      <c r="G478" s="173"/>
      <c r="H478" s="175">
        <v>1.8</v>
      </c>
      <c r="J478" s="173"/>
      <c r="K478" s="173"/>
      <c r="L478" s="176"/>
      <c r="M478" s="177"/>
      <c r="N478" s="173"/>
      <c r="O478" s="173"/>
      <c r="P478" s="173"/>
      <c r="Q478" s="173"/>
      <c r="R478" s="173"/>
      <c r="S478" s="173"/>
      <c r="T478" s="178"/>
      <c r="AT478" s="179" t="s">
        <v>136</v>
      </c>
      <c r="AU478" s="179" t="s">
        <v>80</v>
      </c>
      <c r="AV478" s="179" t="s">
        <v>80</v>
      </c>
      <c r="AW478" s="179" t="s">
        <v>89</v>
      </c>
      <c r="AX478" s="179" t="s">
        <v>72</v>
      </c>
      <c r="AY478" s="179" t="s">
        <v>123</v>
      </c>
    </row>
    <row r="479" spans="2:51" s="6" customFormat="1" ht="13.5" customHeight="1">
      <c r="B479" s="172"/>
      <c r="C479" s="173"/>
      <c r="D479" s="170" t="s">
        <v>136</v>
      </c>
      <c r="E479" s="173"/>
      <c r="F479" s="174" t="s">
        <v>642</v>
      </c>
      <c r="G479" s="173"/>
      <c r="H479" s="175">
        <v>2.4</v>
      </c>
      <c r="J479" s="173"/>
      <c r="K479" s="173"/>
      <c r="L479" s="176"/>
      <c r="M479" s="177"/>
      <c r="N479" s="173"/>
      <c r="O479" s="173"/>
      <c r="P479" s="173"/>
      <c r="Q479" s="173"/>
      <c r="R479" s="173"/>
      <c r="S479" s="173"/>
      <c r="T479" s="178"/>
      <c r="AT479" s="179" t="s">
        <v>136</v>
      </c>
      <c r="AU479" s="179" t="s">
        <v>80</v>
      </c>
      <c r="AV479" s="179" t="s">
        <v>80</v>
      </c>
      <c r="AW479" s="179" t="s">
        <v>89</v>
      </c>
      <c r="AX479" s="179" t="s">
        <v>72</v>
      </c>
      <c r="AY479" s="179" t="s">
        <v>123</v>
      </c>
    </row>
    <row r="480" spans="2:51" s="6" customFormat="1" ht="13.5" customHeight="1">
      <c r="B480" s="172"/>
      <c r="C480" s="173"/>
      <c r="D480" s="170" t="s">
        <v>136</v>
      </c>
      <c r="E480" s="173"/>
      <c r="F480" s="174" t="s">
        <v>643</v>
      </c>
      <c r="G480" s="173"/>
      <c r="H480" s="175">
        <v>48</v>
      </c>
      <c r="J480" s="173"/>
      <c r="K480" s="173"/>
      <c r="L480" s="176"/>
      <c r="M480" s="177"/>
      <c r="N480" s="173"/>
      <c r="O480" s="173"/>
      <c r="P480" s="173"/>
      <c r="Q480" s="173"/>
      <c r="R480" s="173"/>
      <c r="S480" s="173"/>
      <c r="T480" s="178"/>
      <c r="AT480" s="179" t="s">
        <v>136</v>
      </c>
      <c r="AU480" s="179" t="s">
        <v>80</v>
      </c>
      <c r="AV480" s="179" t="s">
        <v>80</v>
      </c>
      <c r="AW480" s="179" t="s">
        <v>89</v>
      </c>
      <c r="AX480" s="179" t="s">
        <v>72</v>
      </c>
      <c r="AY480" s="179" t="s">
        <v>123</v>
      </c>
    </row>
    <row r="481" spans="2:51" s="6" customFormat="1" ht="13.5" customHeight="1">
      <c r="B481" s="172"/>
      <c r="C481" s="173"/>
      <c r="D481" s="170" t="s">
        <v>136</v>
      </c>
      <c r="E481" s="173"/>
      <c r="F481" s="174" t="s">
        <v>644</v>
      </c>
      <c r="G481" s="173"/>
      <c r="H481" s="175">
        <v>3.6</v>
      </c>
      <c r="J481" s="173"/>
      <c r="K481" s="173"/>
      <c r="L481" s="176"/>
      <c r="M481" s="177"/>
      <c r="N481" s="173"/>
      <c r="O481" s="173"/>
      <c r="P481" s="173"/>
      <c r="Q481" s="173"/>
      <c r="R481" s="173"/>
      <c r="S481" s="173"/>
      <c r="T481" s="178"/>
      <c r="AT481" s="179" t="s">
        <v>136</v>
      </c>
      <c r="AU481" s="179" t="s">
        <v>80</v>
      </c>
      <c r="AV481" s="179" t="s">
        <v>80</v>
      </c>
      <c r="AW481" s="179" t="s">
        <v>89</v>
      </c>
      <c r="AX481" s="179" t="s">
        <v>72</v>
      </c>
      <c r="AY481" s="179" t="s">
        <v>123</v>
      </c>
    </row>
    <row r="482" spans="2:51" s="6" customFormat="1" ht="13.5" customHeight="1">
      <c r="B482" s="172"/>
      <c r="C482" s="173"/>
      <c r="D482" s="170" t="s">
        <v>136</v>
      </c>
      <c r="E482" s="173"/>
      <c r="F482" s="174" t="s">
        <v>645</v>
      </c>
      <c r="G482" s="173"/>
      <c r="H482" s="175">
        <v>142.3</v>
      </c>
      <c r="J482" s="173"/>
      <c r="K482" s="173"/>
      <c r="L482" s="176"/>
      <c r="M482" s="177"/>
      <c r="N482" s="173"/>
      <c r="O482" s="173"/>
      <c r="P482" s="173"/>
      <c r="Q482" s="173"/>
      <c r="R482" s="173"/>
      <c r="S482" s="173"/>
      <c r="T482" s="178"/>
      <c r="AT482" s="179" t="s">
        <v>136</v>
      </c>
      <c r="AU482" s="179" t="s">
        <v>80</v>
      </c>
      <c r="AV482" s="179" t="s">
        <v>80</v>
      </c>
      <c r="AW482" s="179" t="s">
        <v>89</v>
      </c>
      <c r="AX482" s="179" t="s">
        <v>72</v>
      </c>
      <c r="AY482" s="179" t="s">
        <v>123</v>
      </c>
    </row>
    <row r="483" spans="2:51" s="6" customFormat="1" ht="13.5" customHeight="1">
      <c r="B483" s="172"/>
      <c r="C483" s="173"/>
      <c r="D483" s="170" t="s">
        <v>136</v>
      </c>
      <c r="E483" s="173"/>
      <c r="F483" s="174" t="s">
        <v>646</v>
      </c>
      <c r="G483" s="173"/>
      <c r="H483" s="175">
        <v>36</v>
      </c>
      <c r="J483" s="173"/>
      <c r="K483" s="173"/>
      <c r="L483" s="176"/>
      <c r="M483" s="177"/>
      <c r="N483" s="173"/>
      <c r="O483" s="173"/>
      <c r="P483" s="173"/>
      <c r="Q483" s="173"/>
      <c r="R483" s="173"/>
      <c r="S483" s="173"/>
      <c r="T483" s="178"/>
      <c r="AT483" s="179" t="s">
        <v>136</v>
      </c>
      <c r="AU483" s="179" t="s">
        <v>80</v>
      </c>
      <c r="AV483" s="179" t="s">
        <v>80</v>
      </c>
      <c r="AW483" s="179" t="s">
        <v>89</v>
      </c>
      <c r="AX483" s="179" t="s">
        <v>72</v>
      </c>
      <c r="AY483" s="179" t="s">
        <v>123</v>
      </c>
    </row>
    <row r="484" spans="2:51" s="6" customFormat="1" ht="13.5" customHeight="1">
      <c r="B484" s="172"/>
      <c r="C484" s="173"/>
      <c r="D484" s="170" t="s">
        <v>136</v>
      </c>
      <c r="E484" s="173"/>
      <c r="F484" s="174" t="s">
        <v>647</v>
      </c>
      <c r="G484" s="173"/>
      <c r="H484" s="175">
        <v>140.6</v>
      </c>
      <c r="J484" s="173"/>
      <c r="K484" s="173"/>
      <c r="L484" s="176"/>
      <c r="M484" s="177"/>
      <c r="N484" s="173"/>
      <c r="O484" s="173"/>
      <c r="P484" s="173"/>
      <c r="Q484" s="173"/>
      <c r="R484" s="173"/>
      <c r="S484" s="173"/>
      <c r="T484" s="178"/>
      <c r="AT484" s="179" t="s">
        <v>136</v>
      </c>
      <c r="AU484" s="179" t="s">
        <v>80</v>
      </c>
      <c r="AV484" s="179" t="s">
        <v>80</v>
      </c>
      <c r="AW484" s="179" t="s">
        <v>89</v>
      </c>
      <c r="AX484" s="179" t="s">
        <v>72</v>
      </c>
      <c r="AY484" s="179" t="s">
        <v>123</v>
      </c>
    </row>
    <row r="485" spans="2:51" s="6" customFormat="1" ht="13.5" customHeight="1">
      <c r="B485" s="172"/>
      <c r="C485" s="173"/>
      <c r="D485" s="170" t="s">
        <v>136</v>
      </c>
      <c r="E485" s="173"/>
      <c r="F485" s="174" t="s">
        <v>648</v>
      </c>
      <c r="G485" s="173"/>
      <c r="H485" s="175">
        <v>10.2</v>
      </c>
      <c r="J485" s="173"/>
      <c r="K485" s="173"/>
      <c r="L485" s="176"/>
      <c r="M485" s="177"/>
      <c r="N485" s="173"/>
      <c r="O485" s="173"/>
      <c r="P485" s="173"/>
      <c r="Q485" s="173"/>
      <c r="R485" s="173"/>
      <c r="S485" s="173"/>
      <c r="T485" s="178"/>
      <c r="AT485" s="179" t="s">
        <v>136</v>
      </c>
      <c r="AU485" s="179" t="s">
        <v>80</v>
      </c>
      <c r="AV485" s="179" t="s">
        <v>80</v>
      </c>
      <c r="AW485" s="179" t="s">
        <v>89</v>
      </c>
      <c r="AX485" s="179" t="s">
        <v>72</v>
      </c>
      <c r="AY485" s="179" t="s">
        <v>123</v>
      </c>
    </row>
    <row r="486" spans="2:51" s="6" customFormat="1" ht="13.5" customHeight="1">
      <c r="B486" s="172"/>
      <c r="C486" s="173"/>
      <c r="D486" s="170" t="s">
        <v>136</v>
      </c>
      <c r="E486" s="173"/>
      <c r="F486" s="174" t="s">
        <v>649</v>
      </c>
      <c r="G486" s="173"/>
      <c r="H486" s="175">
        <v>12</v>
      </c>
      <c r="J486" s="173"/>
      <c r="K486" s="173"/>
      <c r="L486" s="176"/>
      <c r="M486" s="177"/>
      <c r="N486" s="173"/>
      <c r="O486" s="173"/>
      <c r="P486" s="173"/>
      <c r="Q486" s="173"/>
      <c r="R486" s="173"/>
      <c r="S486" s="173"/>
      <c r="T486" s="178"/>
      <c r="AT486" s="179" t="s">
        <v>136</v>
      </c>
      <c r="AU486" s="179" t="s">
        <v>80</v>
      </c>
      <c r="AV486" s="179" t="s">
        <v>80</v>
      </c>
      <c r="AW486" s="179" t="s">
        <v>89</v>
      </c>
      <c r="AX486" s="179" t="s">
        <v>72</v>
      </c>
      <c r="AY486" s="179" t="s">
        <v>123</v>
      </c>
    </row>
    <row r="487" spans="2:51" s="6" customFormat="1" ht="13.5" customHeight="1">
      <c r="B487" s="180"/>
      <c r="C487" s="181"/>
      <c r="D487" s="170" t="s">
        <v>136</v>
      </c>
      <c r="E487" s="181"/>
      <c r="F487" s="182" t="s">
        <v>141</v>
      </c>
      <c r="G487" s="181"/>
      <c r="H487" s="183">
        <v>798.85</v>
      </c>
      <c r="J487" s="181"/>
      <c r="K487" s="181"/>
      <c r="L487" s="184"/>
      <c r="M487" s="185"/>
      <c r="N487" s="181"/>
      <c r="O487" s="181"/>
      <c r="P487" s="181"/>
      <c r="Q487" s="181"/>
      <c r="R487" s="181"/>
      <c r="S487" s="181"/>
      <c r="T487" s="186"/>
      <c r="AT487" s="187" t="s">
        <v>136</v>
      </c>
      <c r="AU487" s="187" t="s">
        <v>80</v>
      </c>
      <c r="AV487" s="187" t="s">
        <v>130</v>
      </c>
      <c r="AW487" s="187" t="s">
        <v>89</v>
      </c>
      <c r="AX487" s="187" t="s">
        <v>20</v>
      </c>
      <c r="AY487" s="187" t="s">
        <v>123</v>
      </c>
    </row>
    <row r="488" spans="2:65" s="6" customFormat="1" ht="13.5" customHeight="1">
      <c r="B488" s="82"/>
      <c r="C488" s="154" t="s">
        <v>650</v>
      </c>
      <c r="D488" s="154" t="s">
        <v>125</v>
      </c>
      <c r="E488" s="155" t="s">
        <v>651</v>
      </c>
      <c r="F488" s="156" t="s">
        <v>652</v>
      </c>
      <c r="G488" s="157" t="s">
        <v>223</v>
      </c>
      <c r="H488" s="158">
        <v>190.99</v>
      </c>
      <c r="I488" s="159"/>
      <c r="J488" s="160">
        <f>ROUND($I$488*$H$488,2)</f>
        <v>0</v>
      </c>
      <c r="K488" s="156" t="s">
        <v>129</v>
      </c>
      <c r="L488" s="128"/>
      <c r="M488" s="161"/>
      <c r="N488" s="162" t="s">
        <v>43</v>
      </c>
      <c r="O488" s="83"/>
      <c r="P488" s="83"/>
      <c r="Q488" s="163">
        <v>0</v>
      </c>
      <c r="R488" s="163">
        <f>$Q$488*$H$488</f>
        <v>0</v>
      </c>
      <c r="S488" s="163">
        <v>0.00191</v>
      </c>
      <c r="T488" s="164">
        <f>$S$488*$H$488</f>
        <v>0.36479090000000003</v>
      </c>
      <c r="AR488" s="86" t="s">
        <v>226</v>
      </c>
      <c r="AT488" s="86" t="s">
        <v>125</v>
      </c>
      <c r="AU488" s="86" t="s">
        <v>80</v>
      </c>
      <c r="AY488" s="6" t="s">
        <v>123</v>
      </c>
      <c r="BE488" s="165">
        <f>IF($N$488="základní",$J$488,0)</f>
        <v>0</v>
      </c>
      <c r="BF488" s="165">
        <f>IF($N$488="snížená",$J$488,0)</f>
        <v>0</v>
      </c>
      <c r="BG488" s="165">
        <f>IF($N$488="zákl. přenesená",$J$488,0)</f>
        <v>0</v>
      </c>
      <c r="BH488" s="165">
        <f>IF($N$488="sníž. přenesená",$J$488,0)</f>
        <v>0</v>
      </c>
      <c r="BI488" s="165">
        <f>IF($N$488="nulová",$J$488,0)</f>
        <v>0</v>
      </c>
      <c r="BJ488" s="86" t="s">
        <v>20</v>
      </c>
      <c r="BK488" s="165">
        <f>ROUND($I$488*$H$488,2)</f>
        <v>0</v>
      </c>
      <c r="BL488" s="86" t="s">
        <v>226</v>
      </c>
      <c r="BM488" s="86" t="s">
        <v>653</v>
      </c>
    </row>
    <row r="489" spans="2:47" s="6" customFormat="1" ht="14.25" customHeight="1">
      <c r="B489" s="82"/>
      <c r="C489" s="83"/>
      <c r="D489" s="166" t="s">
        <v>132</v>
      </c>
      <c r="E489" s="83"/>
      <c r="F489" s="167" t="s">
        <v>654</v>
      </c>
      <c r="G489" s="83"/>
      <c r="H489" s="83"/>
      <c r="J489" s="83"/>
      <c r="K489" s="83"/>
      <c r="L489" s="128"/>
      <c r="M489" s="168"/>
      <c r="N489" s="83"/>
      <c r="O489" s="83"/>
      <c r="P489" s="83"/>
      <c r="Q489" s="83"/>
      <c r="R489" s="83"/>
      <c r="S489" s="83"/>
      <c r="T489" s="169"/>
      <c r="AT489" s="6" t="s">
        <v>132</v>
      </c>
      <c r="AU489" s="6" t="s">
        <v>80</v>
      </c>
    </row>
    <row r="490" spans="2:51" s="6" customFormat="1" ht="13.5" customHeight="1">
      <c r="B490" s="172"/>
      <c r="C490" s="173"/>
      <c r="D490" s="170" t="s">
        <v>136</v>
      </c>
      <c r="E490" s="173"/>
      <c r="F490" s="174" t="s">
        <v>655</v>
      </c>
      <c r="G490" s="173"/>
      <c r="H490" s="175">
        <v>190.99</v>
      </c>
      <c r="J490" s="173"/>
      <c r="K490" s="173"/>
      <c r="L490" s="176"/>
      <c r="M490" s="177"/>
      <c r="N490" s="173"/>
      <c r="O490" s="173"/>
      <c r="P490" s="173"/>
      <c r="Q490" s="173"/>
      <c r="R490" s="173"/>
      <c r="S490" s="173"/>
      <c r="T490" s="178"/>
      <c r="AT490" s="179" t="s">
        <v>136</v>
      </c>
      <c r="AU490" s="179" t="s">
        <v>80</v>
      </c>
      <c r="AV490" s="179" t="s">
        <v>80</v>
      </c>
      <c r="AW490" s="179" t="s">
        <v>89</v>
      </c>
      <c r="AX490" s="179" t="s">
        <v>20</v>
      </c>
      <c r="AY490" s="179" t="s">
        <v>123</v>
      </c>
    </row>
    <row r="491" spans="2:65" s="6" customFormat="1" ht="13.5" customHeight="1">
      <c r="B491" s="82"/>
      <c r="C491" s="154" t="s">
        <v>656</v>
      </c>
      <c r="D491" s="154" t="s">
        <v>125</v>
      </c>
      <c r="E491" s="155" t="s">
        <v>657</v>
      </c>
      <c r="F491" s="156" t="s">
        <v>658</v>
      </c>
      <c r="G491" s="157" t="s">
        <v>223</v>
      </c>
      <c r="H491" s="158">
        <v>2.5</v>
      </c>
      <c r="I491" s="159"/>
      <c r="J491" s="160">
        <f>ROUND($I$491*$H$491,2)</f>
        <v>0</v>
      </c>
      <c r="K491" s="156" t="s">
        <v>129</v>
      </c>
      <c r="L491" s="128"/>
      <c r="M491" s="161"/>
      <c r="N491" s="162" t="s">
        <v>43</v>
      </c>
      <c r="O491" s="83"/>
      <c r="P491" s="83"/>
      <c r="Q491" s="163">
        <v>0</v>
      </c>
      <c r="R491" s="163">
        <f>$Q$491*$H$491</f>
        <v>0</v>
      </c>
      <c r="S491" s="163">
        <v>0.00394</v>
      </c>
      <c r="T491" s="164">
        <f>$S$491*$H$491</f>
        <v>0.00985</v>
      </c>
      <c r="AR491" s="86" t="s">
        <v>226</v>
      </c>
      <c r="AT491" s="86" t="s">
        <v>125</v>
      </c>
      <c r="AU491" s="86" t="s">
        <v>80</v>
      </c>
      <c r="AY491" s="6" t="s">
        <v>123</v>
      </c>
      <c r="BE491" s="165">
        <f>IF($N$491="základní",$J$491,0)</f>
        <v>0</v>
      </c>
      <c r="BF491" s="165">
        <f>IF($N$491="snížená",$J$491,0)</f>
        <v>0</v>
      </c>
      <c r="BG491" s="165">
        <f>IF($N$491="zákl. přenesená",$J$491,0)</f>
        <v>0</v>
      </c>
      <c r="BH491" s="165">
        <f>IF($N$491="sníž. přenesená",$J$491,0)</f>
        <v>0</v>
      </c>
      <c r="BI491" s="165">
        <f>IF($N$491="nulová",$J$491,0)</f>
        <v>0</v>
      </c>
      <c r="BJ491" s="86" t="s">
        <v>20</v>
      </c>
      <c r="BK491" s="165">
        <f>ROUND($I$491*$H$491,2)</f>
        <v>0</v>
      </c>
      <c r="BL491" s="86" t="s">
        <v>226</v>
      </c>
      <c r="BM491" s="86" t="s">
        <v>659</v>
      </c>
    </row>
    <row r="492" spans="2:47" s="6" customFormat="1" ht="14.25" customHeight="1">
      <c r="B492" s="82"/>
      <c r="C492" s="83"/>
      <c r="D492" s="166" t="s">
        <v>132</v>
      </c>
      <c r="E492" s="83"/>
      <c r="F492" s="167" t="s">
        <v>660</v>
      </c>
      <c r="G492" s="83"/>
      <c r="H492" s="83"/>
      <c r="J492" s="83"/>
      <c r="K492" s="83"/>
      <c r="L492" s="128"/>
      <c r="M492" s="168"/>
      <c r="N492" s="83"/>
      <c r="O492" s="83"/>
      <c r="P492" s="83"/>
      <c r="Q492" s="83"/>
      <c r="R492" s="83"/>
      <c r="S492" s="83"/>
      <c r="T492" s="169"/>
      <c r="AT492" s="6" t="s">
        <v>132</v>
      </c>
      <c r="AU492" s="6" t="s">
        <v>80</v>
      </c>
    </row>
    <row r="493" spans="2:65" s="6" customFormat="1" ht="13.5" customHeight="1">
      <c r="B493" s="82"/>
      <c r="C493" s="154" t="s">
        <v>661</v>
      </c>
      <c r="D493" s="154" t="s">
        <v>125</v>
      </c>
      <c r="E493" s="155" t="s">
        <v>662</v>
      </c>
      <c r="F493" s="156" t="s">
        <v>663</v>
      </c>
      <c r="G493" s="157" t="s">
        <v>223</v>
      </c>
      <c r="H493" s="158">
        <v>148.18</v>
      </c>
      <c r="I493" s="159"/>
      <c r="J493" s="160">
        <f>ROUND($I$493*$H$493,2)</f>
        <v>0</v>
      </c>
      <c r="K493" s="156"/>
      <c r="L493" s="128"/>
      <c r="M493" s="161"/>
      <c r="N493" s="162" t="s">
        <v>43</v>
      </c>
      <c r="O493" s="83"/>
      <c r="P493" s="83"/>
      <c r="Q493" s="163">
        <v>0.00238</v>
      </c>
      <c r="R493" s="163">
        <f>$Q$493*$H$493</f>
        <v>0.35266840000000005</v>
      </c>
      <c r="S493" s="163">
        <v>0</v>
      </c>
      <c r="T493" s="164">
        <f>$S$493*$H$493</f>
        <v>0</v>
      </c>
      <c r="AR493" s="86" t="s">
        <v>226</v>
      </c>
      <c r="AT493" s="86" t="s">
        <v>125</v>
      </c>
      <c r="AU493" s="86" t="s">
        <v>80</v>
      </c>
      <c r="AY493" s="6" t="s">
        <v>123</v>
      </c>
      <c r="BE493" s="165">
        <f>IF($N$493="základní",$J$493,0)</f>
        <v>0</v>
      </c>
      <c r="BF493" s="165">
        <f>IF($N$493="snížená",$J$493,0)</f>
        <v>0</v>
      </c>
      <c r="BG493" s="165">
        <f>IF($N$493="zákl. přenesená",$J$493,0)</f>
        <v>0</v>
      </c>
      <c r="BH493" s="165">
        <f>IF($N$493="sníž. přenesená",$J$493,0)</f>
        <v>0</v>
      </c>
      <c r="BI493" s="165">
        <f>IF($N$493="nulová",$J$493,0)</f>
        <v>0</v>
      </c>
      <c r="BJ493" s="86" t="s">
        <v>20</v>
      </c>
      <c r="BK493" s="165">
        <f>ROUND($I$493*$H$493,2)</f>
        <v>0</v>
      </c>
      <c r="BL493" s="86" t="s">
        <v>226</v>
      </c>
      <c r="BM493" s="86" t="s">
        <v>664</v>
      </c>
    </row>
    <row r="494" spans="2:47" s="6" customFormat="1" ht="14.25" customHeight="1">
      <c r="B494" s="82"/>
      <c r="C494" s="83"/>
      <c r="D494" s="166" t="s">
        <v>132</v>
      </c>
      <c r="E494" s="83"/>
      <c r="F494" s="167" t="s">
        <v>665</v>
      </c>
      <c r="G494" s="83"/>
      <c r="H494" s="83"/>
      <c r="J494" s="83"/>
      <c r="K494" s="83"/>
      <c r="L494" s="128"/>
      <c r="M494" s="168"/>
      <c r="N494" s="83"/>
      <c r="O494" s="83"/>
      <c r="P494" s="83"/>
      <c r="Q494" s="83"/>
      <c r="R494" s="83"/>
      <c r="S494" s="83"/>
      <c r="T494" s="169"/>
      <c r="AT494" s="6" t="s">
        <v>132</v>
      </c>
      <c r="AU494" s="6" t="s">
        <v>80</v>
      </c>
    </row>
    <row r="495" spans="2:65" s="6" customFormat="1" ht="13.5" customHeight="1">
      <c r="B495" s="82"/>
      <c r="C495" s="154" t="s">
        <v>666</v>
      </c>
      <c r="D495" s="154" t="s">
        <v>125</v>
      </c>
      <c r="E495" s="155" t="s">
        <v>667</v>
      </c>
      <c r="F495" s="156" t="s">
        <v>668</v>
      </c>
      <c r="G495" s="157" t="s">
        <v>223</v>
      </c>
      <c r="H495" s="158">
        <v>52</v>
      </c>
      <c r="I495" s="159"/>
      <c r="J495" s="160">
        <f>ROUND($I$495*$H$495,2)</f>
        <v>0</v>
      </c>
      <c r="K495" s="156"/>
      <c r="L495" s="128"/>
      <c r="M495" s="161"/>
      <c r="N495" s="162" t="s">
        <v>43</v>
      </c>
      <c r="O495" s="83"/>
      <c r="P495" s="83"/>
      <c r="Q495" s="163">
        <v>0.00151</v>
      </c>
      <c r="R495" s="163">
        <f>$Q$495*$H$495</f>
        <v>0.07852</v>
      </c>
      <c r="S495" s="163">
        <v>0</v>
      </c>
      <c r="T495" s="164">
        <f>$S$495*$H$495</f>
        <v>0</v>
      </c>
      <c r="AR495" s="86" t="s">
        <v>226</v>
      </c>
      <c r="AT495" s="86" t="s">
        <v>125</v>
      </c>
      <c r="AU495" s="86" t="s">
        <v>80</v>
      </c>
      <c r="AY495" s="6" t="s">
        <v>123</v>
      </c>
      <c r="BE495" s="165">
        <f>IF($N$495="základní",$J$495,0)</f>
        <v>0</v>
      </c>
      <c r="BF495" s="165">
        <f>IF($N$495="snížená",$J$495,0)</f>
        <v>0</v>
      </c>
      <c r="BG495" s="165">
        <f>IF($N$495="zákl. přenesená",$J$495,0)</f>
        <v>0</v>
      </c>
      <c r="BH495" s="165">
        <f>IF($N$495="sníž. přenesená",$J$495,0)</f>
        <v>0</v>
      </c>
      <c r="BI495" s="165">
        <f>IF($N$495="nulová",$J$495,0)</f>
        <v>0</v>
      </c>
      <c r="BJ495" s="86" t="s">
        <v>20</v>
      </c>
      <c r="BK495" s="165">
        <f>ROUND($I$495*$H$495,2)</f>
        <v>0</v>
      </c>
      <c r="BL495" s="86" t="s">
        <v>226</v>
      </c>
      <c r="BM495" s="86" t="s">
        <v>669</v>
      </c>
    </row>
    <row r="496" spans="2:47" s="6" customFormat="1" ht="14.25" customHeight="1">
      <c r="B496" s="82"/>
      <c r="C496" s="83"/>
      <c r="D496" s="166" t="s">
        <v>132</v>
      </c>
      <c r="E496" s="83"/>
      <c r="F496" s="167" t="s">
        <v>670</v>
      </c>
      <c r="G496" s="83"/>
      <c r="H496" s="83"/>
      <c r="J496" s="83"/>
      <c r="K496" s="83"/>
      <c r="L496" s="128"/>
      <c r="M496" s="168"/>
      <c r="N496" s="83"/>
      <c r="O496" s="83"/>
      <c r="P496" s="83"/>
      <c r="Q496" s="83"/>
      <c r="R496" s="83"/>
      <c r="S496" s="83"/>
      <c r="T496" s="169"/>
      <c r="AT496" s="6" t="s">
        <v>132</v>
      </c>
      <c r="AU496" s="6" t="s">
        <v>80</v>
      </c>
    </row>
    <row r="497" spans="2:65" s="6" customFormat="1" ht="13.5" customHeight="1">
      <c r="B497" s="82"/>
      <c r="C497" s="154" t="s">
        <v>671</v>
      </c>
      <c r="D497" s="154" t="s">
        <v>125</v>
      </c>
      <c r="E497" s="155" t="s">
        <v>672</v>
      </c>
      <c r="F497" s="156" t="s">
        <v>673</v>
      </c>
      <c r="G497" s="157" t="s">
        <v>223</v>
      </c>
      <c r="H497" s="158">
        <v>560.55</v>
      </c>
      <c r="I497" s="159"/>
      <c r="J497" s="160">
        <f>ROUND($I$497*$H$497,2)</f>
        <v>0</v>
      </c>
      <c r="K497" s="156"/>
      <c r="L497" s="128"/>
      <c r="M497" s="161"/>
      <c r="N497" s="162" t="s">
        <v>43</v>
      </c>
      <c r="O497" s="83"/>
      <c r="P497" s="83"/>
      <c r="Q497" s="163">
        <v>0.00238</v>
      </c>
      <c r="R497" s="163">
        <f>$Q$497*$H$497</f>
        <v>1.334109</v>
      </c>
      <c r="S497" s="163">
        <v>0</v>
      </c>
      <c r="T497" s="164">
        <f>$S$497*$H$497</f>
        <v>0</v>
      </c>
      <c r="AR497" s="86" t="s">
        <v>226</v>
      </c>
      <c r="AT497" s="86" t="s">
        <v>125</v>
      </c>
      <c r="AU497" s="86" t="s">
        <v>80</v>
      </c>
      <c r="AY497" s="6" t="s">
        <v>123</v>
      </c>
      <c r="BE497" s="165">
        <f>IF($N$497="základní",$J$497,0)</f>
        <v>0</v>
      </c>
      <c r="BF497" s="165">
        <f>IF($N$497="snížená",$J$497,0)</f>
        <v>0</v>
      </c>
      <c r="BG497" s="165">
        <f>IF($N$497="zákl. přenesená",$J$497,0)</f>
        <v>0</v>
      </c>
      <c r="BH497" s="165">
        <f>IF($N$497="sníž. přenesená",$J$497,0)</f>
        <v>0</v>
      </c>
      <c r="BI497" s="165">
        <f>IF($N$497="nulová",$J$497,0)</f>
        <v>0</v>
      </c>
      <c r="BJ497" s="86" t="s">
        <v>20</v>
      </c>
      <c r="BK497" s="165">
        <f>ROUND($I$497*$H$497,2)</f>
        <v>0</v>
      </c>
      <c r="BL497" s="86" t="s">
        <v>226</v>
      </c>
      <c r="BM497" s="86" t="s">
        <v>674</v>
      </c>
    </row>
    <row r="498" spans="2:47" s="6" customFormat="1" ht="14.25" customHeight="1">
      <c r="B498" s="82"/>
      <c r="C498" s="83"/>
      <c r="D498" s="166" t="s">
        <v>132</v>
      </c>
      <c r="E498" s="83"/>
      <c r="F498" s="167" t="s">
        <v>665</v>
      </c>
      <c r="G498" s="83"/>
      <c r="H498" s="83"/>
      <c r="J498" s="83"/>
      <c r="K498" s="83"/>
      <c r="L498" s="128"/>
      <c r="M498" s="168"/>
      <c r="N498" s="83"/>
      <c r="O498" s="83"/>
      <c r="P498" s="83"/>
      <c r="Q498" s="83"/>
      <c r="R498" s="83"/>
      <c r="S498" s="83"/>
      <c r="T498" s="169"/>
      <c r="AT498" s="6" t="s">
        <v>132</v>
      </c>
      <c r="AU498" s="6" t="s">
        <v>80</v>
      </c>
    </row>
    <row r="499" spans="2:65" s="6" customFormat="1" ht="13.5" customHeight="1">
      <c r="B499" s="82"/>
      <c r="C499" s="154" t="s">
        <v>675</v>
      </c>
      <c r="D499" s="154" t="s">
        <v>125</v>
      </c>
      <c r="E499" s="155" t="s">
        <v>676</v>
      </c>
      <c r="F499" s="156" t="s">
        <v>677</v>
      </c>
      <c r="G499" s="157" t="s">
        <v>223</v>
      </c>
      <c r="H499" s="158">
        <v>26.55</v>
      </c>
      <c r="I499" s="159"/>
      <c r="J499" s="160">
        <f>ROUND($I$499*$H$499,2)</f>
        <v>0</v>
      </c>
      <c r="K499" s="156"/>
      <c r="L499" s="128"/>
      <c r="M499" s="161"/>
      <c r="N499" s="162" t="s">
        <v>43</v>
      </c>
      <c r="O499" s="83"/>
      <c r="P499" s="83"/>
      <c r="Q499" s="163">
        <v>0.00238</v>
      </c>
      <c r="R499" s="163">
        <f>$Q$499*$H$499</f>
        <v>0.06318900000000001</v>
      </c>
      <c r="S499" s="163">
        <v>0</v>
      </c>
      <c r="T499" s="164">
        <f>$S$499*$H$499</f>
        <v>0</v>
      </c>
      <c r="AR499" s="86" t="s">
        <v>226</v>
      </c>
      <c r="AT499" s="86" t="s">
        <v>125</v>
      </c>
      <c r="AU499" s="86" t="s">
        <v>80</v>
      </c>
      <c r="AY499" s="6" t="s">
        <v>123</v>
      </c>
      <c r="BE499" s="165">
        <f>IF($N$499="základní",$J$499,0)</f>
        <v>0</v>
      </c>
      <c r="BF499" s="165">
        <f>IF($N$499="snížená",$J$499,0)</f>
        <v>0</v>
      </c>
      <c r="BG499" s="165">
        <f>IF($N$499="zákl. přenesená",$J$499,0)</f>
        <v>0</v>
      </c>
      <c r="BH499" s="165">
        <f>IF($N$499="sníž. přenesená",$J$499,0)</f>
        <v>0</v>
      </c>
      <c r="BI499" s="165">
        <f>IF($N$499="nulová",$J$499,0)</f>
        <v>0</v>
      </c>
      <c r="BJ499" s="86" t="s">
        <v>20</v>
      </c>
      <c r="BK499" s="165">
        <f>ROUND($I$499*$H$499,2)</f>
        <v>0</v>
      </c>
      <c r="BL499" s="86" t="s">
        <v>226</v>
      </c>
      <c r="BM499" s="86" t="s">
        <v>678</v>
      </c>
    </row>
    <row r="500" spans="2:47" s="6" customFormat="1" ht="14.25" customHeight="1">
      <c r="B500" s="82"/>
      <c r="C500" s="83"/>
      <c r="D500" s="166" t="s">
        <v>132</v>
      </c>
      <c r="E500" s="83"/>
      <c r="F500" s="167" t="s">
        <v>665</v>
      </c>
      <c r="G500" s="83"/>
      <c r="H500" s="83"/>
      <c r="J500" s="83"/>
      <c r="K500" s="83"/>
      <c r="L500" s="128"/>
      <c r="M500" s="168"/>
      <c r="N500" s="83"/>
      <c r="O500" s="83"/>
      <c r="P500" s="83"/>
      <c r="Q500" s="83"/>
      <c r="R500" s="83"/>
      <c r="S500" s="83"/>
      <c r="T500" s="169"/>
      <c r="AT500" s="6" t="s">
        <v>132</v>
      </c>
      <c r="AU500" s="6" t="s">
        <v>80</v>
      </c>
    </row>
    <row r="501" spans="2:65" s="6" customFormat="1" ht="13.5" customHeight="1">
      <c r="B501" s="82"/>
      <c r="C501" s="154" t="s">
        <v>679</v>
      </c>
      <c r="D501" s="154" t="s">
        <v>125</v>
      </c>
      <c r="E501" s="155" t="s">
        <v>680</v>
      </c>
      <c r="F501" s="156" t="s">
        <v>681</v>
      </c>
      <c r="G501" s="157" t="s">
        <v>223</v>
      </c>
      <c r="H501" s="158">
        <v>7.76</v>
      </c>
      <c r="I501" s="159"/>
      <c r="J501" s="160">
        <f>ROUND($I$501*$H$501,2)</f>
        <v>0</v>
      </c>
      <c r="K501" s="156"/>
      <c r="L501" s="128"/>
      <c r="M501" s="161"/>
      <c r="N501" s="162" t="s">
        <v>43</v>
      </c>
      <c r="O501" s="83"/>
      <c r="P501" s="83"/>
      <c r="Q501" s="163">
        <v>0.00197</v>
      </c>
      <c r="R501" s="163">
        <f>$Q$501*$H$501</f>
        <v>0.015287199999999999</v>
      </c>
      <c r="S501" s="163">
        <v>0</v>
      </c>
      <c r="T501" s="164">
        <f>$S$501*$H$501</f>
        <v>0</v>
      </c>
      <c r="AR501" s="86" t="s">
        <v>226</v>
      </c>
      <c r="AT501" s="86" t="s">
        <v>125</v>
      </c>
      <c r="AU501" s="86" t="s">
        <v>80</v>
      </c>
      <c r="AY501" s="6" t="s">
        <v>123</v>
      </c>
      <c r="BE501" s="165">
        <f>IF($N$501="základní",$J$501,0)</f>
        <v>0</v>
      </c>
      <c r="BF501" s="165">
        <f>IF($N$501="snížená",$J$501,0)</f>
        <v>0</v>
      </c>
      <c r="BG501" s="165">
        <f>IF($N$501="zákl. přenesená",$J$501,0)</f>
        <v>0</v>
      </c>
      <c r="BH501" s="165">
        <f>IF($N$501="sníž. přenesená",$J$501,0)</f>
        <v>0</v>
      </c>
      <c r="BI501" s="165">
        <f>IF($N$501="nulová",$J$501,0)</f>
        <v>0</v>
      </c>
      <c r="BJ501" s="86" t="s">
        <v>20</v>
      </c>
      <c r="BK501" s="165">
        <f>ROUND($I$501*$H$501,2)</f>
        <v>0</v>
      </c>
      <c r="BL501" s="86" t="s">
        <v>226</v>
      </c>
      <c r="BM501" s="86" t="s">
        <v>682</v>
      </c>
    </row>
    <row r="502" spans="2:47" s="6" customFormat="1" ht="14.25" customHeight="1">
      <c r="B502" s="82"/>
      <c r="C502" s="83"/>
      <c r="D502" s="166" t="s">
        <v>132</v>
      </c>
      <c r="E502" s="83"/>
      <c r="F502" s="167" t="s">
        <v>683</v>
      </c>
      <c r="G502" s="83"/>
      <c r="H502" s="83"/>
      <c r="J502" s="83"/>
      <c r="K502" s="83"/>
      <c r="L502" s="128"/>
      <c r="M502" s="168"/>
      <c r="N502" s="83"/>
      <c r="O502" s="83"/>
      <c r="P502" s="83"/>
      <c r="Q502" s="83"/>
      <c r="R502" s="83"/>
      <c r="S502" s="83"/>
      <c r="T502" s="169"/>
      <c r="AT502" s="6" t="s">
        <v>132</v>
      </c>
      <c r="AU502" s="6" t="s">
        <v>80</v>
      </c>
    </row>
    <row r="503" spans="2:65" s="6" customFormat="1" ht="13.5" customHeight="1">
      <c r="B503" s="82"/>
      <c r="C503" s="154" t="s">
        <v>684</v>
      </c>
      <c r="D503" s="154" t="s">
        <v>125</v>
      </c>
      <c r="E503" s="155" t="s">
        <v>685</v>
      </c>
      <c r="F503" s="156" t="s">
        <v>686</v>
      </c>
      <c r="G503" s="157" t="s">
        <v>223</v>
      </c>
      <c r="H503" s="158">
        <v>3.3</v>
      </c>
      <c r="I503" s="159"/>
      <c r="J503" s="160">
        <f>ROUND($I$503*$H$503,2)</f>
        <v>0</v>
      </c>
      <c r="K503" s="156"/>
      <c r="L503" s="128"/>
      <c r="M503" s="161"/>
      <c r="N503" s="162" t="s">
        <v>43</v>
      </c>
      <c r="O503" s="83"/>
      <c r="P503" s="83"/>
      <c r="Q503" s="163">
        <v>0.00395</v>
      </c>
      <c r="R503" s="163">
        <f>$Q$503*$H$503</f>
        <v>0.013035</v>
      </c>
      <c r="S503" s="163">
        <v>0</v>
      </c>
      <c r="T503" s="164">
        <f>$S$503*$H$503</f>
        <v>0</v>
      </c>
      <c r="AR503" s="86" t="s">
        <v>226</v>
      </c>
      <c r="AT503" s="86" t="s">
        <v>125</v>
      </c>
      <c r="AU503" s="86" t="s">
        <v>80</v>
      </c>
      <c r="AY503" s="6" t="s">
        <v>123</v>
      </c>
      <c r="BE503" s="165">
        <f>IF($N$503="základní",$J$503,0)</f>
        <v>0</v>
      </c>
      <c r="BF503" s="165">
        <f>IF($N$503="snížená",$J$503,0)</f>
        <v>0</v>
      </c>
      <c r="BG503" s="165">
        <f>IF($N$503="zákl. přenesená",$J$503,0)</f>
        <v>0</v>
      </c>
      <c r="BH503" s="165">
        <f>IF($N$503="sníž. přenesená",$J$503,0)</f>
        <v>0</v>
      </c>
      <c r="BI503" s="165">
        <f>IF($N$503="nulová",$J$503,0)</f>
        <v>0</v>
      </c>
      <c r="BJ503" s="86" t="s">
        <v>20</v>
      </c>
      <c r="BK503" s="165">
        <f>ROUND($I$503*$H$503,2)</f>
        <v>0</v>
      </c>
      <c r="BL503" s="86" t="s">
        <v>226</v>
      </c>
      <c r="BM503" s="86" t="s">
        <v>687</v>
      </c>
    </row>
    <row r="504" spans="2:47" s="6" customFormat="1" ht="14.25" customHeight="1">
      <c r="B504" s="82"/>
      <c r="C504" s="83"/>
      <c r="D504" s="166" t="s">
        <v>132</v>
      </c>
      <c r="E504" s="83"/>
      <c r="F504" s="167" t="s">
        <v>688</v>
      </c>
      <c r="G504" s="83"/>
      <c r="H504" s="83"/>
      <c r="J504" s="83"/>
      <c r="K504" s="83"/>
      <c r="L504" s="128"/>
      <c r="M504" s="168"/>
      <c r="N504" s="83"/>
      <c r="O504" s="83"/>
      <c r="P504" s="83"/>
      <c r="Q504" s="83"/>
      <c r="R504" s="83"/>
      <c r="S504" s="83"/>
      <c r="T504" s="169"/>
      <c r="AT504" s="6" t="s">
        <v>132</v>
      </c>
      <c r="AU504" s="6" t="s">
        <v>80</v>
      </c>
    </row>
    <row r="505" spans="2:65" s="6" customFormat="1" ht="13.5" customHeight="1">
      <c r="B505" s="82"/>
      <c r="C505" s="154" t="s">
        <v>689</v>
      </c>
      <c r="D505" s="154" t="s">
        <v>125</v>
      </c>
      <c r="E505" s="155" t="s">
        <v>690</v>
      </c>
      <c r="F505" s="156" t="s">
        <v>691</v>
      </c>
      <c r="G505" s="157" t="s">
        <v>223</v>
      </c>
      <c r="H505" s="158">
        <v>120.44</v>
      </c>
      <c r="I505" s="159"/>
      <c r="J505" s="160">
        <f>ROUND($I$505*$H$505,2)</f>
        <v>0</v>
      </c>
      <c r="K505" s="156"/>
      <c r="L505" s="128"/>
      <c r="M505" s="161"/>
      <c r="N505" s="162" t="s">
        <v>43</v>
      </c>
      <c r="O505" s="83"/>
      <c r="P505" s="83"/>
      <c r="Q505" s="163">
        <v>0.00401</v>
      </c>
      <c r="R505" s="163">
        <f>$Q$505*$H$505</f>
        <v>0.48296439999999996</v>
      </c>
      <c r="S505" s="163">
        <v>0</v>
      </c>
      <c r="T505" s="164">
        <f>$S$505*$H$505</f>
        <v>0</v>
      </c>
      <c r="AR505" s="86" t="s">
        <v>226</v>
      </c>
      <c r="AT505" s="86" t="s">
        <v>125</v>
      </c>
      <c r="AU505" s="86" t="s">
        <v>80</v>
      </c>
      <c r="AY505" s="6" t="s">
        <v>123</v>
      </c>
      <c r="BE505" s="165">
        <f>IF($N$505="základní",$J$505,0)</f>
        <v>0</v>
      </c>
      <c r="BF505" s="165">
        <f>IF($N$505="snížená",$J$505,0)</f>
        <v>0</v>
      </c>
      <c r="BG505" s="165">
        <f>IF($N$505="zákl. přenesená",$J$505,0)</f>
        <v>0</v>
      </c>
      <c r="BH505" s="165">
        <f>IF($N$505="sníž. přenesená",$J$505,0)</f>
        <v>0</v>
      </c>
      <c r="BI505" s="165">
        <f>IF($N$505="nulová",$J$505,0)</f>
        <v>0</v>
      </c>
      <c r="BJ505" s="86" t="s">
        <v>20</v>
      </c>
      <c r="BK505" s="165">
        <f>ROUND($I$505*$H$505,2)</f>
        <v>0</v>
      </c>
      <c r="BL505" s="86" t="s">
        <v>226</v>
      </c>
      <c r="BM505" s="86" t="s">
        <v>692</v>
      </c>
    </row>
    <row r="506" spans="2:47" s="6" customFormat="1" ht="24.75" customHeight="1">
      <c r="B506" s="82"/>
      <c r="C506" s="83"/>
      <c r="D506" s="166" t="s">
        <v>132</v>
      </c>
      <c r="E506" s="83"/>
      <c r="F506" s="167" t="s">
        <v>693</v>
      </c>
      <c r="G506" s="83"/>
      <c r="H506" s="83"/>
      <c r="J506" s="83"/>
      <c r="K506" s="83"/>
      <c r="L506" s="128"/>
      <c r="M506" s="168"/>
      <c r="N506" s="83"/>
      <c r="O506" s="83"/>
      <c r="P506" s="83"/>
      <c r="Q506" s="83"/>
      <c r="R506" s="83"/>
      <c r="S506" s="83"/>
      <c r="T506" s="169"/>
      <c r="AT506" s="6" t="s">
        <v>132</v>
      </c>
      <c r="AU506" s="6" t="s">
        <v>80</v>
      </c>
    </row>
    <row r="507" spans="2:65" s="6" customFormat="1" ht="13.5" customHeight="1">
      <c r="B507" s="82"/>
      <c r="C507" s="154" t="s">
        <v>694</v>
      </c>
      <c r="D507" s="154" t="s">
        <v>125</v>
      </c>
      <c r="E507" s="155" t="s">
        <v>695</v>
      </c>
      <c r="F507" s="156" t="s">
        <v>696</v>
      </c>
      <c r="G507" s="157" t="s">
        <v>223</v>
      </c>
      <c r="H507" s="158">
        <v>70.55</v>
      </c>
      <c r="I507" s="159"/>
      <c r="J507" s="160">
        <f>ROUND($I$507*$H$507,2)</f>
        <v>0</v>
      </c>
      <c r="K507" s="156"/>
      <c r="L507" s="128"/>
      <c r="M507" s="161"/>
      <c r="N507" s="162" t="s">
        <v>43</v>
      </c>
      <c r="O507" s="83"/>
      <c r="P507" s="83"/>
      <c r="Q507" s="163">
        <v>0.00153</v>
      </c>
      <c r="R507" s="163">
        <f>$Q$507*$H$507</f>
        <v>0.10794149999999998</v>
      </c>
      <c r="S507" s="163">
        <v>0</v>
      </c>
      <c r="T507" s="164">
        <f>$S$507*$H$507</f>
        <v>0</v>
      </c>
      <c r="AR507" s="86" t="s">
        <v>226</v>
      </c>
      <c r="AT507" s="86" t="s">
        <v>125</v>
      </c>
      <c r="AU507" s="86" t="s">
        <v>80</v>
      </c>
      <c r="AY507" s="6" t="s">
        <v>123</v>
      </c>
      <c r="BE507" s="165">
        <f>IF($N$507="základní",$J$507,0)</f>
        <v>0</v>
      </c>
      <c r="BF507" s="165">
        <f>IF($N$507="snížená",$J$507,0)</f>
        <v>0</v>
      </c>
      <c r="BG507" s="165">
        <f>IF($N$507="zákl. přenesená",$J$507,0)</f>
        <v>0</v>
      </c>
      <c r="BH507" s="165">
        <f>IF($N$507="sníž. přenesená",$J$507,0)</f>
        <v>0</v>
      </c>
      <c r="BI507" s="165">
        <f>IF($N$507="nulová",$J$507,0)</f>
        <v>0</v>
      </c>
      <c r="BJ507" s="86" t="s">
        <v>20</v>
      </c>
      <c r="BK507" s="165">
        <f>ROUND($I$507*$H$507,2)</f>
        <v>0</v>
      </c>
      <c r="BL507" s="86" t="s">
        <v>226</v>
      </c>
      <c r="BM507" s="86" t="s">
        <v>697</v>
      </c>
    </row>
    <row r="508" spans="2:47" s="6" customFormat="1" ht="24.75" customHeight="1">
      <c r="B508" s="82"/>
      <c r="C508" s="83"/>
      <c r="D508" s="166" t="s">
        <v>132</v>
      </c>
      <c r="E508" s="83"/>
      <c r="F508" s="167" t="s">
        <v>698</v>
      </c>
      <c r="G508" s="83"/>
      <c r="H508" s="83"/>
      <c r="J508" s="83"/>
      <c r="K508" s="83"/>
      <c r="L508" s="128"/>
      <c r="M508" s="168"/>
      <c r="N508" s="83"/>
      <c r="O508" s="83"/>
      <c r="P508" s="83"/>
      <c r="Q508" s="83"/>
      <c r="R508" s="83"/>
      <c r="S508" s="83"/>
      <c r="T508" s="169"/>
      <c r="AT508" s="6" t="s">
        <v>132</v>
      </c>
      <c r="AU508" s="6" t="s">
        <v>80</v>
      </c>
    </row>
    <row r="509" spans="2:65" s="6" customFormat="1" ht="13.5" customHeight="1">
      <c r="B509" s="82"/>
      <c r="C509" s="154" t="s">
        <v>699</v>
      </c>
      <c r="D509" s="154" t="s">
        <v>125</v>
      </c>
      <c r="E509" s="155" t="s">
        <v>700</v>
      </c>
      <c r="F509" s="156" t="s">
        <v>701</v>
      </c>
      <c r="G509" s="157" t="s">
        <v>223</v>
      </c>
      <c r="H509" s="158">
        <v>2.5</v>
      </c>
      <c r="I509" s="159"/>
      <c r="J509" s="160">
        <f>ROUND($I$509*$H$509,2)</f>
        <v>0</v>
      </c>
      <c r="K509" s="156" t="s">
        <v>129</v>
      </c>
      <c r="L509" s="128"/>
      <c r="M509" s="161"/>
      <c r="N509" s="162" t="s">
        <v>43</v>
      </c>
      <c r="O509" s="83"/>
      <c r="P509" s="83"/>
      <c r="Q509" s="163">
        <v>0.00223</v>
      </c>
      <c r="R509" s="163">
        <f>$Q$509*$H$509</f>
        <v>0.005575</v>
      </c>
      <c r="S509" s="163">
        <v>0</v>
      </c>
      <c r="T509" s="164">
        <f>$S$509*$H$509</f>
        <v>0</v>
      </c>
      <c r="AR509" s="86" t="s">
        <v>226</v>
      </c>
      <c r="AT509" s="86" t="s">
        <v>125</v>
      </c>
      <c r="AU509" s="86" t="s">
        <v>80</v>
      </c>
      <c r="AY509" s="6" t="s">
        <v>123</v>
      </c>
      <c r="BE509" s="165">
        <f>IF($N$509="základní",$J$509,0)</f>
        <v>0</v>
      </c>
      <c r="BF509" s="165">
        <f>IF($N$509="snížená",$J$509,0)</f>
        <v>0</v>
      </c>
      <c r="BG509" s="165">
        <f>IF($N$509="zákl. přenesená",$J$509,0)</f>
        <v>0</v>
      </c>
      <c r="BH509" s="165">
        <f>IF($N$509="sníž. přenesená",$J$509,0)</f>
        <v>0</v>
      </c>
      <c r="BI509" s="165">
        <f>IF($N$509="nulová",$J$509,0)</f>
        <v>0</v>
      </c>
      <c r="BJ509" s="86" t="s">
        <v>20</v>
      </c>
      <c r="BK509" s="165">
        <f>ROUND($I$509*$H$509,2)</f>
        <v>0</v>
      </c>
      <c r="BL509" s="86" t="s">
        <v>226</v>
      </c>
      <c r="BM509" s="86" t="s">
        <v>702</v>
      </c>
    </row>
    <row r="510" spans="2:47" s="6" customFormat="1" ht="14.25" customHeight="1">
      <c r="B510" s="82"/>
      <c r="C510" s="83"/>
      <c r="D510" s="166" t="s">
        <v>132</v>
      </c>
      <c r="E510" s="83"/>
      <c r="F510" s="167" t="s">
        <v>703</v>
      </c>
      <c r="G510" s="83"/>
      <c r="H510" s="83"/>
      <c r="J510" s="83"/>
      <c r="K510" s="83"/>
      <c r="L510" s="128"/>
      <c r="M510" s="168"/>
      <c r="N510" s="83"/>
      <c r="O510" s="83"/>
      <c r="P510" s="83"/>
      <c r="Q510" s="83"/>
      <c r="R510" s="83"/>
      <c r="S510" s="83"/>
      <c r="T510" s="169"/>
      <c r="AT510" s="6" t="s">
        <v>132</v>
      </c>
      <c r="AU510" s="6" t="s">
        <v>80</v>
      </c>
    </row>
    <row r="511" spans="2:65" s="6" customFormat="1" ht="13.5" customHeight="1">
      <c r="B511" s="82"/>
      <c r="C511" s="154" t="s">
        <v>704</v>
      </c>
      <c r="D511" s="154" t="s">
        <v>125</v>
      </c>
      <c r="E511" s="155" t="s">
        <v>705</v>
      </c>
      <c r="F511" s="156" t="s">
        <v>706</v>
      </c>
      <c r="G511" s="157" t="s">
        <v>538</v>
      </c>
      <c r="H511" s="198"/>
      <c r="I511" s="159"/>
      <c r="J511" s="160">
        <f>ROUND($I$511*$H$511,2)</f>
        <v>0</v>
      </c>
      <c r="K511" s="156" t="s">
        <v>129</v>
      </c>
      <c r="L511" s="128"/>
      <c r="M511" s="161"/>
      <c r="N511" s="162" t="s">
        <v>43</v>
      </c>
      <c r="O511" s="83"/>
      <c r="P511" s="83"/>
      <c r="Q511" s="163">
        <v>0</v>
      </c>
      <c r="R511" s="163">
        <f>$Q$511*$H$511</f>
        <v>0</v>
      </c>
      <c r="S511" s="163">
        <v>0</v>
      </c>
      <c r="T511" s="164">
        <f>$S$511*$H$511</f>
        <v>0</v>
      </c>
      <c r="AR511" s="86" t="s">
        <v>226</v>
      </c>
      <c r="AT511" s="86" t="s">
        <v>125</v>
      </c>
      <c r="AU511" s="86" t="s">
        <v>80</v>
      </c>
      <c r="AY511" s="6" t="s">
        <v>123</v>
      </c>
      <c r="BE511" s="165">
        <f>IF($N$511="základní",$J$511,0)</f>
        <v>0</v>
      </c>
      <c r="BF511" s="165">
        <f>IF($N$511="snížená",$J$511,0)</f>
        <v>0</v>
      </c>
      <c r="BG511" s="165">
        <f>IF($N$511="zákl. přenesená",$J$511,0)</f>
        <v>0</v>
      </c>
      <c r="BH511" s="165">
        <f>IF($N$511="sníž. přenesená",$J$511,0)</f>
        <v>0</v>
      </c>
      <c r="BI511" s="165">
        <f>IF($N$511="nulová",$J$511,0)</f>
        <v>0</v>
      </c>
      <c r="BJ511" s="86" t="s">
        <v>20</v>
      </c>
      <c r="BK511" s="165">
        <f>ROUND($I$511*$H$511,2)</f>
        <v>0</v>
      </c>
      <c r="BL511" s="86" t="s">
        <v>226</v>
      </c>
      <c r="BM511" s="86" t="s">
        <v>707</v>
      </c>
    </row>
    <row r="512" spans="2:47" s="6" customFormat="1" ht="24.75" customHeight="1">
      <c r="B512" s="82"/>
      <c r="C512" s="83"/>
      <c r="D512" s="166" t="s">
        <v>132</v>
      </c>
      <c r="E512" s="83"/>
      <c r="F512" s="167" t="s">
        <v>708</v>
      </c>
      <c r="G512" s="83"/>
      <c r="H512" s="83"/>
      <c r="J512" s="83"/>
      <c r="K512" s="83"/>
      <c r="L512" s="128"/>
      <c r="M512" s="168"/>
      <c r="N512" s="83"/>
      <c r="O512" s="83"/>
      <c r="P512" s="83"/>
      <c r="Q512" s="83"/>
      <c r="R512" s="83"/>
      <c r="S512" s="83"/>
      <c r="T512" s="169"/>
      <c r="AT512" s="6" t="s">
        <v>132</v>
      </c>
      <c r="AU512" s="6" t="s">
        <v>80</v>
      </c>
    </row>
    <row r="513" spans="2:47" s="6" customFormat="1" ht="28.5" customHeight="1">
      <c r="B513" s="82"/>
      <c r="C513" s="83"/>
      <c r="D513" s="170" t="s">
        <v>134</v>
      </c>
      <c r="E513" s="83"/>
      <c r="F513" s="171" t="s">
        <v>135</v>
      </c>
      <c r="G513" s="83"/>
      <c r="H513" s="83"/>
      <c r="J513" s="83"/>
      <c r="K513" s="83"/>
      <c r="L513" s="128"/>
      <c r="M513" s="168"/>
      <c r="N513" s="83"/>
      <c r="O513" s="83"/>
      <c r="P513" s="83"/>
      <c r="Q513" s="83"/>
      <c r="R513" s="83"/>
      <c r="S513" s="83"/>
      <c r="T513" s="169"/>
      <c r="AT513" s="6" t="s">
        <v>134</v>
      </c>
      <c r="AU513" s="6" t="s">
        <v>80</v>
      </c>
    </row>
    <row r="514" spans="2:63" s="141" customFormat="1" ht="30" customHeight="1">
      <c r="B514" s="142"/>
      <c r="C514" s="143"/>
      <c r="D514" s="143" t="s">
        <v>71</v>
      </c>
      <c r="E514" s="152" t="s">
        <v>709</v>
      </c>
      <c r="F514" s="152" t="s">
        <v>710</v>
      </c>
      <c r="G514" s="143"/>
      <c r="H514" s="143"/>
      <c r="J514" s="153">
        <f>$BK$514</f>
        <v>0</v>
      </c>
      <c r="K514" s="143"/>
      <c r="L514" s="146"/>
      <c r="M514" s="147"/>
      <c r="N514" s="143"/>
      <c r="O514" s="143"/>
      <c r="P514" s="148">
        <f>SUM($P$515:$P$553)</f>
        <v>0</v>
      </c>
      <c r="Q514" s="143"/>
      <c r="R514" s="148">
        <f>SUM($R$515:$R$553)</f>
        <v>0.49179362000000004</v>
      </c>
      <c r="S514" s="143"/>
      <c r="T514" s="149">
        <f>SUM($T$515:$T$553)</f>
        <v>0.30345</v>
      </c>
      <c r="AR514" s="150" t="s">
        <v>80</v>
      </c>
      <c r="AT514" s="150" t="s">
        <v>71</v>
      </c>
      <c r="AU514" s="150" t="s">
        <v>20</v>
      </c>
      <c r="AY514" s="150" t="s">
        <v>123</v>
      </c>
      <c r="BK514" s="151">
        <f>SUM($BK$515:$BK$553)</f>
        <v>0</v>
      </c>
    </row>
    <row r="515" spans="2:65" s="6" customFormat="1" ht="13.5" customHeight="1">
      <c r="B515" s="82"/>
      <c r="C515" s="154" t="s">
        <v>711</v>
      </c>
      <c r="D515" s="154" t="s">
        <v>125</v>
      </c>
      <c r="E515" s="155" t="s">
        <v>712</v>
      </c>
      <c r="F515" s="156" t="s">
        <v>713</v>
      </c>
      <c r="G515" s="157" t="s">
        <v>615</v>
      </c>
      <c r="H515" s="158">
        <v>60.69</v>
      </c>
      <c r="I515" s="159"/>
      <c r="J515" s="160">
        <f>ROUND($I$515*$H$515,2)</f>
        <v>0</v>
      </c>
      <c r="K515" s="156" t="s">
        <v>129</v>
      </c>
      <c r="L515" s="128"/>
      <c r="M515" s="161"/>
      <c r="N515" s="162" t="s">
        <v>43</v>
      </c>
      <c r="O515" s="83"/>
      <c r="P515" s="83"/>
      <c r="Q515" s="163">
        <v>0</v>
      </c>
      <c r="R515" s="163">
        <f>$Q$515*$H$515</f>
        <v>0</v>
      </c>
      <c r="S515" s="163">
        <v>0.005</v>
      </c>
      <c r="T515" s="164">
        <f>$S$515*$H$515</f>
        <v>0.30345</v>
      </c>
      <c r="AR515" s="86" t="s">
        <v>226</v>
      </c>
      <c r="AT515" s="86" t="s">
        <v>125</v>
      </c>
      <c r="AU515" s="86" t="s">
        <v>80</v>
      </c>
      <c r="AY515" s="6" t="s">
        <v>123</v>
      </c>
      <c r="BE515" s="165">
        <f>IF($N$515="základní",$J$515,0)</f>
        <v>0</v>
      </c>
      <c r="BF515" s="165">
        <f>IF($N$515="snížená",$J$515,0)</f>
        <v>0</v>
      </c>
      <c r="BG515" s="165">
        <f>IF($N$515="zákl. přenesená",$J$515,0)</f>
        <v>0</v>
      </c>
      <c r="BH515" s="165">
        <f>IF($N$515="sníž. přenesená",$J$515,0)</f>
        <v>0</v>
      </c>
      <c r="BI515" s="165">
        <f>IF($N$515="nulová",$J$515,0)</f>
        <v>0</v>
      </c>
      <c r="BJ515" s="86" t="s">
        <v>20</v>
      </c>
      <c r="BK515" s="165">
        <f>ROUND($I$515*$H$515,2)</f>
        <v>0</v>
      </c>
      <c r="BL515" s="86" t="s">
        <v>226</v>
      </c>
      <c r="BM515" s="86" t="s">
        <v>714</v>
      </c>
    </row>
    <row r="516" spans="2:47" s="6" customFormat="1" ht="14.25" customHeight="1">
      <c r="B516" s="82"/>
      <c r="C516" s="83"/>
      <c r="D516" s="166" t="s">
        <v>132</v>
      </c>
      <c r="E516" s="83"/>
      <c r="F516" s="167" t="s">
        <v>715</v>
      </c>
      <c r="G516" s="83"/>
      <c r="H516" s="83"/>
      <c r="J516" s="83"/>
      <c r="K516" s="83"/>
      <c r="L516" s="128"/>
      <c r="M516" s="168"/>
      <c r="N516" s="83"/>
      <c r="O516" s="83"/>
      <c r="P516" s="83"/>
      <c r="Q516" s="83"/>
      <c r="R516" s="83"/>
      <c r="S516" s="83"/>
      <c r="T516" s="169"/>
      <c r="AT516" s="6" t="s">
        <v>132</v>
      </c>
      <c r="AU516" s="6" t="s">
        <v>80</v>
      </c>
    </row>
    <row r="517" spans="2:65" s="6" customFormat="1" ht="13.5" customHeight="1">
      <c r="B517" s="82"/>
      <c r="C517" s="154" t="s">
        <v>716</v>
      </c>
      <c r="D517" s="154" t="s">
        <v>125</v>
      </c>
      <c r="E517" s="155" t="s">
        <v>717</v>
      </c>
      <c r="F517" s="156" t="s">
        <v>718</v>
      </c>
      <c r="G517" s="157" t="s">
        <v>160</v>
      </c>
      <c r="H517" s="158">
        <v>179.997</v>
      </c>
      <c r="I517" s="159"/>
      <c r="J517" s="160">
        <f>ROUND($I$517*$H$517,2)</f>
        <v>0</v>
      </c>
      <c r="K517" s="156" t="s">
        <v>129</v>
      </c>
      <c r="L517" s="128"/>
      <c r="M517" s="161"/>
      <c r="N517" s="162" t="s">
        <v>43</v>
      </c>
      <c r="O517" s="83"/>
      <c r="P517" s="83"/>
      <c r="Q517" s="163">
        <v>0.00026</v>
      </c>
      <c r="R517" s="163">
        <f>$Q$517*$H$517</f>
        <v>0.04679922</v>
      </c>
      <c r="S517" s="163">
        <v>0</v>
      </c>
      <c r="T517" s="164">
        <f>$S$517*$H$517</f>
        <v>0</v>
      </c>
      <c r="AR517" s="86" t="s">
        <v>226</v>
      </c>
      <c r="AT517" s="86" t="s">
        <v>125</v>
      </c>
      <c r="AU517" s="86" t="s">
        <v>80</v>
      </c>
      <c r="AY517" s="6" t="s">
        <v>123</v>
      </c>
      <c r="BE517" s="165">
        <f>IF($N$517="základní",$J$517,0)</f>
        <v>0</v>
      </c>
      <c r="BF517" s="165">
        <f>IF($N$517="snížená",$J$517,0)</f>
        <v>0</v>
      </c>
      <c r="BG517" s="165">
        <f>IF($N$517="zákl. přenesená",$J$517,0)</f>
        <v>0</v>
      </c>
      <c r="BH517" s="165">
        <f>IF($N$517="sníž. přenesená",$J$517,0)</f>
        <v>0</v>
      </c>
      <c r="BI517" s="165">
        <f>IF($N$517="nulová",$J$517,0)</f>
        <v>0</v>
      </c>
      <c r="BJ517" s="86" t="s">
        <v>20</v>
      </c>
      <c r="BK517" s="165">
        <f>ROUND($I$517*$H$517,2)</f>
        <v>0</v>
      </c>
      <c r="BL517" s="86" t="s">
        <v>226</v>
      </c>
      <c r="BM517" s="86" t="s">
        <v>719</v>
      </c>
    </row>
    <row r="518" spans="2:47" s="6" customFormat="1" ht="24.75" customHeight="1">
      <c r="B518" s="82"/>
      <c r="C518" s="83"/>
      <c r="D518" s="166" t="s">
        <v>132</v>
      </c>
      <c r="E518" s="83"/>
      <c r="F518" s="167" t="s">
        <v>720</v>
      </c>
      <c r="G518" s="83"/>
      <c r="H518" s="83"/>
      <c r="J518" s="83"/>
      <c r="K518" s="83"/>
      <c r="L518" s="128"/>
      <c r="M518" s="168"/>
      <c r="N518" s="83"/>
      <c r="O518" s="83"/>
      <c r="P518" s="83"/>
      <c r="Q518" s="83"/>
      <c r="R518" s="83"/>
      <c r="S518" s="83"/>
      <c r="T518" s="169"/>
      <c r="AT518" s="6" t="s">
        <v>132</v>
      </c>
      <c r="AU518" s="6" t="s">
        <v>80</v>
      </c>
    </row>
    <row r="519" spans="2:47" s="6" customFormat="1" ht="28.5" customHeight="1">
      <c r="B519" s="82"/>
      <c r="C519" s="83"/>
      <c r="D519" s="170" t="s">
        <v>134</v>
      </c>
      <c r="E519" s="83"/>
      <c r="F519" s="171" t="s">
        <v>135</v>
      </c>
      <c r="G519" s="83"/>
      <c r="H519" s="83"/>
      <c r="J519" s="83"/>
      <c r="K519" s="83"/>
      <c r="L519" s="128"/>
      <c r="M519" s="168"/>
      <c r="N519" s="83"/>
      <c r="O519" s="83"/>
      <c r="P519" s="83"/>
      <c r="Q519" s="83"/>
      <c r="R519" s="83"/>
      <c r="S519" s="83"/>
      <c r="T519" s="169"/>
      <c r="AT519" s="6" t="s">
        <v>134</v>
      </c>
      <c r="AU519" s="6" t="s">
        <v>80</v>
      </c>
    </row>
    <row r="520" spans="2:51" s="6" customFormat="1" ht="13.5" customHeight="1">
      <c r="B520" s="172"/>
      <c r="C520" s="173"/>
      <c r="D520" s="170" t="s">
        <v>136</v>
      </c>
      <c r="E520" s="173"/>
      <c r="F520" s="174" t="s">
        <v>721</v>
      </c>
      <c r="G520" s="173"/>
      <c r="H520" s="175">
        <v>8.702</v>
      </c>
      <c r="J520" s="173"/>
      <c r="K520" s="173"/>
      <c r="L520" s="176"/>
      <c r="M520" s="177"/>
      <c r="N520" s="173"/>
      <c r="O520" s="173"/>
      <c r="P520" s="173"/>
      <c r="Q520" s="173"/>
      <c r="R520" s="173"/>
      <c r="S520" s="173"/>
      <c r="T520" s="178"/>
      <c r="AT520" s="179" t="s">
        <v>136</v>
      </c>
      <c r="AU520" s="179" t="s">
        <v>80</v>
      </c>
      <c r="AV520" s="179" t="s">
        <v>80</v>
      </c>
      <c r="AW520" s="179" t="s">
        <v>89</v>
      </c>
      <c r="AX520" s="179" t="s">
        <v>72</v>
      </c>
      <c r="AY520" s="179" t="s">
        <v>123</v>
      </c>
    </row>
    <row r="521" spans="2:51" s="6" customFormat="1" ht="13.5" customHeight="1">
      <c r="B521" s="172"/>
      <c r="C521" s="173"/>
      <c r="D521" s="170" t="s">
        <v>136</v>
      </c>
      <c r="E521" s="173"/>
      <c r="F521" s="174" t="s">
        <v>722</v>
      </c>
      <c r="G521" s="173"/>
      <c r="H521" s="175">
        <v>78.926</v>
      </c>
      <c r="J521" s="173"/>
      <c r="K521" s="173"/>
      <c r="L521" s="176"/>
      <c r="M521" s="177"/>
      <c r="N521" s="173"/>
      <c r="O521" s="173"/>
      <c r="P521" s="173"/>
      <c r="Q521" s="173"/>
      <c r="R521" s="173"/>
      <c r="S521" s="173"/>
      <c r="T521" s="178"/>
      <c r="AT521" s="179" t="s">
        <v>136</v>
      </c>
      <c r="AU521" s="179" t="s">
        <v>80</v>
      </c>
      <c r="AV521" s="179" t="s">
        <v>80</v>
      </c>
      <c r="AW521" s="179" t="s">
        <v>89</v>
      </c>
      <c r="AX521" s="179" t="s">
        <v>72</v>
      </c>
      <c r="AY521" s="179" t="s">
        <v>123</v>
      </c>
    </row>
    <row r="522" spans="2:51" s="6" customFormat="1" ht="13.5" customHeight="1">
      <c r="B522" s="172"/>
      <c r="C522" s="173"/>
      <c r="D522" s="170" t="s">
        <v>136</v>
      </c>
      <c r="E522" s="173"/>
      <c r="F522" s="174" t="s">
        <v>723</v>
      </c>
      <c r="G522" s="173"/>
      <c r="H522" s="175">
        <v>13.507</v>
      </c>
      <c r="J522" s="173"/>
      <c r="K522" s="173"/>
      <c r="L522" s="176"/>
      <c r="M522" s="177"/>
      <c r="N522" s="173"/>
      <c r="O522" s="173"/>
      <c r="P522" s="173"/>
      <c r="Q522" s="173"/>
      <c r="R522" s="173"/>
      <c r="S522" s="173"/>
      <c r="T522" s="178"/>
      <c r="AT522" s="179" t="s">
        <v>136</v>
      </c>
      <c r="AU522" s="179" t="s">
        <v>80</v>
      </c>
      <c r="AV522" s="179" t="s">
        <v>80</v>
      </c>
      <c r="AW522" s="179" t="s">
        <v>89</v>
      </c>
      <c r="AX522" s="179" t="s">
        <v>72</v>
      </c>
      <c r="AY522" s="179" t="s">
        <v>123</v>
      </c>
    </row>
    <row r="523" spans="2:51" s="6" customFormat="1" ht="13.5" customHeight="1">
      <c r="B523" s="172"/>
      <c r="C523" s="173"/>
      <c r="D523" s="170" t="s">
        <v>136</v>
      </c>
      <c r="E523" s="173"/>
      <c r="F523" s="174" t="s">
        <v>724</v>
      </c>
      <c r="G523" s="173"/>
      <c r="H523" s="175">
        <v>7.886</v>
      </c>
      <c r="J523" s="173"/>
      <c r="K523" s="173"/>
      <c r="L523" s="176"/>
      <c r="M523" s="177"/>
      <c r="N523" s="173"/>
      <c r="O523" s="173"/>
      <c r="P523" s="173"/>
      <c r="Q523" s="173"/>
      <c r="R523" s="173"/>
      <c r="S523" s="173"/>
      <c r="T523" s="178"/>
      <c r="AT523" s="179" t="s">
        <v>136</v>
      </c>
      <c r="AU523" s="179" t="s">
        <v>80</v>
      </c>
      <c r="AV523" s="179" t="s">
        <v>80</v>
      </c>
      <c r="AW523" s="179" t="s">
        <v>89</v>
      </c>
      <c r="AX523" s="179" t="s">
        <v>72</v>
      </c>
      <c r="AY523" s="179" t="s">
        <v>123</v>
      </c>
    </row>
    <row r="524" spans="2:51" s="6" customFormat="1" ht="13.5" customHeight="1">
      <c r="B524" s="172"/>
      <c r="C524" s="173"/>
      <c r="D524" s="170" t="s">
        <v>136</v>
      </c>
      <c r="E524" s="173"/>
      <c r="F524" s="174" t="s">
        <v>725</v>
      </c>
      <c r="G524" s="173"/>
      <c r="H524" s="175">
        <v>70.976</v>
      </c>
      <c r="J524" s="173"/>
      <c r="K524" s="173"/>
      <c r="L524" s="176"/>
      <c r="M524" s="177"/>
      <c r="N524" s="173"/>
      <c r="O524" s="173"/>
      <c r="P524" s="173"/>
      <c r="Q524" s="173"/>
      <c r="R524" s="173"/>
      <c r="S524" s="173"/>
      <c r="T524" s="178"/>
      <c r="AT524" s="179" t="s">
        <v>136</v>
      </c>
      <c r="AU524" s="179" t="s">
        <v>80</v>
      </c>
      <c r="AV524" s="179" t="s">
        <v>80</v>
      </c>
      <c r="AW524" s="179" t="s">
        <v>89</v>
      </c>
      <c r="AX524" s="179" t="s">
        <v>72</v>
      </c>
      <c r="AY524" s="179" t="s">
        <v>123</v>
      </c>
    </row>
    <row r="525" spans="2:51" s="6" customFormat="1" ht="13.5" customHeight="1">
      <c r="B525" s="180"/>
      <c r="C525" s="181"/>
      <c r="D525" s="170" t="s">
        <v>136</v>
      </c>
      <c r="E525" s="181"/>
      <c r="F525" s="182" t="s">
        <v>141</v>
      </c>
      <c r="G525" s="181"/>
      <c r="H525" s="183">
        <v>179.997</v>
      </c>
      <c r="J525" s="181"/>
      <c r="K525" s="181"/>
      <c r="L525" s="184"/>
      <c r="M525" s="185"/>
      <c r="N525" s="181"/>
      <c r="O525" s="181"/>
      <c r="P525" s="181"/>
      <c r="Q525" s="181"/>
      <c r="R525" s="181"/>
      <c r="S525" s="181"/>
      <c r="T525" s="186"/>
      <c r="AT525" s="187" t="s">
        <v>136</v>
      </c>
      <c r="AU525" s="187" t="s">
        <v>80</v>
      </c>
      <c r="AV525" s="187" t="s">
        <v>130</v>
      </c>
      <c r="AW525" s="187" t="s">
        <v>89</v>
      </c>
      <c r="AX525" s="187" t="s">
        <v>20</v>
      </c>
      <c r="AY525" s="187" t="s">
        <v>123</v>
      </c>
    </row>
    <row r="526" spans="2:65" s="6" customFormat="1" ht="13.5" customHeight="1">
      <c r="B526" s="82"/>
      <c r="C526" s="188" t="s">
        <v>726</v>
      </c>
      <c r="D526" s="188" t="s">
        <v>180</v>
      </c>
      <c r="E526" s="189" t="s">
        <v>727</v>
      </c>
      <c r="F526" s="190" t="s">
        <v>728</v>
      </c>
      <c r="G526" s="191" t="s">
        <v>615</v>
      </c>
      <c r="H526" s="192">
        <v>1</v>
      </c>
      <c r="I526" s="193"/>
      <c r="J526" s="194">
        <f>ROUND($I$526*$H$526,2)</f>
        <v>0</v>
      </c>
      <c r="K526" s="190"/>
      <c r="L526" s="195"/>
      <c r="M526" s="196"/>
      <c r="N526" s="197" t="s">
        <v>43</v>
      </c>
      <c r="O526" s="83"/>
      <c r="P526" s="83"/>
      <c r="Q526" s="163">
        <v>0.0151</v>
      </c>
      <c r="R526" s="163">
        <f>$Q$526*$H$526</f>
        <v>0.0151</v>
      </c>
      <c r="S526" s="163">
        <v>0</v>
      </c>
      <c r="T526" s="164">
        <f>$S$526*$H$526</f>
        <v>0</v>
      </c>
      <c r="AR526" s="86" t="s">
        <v>386</v>
      </c>
      <c r="AT526" s="86" t="s">
        <v>180</v>
      </c>
      <c r="AU526" s="86" t="s">
        <v>80</v>
      </c>
      <c r="AY526" s="6" t="s">
        <v>123</v>
      </c>
      <c r="BE526" s="165">
        <f>IF($N$526="základní",$J$526,0)</f>
        <v>0</v>
      </c>
      <c r="BF526" s="165">
        <f>IF($N$526="snížená",$J$526,0)</f>
        <v>0</v>
      </c>
      <c r="BG526" s="165">
        <f>IF($N$526="zákl. přenesená",$J$526,0)</f>
        <v>0</v>
      </c>
      <c r="BH526" s="165">
        <f>IF($N$526="sníž. přenesená",$J$526,0)</f>
        <v>0</v>
      </c>
      <c r="BI526" s="165">
        <f>IF($N$526="nulová",$J$526,0)</f>
        <v>0</v>
      </c>
      <c r="BJ526" s="86" t="s">
        <v>20</v>
      </c>
      <c r="BK526" s="165">
        <f>ROUND($I$526*$H$526,2)</f>
        <v>0</v>
      </c>
      <c r="BL526" s="86" t="s">
        <v>226</v>
      </c>
      <c r="BM526" s="86" t="s">
        <v>729</v>
      </c>
    </row>
    <row r="527" spans="2:47" s="6" customFormat="1" ht="24.75" customHeight="1">
      <c r="B527" s="82"/>
      <c r="C527" s="83"/>
      <c r="D527" s="166" t="s">
        <v>132</v>
      </c>
      <c r="E527" s="83"/>
      <c r="F527" s="167" t="s">
        <v>730</v>
      </c>
      <c r="G527" s="83"/>
      <c r="H527" s="83"/>
      <c r="J527" s="83"/>
      <c r="K527" s="83"/>
      <c r="L527" s="128"/>
      <c r="M527" s="168"/>
      <c r="N527" s="83"/>
      <c r="O527" s="83"/>
      <c r="P527" s="83"/>
      <c r="Q527" s="83"/>
      <c r="R527" s="83"/>
      <c r="S527" s="83"/>
      <c r="T527" s="169"/>
      <c r="AT527" s="6" t="s">
        <v>132</v>
      </c>
      <c r="AU527" s="6" t="s">
        <v>80</v>
      </c>
    </row>
    <row r="528" spans="2:47" s="6" customFormat="1" ht="28.5" customHeight="1">
      <c r="B528" s="82"/>
      <c r="C528" s="83"/>
      <c r="D528" s="170" t="s">
        <v>134</v>
      </c>
      <c r="E528" s="83"/>
      <c r="F528" s="171" t="s">
        <v>135</v>
      </c>
      <c r="G528" s="83"/>
      <c r="H528" s="83"/>
      <c r="J528" s="83"/>
      <c r="K528" s="83"/>
      <c r="L528" s="128"/>
      <c r="M528" s="168"/>
      <c r="N528" s="83"/>
      <c r="O528" s="83"/>
      <c r="P528" s="83"/>
      <c r="Q528" s="83"/>
      <c r="R528" s="83"/>
      <c r="S528" s="83"/>
      <c r="T528" s="169"/>
      <c r="AT528" s="6" t="s">
        <v>134</v>
      </c>
      <c r="AU528" s="6" t="s">
        <v>80</v>
      </c>
    </row>
    <row r="529" spans="2:65" s="6" customFormat="1" ht="13.5" customHeight="1">
      <c r="B529" s="82"/>
      <c r="C529" s="188" t="s">
        <v>731</v>
      </c>
      <c r="D529" s="188" t="s">
        <v>180</v>
      </c>
      <c r="E529" s="189" t="s">
        <v>732</v>
      </c>
      <c r="F529" s="190" t="s">
        <v>733</v>
      </c>
      <c r="G529" s="191" t="s">
        <v>615</v>
      </c>
      <c r="H529" s="192">
        <v>9</v>
      </c>
      <c r="I529" s="193"/>
      <c r="J529" s="194">
        <f>ROUND($I$529*$H$529,2)</f>
        <v>0</v>
      </c>
      <c r="K529" s="190"/>
      <c r="L529" s="195"/>
      <c r="M529" s="196"/>
      <c r="N529" s="197" t="s">
        <v>43</v>
      </c>
      <c r="O529" s="83"/>
      <c r="P529" s="83"/>
      <c r="Q529" s="163">
        <v>0.009</v>
      </c>
      <c r="R529" s="163">
        <f>$Q$529*$H$529</f>
        <v>0.08099999999999999</v>
      </c>
      <c r="S529" s="163">
        <v>0</v>
      </c>
      <c r="T529" s="164">
        <f>$S$529*$H$529</f>
        <v>0</v>
      </c>
      <c r="AR529" s="86" t="s">
        <v>386</v>
      </c>
      <c r="AT529" s="86" t="s">
        <v>180</v>
      </c>
      <c r="AU529" s="86" t="s">
        <v>80</v>
      </c>
      <c r="AY529" s="6" t="s">
        <v>123</v>
      </c>
      <c r="BE529" s="165">
        <f>IF($N$529="základní",$J$529,0)</f>
        <v>0</v>
      </c>
      <c r="BF529" s="165">
        <f>IF($N$529="snížená",$J$529,0)</f>
        <v>0</v>
      </c>
      <c r="BG529" s="165">
        <f>IF($N$529="zákl. přenesená",$J$529,0)</f>
        <v>0</v>
      </c>
      <c r="BH529" s="165">
        <f>IF($N$529="sníž. přenesená",$J$529,0)</f>
        <v>0</v>
      </c>
      <c r="BI529" s="165">
        <f>IF($N$529="nulová",$J$529,0)</f>
        <v>0</v>
      </c>
      <c r="BJ529" s="86" t="s">
        <v>20</v>
      </c>
      <c r="BK529" s="165">
        <f>ROUND($I$529*$H$529,2)</f>
        <v>0</v>
      </c>
      <c r="BL529" s="86" t="s">
        <v>226</v>
      </c>
      <c r="BM529" s="86" t="s">
        <v>734</v>
      </c>
    </row>
    <row r="530" spans="2:47" s="6" customFormat="1" ht="24.75" customHeight="1">
      <c r="B530" s="82"/>
      <c r="C530" s="83"/>
      <c r="D530" s="166" t="s">
        <v>132</v>
      </c>
      <c r="E530" s="83"/>
      <c r="F530" s="167" t="s">
        <v>735</v>
      </c>
      <c r="G530" s="83"/>
      <c r="H530" s="83"/>
      <c r="J530" s="83"/>
      <c r="K530" s="83"/>
      <c r="L530" s="128"/>
      <c r="M530" s="168"/>
      <c r="N530" s="83"/>
      <c r="O530" s="83"/>
      <c r="P530" s="83"/>
      <c r="Q530" s="83"/>
      <c r="R530" s="83"/>
      <c r="S530" s="83"/>
      <c r="T530" s="169"/>
      <c r="AT530" s="6" t="s">
        <v>132</v>
      </c>
      <c r="AU530" s="6" t="s">
        <v>80</v>
      </c>
    </row>
    <row r="531" spans="2:47" s="6" customFormat="1" ht="28.5" customHeight="1">
      <c r="B531" s="82"/>
      <c r="C531" s="83"/>
      <c r="D531" s="170" t="s">
        <v>134</v>
      </c>
      <c r="E531" s="83"/>
      <c r="F531" s="171" t="s">
        <v>135</v>
      </c>
      <c r="G531" s="83"/>
      <c r="H531" s="83"/>
      <c r="J531" s="83"/>
      <c r="K531" s="83"/>
      <c r="L531" s="128"/>
      <c r="M531" s="168"/>
      <c r="N531" s="83"/>
      <c r="O531" s="83"/>
      <c r="P531" s="83"/>
      <c r="Q531" s="83"/>
      <c r="R531" s="83"/>
      <c r="S531" s="83"/>
      <c r="T531" s="169"/>
      <c r="AT531" s="6" t="s">
        <v>134</v>
      </c>
      <c r="AU531" s="6" t="s">
        <v>80</v>
      </c>
    </row>
    <row r="532" spans="2:65" s="6" customFormat="1" ht="13.5" customHeight="1">
      <c r="B532" s="82"/>
      <c r="C532" s="188" t="s">
        <v>736</v>
      </c>
      <c r="D532" s="188" t="s">
        <v>180</v>
      </c>
      <c r="E532" s="189" t="s">
        <v>737</v>
      </c>
      <c r="F532" s="190" t="s">
        <v>738</v>
      </c>
      <c r="G532" s="191" t="s">
        <v>615</v>
      </c>
      <c r="H532" s="192">
        <v>1</v>
      </c>
      <c r="I532" s="193"/>
      <c r="J532" s="194">
        <f>ROUND($I$532*$H$532,2)</f>
        <v>0</v>
      </c>
      <c r="K532" s="190"/>
      <c r="L532" s="195"/>
      <c r="M532" s="196"/>
      <c r="N532" s="197" t="s">
        <v>43</v>
      </c>
      <c r="O532" s="83"/>
      <c r="P532" s="83"/>
      <c r="Q532" s="163">
        <v>0.0244</v>
      </c>
      <c r="R532" s="163">
        <f>$Q$532*$H$532</f>
        <v>0.0244</v>
      </c>
      <c r="S532" s="163">
        <v>0</v>
      </c>
      <c r="T532" s="164">
        <f>$S$532*$H$532</f>
        <v>0</v>
      </c>
      <c r="AR532" s="86" t="s">
        <v>386</v>
      </c>
      <c r="AT532" s="86" t="s">
        <v>180</v>
      </c>
      <c r="AU532" s="86" t="s">
        <v>80</v>
      </c>
      <c r="AY532" s="6" t="s">
        <v>123</v>
      </c>
      <c r="BE532" s="165">
        <f>IF($N$532="základní",$J$532,0)</f>
        <v>0</v>
      </c>
      <c r="BF532" s="165">
        <f>IF($N$532="snížená",$J$532,0)</f>
        <v>0</v>
      </c>
      <c r="BG532" s="165">
        <f>IF($N$532="zákl. přenesená",$J$532,0)</f>
        <v>0</v>
      </c>
      <c r="BH532" s="165">
        <f>IF($N$532="sníž. přenesená",$J$532,0)</f>
        <v>0</v>
      </c>
      <c r="BI532" s="165">
        <f>IF($N$532="nulová",$J$532,0)</f>
        <v>0</v>
      </c>
      <c r="BJ532" s="86" t="s">
        <v>20</v>
      </c>
      <c r="BK532" s="165">
        <f>ROUND($I$532*$H$532,2)</f>
        <v>0</v>
      </c>
      <c r="BL532" s="86" t="s">
        <v>226</v>
      </c>
      <c r="BM532" s="86" t="s">
        <v>739</v>
      </c>
    </row>
    <row r="533" spans="2:47" s="6" customFormat="1" ht="24.75" customHeight="1">
      <c r="B533" s="82"/>
      <c r="C533" s="83"/>
      <c r="D533" s="166" t="s">
        <v>132</v>
      </c>
      <c r="E533" s="83"/>
      <c r="F533" s="167" t="s">
        <v>735</v>
      </c>
      <c r="G533" s="83"/>
      <c r="H533" s="83"/>
      <c r="J533" s="83"/>
      <c r="K533" s="83"/>
      <c r="L533" s="128"/>
      <c r="M533" s="168"/>
      <c r="N533" s="83"/>
      <c r="O533" s="83"/>
      <c r="P533" s="83"/>
      <c r="Q533" s="83"/>
      <c r="R533" s="83"/>
      <c r="S533" s="83"/>
      <c r="T533" s="169"/>
      <c r="AT533" s="6" t="s">
        <v>132</v>
      </c>
      <c r="AU533" s="6" t="s">
        <v>80</v>
      </c>
    </row>
    <row r="534" spans="2:47" s="6" customFormat="1" ht="28.5" customHeight="1">
      <c r="B534" s="82"/>
      <c r="C534" s="83"/>
      <c r="D534" s="170" t="s">
        <v>134</v>
      </c>
      <c r="E534" s="83"/>
      <c r="F534" s="171" t="s">
        <v>135</v>
      </c>
      <c r="G534" s="83"/>
      <c r="H534" s="83"/>
      <c r="J534" s="83"/>
      <c r="K534" s="83"/>
      <c r="L534" s="128"/>
      <c r="M534" s="168"/>
      <c r="N534" s="83"/>
      <c r="O534" s="83"/>
      <c r="P534" s="83"/>
      <c r="Q534" s="83"/>
      <c r="R534" s="83"/>
      <c r="S534" s="83"/>
      <c r="T534" s="169"/>
      <c r="AT534" s="6" t="s">
        <v>134</v>
      </c>
      <c r="AU534" s="6" t="s">
        <v>80</v>
      </c>
    </row>
    <row r="535" spans="2:65" s="6" customFormat="1" ht="13.5" customHeight="1">
      <c r="B535" s="82"/>
      <c r="C535" s="188" t="s">
        <v>740</v>
      </c>
      <c r="D535" s="188" t="s">
        <v>180</v>
      </c>
      <c r="E535" s="189" t="s">
        <v>741</v>
      </c>
      <c r="F535" s="190" t="s">
        <v>742</v>
      </c>
      <c r="G535" s="191" t="s">
        <v>615</v>
      </c>
      <c r="H535" s="192">
        <v>1</v>
      </c>
      <c r="I535" s="193"/>
      <c r="J535" s="194">
        <f>ROUND($I$535*$H$535,2)</f>
        <v>0</v>
      </c>
      <c r="K535" s="190"/>
      <c r="L535" s="195"/>
      <c r="M535" s="196"/>
      <c r="N535" s="197" t="s">
        <v>43</v>
      </c>
      <c r="O535" s="83"/>
      <c r="P535" s="83"/>
      <c r="Q535" s="163">
        <v>0.0233</v>
      </c>
      <c r="R535" s="163">
        <f>$Q$535*$H$535</f>
        <v>0.0233</v>
      </c>
      <c r="S535" s="163">
        <v>0</v>
      </c>
      <c r="T535" s="164">
        <f>$S$535*$H$535</f>
        <v>0</v>
      </c>
      <c r="AR535" s="86" t="s">
        <v>386</v>
      </c>
      <c r="AT535" s="86" t="s">
        <v>180</v>
      </c>
      <c r="AU535" s="86" t="s">
        <v>80</v>
      </c>
      <c r="AY535" s="6" t="s">
        <v>123</v>
      </c>
      <c r="BE535" s="165">
        <f>IF($N$535="základní",$J$535,0)</f>
        <v>0</v>
      </c>
      <c r="BF535" s="165">
        <f>IF($N$535="snížená",$J$535,0)</f>
        <v>0</v>
      </c>
      <c r="BG535" s="165">
        <f>IF($N$535="zákl. přenesená",$J$535,0)</f>
        <v>0</v>
      </c>
      <c r="BH535" s="165">
        <f>IF($N$535="sníž. přenesená",$J$535,0)</f>
        <v>0</v>
      </c>
      <c r="BI535" s="165">
        <f>IF($N$535="nulová",$J$535,0)</f>
        <v>0</v>
      </c>
      <c r="BJ535" s="86" t="s">
        <v>20</v>
      </c>
      <c r="BK535" s="165">
        <f>ROUND($I$535*$H$535,2)</f>
        <v>0</v>
      </c>
      <c r="BL535" s="86" t="s">
        <v>226</v>
      </c>
      <c r="BM535" s="86" t="s">
        <v>743</v>
      </c>
    </row>
    <row r="536" spans="2:47" s="6" customFormat="1" ht="24.75" customHeight="1">
      <c r="B536" s="82"/>
      <c r="C536" s="83"/>
      <c r="D536" s="166" t="s">
        <v>132</v>
      </c>
      <c r="E536" s="83"/>
      <c r="F536" s="167" t="s">
        <v>735</v>
      </c>
      <c r="G536" s="83"/>
      <c r="H536" s="83"/>
      <c r="J536" s="83"/>
      <c r="K536" s="83"/>
      <c r="L536" s="128"/>
      <c r="M536" s="168"/>
      <c r="N536" s="83"/>
      <c r="O536" s="83"/>
      <c r="P536" s="83"/>
      <c r="Q536" s="83"/>
      <c r="R536" s="83"/>
      <c r="S536" s="83"/>
      <c r="T536" s="169"/>
      <c r="AT536" s="6" t="s">
        <v>132</v>
      </c>
      <c r="AU536" s="6" t="s">
        <v>80</v>
      </c>
    </row>
    <row r="537" spans="2:47" s="6" customFormat="1" ht="28.5" customHeight="1">
      <c r="B537" s="82"/>
      <c r="C537" s="83"/>
      <c r="D537" s="170" t="s">
        <v>134</v>
      </c>
      <c r="E537" s="83"/>
      <c r="F537" s="171" t="s">
        <v>135</v>
      </c>
      <c r="G537" s="83"/>
      <c r="H537" s="83"/>
      <c r="J537" s="83"/>
      <c r="K537" s="83"/>
      <c r="L537" s="128"/>
      <c r="M537" s="168"/>
      <c r="N537" s="83"/>
      <c r="O537" s="83"/>
      <c r="P537" s="83"/>
      <c r="Q537" s="83"/>
      <c r="R537" s="83"/>
      <c r="S537" s="83"/>
      <c r="T537" s="169"/>
      <c r="AT537" s="6" t="s">
        <v>134</v>
      </c>
      <c r="AU537" s="6" t="s">
        <v>80</v>
      </c>
    </row>
    <row r="538" spans="2:65" s="6" customFormat="1" ht="13.5" customHeight="1">
      <c r="B538" s="82"/>
      <c r="C538" s="188" t="s">
        <v>744</v>
      </c>
      <c r="D538" s="188" t="s">
        <v>180</v>
      </c>
      <c r="E538" s="189" t="s">
        <v>745</v>
      </c>
      <c r="F538" s="190" t="s">
        <v>746</v>
      </c>
      <c r="G538" s="191" t="s">
        <v>615</v>
      </c>
      <c r="H538" s="192">
        <v>9</v>
      </c>
      <c r="I538" s="193"/>
      <c r="J538" s="194">
        <f>ROUND($I$538*$H$538,2)</f>
        <v>0</v>
      </c>
      <c r="K538" s="190"/>
      <c r="L538" s="195"/>
      <c r="M538" s="196"/>
      <c r="N538" s="197" t="s">
        <v>43</v>
      </c>
      <c r="O538" s="83"/>
      <c r="P538" s="83"/>
      <c r="Q538" s="163">
        <v>0.0259</v>
      </c>
      <c r="R538" s="163">
        <f>$Q$538*$H$538</f>
        <v>0.2331</v>
      </c>
      <c r="S538" s="163">
        <v>0</v>
      </c>
      <c r="T538" s="164">
        <f>$S$538*$H$538</f>
        <v>0</v>
      </c>
      <c r="AR538" s="86" t="s">
        <v>386</v>
      </c>
      <c r="AT538" s="86" t="s">
        <v>180</v>
      </c>
      <c r="AU538" s="86" t="s">
        <v>80</v>
      </c>
      <c r="AY538" s="6" t="s">
        <v>123</v>
      </c>
      <c r="BE538" s="165">
        <f>IF($N$538="základní",$J$538,0)</f>
        <v>0</v>
      </c>
      <c r="BF538" s="165">
        <f>IF($N$538="snížená",$J$538,0)</f>
        <v>0</v>
      </c>
      <c r="BG538" s="165">
        <f>IF($N$538="zákl. přenesená",$J$538,0)</f>
        <v>0</v>
      </c>
      <c r="BH538" s="165">
        <f>IF($N$538="sníž. přenesená",$J$538,0)</f>
        <v>0</v>
      </c>
      <c r="BI538" s="165">
        <f>IF($N$538="nulová",$J$538,0)</f>
        <v>0</v>
      </c>
      <c r="BJ538" s="86" t="s">
        <v>20</v>
      </c>
      <c r="BK538" s="165">
        <f>ROUND($I$538*$H$538,2)</f>
        <v>0</v>
      </c>
      <c r="BL538" s="86" t="s">
        <v>226</v>
      </c>
      <c r="BM538" s="86" t="s">
        <v>747</v>
      </c>
    </row>
    <row r="539" spans="2:47" s="6" customFormat="1" ht="24.75" customHeight="1">
      <c r="B539" s="82"/>
      <c r="C539" s="83"/>
      <c r="D539" s="166" t="s">
        <v>132</v>
      </c>
      <c r="E539" s="83"/>
      <c r="F539" s="167" t="s">
        <v>735</v>
      </c>
      <c r="G539" s="83"/>
      <c r="H539" s="83"/>
      <c r="J539" s="83"/>
      <c r="K539" s="83"/>
      <c r="L539" s="128"/>
      <c r="M539" s="168"/>
      <c r="N539" s="83"/>
      <c r="O539" s="83"/>
      <c r="P539" s="83"/>
      <c r="Q539" s="83"/>
      <c r="R539" s="83"/>
      <c r="S539" s="83"/>
      <c r="T539" s="169"/>
      <c r="AT539" s="6" t="s">
        <v>132</v>
      </c>
      <c r="AU539" s="6" t="s">
        <v>80</v>
      </c>
    </row>
    <row r="540" spans="2:47" s="6" customFormat="1" ht="28.5" customHeight="1">
      <c r="B540" s="82"/>
      <c r="C540" s="83"/>
      <c r="D540" s="170" t="s">
        <v>134</v>
      </c>
      <c r="E540" s="83"/>
      <c r="F540" s="171" t="s">
        <v>135</v>
      </c>
      <c r="G540" s="83"/>
      <c r="H540" s="83"/>
      <c r="J540" s="83"/>
      <c r="K540" s="83"/>
      <c r="L540" s="128"/>
      <c r="M540" s="168"/>
      <c r="N540" s="83"/>
      <c r="O540" s="83"/>
      <c r="P540" s="83"/>
      <c r="Q540" s="83"/>
      <c r="R540" s="83"/>
      <c r="S540" s="83"/>
      <c r="T540" s="169"/>
      <c r="AT540" s="6" t="s">
        <v>134</v>
      </c>
      <c r="AU540" s="6" t="s">
        <v>80</v>
      </c>
    </row>
    <row r="541" spans="2:65" s="6" customFormat="1" ht="13.5" customHeight="1">
      <c r="B541" s="82"/>
      <c r="C541" s="154" t="s">
        <v>748</v>
      </c>
      <c r="D541" s="154" t="s">
        <v>125</v>
      </c>
      <c r="E541" s="155" t="s">
        <v>749</v>
      </c>
      <c r="F541" s="156" t="s">
        <v>750</v>
      </c>
      <c r="G541" s="157" t="s">
        <v>615</v>
      </c>
      <c r="H541" s="158">
        <v>60.69</v>
      </c>
      <c r="I541" s="159"/>
      <c r="J541" s="160">
        <f>ROUND($I$541*$H$541,2)</f>
        <v>0</v>
      </c>
      <c r="K541" s="156" t="s">
        <v>129</v>
      </c>
      <c r="L541" s="128"/>
      <c r="M541" s="161"/>
      <c r="N541" s="162" t="s">
        <v>43</v>
      </c>
      <c r="O541" s="83"/>
      <c r="P541" s="83"/>
      <c r="Q541" s="163">
        <v>0</v>
      </c>
      <c r="R541" s="163">
        <f>$Q$541*$H$541</f>
        <v>0</v>
      </c>
      <c r="S541" s="163">
        <v>0</v>
      </c>
      <c r="T541" s="164">
        <f>$S$541*$H$541</f>
        <v>0</v>
      </c>
      <c r="AR541" s="86" t="s">
        <v>226</v>
      </c>
      <c r="AT541" s="86" t="s">
        <v>125</v>
      </c>
      <c r="AU541" s="86" t="s">
        <v>80</v>
      </c>
      <c r="AY541" s="6" t="s">
        <v>123</v>
      </c>
      <c r="BE541" s="165">
        <f>IF($N$541="základní",$J$541,0)</f>
        <v>0</v>
      </c>
      <c r="BF541" s="165">
        <f>IF($N$541="snížená",$J$541,0)</f>
        <v>0</v>
      </c>
      <c r="BG541" s="165">
        <f>IF($N$541="zákl. přenesená",$J$541,0)</f>
        <v>0</v>
      </c>
      <c r="BH541" s="165">
        <f>IF($N$541="sníž. přenesená",$J$541,0)</f>
        <v>0</v>
      </c>
      <c r="BI541" s="165">
        <f>IF($N$541="nulová",$J$541,0)</f>
        <v>0</v>
      </c>
      <c r="BJ541" s="86" t="s">
        <v>20</v>
      </c>
      <c r="BK541" s="165">
        <f>ROUND($I$541*$H$541,2)</f>
        <v>0</v>
      </c>
      <c r="BL541" s="86" t="s">
        <v>226</v>
      </c>
      <c r="BM541" s="86" t="s">
        <v>751</v>
      </c>
    </row>
    <row r="542" spans="2:47" s="6" customFormat="1" ht="14.25" customHeight="1">
      <c r="B542" s="82"/>
      <c r="C542" s="83"/>
      <c r="D542" s="166" t="s">
        <v>132</v>
      </c>
      <c r="E542" s="83"/>
      <c r="F542" s="167" t="s">
        <v>752</v>
      </c>
      <c r="G542" s="83"/>
      <c r="H542" s="83"/>
      <c r="J542" s="83"/>
      <c r="K542" s="83"/>
      <c r="L542" s="128"/>
      <c r="M542" s="168"/>
      <c r="N542" s="83"/>
      <c r="O542" s="83"/>
      <c r="P542" s="83"/>
      <c r="Q542" s="83"/>
      <c r="R542" s="83"/>
      <c r="S542" s="83"/>
      <c r="T542" s="169"/>
      <c r="AT542" s="6" t="s">
        <v>132</v>
      </c>
      <c r="AU542" s="6" t="s">
        <v>80</v>
      </c>
    </row>
    <row r="543" spans="2:65" s="6" customFormat="1" ht="13.5" customHeight="1">
      <c r="B543" s="82"/>
      <c r="C543" s="188" t="s">
        <v>753</v>
      </c>
      <c r="D543" s="188" t="s">
        <v>180</v>
      </c>
      <c r="E543" s="189" t="s">
        <v>754</v>
      </c>
      <c r="F543" s="190" t="s">
        <v>755</v>
      </c>
      <c r="G543" s="191" t="s">
        <v>223</v>
      </c>
      <c r="H543" s="192">
        <v>61.904</v>
      </c>
      <c r="I543" s="193"/>
      <c r="J543" s="194">
        <f>ROUND($I$543*$H$543,2)</f>
        <v>0</v>
      </c>
      <c r="K543" s="190" t="s">
        <v>129</v>
      </c>
      <c r="L543" s="195"/>
      <c r="M543" s="196"/>
      <c r="N543" s="197" t="s">
        <v>43</v>
      </c>
      <c r="O543" s="83"/>
      <c r="P543" s="83"/>
      <c r="Q543" s="163">
        <v>0.0011</v>
      </c>
      <c r="R543" s="163">
        <f>$Q$543*$H$543</f>
        <v>0.06809440000000001</v>
      </c>
      <c r="S543" s="163">
        <v>0</v>
      </c>
      <c r="T543" s="164">
        <f>$S$543*$H$543</f>
        <v>0</v>
      </c>
      <c r="AR543" s="86" t="s">
        <v>386</v>
      </c>
      <c r="AT543" s="86" t="s">
        <v>180</v>
      </c>
      <c r="AU543" s="86" t="s">
        <v>80</v>
      </c>
      <c r="AY543" s="6" t="s">
        <v>123</v>
      </c>
      <c r="BE543" s="165">
        <f>IF($N$543="základní",$J$543,0)</f>
        <v>0</v>
      </c>
      <c r="BF543" s="165">
        <f>IF($N$543="snížená",$J$543,0)</f>
        <v>0</v>
      </c>
      <c r="BG543" s="165">
        <f>IF($N$543="zákl. přenesená",$J$543,0)</f>
        <v>0</v>
      </c>
      <c r="BH543" s="165">
        <f>IF($N$543="sníž. přenesená",$J$543,0)</f>
        <v>0</v>
      </c>
      <c r="BI543" s="165">
        <f>IF($N$543="nulová",$J$543,0)</f>
        <v>0</v>
      </c>
      <c r="BJ543" s="86" t="s">
        <v>20</v>
      </c>
      <c r="BK543" s="165">
        <f>ROUND($I$543*$H$543,2)</f>
        <v>0</v>
      </c>
      <c r="BL543" s="86" t="s">
        <v>226</v>
      </c>
      <c r="BM543" s="86" t="s">
        <v>756</v>
      </c>
    </row>
    <row r="544" spans="2:47" s="6" customFormat="1" ht="14.25" customHeight="1">
      <c r="B544" s="82"/>
      <c r="C544" s="83"/>
      <c r="D544" s="166" t="s">
        <v>132</v>
      </c>
      <c r="E544" s="83"/>
      <c r="F544" s="167" t="s">
        <v>757</v>
      </c>
      <c r="G544" s="83"/>
      <c r="H544" s="83"/>
      <c r="J544" s="83"/>
      <c r="K544" s="83"/>
      <c r="L544" s="128"/>
      <c r="M544" s="168"/>
      <c r="N544" s="83"/>
      <c r="O544" s="83"/>
      <c r="P544" s="83"/>
      <c r="Q544" s="83"/>
      <c r="R544" s="83"/>
      <c r="S544" s="83"/>
      <c r="T544" s="169"/>
      <c r="AT544" s="6" t="s">
        <v>132</v>
      </c>
      <c r="AU544" s="6" t="s">
        <v>80</v>
      </c>
    </row>
    <row r="545" spans="2:47" s="6" customFormat="1" ht="28.5" customHeight="1">
      <c r="B545" s="82"/>
      <c r="C545" s="83"/>
      <c r="D545" s="170" t="s">
        <v>134</v>
      </c>
      <c r="E545" s="83"/>
      <c r="F545" s="171" t="s">
        <v>135</v>
      </c>
      <c r="G545" s="83"/>
      <c r="H545" s="83"/>
      <c r="J545" s="83"/>
      <c r="K545" s="83"/>
      <c r="L545" s="128"/>
      <c r="M545" s="168"/>
      <c r="N545" s="83"/>
      <c r="O545" s="83"/>
      <c r="P545" s="83"/>
      <c r="Q545" s="83"/>
      <c r="R545" s="83"/>
      <c r="S545" s="83"/>
      <c r="T545" s="169"/>
      <c r="AT545" s="6" t="s">
        <v>134</v>
      </c>
      <c r="AU545" s="6" t="s">
        <v>80</v>
      </c>
    </row>
    <row r="546" spans="2:51" s="6" customFormat="1" ht="13.5" customHeight="1">
      <c r="B546" s="172"/>
      <c r="C546" s="173"/>
      <c r="D546" s="170" t="s">
        <v>136</v>
      </c>
      <c r="E546" s="173"/>
      <c r="F546" s="174" t="s">
        <v>758</v>
      </c>
      <c r="G546" s="173"/>
      <c r="H546" s="175">
        <v>30.24</v>
      </c>
      <c r="J546" s="173"/>
      <c r="K546" s="173"/>
      <c r="L546" s="176"/>
      <c r="M546" s="177"/>
      <c r="N546" s="173"/>
      <c r="O546" s="173"/>
      <c r="P546" s="173"/>
      <c r="Q546" s="173"/>
      <c r="R546" s="173"/>
      <c r="S546" s="173"/>
      <c r="T546" s="178"/>
      <c r="AT546" s="179" t="s">
        <v>136</v>
      </c>
      <c r="AU546" s="179" t="s">
        <v>80</v>
      </c>
      <c r="AV546" s="179" t="s">
        <v>80</v>
      </c>
      <c r="AW546" s="179" t="s">
        <v>89</v>
      </c>
      <c r="AX546" s="179" t="s">
        <v>72</v>
      </c>
      <c r="AY546" s="179" t="s">
        <v>123</v>
      </c>
    </row>
    <row r="547" spans="2:51" s="6" customFormat="1" ht="13.5" customHeight="1">
      <c r="B547" s="172"/>
      <c r="C547" s="173"/>
      <c r="D547" s="170" t="s">
        <v>136</v>
      </c>
      <c r="E547" s="173"/>
      <c r="F547" s="174" t="s">
        <v>759</v>
      </c>
      <c r="G547" s="173"/>
      <c r="H547" s="175">
        <v>3.36</v>
      </c>
      <c r="J547" s="173"/>
      <c r="K547" s="173"/>
      <c r="L547" s="176"/>
      <c r="M547" s="177"/>
      <c r="N547" s="173"/>
      <c r="O547" s="173"/>
      <c r="P547" s="173"/>
      <c r="Q547" s="173"/>
      <c r="R547" s="173"/>
      <c r="S547" s="173"/>
      <c r="T547" s="178"/>
      <c r="AT547" s="179" t="s">
        <v>136</v>
      </c>
      <c r="AU547" s="179" t="s">
        <v>80</v>
      </c>
      <c r="AV547" s="179" t="s">
        <v>80</v>
      </c>
      <c r="AW547" s="179" t="s">
        <v>89</v>
      </c>
      <c r="AX547" s="179" t="s">
        <v>72</v>
      </c>
      <c r="AY547" s="179" t="s">
        <v>123</v>
      </c>
    </row>
    <row r="548" spans="2:51" s="6" customFormat="1" ht="13.5" customHeight="1">
      <c r="B548" s="172"/>
      <c r="C548" s="173"/>
      <c r="D548" s="170" t="s">
        <v>136</v>
      </c>
      <c r="E548" s="173"/>
      <c r="F548" s="174" t="s">
        <v>760</v>
      </c>
      <c r="G548" s="173"/>
      <c r="H548" s="175">
        <v>27.09</v>
      </c>
      <c r="J548" s="173"/>
      <c r="K548" s="173"/>
      <c r="L548" s="176"/>
      <c r="M548" s="177"/>
      <c r="N548" s="173"/>
      <c r="O548" s="173"/>
      <c r="P548" s="173"/>
      <c r="Q548" s="173"/>
      <c r="R548" s="173"/>
      <c r="S548" s="173"/>
      <c r="T548" s="178"/>
      <c r="AT548" s="179" t="s">
        <v>136</v>
      </c>
      <c r="AU548" s="179" t="s">
        <v>80</v>
      </c>
      <c r="AV548" s="179" t="s">
        <v>80</v>
      </c>
      <c r="AW548" s="179" t="s">
        <v>89</v>
      </c>
      <c r="AX548" s="179" t="s">
        <v>72</v>
      </c>
      <c r="AY548" s="179" t="s">
        <v>123</v>
      </c>
    </row>
    <row r="549" spans="2:51" s="6" customFormat="1" ht="13.5" customHeight="1">
      <c r="B549" s="180"/>
      <c r="C549" s="181"/>
      <c r="D549" s="170" t="s">
        <v>136</v>
      </c>
      <c r="E549" s="181"/>
      <c r="F549" s="182" t="s">
        <v>141</v>
      </c>
      <c r="G549" s="181"/>
      <c r="H549" s="183">
        <v>60.69</v>
      </c>
      <c r="J549" s="181"/>
      <c r="K549" s="181"/>
      <c r="L549" s="184"/>
      <c r="M549" s="185"/>
      <c r="N549" s="181"/>
      <c r="O549" s="181"/>
      <c r="P549" s="181"/>
      <c r="Q549" s="181"/>
      <c r="R549" s="181"/>
      <c r="S549" s="181"/>
      <c r="T549" s="186"/>
      <c r="AT549" s="187" t="s">
        <v>136</v>
      </c>
      <c r="AU549" s="187" t="s">
        <v>80</v>
      </c>
      <c r="AV549" s="187" t="s">
        <v>130</v>
      </c>
      <c r="AW549" s="187" t="s">
        <v>89</v>
      </c>
      <c r="AX549" s="187" t="s">
        <v>20</v>
      </c>
      <c r="AY549" s="187" t="s">
        <v>123</v>
      </c>
    </row>
    <row r="550" spans="2:51" s="6" customFormat="1" ht="13.5" customHeight="1">
      <c r="B550" s="172"/>
      <c r="C550" s="173"/>
      <c r="D550" s="170" t="s">
        <v>136</v>
      </c>
      <c r="E550" s="173"/>
      <c r="F550" s="174" t="s">
        <v>761</v>
      </c>
      <c r="G550" s="173"/>
      <c r="H550" s="175">
        <v>61.904</v>
      </c>
      <c r="J550" s="173"/>
      <c r="K550" s="173"/>
      <c r="L550" s="176"/>
      <c r="M550" s="177"/>
      <c r="N550" s="173"/>
      <c r="O550" s="173"/>
      <c r="P550" s="173"/>
      <c r="Q550" s="173"/>
      <c r="R550" s="173"/>
      <c r="S550" s="173"/>
      <c r="T550" s="178"/>
      <c r="AT550" s="179" t="s">
        <v>136</v>
      </c>
      <c r="AU550" s="179" t="s">
        <v>80</v>
      </c>
      <c r="AV550" s="179" t="s">
        <v>80</v>
      </c>
      <c r="AW550" s="179" t="s">
        <v>72</v>
      </c>
      <c r="AX550" s="179" t="s">
        <v>20</v>
      </c>
      <c r="AY550" s="179" t="s">
        <v>123</v>
      </c>
    </row>
    <row r="551" spans="2:65" s="6" customFormat="1" ht="13.5" customHeight="1">
      <c r="B551" s="82"/>
      <c r="C551" s="154" t="s">
        <v>762</v>
      </c>
      <c r="D551" s="154" t="s">
        <v>125</v>
      </c>
      <c r="E551" s="155" t="s">
        <v>763</v>
      </c>
      <c r="F551" s="156" t="s">
        <v>764</v>
      </c>
      <c r="G551" s="157" t="s">
        <v>538</v>
      </c>
      <c r="H551" s="198"/>
      <c r="I551" s="159"/>
      <c r="J551" s="160">
        <f>ROUND($I$551*$H$551,2)</f>
        <v>0</v>
      </c>
      <c r="K551" s="156" t="s">
        <v>129</v>
      </c>
      <c r="L551" s="128"/>
      <c r="M551" s="161"/>
      <c r="N551" s="162" t="s">
        <v>43</v>
      </c>
      <c r="O551" s="83"/>
      <c r="P551" s="83"/>
      <c r="Q551" s="163">
        <v>0</v>
      </c>
      <c r="R551" s="163">
        <f>$Q$551*$H$551</f>
        <v>0</v>
      </c>
      <c r="S551" s="163">
        <v>0</v>
      </c>
      <c r="T551" s="164">
        <f>$S$551*$H$551</f>
        <v>0</v>
      </c>
      <c r="AR551" s="86" t="s">
        <v>226</v>
      </c>
      <c r="AT551" s="86" t="s">
        <v>125</v>
      </c>
      <c r="AU551" s="86" t="s">
        <v>80</v>
      </c>
      <c r="AY551" s="6" t="s">
        <v>123</v>
      </c>
      <c r="BE551" s="165">
        <f>IF($N$551="základní",$J$551,0)</f>
        <v>0</v>
      </c>
      <c r="BF551" s="165">
        <f>IF($N$551="snížená",$J$551,0)</f>
        <v>0</v>
      </c>
      <c r="BG551" s="165">
        <f>IF($N$551="zákl. přenesená",$J$551,0)</f>
        <v>0</v>
      </c>
      <c r="BH551" s="165">
        <f>IF($N$551="sníž. přenesená",$J$551,0)</f>
        <v>0</v>
      </c>
      <c r="BI551" s="165">
        <f>IF($N$551="nulová",$J$551,0)</f>
        <v>0</v>
      </c>
      <c r="BJ551" s="86" t="s">
        <v>20</v>
      </c>
      <c r="BK551" s="165">
        <f>ROUND($I$551*$H$551,2)</f>
        <v>0</v>
      </c>
      <c r="BL551" s="86" t="s">
        <v>226</v>
      </c>
      <c r="BM551" s="86" t="s">
        <v>765</v>
      </c>
    </row>
    <row r="552" spans="2:47" s="6" customFormat="1" ht="24.75" customHeight="1">
      <c r="B552" s="82"/>
      <c r="C552" s="83"/>
      <c r="D552" s="166" t="s">
        <v>132</v>
      </c>
      <c r="E552" s="83"/>
      <c r="F552" s="167" t="s">
        <v>766</v>
      </c>
      <c r="G552" s="83"/>
      <c r="H552" s="83"/>
      <c r="J552" s="83"/>
      <c r="K552" s="83"/>
      <c r="L552" s="128"/>
      <c r="M552" s="168"/>
      <c r="N552" s="83"/>
      <c r="O552" s="83"/>
      <c r="P552" s="83"/>
      <c r="Q552" s="83"/>
      <c r="R552" s="83"/>
      <c r="S552" s="83"/>
      <c r="T552" s="169"/>
      <c r="AT552" s="6" t="s">
        <v>132</v>
      </c>
      <c r="AU552" s="6" t="s">
        <v>80</v>
      </c>
    </row>
    <row r="553" spans="2:47" s="6" customFormat="1" ht="28.5" customHeight="1">
      <c r="B553" s="82"/>
      <c r="C553" s="83"/>
      <c r="D553" s="170" t="s">
        <v>134</v>
      </c>
      <c r="E553" s="83"/>
      <c r="F553" s="171" t="s">
        <v>135</v>
      </c>
      <c r="G553" s="83"/>
      <c r="H553" s="83"/>
      <c r="J553" s="83"/>
      <c r="K553" s="83"/>
      <c r="L553" s="128"/>
      <c r="M553" s="168"/>
      <c r="N553" s="83"/>
      <c r="O553" s="83"/>
      <c r="P553" s="83"/>
      <c r="Q553" s="83"/>
      <c r="R553" s="83"/>
      <c r="S553" s="83"/>
      <c r="T553" s="169"/>
      <c r="AT553" s="6" t="s">
        <v>134</v>
      </c>
      <c r="AU553" s="6" t="s">
        <v>80</v>
      </c>
    </row>
    <row r="554" spans="2:63" s="141" customFormat="1" ht="30" customHeight="1">
      <c r="B554" s="142"/>
      <c r="C554" s="143"/>
      <c r="D554" s="143" t="s">
        <v>71</v>
      </c>
      <c r="E554" s="152" t="s">
        <v>767</v>
      </c>
      <c r="F554" s="152" t="s">
        <v>768</v>
      </c>
      <c r="G554" s="143"/>
      <c r="H554" s="143"/>
      <c r="J554" s="153">
        <f>$BK$554</f>
        <v>0</v>
      </c>
      <c r="K554" s="143"/>
      <c r="L554" s="146"/>
      <c r="M554" s="147"/>
      <c r="N554" s="143"/>
      <c r="O554" s="143"/>
      <c r="P554" s="148">
        <f>SUM($P$555:$P$584)</f>
        <v>0</v>
      </c>
      <c r="Q554" s="143"/>
      <c r="R554" s="148">
        <f>SUM($R$555:$R$584)</f>
        <v>0.125323</v>
      </c>
      <c r="S554" s="143"/>
      <c r="T554" s="149">
        <f>SUM($T$555:$T$584)</f>
        <v>0.0528</v>
      </c>
      <c r="AR554" s="150" t="s">
        <v>80</v>
      </c>
      <c r="AT554" s="150" t="s">
        <v>71</v>
      </c>
      <c r="AU554" s="150" t="s">
        <v>20</v>
      </c>
      <c r="AY554" s="150" t="s">
        <v>123</v>
      </c>
      <c r="BK554" s="151">
        <f>SUM($BK$555:$BK$584)</f>
        <v>0</v>
      </c>
    </row>
    <row r="555" spans="2:65" s="6" customFormat="1" ht="13.5" customHeight="1">
      <c r="B555" s="82"/>
      <c r="C555" s="154" t="s">
        <v>769</v>
      </c>
      <c r="D555" s="154" t="s">
        <v>125</v>
      </c>
      <c r="E555" s="155" t="s">
        <v>770</v>
      </c>
      <c r="F555" s="156" t="s">
        <v>771</v>
      </c>
      <c r="G555" s="157" t="s">
        <v>223</v>
      </c>
      <c r="H555" s="158">
        <v>5.5</v>
      </c>
      <c r="I555" s="159"/>
      <c r="J555" s="160">
        <f>ROUND($I$555*$H$555,2)</f>
        <v>0</v>
      </c>
      <c r="K555" s="156" t="s">
        <v>129</v>
      </c>
      <c r="L555" s="128"/>
      <c r="M555" s="161"/>
      <c r="N555" s="162" t="s">
        <v>43</v>
      </c>
      <c r="O555" s="83"/>
      <c r="P555" s="83"/>
      <c r="Q555" s="163">
        <v>0</v>
      </c>
      <c r="R555" s="163">
        <f>$Q$555*$H$555</f>
        <v>0</v>
      </c>
      <c r="S555" s="163">
        <v>0.001</v>
      </c>
      <c r="T555" s="164">
        <f>$S$555*$H$555</f>
        <v>0.0055</v>
      </c>
      <c r="AR555" s="86" t="s">
        <v>226</v>
      </c>
      <c r="AT555" s="86" t="s">
        <v>125</v>
      </c>
      <c r="AU555" s="86" t="s">
        <v>80</v>
      </c>
      <c r="AY555" s="6" t="s">
        <v>123</v>
      </c>
      <c r="BE555" s="165">
        <f>IF($N$555="základní",$J$555,0)</f>
        <v>0</v>
      </c>
      <c r="BF555" s="165">
        <f>IF($N$555="snížená",$J$555,0)</f>
        <v>0</v>
      </c>
      <c r="BG555" s="165">
        <f>IF($N$555="zákl. přenesená",$J$555,0)</f>
        <v>0</v>
      </c>
      <c r="BH555" s="165">
        <f>IF($N$555="sníž. přenesená",$J$555,0)</f>
        <v>0</v>
      </c>
      <c r="BI555" s="165">
        <f>IF($N$555="nulová",$J$555,0)</f>
        <v>0</v>
      </c>
      <c r="BJ555" s="86" t="s">
        <v>20</v>
      </c>
      <c r="BK555" s="165">
        <f>ROUND($I$555*$H$555,2)</f>
        <v>0</v>
      </c>
      <c r="BL555" s="86" t="s">
        <v>226</v>
      </c>
      <c r="BM555" s="86" t="s">
        <v>772</v>
      </c>
    </row>
    <row r="556" spans="2:47" s="6" customFormat="1" ht="14.25" customHeight="1">
      <c r="B556" s="82"/>
      <c r="C556" s="83"/>
      <c r="D556" s="166" t="s">
        <v>132</v>
      </c>
      <c r="E556" s="83"/>
      <c r="F556" s="167" t="s">
        <v>773</v>
      </c>
      <c r="G556" s="83"/>
      <c r="H556" s="83"/>
      <c r="J556" s="83"/>
      <c r="K556" s="83"/>
      <c r="L556" s="128"/>
      <c r="M556" s="168"/>
      <c r="N556" s="83"/>
      <c r="O556" s="83"/>
      <c r="P556" s="83"/>
      <c r="Q556" s="83"/>
      <c r="R556" s="83"/>
      <c r="S556" s="83"/>
      <c r="T556" s="169"/>
      <c r="AT556" s="6" t="s">
        <v>132</v>
      </c>
      <c r="AU556" s="6" t="s">
        <v>80</v>
      </c>
    </row>
    <row r="557" spans="2:51" s="6" customFormat="1" ht="13.5" customHeight="1">
      <c r="B557" s="172"/>
      <c r="C557" s="173"/>
      <c r="D557" s="170" t="s">
        <v>136</v>
      </c>
      <c r="E557" s="173"/>
      <c r="F557" s="174" t="s">
        <v>774</v>
      </c>
      <c r="G557" s="173"/>
      <c r="H557" s="175">
        <v>5.5</v>
      </c>
      <c r="J557" s="173"/>
      <c r="K557" s="173"/>
      <c r="L557" s="176"/>
      <c r="M557" s="177"/>
      <c r="N557" s="173"/>
      <c r="O557" s="173"/>
      <c r="P557" s="173"/>
      <c r="Q557" s="173"/>
      <c r="R557" s="173"/>
      <c r="S557" s="173"/>
      <c r="T557" s="178"/>
      <c r="AT557" s="179" t="s">
        <v>136</v>
      </c>
      <c r="AU557" s="179" t="s">
        <v>80</v>
      </c>
      <c r="AV557" s="179" t="s">
        <v>80</v>
      </c>
      <c r="AW557" s="179" t="s">
        <v>89</v>
      </c>
      <c r="AX557" s="179" t="s">
        <v>20</v>
      </c>
      <c r="AY557" s="179" t="s">
        <v>123</v>
      </c>
    </row>
    <row r="558" spans="2:65" s="6" customFormat="1" ht="13.5" customHeight="1">
      <c r="B558" s="82"/>
      <c r="C558" s="154" t="s">
        <v>775</v>
      </c>
      <c r="D558" s="154" t="s">
        <v>125</v>
      </c>
      <c r="E558" s="155" t="s">
        <v>776</v>
      </c>
      <c r="F558" s="156" t="s">
        <v>777</v>
      </c>
      <c r="G558" s="157" t="s">
        <v>223</v>
      </c>
      <c r="H558" s="158">
        <v>5.5</v>
      </c>
      <c r="I558" s="159"/>
      <c r="J558" s="160">
        <f>ROUND($I$558*$H$558,2)</f>
        <v>0</v>
      </c>
      <c r="K558" s="156" t="s">
        <v>129</v>
      </c>
      <c r="L558" s="128"/>
      <c r="M558" s="161"/>
      <c r="N558" s="162" t="s">
        <v>43</v>
      </c>
      <c r="O558" s="83"/>
      <c r="P558" s="83"/>
      <c r="Q558" s="163">
        <v>5E-05</v>
      </c>
      <c r="R558" s="163">
        <f>$Q$558*$H$558</f>
        <v>0.000275</v>
      </c>
      <c r="S558" s="163">
        <v>0</v>
      </c>
      <c r="T558" s="164">
        <f>$S$558*$H$558</f>
        <v>0</v>
      </c>
      <c r="AR558" s="86" t="s">
        <v>226</v>
      </c>
      <c r="AT558" s="86" t="s">
        <v>125</v>
      </c>
      <c r="AU558" s="86" t="s">
        <v>80</v>
      </c>
      <c r="AY558" s="6" t="s">
        <v>123</v>
      </c>
      <c r="BE558" s="165">
        <f>IF($N$558="základní",$J$558,0)</f>
        <v>0</v>
      </c>
      <c r="BF558" s="165">
        <f>IF($N$558="snížená",$J$558,0)</f>
        <v>0</v>
      </c>
      <c r="BG558" s="165">
        <f>IF($N$558="zákl. přenesená",$J$558,0)</f>
        <v>0</v>
      </c>
      <c r="BH558" s="165">
        <f>IF($N$558="sníž. přenesená",$J$558,0)</f>
        <v>0</v>
      </c>
      <c r="BI558" s="165">
        <f>IF($N$558="nulová",$J$558,0)</f>
        <v>0</v>
      </c>
      <c r="BJ558" s="86" t="s">
        <v>20</v>
      </c>
      <c r="BK558" s="165">
        <f>ROUND($I$558*$H$558,2)</f>
        <v>0</v>
      </c>
      <c r="BL558" s="86" t="s">
        <v>226</v>
      </c>
      <c r="BM558" s="86" t="s">
        <v>778</v>
      </c>
    </row>
    <row r="559" spans="2:47" s="6" customFormat="1" ht="14.25" customHeight="1">
      <c r="B559" s="82"/>
      <c r="C559" s="83"/>
      <c r="D559" s="166" t="s">
        <v>132</v>
      </c>
      <c r="E559" s="83"/>
      <c r="F559" s="167" t="s">
        <v>779</v>
      </c>
      <c r="G559" s="83"/>
      <c r="H559" s="83"/>
      <c r="J559" s="83"/>
      <c r="K559" s="83"/>
      <c r="L559" s="128"/>
      <c r="M559" s="168"/>
      <c r="N559" s="83"/>
      <c r="O559" s="83"/>
      <c r="P559" s="83"/>
      <c r="Q559" s="83"/>
      <c r="R559" s="83"/>
      <c r="S559" s="83"/>
      <c r="T559" s="169"/>
      <c r="AT559" s="6" t="s">
        <v>132</v>
      </c>
      <c r="AU559" s="6" t="s">
        <v>80</v>
      </c>
    </row>
    <row r="560" spans="2:65" s="6" customFormat="1" ht="13.5" customHeight="1">
      <c r="B560" s="82"/>
      <c r="C560" s="154" t="s">
        <v>780</v>
      </c>
      <c r="D560" s="154" t="s">
        <v>125</v>
      </c>
      <c r="E560" s="155" t="s">
        <v>781</v>
      </c>
      <c r="F560" s="156" t="s">
        <v>782</v>
      </c>
      <c r="G560" s="157" t="s">
        <v>223</v>
      </c>
      <c r="H560" s="158">
        <v>5.5</v>
      </c>
      <c r="I560" s="159"/>
      <c r="J560" s="160">
        <f>ROUND($I$560*$H$560,2)</f>
        <v>0</v>
      </c>
      <c r="K560" s="156"/>
      <c r="L560" s="128"/>
      <c r="M560" s="161"/>
      <c r="N560" s="162" t="s">
        <v>43</v>
      </c>
      <c r="O560" s="83"/>
      <c r="P560" s="83"/>
      <c r="Q560" s="163">
        <v>5E-05</v>
      </c>
      <c r="R560" s="163">
        <f>$Q$560*$H$560</f>
        <v>0.000275</v>
      </c>
      <c r="S560" s="163">
        <v>0.001</v>
      </c>
      <c r="T560" s="164">
        <f>$S$560*$H$560</f>
        <v>0.0055</v>
      </c>
      <c r="AR560" s="86" t="s">
        <v>226</v>
      </c>
      <c r="AT560" s="86" t="s">
        <v>125</v>
      </c>
      <c r="AU560" s="86" t="s">
        <v>80</v>
      </c>
      <c r="AY560" s="6" t="s">
        <v>123</v>
      </c>
      <c r="BE560" s="165">
        <f>IF($N$560="základní",$J$560,0)</f>
        <v>0</v>
      </c>
      <c r="BF560" s="165">
        <f>IF($N$560="snížená",$J$560,0)</f>
        <v>0</v>
      </c>
      <c r="BG560" s="165">
        <f>IF($N$560="zákl. přenesená",$J$560,0)</f>
        <v>0</v>
      </c>
      <c r="BH560" s="165">
        <f>IF($N$560="sníž. přenesená",$J$560,0)</f>
        <v>0</v>
      </c>
      <c r="BI560" s="165">
        <f>IF($N$560="nulová",$J$560,0)</f>
        <v>0</v>
      </c>
      <c r="BJ560" s="86" t="s">
        <v>20</v>
      </c>
      <c r="BK560" s="165">
        <f>ROUND($I$560*$H$560,2)</f>
        <v>0</v>
      </c>
      <c r="BL560" s="86" t="s">
        <v>226</v>
      </c>
      <c r="BM560" s="86" t="s">
        <v>783</v>
      </c>
    </row>
    <row r="561" spans="2:47" s="6" customFormat="1" ht="14.25" customHeight="1">
      <c r="B561" s="82"/>
      <c r="C561" s="83"/>
      <c r="D561" s="166" t="s">
        <v>132</v>
      </c>
      <c r="E561" s="83"/>
      <c r="F561" s="167" t="s">
        <v>784</v>
      </c>
      <c r="G561" s="83"/>
      <c r="H561" s="83"/>
      <c r="J561" s="83"/>
      <c r="K561" s="83"/>
      <c r="L561" s="128"/>
      <c r="M561" s="168"/>
      <c r="N561" s="83"/>
      <c r="O561" s="83"/>
      <c r="P561" s="83"/>
      <c r="Q561" s="83"/>
      <c r="R561" s="83"/>
      <c r="S561" s="83"/>
      <c r="T561" s="169"/>
      <c r="AT561" s="6" t="s">
        <v>132</v>
      </c>
      <c r="AU561" s="6" t="s">
        <v>80</v>
      </c>
    </row>
    <row r="562" spans="2:47" s="6" customFormat="1" ht="28.5" customHeight="1">
      <c r="B562" s="82"/>
      <c r="C562" s="83"/>
      <c r="D562" s="170" t="s">
        <v>134</v>
      </c>
      <c r="E562" s="83"/>
      <c r="F562" s="171" t="s">
        <v>135</v>
      </c>
      <c r="G562" s="83"/>
      <c r="H562" s="83"/>
      <c r="J562" s="83"/>
      <c r="K562" s="83"/>
      <c r="L562" s="128"/>
      <c r="M562" s="168"/>
      <c r="N562" s="83"/>
      <c r="O562" s="83"/>
      <c r="P562" s="83"/>
      <c r="Q562" s="83"/>
      <c r="R562" s="83"/>
      <c r="S562" s="83"/>
      <c r="T562" s="169"/>
      <c r="AT562" s="6" t="s">
        <v>134</v>
      </c>
      <c r="AU562" s="6" t="s">
        <v>80</v>
      </c>
    </row>
    <row r="563" spans="2:65" s="6" customFormat="1" ht="13.5" customHeight="1">
      <c r="B563" s="82"/>
      <c r="C563" s="154" t="s">
        <v>785</v>
      </c>
      <c r="D563" s="154" t="s">
        <v>125</v>
      </c>
      <c r="E563" s="155" t="s">
        <v>786</v>
      </c>
      <c r="F563" s="156" t="s">
        <v>787</v>
      </c>
      <c r="G563" s="157" t="s">
        <v>223</v>
      </c>
      <c r="H563" s="158">
        <v>41.8</v>
      </c>
      <c r="I563" s="159"/>
      <c r="J563" s="160">
        <f>ROUND($I$563*$H$563,2)</f>
        <v>0</v>
      </c>
      <c r="K563" s="156" t="s">
        <v>129</v>
      </c>
      <c r="L563" s="128"/>
      <c r="M563" s="161"/>
      <c r="N563" s="162" t="s">
        <v>43</v>
      </c>
      <c r="O563" s="83"/>
      <c r="P563" s="83"/>
      <c r="Q563" s="163">
        <v>0</v>
      </c>
      <c r="R563" s="163">
        <f>$Q$563*$H$563</f>
        <v>0</v>
      </c>
      <c r="S563" s="163">
        <v>0</v>
      </c>
      <c r="T563" s="164">
        <f>$S$563*$H$563</f>
        <v>0</v>
      </c>
      <c r="AR563" s="86" t="s">
        <v>226</v>
      </c>
      <c r="AT563" s="86" t="s">
        <v>125</v>
      </c>
      <c r="AU563" s="86" t="s">
        <v>80</v>
      </c>
      <c r="AY563" s="6" t="s">
        <v>123</v>
      </c>
      <c r="BE563" s="165">
        <f>IF($N$563="základní",$J$563,0)</f>
        <v>0</v>
      </c>
      <c r="BF563" s="165">
        <f>IF($N$563="snížená",$J$563,0)</f>
        <v>0</v>
      </c>
      <c r="BG563" s="165">
        <f>IF($N$563="zákl. přenesená",$J$563,0)</f>
        <v>0</v>
      </c>
      <c r="BH563" s="165">
        <f>IF($N$563="sníž. přenesená",$J$563,0)</f>
        <v>0</v>
      </c>
      <c r="BI563" s="165">
        <f>IF($N$563="nulová",$J$563,0)</f>
        <v>0</v>
      </c>
      <c r="BJ563" s="86" t="s">
        <v>20</v>
      </c>
      <c r="BK563" s="165">
        <f>ROUND($I$563*$H$563,2)</f>
        <v>0</v>
      </c>
      <c r="BL563" s="86" t="s">
        <v>226</v>
      </c>
      <c r="BM563" s="86" t="s">
        <v>788</v>
      </c>
    </row>
    <row r="564" spans="2:47" s="6" customFormat="1" ht="14.25" customHeight="1">
      <c r="B564" s="82"/>
      <c r="C564" s="83"/>
      <c r="D564" s="166" t="s">
        <v>132</v>
      </c>
      <c r="E564" s="83"/>
      <c r="F564" s="167" t="s">
        <v>789</v>
      </c>
      <c r="G564" s="83"/>
      <c r="H564" s="83"/>
      <c r="J564" s="83"/>
      <c r="K564" s="83"/>
      <c r="L564" s="128"/>
      <c r="M564" s="168"/>
      <c r="N564" s="83"/>
      <c r="O564" s="83"/>
      <c r="P564" s="83"/>
      <c r="Q564" s="83"/>
      <c r="R564" s="83"/>
      <c r="S564" s="83"/>
      <c r="T564" s="169"/>
      <c r="AT564" s="6" t="s">
        <v>132</v>
      </c>
      <c r="AU564" s="6" t="s">
        <v>80</v>
      </c>
    </row>
    <row r="565" spans="2:47" s="6" customFormat="1" ht="28.5" customHeight="1">
      <c r="B565" s="82"/>
      <c r="C565" s="83"/>
      <c r="D565" s="170" t="s">
        <v>134</v>
      </c>
      <c r="E565" s="83"/>
      <c r="F565" s="171" t="s">
        <v>135</v>
      </c>
      <c r="G565" s="83"/>
      <c r="H565" s="83"/>
      <c r="J565" s="83"/>
      <c r="K565" s="83"/>
      <c r="L565" s="128"/>
      <c r="M565" s="168"/>
      <c r="N565" s="83"/>
      <c r="O565" s="83"/>
      <c r="P565" s="83"/>
      <c r="Q565" s="83"/>
      <c r="R565" s="83"/>
      <c r="S565" s="83"/>
      <c r="T565" s="169"/>
      <c r="AT565" s="6" t="s">
        <v>134</v>
      </c>
      <c r="AU565" s="6" t="s">
        <v>80</v>
      </c>
    </row>
    <row r="566" spans="2:51" s="6" customFormat="1" ht="13.5" customHeight="1">
      <c r="B566" s="172"/>
      <c r="C566" s="173"/>
      <c r="D566" s="170" t="s">
        <v>136</v>
      </c>
      <c r="E566" s="173"/>
      <c r="F566" s="174" t="s">
        <v>790</v>
      </c>
      <c r="G566" s="173"/>
      <c r="H566" s="175">
        <v>41.8</v>
      </c>
      <c r="J566" s="173"/>
      <c r="K566" s="173"/>
      <c r="L566" s="176"/>
      <c r="M566" s="177"/>
      <c r="N566" s="173"/>
      <c r="O566" s="173"/>
      <c r="P566" s="173"/>
      <c r="Q566" s="173"/>
      <c r="R566" s="173"/>
      <c r="S566" s="173"/>
      <c r="T566" s="178"/>
      <c r="AT566" s="179" t="s">
        <v>136</v>
      </c>
      <c r="AU566" s="179" t="s">
        <v>80</v>
      </c>
      <c r="AV566" s="179" t="s">
        <v>80</v>
      </c>
      <c r="AW566" s="179" t="s">
        <v>89</v>
      </c>
      <c r="AX566" s="179" t="s">
        <v>20</v>
      </c>
      <c r="AY566" s="179" t="s">
        <v>123</v>
      </c>
    </row>
    <row r="567" spans="2:65" s="6" customFormat="1" ht="13.5" customHeight="1">
      <c r="B567" s="82"/>
      <c r="C567" s="154" t="s">
        <v>791</v>
      </c>
      <c r="D567" s="154" t="s">
        <v>125</v>
      </c>
      <c r="E567" s="155" t="s">
        <v>792</v>
      </c>
      <c r="F567" s="156" t="s">
        <v>793</v>
      </c>
      <c r="G567" s="157" t="s">
        <v>223</v>
      </c>
      <c r="H567" s="158">
        <v>41.8</v>
      </c>
      <c r="I567" s="159"/>
      <c r="J567" s="160">
        <f>ROUND($I$567*$H$567,2)</f>
        <v>0</v>
      </c>
      <c r="K567" s="156" t="s">
        <v>129</v>
      </c>
      <c r="L567" s="128"/>
      <c r="M567" s="161"/>
      <c r="N567" s="162" t="s">
        <v>43</v>
      </c>
      <c r="O567" s="83"/>
      <c r="P567" s="83"/>
      <c r="Q567" s="163">
        <v>6E-05</v>
      </c>
      <c r="R567" s="163">
        <f>$Q$567*$H$567</f>
        <v>0.002508</v>
      </c>
      <c r="S567" s="163">
        <v>0</v>
      </c>
      <c r="T567" s="164">
        <f>$S$567*$H$567</f>
        <v>0</v>
      </c>
      <c r="AR567" s="86" t="s">
        <v>226</v>
      </c>
      <c r="AT567" s="86" t="s">
        <v>125</v>
      </c>
      <c r="AU567" s="86" t="s">
        <v>80</v>
      </c>
      <c r="AY567" s="6" t="s">
        <v>123</v>
      </c>
      <c r="BE567" s="165">
        <f>IF($N$567="základní",$J$567,0)</f>
        <v>0</v>
      </c>
      <c r="BF567" s="165">
        <f>IF($N$567="snížená",$J$567,0)</f>
        <v>0</v>
      </c>
      <c r="BG567" s="165">
        <f>IF($N$567="zákl. přenesená",$J$567,0)</f>
        <v>0</v>
      </c>
      <c r="BH567" s="165">
        <f>IF($N$567="sníž. přenesená",$J$567,0)</f>
        <v>0</v>
      </c>
      <c r="BI567" s="165">
        <f>IF($N$567="nulová",$J$567,0)</f>
        <v>0</v>
      </c>
      <c r="BJ567" s="86" t="s">
        <v>20</v>
      </c>
      <c r="BK567" s="165">
        <f>ROUND($I$567*$H$567,2)</f>
        <v>0</v>
      </c>
      <c r="BL567" s="86" t="s">
        <v>226</v>
      </c>
      <c r="BM567" s="86" t="s">
        <v>794</v>
      </c>
    </row>
    <row r="568" spans="2:47" s="6" customFormat="1" ht="14.25" customHeight="1">
      <c r="B568" s="82"/>
      <c r="C568" s="83"/>
      <c r="D568" s="166" t="s">
        <v>132</v>
      </c>
      <c r="E568" s="83"/>
      <c r="F568" s="167" t="s">
        <v>795</v>
      </c>
      <c r="G568" s="83"/>
      <c r="H568" s="83"/>
      <c r="J568" s="83"/>
      <c r="K568" s="83"/>
      <c r="L568" s="128"/>
      <c r="M568" s="168"/>
      <c r="N568" s="83"/>
      <c r="O568" s="83"/>
      <c r="P568" s="83"/>
      <c r="Q568" s="83"/>
      <c r="R568" s="83"/>
      <c r="S568" s="83"/>
      <c r="T568" s="169"/>
      <c r="AT568" s="6" t="s">
        <v>132</v>
      </c>
      <c r="AU568" s="6" t="s">
        <v>80</v>
      </c>
    </row>
    <row r="569" spans="2:47" s="6" customFormat="1" ht="28.5" customHeight="1">
      <c r="B569" s="82"/>
      <c r="C569" s="83"/>
      <c r="D569" s="170" t="s">
        <v>134</v>
      </c>
      <c r="E569" s="83"/>
      <c r="F569" s="171" t="s">
        <v>135</v>
      </c>
      <c r="G569" s="83"/>
      <c r="H569" s="83"/>
      <c r="J569" s="83"/>
      <c r="K569" s="83"/>
      <c r="L569" s="128"/>
      <c r="M569" s="168"/>
      <c r="N569" s="83"/>
      <c r="O569" s="83"/>
      <c r="P569" s="83"/>
      <c r="Q569" s="83"/>
      <c r="R569" s="83"/>
      <c r="S569" s="83"/>
      <c r="T569" s="169"/>
      <c r="AT569" s="6" t="s">
        <v>134</v>
      </c>
      <c r="AU569" s="6" t="s">
        <v>80</v>
      </c>
    </row>
    <row r="570" spans="2:51" s="6" customFormat="1" ht="13.5" customHeight="1">
      <c r="B570" s="172"/>
      <c r="C570" s="173"/>
      <c r="D570" s="170" t="s">
        <v>136</v>
      </c>
      <c r="E570" s="173"/>
      <c r="F570" s="174" t="s">
        <v>790</v>
      </c>
      <c r="G570" s="173"/>
      <c r="H570" s="175">
        <v>41.8</v>
      </c>
      <c r="J570" s="173"/>
      <c r="K570" s="173"/>
      <c r="L570" s="176"/>
      <c r="M570" s="177"/>
      <c r="N570" s="173"/>
      <c r="O570" s="173"/>
      <c r="P570" s="173"/>
      <c r="Q570" s="173"/>
      <c r="R570" s="173"/>
      <c r="S570" s="173"/>
      <c r="T570" s="178"/>
      <c r="AT570" s="179" t="s">
        <v>136</v>
      </c>
      <c r="AU570" s="179" t="s">
        <v>80</v>
      </c>
      <c r="AV570" s="179" t="s">
        <v>80</v>
      </c>
      <c r="AW570" s="179" t="s">
        <v>89</v>
      </c>
      <c r="AX570" s="179" t="s">
        <v>20</v>
      </c>
      <c r="AY570" s="179" t="s">
        <v>123</v>
      </c>
    </row>
    <row r="571" spans="2:65" s="6" customFormat="1" ht="13.5" customHeight="1">
      <c r="B571" s="82"/>
      <c r="C571" s="154" t="s">
        <v>796</v>
      </c>
      <c r="D571" s="154" t="s">
        <v>125</v>
      </c>
      <c r="E571" s="155" t="s">
        <v>797</v>
      </c>
      <c r="F571" s="156" t="s">
        <v>784</v>
      </c>
      <c r="G571" s="157" t="s">
        <v>223</v>
      </c>
      <c r="H571" s="158">
        <v>41.8</v>
      </c>
      <c r="I571" s="159"/>
      <c r="J571" s="160">
        <f>ROUND($I$571*$H$571,2)</f>
        <v>0</v>
      </c>
      <c r="K571" s="156"/>
      <c r="L571" s="128"/>
      <c r="M571" s="161"/>
      <c r="N571" s="162" t="s">
        <v>43</v>
      </c>
      <c r="O571" s="83"/>
      <c r="P571" s="83"/>
      <c r="Q571" s="163">
        <v>5E-05</v>
      </c>
      <c r="R571" s="163">
        <f>$Q$571*$H$571</f>
        <v>0.00209</v>
      </c>
      <c r="S571" s="163">
        <v>0.001</v>
      </c>
      <c r="T571" s="164">
        <f>$S$571*$H$571</f>
        <v>0.0418</v>
      </c>
      <c r="AR571" s="86" t="s">
        <v>226</v>
      </c>
      <c r="AT571" s="86" t="s">
        <v>125</v>
      </c>
      <c r="AU571" s="86" t="s">
        <v>80</v>
      </c>
      <c r="AY571" s="6" t="s">
        <v>123</v>
      </c>
      <c r="BE571" s="165">
        <f>IF($N$571="základní",$J$571,0)</f>
        <v>0</v>
      </c>
      <c r="BF571" s="165">
        <f>IF($N$571="snížená",$J$571,0)</f>
        <v>0</v>
      </c>
      <c r="BG571" s="165">
        <f>IF($N$571="zákl. přenesená",$J$571,0)</f>
        <v>0</v>
      </c>
      <c r="BH571" s="165">
        <f>IF($N$571="sníž. přenesená",$J$571,0)</f>
        <v>0</v>
      </c>
      <c r="BI571" s="165">
        <f>IF($N$571="nulová",$J$571,0)</f>
        <v>0</v>
      </c>
      <c r="BJ571" s="86" t="s">
        <v>20</v>
      </c>
      <c r="BK571" s="165">
        <f>ROUND($I$571*$H$571,2)</f>
        <v>0</v>
      </c>
      <c r="BL571" s="86" t="s">
        <v>226</v>
      </c>
      <c r="BM571" s="86" t="s">
        <v>798</v>
      </c>
    </row>
    <row r="572" spans="2:47" s="6" customFormat="1" ht="14.25" customHeight="1">
      <c r="B572" s="82"/>
      <c r="C572" s="83"/>
      <c r="D572" s="166" t="s">
        <v>132</v>
      </c>
      <c r="E572" s="83"/>
      <c r="F572" s="167" t="s">
        <v>784</v>
      </c>
      <c r="G572" s="83"/>
      <c r="H572" s="83"/>
      <c r="J572" s="83"/>
      <c r="K572" s="83"/>
      <c r="L572" s="128"/>
      <c r="M572" s="168"/>
      <c r="N572" s="83"/>
      <c r="O572" s="83"/>
      <c r="P572" s="83"/>
      <c r="Q572" s="83"/>
      <c r="R572" s="83"/>
      <c r="S572" s="83"/>
      <c r="T572" s="169"/>
      <c r="AT572" s="6" t="s">
        <v>132</v>
      </c>
      <c r="AU572" s="6" t="s">
        <v>80</v>
      </c>
    </row>
    <row r="573" spans="2:47" s="6" customFormat="1" ht="28.5" customHeight="1">
      <c r="B573" s="82"/>
      <c r="C573" s="83"/>
      <c r="D573" s="170" t="s">
        <v>134</v>
      </c>
      <c r="E573" s="83"/>
      <c r="F573" s="171" t="s">
        <v>135</v>
      </c>
      <c r="G573" s="83"/>
      <c r="H573" s="83"/>
      <c r="J573" s="83"/>
      <c r="K573" s="83"/>
      <c r="L573" s="128"/>
      <c r="M573" s="168"/>
      <c r="N573" s="83"/>
      <c r="O573" s="83"/>
      <c r="P573" s="83"/>
      <c r="Q573" s="83"/>
      <c r="R573" s="83"/>
      <c r="S573" s="83"/>
      <c r="T573" s="169"/>
      <c r="AT573" s="6" t="s">
        <v>134</v>
      </c>
      <c r="AU573" s="6" t="s">
        <v>80</v>
      </c>
    </row>
    <row r="574" spans="2:51" s="6" customFormat="1" ht="13.5" customHeight="1">
      <c r="B574" s="172"/>
      <c r="C574" s="173"/>
      <c r="D574" s="170" t="s">
        <v>136</v>
      </c>
      <c r="E574" s="173"/>
      <c r="F574" s="174" t="s">
        <v>790</v>
      </c>
      <c r="G574" s="173"/>
      <c r="H574" s="175">
        <v>41.8</v>
      </c>
      <c r="J574" s="173"/>
      <c r="K574" s="173"/>
      <c r="L574" s="176"/>
      <c r="M574" s="177"/>
      <c r="N574" s="173"/>
      <c r="O574" s="173"/>
      <c r="P574" s="173"/>
      <c r="Q574" s="173"/>
      <c r="R574" s="173"/>
      <c r="S574" s="173"/>
      <c r="T574" s="178"/>
      <c r="AT574" s="179" t="s">
        <v>136</v>
      </c>
      <c r="AU574" s="179" t="s">
        <v>80</v>
      </c>
      <c r="AV574" s="179" t="s">
        <v>80</v>
      </c>
      <c r="AW574" s="179" t="s">
        <v>89</v>
      </c>
      <c r="AX574" s="179" t="s">
        <v>20</v>
      </c>
      <c r="AY574" s="179" t="s">
        <v>123</v>
      </c>
    </row>
    <row r="575" spans="2:65" s="6" customFormat="1" ht="13.5" customHeight="1">
      <c r="B575" s="82"/>
      <c r="C575" s="154" t="s">
        <v>799</v>
      </c>
      <c r="D575" s="154" t="s">
        <v>125</v>
      </c>
      <c r="E575" s="155" t="s">
        <v>800</v>
      </c>
      <c r="F575" s="156" t="s">
        <v>801</v>
      </c>
      <c r="G575" s="157" t="s">
        <v>160</v>
      </c>
      <c r="H575" s="158">
        <v>48.07</v>
      </c>
      <c r="I575" s="159"/>
      <c r="J575" s="160">
        <f>ROUND($I$575*$H$575,2)</f>
        <v>0</v>
      </c>
      <c r="K575" s="156" t="s">
        <v>129</v>
      </c>
      <c r="L575" s="128"/>
      <c r="M575" s="161"/>
      <c r="N575" s="162" t="s">
        <v>43</v>
      </c>
      <c r="O575" s="83"/>
      <c r="P575" s="83"/>
      <c r="Q575" s="163">
        <v>5E-05</v>
      </c>
      <c r="R575" s="163">
        <f>$Q$575*$H$575</f>
        <v>0.0024035000000000003</v>
      </c>
      <c r="S575" s="163">
        <v>0</v>
      </c>
      <c r="T575" s="164">
        <f>$S$575*$H$575</f>
        <v>0</v>
      </c>
      <c r="AR575" s="86" t="s">
        <v>226</v>
      </c>
      <c r="AT575" s="86" t="s">
        <v>125</v>
      </c>
      <c r="AU575" s="86" t="s">
        <v>80</v>
      </c>
      <c r="AY575" s="6" t="s">
        <v>123</v>
      </c>
      <c r="BE575" s="165">
        <f>IF($N$575="základní",$J$575,0)</f>
        <v>0</v>
      </c>
      <c r="BF575" s="165">
        <f>IF($N$575="snížená",$J$575,0)</f>
        <v>0</v>
      </c>
      <c r="BG575" s="165">
        <f>IF($N$575="zákl. přenesená",$J$575,0)</f>
        <v>0</v>
      </c>
      <c r="BH575" s="165">
        <f>IF($N$575="sníž. přenesená",$J$575,0)</f>
        <v>0</v>
      </c>
      <c r="BI575" s="165">
        <f>IF($N$575="nulová",$J$575,0)</f>
        <v>0</v>
      </c>
      <c r="BJ575" s="86" t="s">
        <v>20</v>
      </c>
      <c r="BK575" s="165">
        <f>ROUND($I$575*$H$575,2)</f>
        <v>0</v>
      </c>
      <c r="BL575" s="86" t="s">
        <v>226</v>
      </c>
      <c r="BM575" s="86" t="s">
        <v>802</v>
      </c>
    </row>
    <row r="576" spans="2:47" s="6" customFormat="1" ht="14.25" customHeight="1">
      <c r="B576" s="82"/>
      <c r="C576" s="83"/>
      <c r="D576" s="166" t="s">
        <v>132</v>
      </c>
      <c r="E576" s="83"/>
      <c r="F576" s="167" t="s">
        <v>803</v>
      </c>
      <c r="G576" s="83"/>
      <c r="H576" s="83"/>
      <c r="J576" s="83"/>
      <c r="K576" s="83"/>
      <c r="L576" s="128"/>
      <c r="M576" s="168"/>
      <c r="N576" s="83"/>
      <c r="O576" s="83"/>
      <c r="P576" s="83"/>
      <c r="Q576" s="83"/>
      <c r="R576" s="83"/>
      <c r="S576" s="83"/>
      <c r="T576" s="169"/>
      <c r="AT576" s="6" t="s">
        <v>132</v>
      </c>
      <c r="AU576" s="6" t="s">
        <v>80</v>
      </c>
    </row>
    <row r="577" spans="2:47" s="6" customFormat="1" ht="28.5" customHeight="1">
      <c r="B577" s="82"/>
      <c r="C577" s="83"/>
      <c r="D577" s="170" t="s">
        <v>134</v>
      </c>
      <c r="E577" s="83"/>
      <c r="F577" s="171" t="s">
        <v>135</v>
      </c>
      <c r="G577" s="83"/>
      <c r="H577" s="83"/>
      <c r="J577" s="83"/>
      <c r="K577" s="83"/>
      <c r="L577" s="128"/>
      <c r="M577" s="168"/>
      <c r="N577" s="83"/>
      <c r="O577" s="83"/>
      <c r="P577" s="83"/>
      <c r="Q577" s="83"/>
      <c r="R577" s="83"/>
      <c r="S577" s="83"/>
      <c r="T577" s="169"/>
      <c r="AT577" s="6" t="s">
        <v>134</v>
      </c>
      <c r="AU577" s="6" t="s">
        <v>80</v>
      </c>
    </row>
    <row r="578" spans="2:65" s="6" customFormat="1" ht="13.5" customHeight="1">
      <c r="B578" s="82"/>
      <c r="C578" s="188" t="s">
        <v>804</v>
      </c>
      <c r="D578" s="188" t="s">
        <v>180</v>
      </c>
      <c r="E578" s="189" t="s">
        <v>805</v>
      </c>
      <c r="F578" s="190" t="s">
        <v>806</v>
      </c>
      <c r="G578" s="191" t="s">
        <v>160</v>
      </c>
      <c r="H578" s="192">
        <v>48.07</v>
      </c>
      <c r="I578" s="193"/>
      <c r="J578" s="194">
        <f>ROUND($I$578*$H$578,2)</f>
        <v>0</v>
      </c>
      <c r="K578" s="190"/>
      <c r="L578" s="195"/>
      <c r="M578" s="196"/>
      <c r="N578" s="197" t="s">
        <v>43</v>
      </c>
      <c r="O578" s="83"/>
      <c r="P578" s="83"/>
      <c r="Q578" s="163">
        <v>0.00245</v>
      </c>
      <c r="R578" s="163">
        <f>$Q$578*$H$578</f>
        <v>0.1177715</v>
      </c>
      <c r="S578" s="163">
        <v>0</v>
      </c>
      <c r="T578" s="164">
        <f>$S$578*$H$578</f>
        <v>0</v>
      </c>
      <c r="AR578" s="86" t="s">
        <v>386</v>
      </c>
      <c r="AT578" s="86" t="s">
        <v>180</v>
      </c>
      <c r="AU578" s="86" t="s">
        <v>80</v>
      </c>
      <c r="AY578" s="6" t="s">
        <v>123</v>
      </c>
      <c r="BE578" s="165">
        <f>IF($N$578="základní",$J$578,0)</f>
        <v>0</v>
      </c>
      <c r="BF578" s="165">
        <f>IF($N$578="snížená",$J$578,0)</f>
        <v>0</v>
      </c>
      <c r="BG578" s="165">
        <f>IF($N$578="zákl. přenesená",$J$578,0)</f>
        <v>0</v>
      </c>
      <c r="BH578" s="165">
        <f>IF($N$578="sníž. přenesená",$J$578,0)</f>
        <v>0</v>
      </c>
      <c r="BI578" s="165">
        <f>IF($N$578="nulová",$J$578,0)</f>
        <v>0</v>
      </c>
      <c r="BJ578" s="86" t="s">
        <v>20</v>
      </c>
      <c r="BK578" s="165">
        <f>ROUND($I$578*$H$578,2)</f>
        <v>0</v>
      </c>
      <c r="BL578" s="86" t="s">
        <v>226</v>
      </c>
      <c r="BM578" s="86" t="s">
        <v>807</v>
      </c>
    </row>
    <row r="579" spans="2:47" s="6" customFormat="1" ht="14.25" customHeight="1">
      <c r="B579" s="82"/>
      <c r="C579" s="83"/>
      <c r="D579" s="166" t="s">
        <v>132</v>
      </c>
      <c r="E579" s="83"/>
      <c r="F579" s="167" t="s">
        <v>808</v>
      </c>
      <c r="G579" s="83"/>
      <c r="H579" s="83"/>
      <c r="J579" s="83"/>
      <c r="K579" s="83"/>
      <c r="L579" s="128"/>
      <c r="M579" s="168"/>
      <c r="N579" s="83"/>
      <c r="O579" s="83"/>
      <c r="P579" s="83"/>
      <c r="Q579" s="83"/>
      <c r="R579" s="83"/>
      <c r="S579" s="83"/>
      <c r="T579" s="169"/>
      <c r="AT579" s="6" t="s">
        <v>132</v>
      </c>
      <c r="AU579" s="6" t="s">
        <v>80</v>
      </c>
    </row>
    <row r="580" spans="2:47" s="6" customFormat="1" ht="28.5" customHeight="1">
      <c r="B580" s="82"/>
      <c r="C580" s="83"/>
      <c r="D580" s="170" t="s">
        <v>134</v>
      </c>
      <c r="E580" s="83"/>
      <c r="F580" s="171" t="s">
        <v>135</v>
      </c>
      <c r="G580" s="83"/>
      <c r="H580" s="83"/>
      <c r="J580" s="83"/>
      <c r="K580" s="83"/>
      <c r="L580" s="128"/>
      <c r="M580" s="168"/>
      <c r="N580" s="83"/>
      <c r="O580" s="83"/>
      <c r="P580" s="83"/>
      <c r="Q580" s="83"/>
      <c r="R580" s="83"/>
      <c r="S580" s="83"/>
      <c r="T580" s="169"/>
      <c r="AT580" s="6" t="s">
        <v>134</v>
      </c>
      <c r="AU580" s="6" t="s">
        <v>80</v>
      </c>
    </row>
    <row r="581" spans="2:51" s="6" customFormat="1" ht="13.5" customHeight="1">
      <c r="B581" s="172"/>
      <c r="C581" s="173"/>
      <c r="D581" s="170" t="s">
        <v>136</v>
      </c>
      <c r="E581" s="173"/>
      <c r="F581" s="174" t="s">
        <v>809</v>
      </c>
      <c r="G581" s="173"/>
      <c r="H581" s="175">
        <v>48.07</v>
      </c>
      <c r="J581" s="173"/>
      <c r="K581" s="173"/>
      <c r="L581" s="176"/>
      <c r="M581" s="177"/>
      <c r="N581" s="173"/>
      <c r="O581" s="173"/>
      <c r="P581" s="173"/>
      <c r="Q581" s="173"/>
      <c r="R581" s="173"/>
      <c r="S581" s="173"/>
      <c r="T581" s="178"/>
      <c r="AT581" s="179" t="s">
        <v>136</v>
      </c>
      <c r="AU581" s="179" t="s">
        <v>80</v>
      </c>
      <c r="AV581" s="179" t="s">
        <v>80</v>
      </c>
      <c r="AW581" s="179" t="s">
        <v>89</v>
      </c>
      <c r="AX581" s="179" t="s">
        <v>20</v>
      </c>
      <c r="AY581" s="179" t="s">
        <v>123</v>
      </c>
    </row>
    <row r="582" spans="2:65" s="6" customFormat="1" ht="13.5" customHeight="1">
      <c r="B582" s="82"/>
      <c r="C582" s="154" t="s">
        <v>26</v>
      </c>
      <c r="D582" s="154" t="s">
        <v>125</v>
      </c>
      <c r="E582" s="155" t="s">
        <v>810</v>
      </c>
      <c r="F582" s="156" t="s">
        <v>811</v>
      </c>
      <c r="G582" s="157" t="s">
        <v>538</v>
      </c>
      <c r="H582" s="198"/>
      <c r="I582" s="159"/>
      <c r="J582" s="160">
        <f>ROUND($I$582*$H$582,2)</f>
        <v>0</v>
      </c>
      <c r="K582" s="156" t="s">
        <v>129</v>
      </c>
      <c r="L582" s="128"/>
      <c r="M582" s="161"/>
      <c r="N582" s="162" t="s">
        <v>43</v>
      </c>
      <c r="O582" s="83"/>
      <c r="P582" s="83"/>
      <c r="Q582" s="163">
        <v>0</v>
      </c>
      <c r="R582" s="163">
        <f>$Q$582*$H$582</f>
        <v>0</v>
      </c>
      <c r="S582" s="163">
        <v>0</v>
      </c>
      <c r="T582" s="164">
        <f>$S$582*$H$582</f>
        <v>0</v>
      </c>
      <c r="AR582" s="86" t="s">
        <v>226</v>
      </c>
      <c r="AT582" s="86" t="s">
        <v>125</v>
      </c>
      <c r="AU582" s="86" t="s">
        <v>80</v>
      </c>
      <c r="AY582" s="6" t="s">
        <v>123</v>
      </c>
      <c r="BE582" s="165">
        <f>IF($N$582="základní",$J$582,0)</f>
        <v>0</v>
      </c>
      <c r="BF582" s="165">
        <f>IF($N$582="snížená",$J$582,0)</f>
        <v>0</v>
      </c>
      <c r="BG582" s="165">
        <f>IF($N$582="zákl. přenesená",$J$582,0)</f>
        <v>0</v>
      </c>
      <c r="BH582" s="165">
        <f>IF($N$582="sníž. přenesená",$J$582,0)</f>
        <v>0</v>
      </c>
      <c r="BI582" s="165">
        <f>IF($N$582="nulová",$J$582,0)</f>
        <v>0</v>
      </c>
      <c r="BJ582" s="86" t="s">
        <v>20</v>
      </c>
      <c r="BK582" s="165">
        <f>ROUND($I$582*$H$582,2)</f>
        <v>0</v>
      </c>
      <c r="BL582" s="86" t="s">
        <v>226</v>
      </c>
      <c r="BM582" s="86" t="s">
        <v>812</v>
      </c>
    </row>
    <row r="583" spans="2:47" s="6" customFormat="1" ht="24.75" customHeight="1">
      <c r="B583" s="82"/>
      <c r="C583" s="83"/>
      <c r="D583" s="166" t="s">
        <v>132</v>
      </c>
      <c r="E583" s="83"/>
      <c r="F583" s="167" t="s">
        <v>813</v>
      </c>
      <c r="G583" s="83"/>
      <c r="H583" s="83"/>
      <c r="J583" s="83"/>
      <c r="K583" s="83"/>
      <c r="L583" s="128"/>
      <c r="M583" s="168"/>
      <c r="N583" s="83"/>
      <c r="O583" s="83"/>
      <c r="P583" s="83"/>
      <c r="Q583" s="83"/>
      <c r="R583" s="83"/>
      <c r="S583" s="83"/>
      <c r="T583" s="169"/>
      <c r="AT583" s="6" t="s">
        <v>132</v>
      </c>
      <c r="AU583" s="6" t="s">
        <v>80</v>
      </c>
    </row>
    <row r="584" spans="2:47" s="6" customFormat="1" ht="28.5" customHeight="1">
      <c r="B584" s="82"/>
      <c r="C584" s="83"/>
      <c r="D584" s="170" t="s">
        <v>134</v>
      </c>
      <c r="E584" s="83"/>
      <c r="F584" s="171" t="s">
        <v>135</v>
      </c>
      <c r="G584" s="83"/>
      <c r="H584" s="83"/>
      <c r="J584" s="83"/>
      <c r="K584" s="83"/>
      <c r="L584" s="128"/>
      <c r="M584" s="168"/>
      <c r="N584" s="83"/>
      <c r="O584" s="83"/>
      <c r="P584" s="83"/>
      <c r="Q584" s="83"/>
      <c r="R584" s="83"/>
      <c r="S584" s="83"/>
      <c r="T584" s="169"/>
      <c r="AT584" s="6" t="s">
        <v>134</v>
      </c>
      <c r="AU584" s="6" t="s">
        <v>80</v>
      </c>
    </row>
    <row r="585" spans="2:63" s="141" customFormat="1" ht="38.25" customHeight="1">
      <c r="B585" s="142"/>
      <c r="C585" s="143"/>
      <c r="D585" s="143" t="s">
        <v>71</v>
      </c>
      <c r="E585" s="144" t="s">
        <v>814</v>
      </c>
      <c r="F585" s="144" t="s">
        <v>815</v>
      </c>
      <c r="G585" s="143"/>
      <c r="H585" s="143"/>
      <c r="J585" s="145">
        <f>$BK$585</f>
        <v>0</v>
      </c>
      <c r="K585" s="143"/>
      <c r="L585" s="146"/>
      <c r="M585" s="147"/>
      <c r="N585" s="143"/>
      <c r="O585" s="143"/>
      <c r="P585" s="148">
        <f>$P$586</f>
        <v>0</v>
      </c>
      <c r="Q585" s="143"/>
      <c r="R585" s="148">
        <f>$R$586</f>
        <v>0</v>
      </c>
      <c r="S585" s="143"/>
      <c r="T585" s="149">
        <f>$T$586</f>
        <v>0</v>
      </c>
      <c r="AR585" s="150" t="s">
        <v>157</v>
      </c>
      <c r="AT585" s="150" t="s">
        <v>71</v>
      </c>
      <c r="AU585" s="150" t="s">
        <v>72</v>
      </c>
      <c r="AY585" s="150" t="s">
        <v>123</v>
      </c>
      <c r="BK585" s="151">
        <f>$BK$586</f>
        <v>0</v>
      </c>
    </row>
    <row r="586" spans="2:63" s="141" customFormat="1" ht="20.25" customHeight="1">
      <c r="B586" s="142"/>
      <c r="C586" s="143"/>
      <c r="D586" s="143" t="s">
        <v>71</v>
      </c>
      <c r="E586" s="152" t="s">
        <v>816</v>
      </c>
      <c r="F586" s="152" t="s">
        <v>817</v>
      </c>
      <c r="G586" s="143"/>
      <c r="H586" s="143"/>
      <c r="J586" s="153">
        <f>$BK$586</f>
        <v>0</v>
      </c>
      <c r="K586" s="143"/>
      <c r="L586" s="146"/>
      <c r="M586" s="147"/>
      <c r="N586" s="143"/>
      <c r="O586" s="143"/>
      <c r="P586" s="148">
        <f>SUM($P$587:$P$595)</f>
        <v>0</v>
      </c>
      <c r="Q586" s="143"/>
      <c r="R586" s="148">
        <f>SUM($R$587:$R$595)</f>
        <v>0</v>
      </c>
      <c r="S586" s="143"/>
      <c r="T586" s="149">
        <f>SUM($T$587:$T$595)</f>
        <v>0</v>
      </c>
      <c r="AR586" s="150" t="s">
        <v>157</v>
      </c>
      <c r="AT586" s="150" t="s">
        <v>71</v>
      </c>
      <c r="AU586" s="150" t="s">
        <v>20</v>
      </c>
      <c r="AY586" s="150" t="s">
        <v>123</v>
      </c>
      <c r="BK586" s="151">
        <f>SUM($BK$587:$BK$595)</f>
        <v>0</v>
      </c>
    </row>
    <row r="587" spans="2:65" s="6" customFormat="1" ht="13.5" customHeight="1">
      <c r="B587" s="82"/>
      <c r="C587" s="154" t="s">
        <v>818</v>
      </c>
      <c r="D587" s="154" t="s">
        <v>125</v>
      </c>
      <c r="E587" s="155" t="s">
        <v>819</v>
      </c>
      <c r="F587" s="156" t="s">
        <v>817</v>
      </c>
      <c r="G587" s="157" t="s">
        <v>820</v>
      </c>
      <c r="H587" s="158">
        <v>1</v>
      </c>
      <c r="I587" s="159"/>
      <c r="J587" s="160">
        <f>ROUND($I$587*$H$587,2)</f>
        <v>0</v>
      </c>
      <c r="K587" s="156" t="s">
        <v>129</v>
      </c>
      <c r="L587" s="128"/>
      <c r="M587" s="161"/>
      <c r="N587" s="162" t="s">
        <v>43</v>
      </c>
      <c r="O587" s="83"/>
      <c r="P587" s="83"/>
      <c r="Q587" s="163">
        <v>0</v>
      </c>
      <c r="R587" s="163">
        <f>$Q$587*$H$587</f>
        <v>0</v>
      </c>
      <c r="S587" s="163">
        <v>0</v>
      </c>
      <c r="T587" s="164">
        <f>$S$587*$H$587</f>
        <v>0</v>
      </c>
      <c r="AR587" s="86" t="s">
        <v>607</v>
      </c>
      <c r="AT587" s="86" t="s">
        <v>125</v>
      </c>
      <c r="AU587" s="86" t="s">
        <v>80</v>
      </c>
      <c r="AY587" s="6" t="s">
        <v>123</v>
      </c>
      <c r="BE587" s="165">
        <f>IF($N$587="základní",$J$587,0)</f>
        <v>0</v>
      </c>
      <c r="BF587" s="165">
        <f>IF($N$587="snížená",$J$587,0)</f>
        <v>0</v>
      </c>
      <c r="BG587" s="165">
        <f>IF($N$587="zákl. přenesená",$J$587,0)</f>
        <v>0</v>
      </c>
      <c r="BH587" s="165">
        <f>IF($N$587="sníž. přenesená",$J$587,0)</f>
        <v>0</v>
      </c>
      <c r="BI587" s="165">
        <f>IF($N$587="nulová",$J$587,0)</f>
        <v>0</v>
      </c>
      <c r="BJ587" s="86" t="s">
        <v>20</v>
      </c>
      <c r="BK587" s="165">
        <f>ROUND($I$587*$H$587,2)</f>
        <v>0</v>
      </c>
      <c r="BL587" s="86" t="s">
        <v>607</v>
      </c>
      <c r="BM587" s="86" t="s">
        <v>821</v>
      </c>
    </row>
    <row r="588" spans="2:47" s="6" customFormat="1" ht="14.25" customHeight="1">
      <c r="B588" s="82"/>
      <c r="C588" s="83"/>
      <c r="D588" s="166" t="s">
        <v>132</v>
      </c>
      <c r="E588" s="83"/>
      <c r="F588" s="167" t="s">
        <v>817</v>
      </c>
      <c r="G588" s="83"/>
      <c r="H588" s="83"/>
      <c r="J588" s="83"/>
      <c r="K588" s="83"/>
      <c r="L588" s="128"/>
      <c r="M588" s="168"/>
      <c r="N588" s="83"/>
      <c r="O588" s="83"/>
      <c r="P588" s="83"/>
      <c r="Q588" s="83"/>
      <c r="R588" s="83"/>
      <c r="S588" s="83"/>
      <c r="T588" s="169"/>
      <c r="AT588" s="6" t="s">
        <v>132</v>
      </c>
      <c r="AU588" s="6" t="s">
        <v>80</v>
      </c>
    </row>
    <row r="589" spans="2:47" s="6" customFormat="1" ht="28.5" customHeight="1">
      <c r="B589" s="82"/>
      <c r="C589" s="83"/>
      <c r="D589" s="170" t="s">
        <v>134</v>
      </c>
      <c r="E589" s="83"/>
      <c r="F589" s="171" t="s">
        <v>135</v>
      </c>
      <c r="G589" s="83"/>
      <c r="H589" s="83"/>
      <c r="J589" s="83"/>
      <c r="K589" s="83"/>
      <c r="L589" s="128"/>
      <c r="M589" s="168"/>
      <c r="N589" s="83"/>
      <c r="O589" s="83"/>
      <c r="P589" s="83"/>
      <c r="Q589" s="83"/>
      <c r="R589" s="83"/>
      <c r="S589" s="83"/>
      <c r="T589" s="169"/>
      <c r="AT589" s="6" t="s">
        <v>134</v>
      </c>
      <c r="AU589" s="6" t="s">
        <v>80</v>
      </c>
    </row>
    <row r="590" spans="2:65" s="6" customFormat="1" ht="13.5" customHeight="1">
      <c r="B590" s="82"/>
      <c r="C590" s="154" t="s">
        <v>822</v>
      </c>
      <c r="D590" s="154" t="s">
        <v>125</v>
      </c>
      <c r="E590" s="155" t="s">
        <v>823</v>
      </c>
      <c r="F590" s="156" t="s">
        <v>824</v>
      </c>
      <c r="G590" s="157" t="s">
        <v>820</v>
      </c>
      <c r="H590" s="158">
        <v>1</v>
      </c>
      <c r="I590" s="159"/>
      <c r="J590" s="160">
        <f>ROUND($I$590*$H$590,2)</f>
        <v>0</v>
      </c>
      <c r="K590" s="156" t="s">
        <v>129</v>
      </c>
      <c r="L590" s="128"/>
      <c r="M590" s="161"/>
      <c r="N590" s="162" t="s">
        <v>43</v>
      </c>
      <c r="O590" s="83"/>
      <c r="P590" s="83"/>
      <c r="Q590" s="163">
        <v>0</v>
      </c>
      <c r="R590" s="163">
        <f>$Q$590*$H$590</f>
        <v>0</v>
      </c>
      <c r="S590" s="163">
        <v>0</v>
      </c>
      <c r="T590" s="164">
        <f>$S$590*$H$590</f>
        <v>0</v>
      </c>
      <c r="AR590" s="86" t="s">
        <v>607</v>
      </c>
      <c r="AT590" s="86" t="s">
        <v>125</v>
      </c>
      <c r="AU590" s="86" t="s">
        <v>80</v>
      </c>
      <c r="AY590" s="6" t="s">
        <v>123</v>
      </c>
      <c r="BE590" s="165">
        <f>IF($N$590="základní",$J$590,0)</f>
        <v>0</v>
      </c>
      <c r="BF590" s="165">
        <f>IF($N$590="snížená",$J$590,0)</f>
        <v>0</v>
      </c>
      <c r="BG590" s="165">
        <f>IF($N$590="zákl. přenesená",$J$590,0)</f>
        <v>0</v>
      </c>
      <c r="BH590" s="165">
        <f>IF($N$590="sníž. přenesená",$J$590,0)</f>
        <v>0</v>
      </c>
      <c r="BI590" s="165">
        <f>IF($N$590="nulová",$J$590,0)</f>
        <v>0</v>
      </c>
      <c r="BJ590" s="86" t="s">
        <v>20</v>
      </c>
      <c r="BK590" s="165">
        <f>ROUND($I$590*$H$590,2)</f>
        <v>0</v>
      </c>
      <c r="BL590" s="86" t="s">
        <v>607</v>
      </c>
      <c r="BM590" s="86" t="s">
        <v>825</v>
      </c>
    </row>
    <row r="591" spans="2:47" s="6" customFormat="1" ht="14.25" customHeight="1">
      <c r="B591" s="82"/>
      <c r="C591" s="83"/>
      <c r="D591" s="166" t="s">
        <v>132</v>
      </c>
      <c r="E591" s="83"/>
      <c r="F591" s="167" t="s">
        <v>824</v>
      </c>
      <c r="G591" s="83"/>
      <c r="H591" s="83"/>
      <c r="J591" s="83"/>
      <c r="K591" s="83"/>
      <c r="L591" s="128"/>
      <c r="M591" s="168"/>
      <c r="N591" s="83"/>
      <c r="O591" s="83"/>
      <c r="P591" s="83"/>
      <c r="Q591" s="83"/>
      <c r="R591" s="83"/>
      <c r="S591" s="83"/>
      <c r="T591" s="169"/>
      <c r="AT591" s="6" t="s">
        <v>132</v>
      </c>
      <c r="AU591" s="6" t="s">
        <v>80</v>
      </c>
    </row>
    <row r="592" spans="2:47" s="6" customFormat="1" ht="28.5" customHeight="1">
      <c r="B592" s="82"/>
      <c r="C592" s="83"/>
      <c r="D592" s="170" t="s">
        <v>134</v>
      </c>
      <c r="E592" s="83"/>
      <c r="F592" s="171" t="s">
        <v>135</v>
      </c>
      <c r="G592" s="83"/>
      <c r="H592" s="83"/>
      <c r="J592" s="83"/>
      <c r="K592" s="83"/>
      <c r="L592" s="128"/>
      <c r="M592" s="168"/>
      <c r="N592" s="83"/>
      <c r="O592" s="83"/>
      <c r="P592" s="83"/>
      <c r="Q592" s="83"/>
      <c r="R592" s="83"/>
      <c r="S592" s="83"/>
      <c r="T592" s="169"/>
      <c r="AT592" s="6" t="s">
        <v>134</v>
      </c>
      <c r="AU592" s="6" t="s">
        <v>80</v>
      </c>
    </row>
    <row r="593" spans="2:65" s="6" customFormat="1" ht="13.5" customHeight="1">
      <c r="B593" s="82"/>
      <c r="C593" s="154" t="s">
        <v>826</v>
      </c>
      <c r="D593" s="154" t="s">
        <v>125</v>
      </c>
      <c r="E593" s="155" t="s">
        <v>827</v>
      </c>
      <c r="F593" s="156" t="s">
        <v>828</v>
      </c>
      <c r="G593" s="157" t="s">
        <v>820</v>
      </c>
      <c r="H593" s="158">
        <v>1</v>
      </c>
      <c r="I593" s="159"/>
      <c r="J593" s="160">
        <f>ROUND($I$593*$H$593,2)</f>
        <v>0</v>
      </c>
      <c r="K593" s="156" t="s">
        <v>129</v>
      </c>
      <c r="L593" s="128"/>
      <c r="M593" s="161"/>
      <c r="N593" s="162" t="s">
        <v>43</v>
      </c>
      <c r="O593" s="83"/>
      <c r="P593" s="83"/>
      <c r="Q593" s="163">
        <v>0</v>
      </c>
      <c r="R593" s="163">
        <f>$Q$593*$H$593</f>
        <v>0</v>
      </c>
      <c r="S593" s="163">
        <v>0</v>
      </c>
      <c r="T593" s="164">
        <f>$S$593*$H$593</f>
        <v>0</v>
      </c>
      <c r="AR593" s="86" t="s">
        <v>607</v>
      </c>
      <c r="AT593" s="86" t="s">
        <v>125</v>
      </c>
      <c r="AU593" s="86" t="s">
        <v>80</v>
      </c>
      <c r="AY593" s="6" t="s">
        <v>123</v>
      </c>
      <c r="BE593" s="165">
        <f>IF($N$593="základní",$J$593,0)</f>
        <v>0</v>
      </c>
      <c r="BF593" s="165">
        <f>IF($N$593="snížená",$J$593,0)</f>
        <v>0</v>
      </c>
      <c r="BG593" s="165">
        <f>IF($N$593="zákl. přenesená",$J$593,0)</f>
        <v>0</v>
      </c>
      <c r="BH593" s="165">
        <f>IF($N$593="sníž. přenesená",$J$593,0)</f>
        <v>0</v>
      </c>
      <c r="BI593" s="165">
        <f>IF($N$593="nulová",$J$593,0)</f>
        <v>0</v>
      </c>
      <c r="BJ593" s="86" t="s">
        <v>20</v>
      </c>
      <c r="BK593" s="165">
        <f>ROUND($I$593*$H$593,2)</f>
        <v>0</v>
      </c>
      <c r="BL593" s="86" t="s">
        <v>607</v>
      </c>
      <c r="BM593" s="86" t="s">
        <v>829</v>
      </c>
    </row>
    <row r="594" spans="2:47" s="6" customFormat="1" ht="14.25" customHeight="1">
      <c r="B594" s="82"/>
      <c r="C594" s="83"/>
      <c r="D594" s="166" t="s">
        <v>132</v>
      </c>
      <c r="E594" s="83"/>
      <c r="F594" s="167" t="s">
        <v>828</v>
      </c>
      <c r="G594" s="83"/>
      <c r="H594" s="83"/>
      <c r="J594" s="83"/>
      <c r="K594" s="83"/>
      <c r="L594" s="128"/>
      <c r="M594" s="168"/>
      <c r="N594" s="83"/>
      <c r="O594" s="83"/>
      <c r="P594" s="83"/>
      <c r="Q594" s="83"/>
      <c r="R594" s="83"/>
      <c r="S594" s="83"/>
      <c r="T594" s="169"/>
      <c r="AT594" s="6" t="s">
        <v>132</v>
      </c>
      <c r="AU594" s="6" t="s">
        <v>80</v>
      </c>
    </row>
    <row r="595" spans="2:47" s="6" customFormat="1" ht="28.5" customHeight="1">
      <c r="B595" s="82"/>
      <c r="C595" s="83"/>
      <c r="D595" s="170" t="s">
        <v>134</v>
      </c>
      <c r="E595" s="83"/>
      <c r="F595" s="171" t="s">
        <v>135</v>
      </c>
      <c r="G595" s="83"/>
      <c r="H595" s="83"/>
      <c r="J595" s="83"/>
      <c r="K595" s="83"/>
      <c r="L595" s="128"/>
      <c r="M595" s="199"/>
      <c r="N595" s="200"/>
      <c r="O595" s="200"/>
      <c r="P595" s="200"/>
      <c r="Q595" s="200"/>
      <c r="R595" s="200"/>
      <c r="S595" s="200"/>
      <c r="T595" s="201"/>
      <c r="AT595" s="6" t="s">
        <v>134</v>
      </c>
      <c r="AU595" s="6" t="s">
        <v>80</v>
      </c>
    </row>
    <row r="596" spans="2:46" s="6" customFormat="1" ht="7.5" customHeight="1">
      <c r="B596" s="102"/>
      <c r="C596" s="103"/>
      <c r="D596" s="103"/>
      <c r="E596" s="103"/>
      <c r="F596" s="103"/>
      <c r="G596" s="103"/>
      <c r="H596" s="103"/>
      <c r="I596" s="104"/>
      <c r="J596" s="103"/>
      <c r="K596" s="103"/>
      <c r="L596" s="128"/>
      <c r="AT596" s="2"/>
    </row>
  </sheetData>
  <sheetProtection password="CC35" sheet="1" objects="1" scenarios="1" formatColumns="0" formatRows="0" sort="0" autoFilter="0"/>
  <autoFilter ref="C91:K91"/>
  <mergeCells count="9">
    <mergeCell ref="E84:H84"/>
    <mergeCell ref="G1:H1"/>
    <mergeCell ref="L2:V2"/>
    <mergeCell ref="E7:H7"/>
    <mergeCell ref="E9:H9"/>
    <mergeCell ref="E24:H24"/>
    <mergeCell ref="E45:H45"/>
    <mergeCell ref="E47:H47"/>
    <mergeCell ref="E82:H82"/>
  </mergeCells>
  <hyperlinks>
    <hyperlink ref="F1:G1" location="C2" tooltip="Krycí list soupisu" display="1) Krycí list soupisu"/>
    <hyperlink ref="G1:H1" location="C54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160156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1"/>
      <c r="C2" s="212"/>
      <c r="D2" s="212"/>
      <c r="E2" s="212"/>
      <c r="F2" s="212"/>
      <c r="G2" s="212"/>
      <c r="H2" s="212"/>
      <c r="I2" s="212"/>
      <c r="J2" s="212"/>
      <c r="K2" s="213"/>
    </row>
    <row r="3" spans="2:11" s="216" customFormat="1" ht="45" customHeight="1">
      <c r="B3" s="214"/>
      <c r="C3" s="329" t="s">
        <v>837</v>
      </c>
      <c r="D3" s="329"/>
      <c r="E3" s="329"/>
      <c r="F3" s="329"/>
      <c r="G3" s="329"/>
      <c r="H3" s="329"/>
      <c r="I3" s="329"/>
      <c r="J3" s="329"/>
      <c r="K3" s="215"/>
    </row>
    <row r="4" spans="2:11" ht="25.5" customHeight="1">
      <c r="B4" s="217"/>
      <c r="C4" s="334" t="s">
        <v>838</v>
      </c>
      <c r="D4" s="334"/>
      <c r="E4" s="334"/>
      <c r="F4" s="334"/>
      <c r="G4" s="334"/>
      <c r="H4" s="334"/>
      <c r="I4" s="334"/>
      <c r="J4" s="334"/>
      <c r="K4" s="218"/>
    </row>
    <row r="5" spans="2:11" ht="5.25" customHeight="1">
      <c r="B5" s="217"/>
      <c r="C5" s="219"/>
      <c r="D5" s="219"/>
      <c r="E5" s="219"/>
      <c r="F5" s="219"/>
      <c r="G5" s="219"/>
      <c r="H5" s="219"/>
      <c r="I5" s="219"/>
      <c r="J5" s="219"/>
      <c r="K5" s="218"/>
    </row>
    <row r="6" spans="2:11" ht="15" customHeight="1">
      <c r="B6" s="217"/>
      <c r="C6" s="331" t="s">
        <v>839</v>
      </c>
      <c r="D6" s="331"/>
      <c r="E6" s="331"/>
      <c r="F6" s="331"/>
      <c r="G6" s="331"/>
      <c r="H6" s="331"/>
      <c r="I6" s="331"/>
      <c r="J6" s="331"/>
      <c r="K6" s="218"/>
    </row>
    <row r="7" spans="2:11" ht="15" customHeight="1">
      <c r="B7" s="221"/>
      <c r="C7" s="331" t="s">
        <v>840</v>
      </c>
      <c r="D7" s="331"/>
      <c r="E7" s="331"/>
      <c r="F7" s="331"/>
      <c r="G7" s="331"/>
      <c r="H7" s="331"/>
      <c r="I7" s="331"/>
      <c r="J7" s="331"/>
      <c r="K7" s="218"/>
    </row>
    <row r="8" spans="2:11" ht="12.75" customHeight="1">
      <c r="B8" s="221"/>
      <c r="C8" s="220"/>
      <c r="D8" s="220"/>
      <c r="E8" s="220"/>
      <c r="F8" s="220"/>
      <c r="G8" s="220"/>
      <c r="H8" s="220"/>
      <c r="I8" s="220"/>
      <c r="J8" s="220"/>
      <c r="K8" s="218"/>
    </row>
    <row r="9" spans="2:11" ht="15" customHeight="1">
      <c r="B9" s="221"/>
      <c r="C9" s="331" t="s">
        <v>841</v>
      </c>
      <c r="D9" s="331"/>
      <c r="E9" s="331"/>
      <c r="F9" s="331"/>
      <c r="G9" s="331"/>
      <c r="H9" s="331"/>
      <c r="I9" s="331"/>
      <c r="J9" s="331"/>
      <c r="K9" s="218"/>
    </row>
    <row r="10" spans="2:11" ht="15" customHeight="1">
      <c r="B10" s="221"/>
      <c r="C10" s="220"/>
      <c r="D10" s="331" t="s">
        <v>842</v>
      </c>
      <c r="E10" s="331"/>
      <c r="F10" s="331"/>
      <c r="G10" s="331"/>
      <c r="H10" s="331"/>
      <c r="I10" s="331"/>
      <c r="J10" s="331"/>
      <c r="K10" s="218"/>
    </row>
    <row r="11" spans="2:11" ht="15" customHeight="1">
      <c r="B11" s="221"/>
      <c r="C11" s="222"/>
      <c r="D11" s="331" t="s">
        <v>843</v>
      </c>
      <c r="E11" s="331"/>
      <c r="F11" s="331"/>
      <c r="G11" s="331"/>
      <c r="H11" s="331"/>
      <c r="I11" s="331"/>
      <c r="J11" s="331"/>
      <c r="K11" s="218"/>
    </row>
    <row r="12" spans="2:11" ht="12.75" customHeight="1">
      <c r="B12" s="221"/>
      <c r="C12" s="222"/>
      <c r="D12" s="222"/>
      <c r="E12" s="222"/>
      <c r="F12" s="222"/>
      <c r="G12" s="222"/>
      <c r="H12" s="222"/>
      <c r="I12" s="222"/>
      <c r="J12" s="222"/>
      <c r="K12" s="218"/>
    </row>
    <row r="13" spans="2:11" ht="15" customHeight="1">
      <c r="B13" s="221"/>
      <c r="C13" s="222"/>
      <c r="D13" s="331" t="s">
        <v>844</v>
      </c>
      <c r="E13" s="331"/>
      <c r="F13" s="331"/>
      <c r="G13" s="331"/>
      <c r="H13" s="331"/>
      <c r="I13" s="331"/>
      <c r="J13" s="331"/>
      <c r="K13" s="218"/>
    </row>
    <row r="14" spans="2:11" ht="15" customHeight="1">
      <c r="B14" s="221"/>
      <c r="C14" s="222"/>
      <c r="D14" s="331" t="s">
        <v>845</v>
      </c>
      <c r="E14" s="331"/>
      <c r="F14" s="331"/>
      <c r="G14" s="331"/>
      <c r="H14" s="331"/>
      <c r="I14" s="331"/>
      <c r="J14" s="331"/>
      <c r="K14" s="218"/>
    </row>
    <row r="15" spans="2:11" ht="15" customHeight="1">
      <c r="B15" s="221"/>
      <c r="C15" s="222"/>
      <c r="D15" s="331" t="s">
        <v>846</v>
      </c>
      <c r="E15" s="331"/>
      <c r="F15" s="331"/>
      <c r="G15" s="331"/>
      <c r="H15" s="331"/>
      <c r="I15" s="331"/>
      <c r="J15" s="331"/>
      <c r="K15" s="218"/>
    </row>
    <row r="16" spans="2:11" ht="15" customHeight="1">
      <c r="B16" s="221"/>
      <c r="C16" s="222"/>
      <c r="D16" s="222"/>
      <c r="E16" s="223" t="s">
        <v>78</v>
      </c>
      <c r="F16" s="331" t="s">
        <v>847</v>
      </c>
      <c r="G16" s="331"/>
      <c r="H16" s="331"/>
      <c r="I16" s="331"/>
      <c r="J16" s="331"/>
      <c r="K16" s="218"/>
    </row>
    <row r="17" spans="2:11" ht="15" customHeight="1">
      <c r="B17" s="221"/>
      <c r="C17" s="222"/>
      <c r="D17" s="222"/>
      <c r="E17" s="223" t="s">
        <v>848</v>
      </c>
      <c r="F17" s="331" t="s">
        <v>849</v>
      </c>
      <c r="G17" s="331"/>
      <c r="H17" s="331"/>
      <c r="I17" s="331"/>
      <c r="J17" s="331"/>
      <c r="K17" s="218"/>
    </row>
    <row r="18" spans="2:11" ht="15" customHeight="1">
      <c r="B18" s="221"/>
      <c r="C18" s="222"/>
      <c r="D18" s="222"/>
      <c r="E18" s="223" t="s">
        <v>850</v>
      </c>
      <c r="F18" s="331" t="s">
        <v>851</v>
      </c>
      <c r="G18" s="331"/>
      <c r="H18" s="331"/>
      <c r="I18" s="331"/>
      <c r="J18" s="331"/>
      <c r="K18" s="218"/>
    </row>
    <row r="19" spans="2:11" ht="15" customHeight="1">
      <c r="B19" s="221"/>
      <c r="C19" s="222"/>
      <c r="D19" s="222"/>
      <c r="E19" s="223" t="s">
        <v>852</v>
      </c>
      <c r="F19" s="331" t="s">
        <v>853</v>
      </c>
      <c r="G19" s="331"/>
      <c r="H19" s="331"/>
      <c r="I19" s="331"/>
      <c r="J19" s="331"/>
      <c r="K19" s="218"/>
    </row>
    <row r="20" spans="2:11" ht="15" customHeight="1">
      <c r="B20" s="221"/>
      <c r="C20" s="222"/>
      <c r="D20" s="222"/>
      <c r="E20" s="223" t="s">
        <v>854</v>
      </c>
      <c r="F20" s="331" t="s">
        <v>855</v>
      </c>
      <c r="G20" s="331"/>
      <c r="H20" s="331"/>
      <c r="I20" s="331"/>
      <c r="J20" s="331"/>
      <c r="K20" s="218"/>
    </row>
    <row r="21" spans="2:11" ht="15" customHeight="1">
      <c r="B21" s="221"/>
      <c r="C21" s="222"/>
      <c r="D21" s="222"/>
      <c r="E21" s="223" t="s">
        <v>856</v>
      </c>
      <c r="F21" s="331" t="s">
        <v>857</v>
      </c>
      <c r="G21" s="331"/>
      <c r="H21" s="331"/>
      <c r="I21" s="331"/>
      <c r="J21" s="331"/>
      <c r="K21" s="218"/>
    </row>
    <row r="22" spans="2:11" ht="12.75" customHeight="1">
      <c r="B22" s="221"/>
      <c r="C22" s="222"/>
      <c r="D22" s="222"/>
      <c r="E22" s="222"/>
      <c r="F22" s="222"/>
      <c r="G22" s="222"/>
      <c r="H22" s="222"/>
      <c r="I22" s="222"/>
      <c r="J22" s="222"/>
      <c r="K22" s="218"/>
    </row>
    <row r="23" spans="2:11" ht="15" customHeight="1">
      <c r="B23" s="221"/>
      <c r="C23" s="331" t="s">
        <v>858</v>
      </c>
      <c r="D23" s="331"/>
      <c r="E23" s="331"/>
      <c r="F23" s="331"/>
      <c r="G23" s="331"/>
      <c r="H23" s="331"/>
      <c r="I23" s="331"/>
      <c r="J23" s="331"/>
      <c r="K23" s="218"/>
    </row>
    <row r="24" spans="2:11" ht="15" customHeight="1">
      <c r="B24" s="221"/>
      <c r="C24" s="331" t="s">
        <v>859</v>
      </c>
      <c r="D24" s="331"/>
      <c r="E24" s="331"/>
      <c r="F24" s="331"/>
      <c r="G24" s="331"/>
      <c r="H24" s="331"/>
      <c r="I24" s="331"/>
      <c r="J24" s="331"/>
      <c r="K24" s="218"/>
    </row>
    <row r="25" spans="2:11" ht="15" customHeight="1">
      <c r="B25" s="221"/>
      <c r="C25" s="220"/>
      <c r="D25" s="331" t="s">
        <v>860</v>
      </c>
      <c r="E25" s="331"/>
      <c r="F25" s="331"/>
      <c r="G25" s="331"/>
      <c r="H25" s="331"/>
      <c r="I25" s="331"/>
      <c r="J25" s="331"/>
      <c r="K25" s="218"/>
    </row>
    <row r="26" spans="2:11" ht="15" customHeight="1">
      <c r="B26" s="221"/>
      <c r="C26" s="222"/>
      <c r="D26" s="331" t="s">
        <v>861</v>
      </c>
      <c r="E26" s="331"/>
      <c r="F26" s="331"/>
      <c r="G26" s="331"/>
      <c r="H26" s="331"/>
      <c r="I26" s="331"/>
      <c r="J26" s="331"/>
      <c r="K26" s="218"/>
    </row>
    <row r="27" spans="2:11" ht="12.75" customHeight="1">
      <c r="B27" s="221"/>
      <c r="C27" s="222"/>
      <c r="D27" s="222"/>
      <c r="E27" s="222"/>
      <c r="F27" s="222"/>
      <c r="G27" s="222"/>
      <c r="H27" s="222"/>
      <c r="I27" s="222"/>
      <c r="J27" s="222"/>
      <c r="K27" s="218"/>
    </row>
    <row r="28" spans="2:11" ht="15" customHeight="1">
      <c r="B28" s="221"/>
      <c r="C28" s="222"/>
      <c r="D28" s="331" t="s">
        <v>862</v>
      </c>
      <c r="E28" s="331"/>
      <c r="F28" s="331"/>
      <c r="G28" s="331"/>
      <c r="H28" s="331"/>
      <c r="I28" s="331"/>
      <c r="J28" s="331"/>
      <c r="K28" s="218"/>
    </row>
    <row r="29" spans="2:11" ht="15" customHeight="1">
      <c r="B29" s="221"/>
      <c r="C29" s="222"/>
      <c r="D29" s="331" t="s">
        <v>863</v>
      </c>
      <c r="E29" s="331"/>
      <c r="F29" s="331"/>
      <c r="G29" s="331"/>
      <c r="H29" s="331"/>
      <c r="I29" s="331"/>
      <c r="J29" s="331"/>
      <c r="K29" s="218"/>
    </row>
    <row r="30" spans="2:11" ht="12.75" customHeight="1">
      <c r="B30" s="221"/>
      <c r="C30" s="222"/>
      <c r="D30" s="222"/>
      <c r="E30" s="222"/>
      <c r="F30" s="222"/>
      <c r="G30" s="222"/>
      <c r="H30" s="222"/>
      <c r="I30" s="222"/>
      <c r="J30" s="222"/>
      <c r="K30" s="218"/>
    </row>
    <row r="31" spans="2:11" ht="15" customHeight="1">
      <c r="B31" s="221"/>
      <c r="C31" s="222"/>
      <c r="D31" s="331" t="s">
        <v>864</v>
      </c>
      <c r="E31" s="331"/>
      <c r="F31" s="331"/>
      <c r="G31" s="331"/>
      <c r="H31" s="331"/>
      <c r="I31" s="331"/>
      <c r="J31" s="331"/>
      <c r="K31" s="218"/>
    </row>
    <row r="32" spans="2:11" ht="15" customHeight="1">
      <c r="B32" s="221"/>
      <c r="C32" s="222"/>
      <c r="D32" s="331" t="s">
        <v>865</v>
      </c>
      <c r="E32" s="331"/>
      <c r="F32" s="331"/>
      <c r="G32" s="331"/>
      <c r="H32" s="331"/>
      <c r="I32" s="331"/>
      <c r="J32" s="331"/>
      <c r="K32" s="218"/>
    </row>
    <row r="33" spans="2:11" ht="15" customHeight="1">
      <c r="B33" s="221"/>
      <c r="C33" s="222"/>
      <c r="D33" s="331" t="s">
        <v>866</v>
      </c>
      <c r="E33" s="331"/>
      <c r="F33" s="331"/>
      <c r="G33" s="331"/>
      <c r="H33" s="331"/>
      <c r="I33" s="331"/>
      <c r="J33" s="331"/>
      <c r="K33" s="218"/>
    </row>
    <row r="34" spans="2:11" ht="15" customHeight="1">
      <c r="B34" s="221"/>
      <c r="C34" s="222"/>
      <c r="D34" s="220"/>
      <c r="E34" s="224" t="s">
        <v>107</v>
      </c>
      <c r="F34" s="220"/>
      <c r="G34" s="331" t="s">
        <v>867</v>
      </c>
      <c r="H34" s="331"/>
      <c r="I34" s="331"/>
      <c r="J34" s="331"/>
      <c r="K34" s="218"/>
    </row>
    <row r="35" spans="2:11" ht="30.75" customHeight="1">
      <c r="B35" s="221"/>
      <c r="C35" s="222"/>
      <c r="D35" s="220"/>
      <c r="E35" s="224" t="s">
        <v>868</v>
      </c>
      <c r="F35" s="220"/>
      <c r="G35" s="331" t="s">
        <v>869</v>
      </c>
      <c r="H35" s="331"/>
      <c r="I35" s="331"/>
      <c r="J35" s="331"/>
      <c r="K35" s="218"/>
    </row>
    <row r="36" spans="2:11" ht="15" customHeight="1">
      <c r="B36" s="221"/>
      <c r="C36" s="222"/>
      <c r="D36" s="220"/>
      <c r="E36" s="224" t="s">
        <v>53</v>
      </c>
      <c r="F36" s="220"/>
      <c r="G36" s="331" t="s">
        <v>870</v>
      </c>
      <c r="H36" s="331"/>
      <c r="I36" s="331"/>
      <c r="J36" s="331"/>
      <c r="K36" s="218"/>
    </row>
    <row r="37" spans="2:11" ht="15" customHeight="1">
      <c r="B37" s="221"/>
      <c r="C37" s="222"/>
      <c r="D37" s="220"/>
      <c r="E37" s="224" t="s">
        <v>108</v>
      </c>
      <c r="F37" s="220"/>
      <c r="G37" s="331" t="s">
        <v>871</v>
      </c>
      <c r="H37" s="331"/>
      <c r="I37" s="331"/>
      <c r="J37" s="331"/>
      <c r="K37" s="218"/>
    </row>
    <row r="38" spans="2:11" ht="15" customHeight="1">
      <c r="B38" s="221"/>
      <c r="C38" s="222"/>
      <c r="D38" s="220"/>
      <c r="E38" s="224" t="s">
        <v>109</v>
      </c>
      <c r="F38" s="220"/>
      <c r="G38" s="331" t="s">
        <v>872</v>
      </c>
      <c r="H38" s="331"/>
      <c r="I38" s="331"/>
      <c r="J38" s="331"/>
      <c r="K38" s="218"/>
    </row>
    <row r="39" spans="2:11" ht="15" customHeight="1">
      <c r="B39" s="221"/>
      <c r="C39" s="222"/>
      <c r="D39" s="220"/>
      <c r="E39" s="224" t="s">
        <v>110</v>
      </c>
      <c r="F39" s="220"/>
      <c r="G39" s="331" t="s">
        <v>873</v>
      </c>
      <c r="H39" s="331"/>
      <c r="I39" s="331"/>
      <c r="J39" s="331"/>
      <c r="K39" s="218"/>
    </row>
    <row r="40" spans="2:11" ht="15" customHeight="1">
      <c r="B40" s="221"/>
      <c r="C40" s="222"/>
      <c r="D40" s="220"/>
      <c r="E40" s="224" t="s">
        <v>874</v>
      </c>
      <c r="F40" s="220"/>
      <c r="G40" s="331" t="s">
        <v>875</v>
      </c>
      <c r="H40" s="331"/>
      <c r="I40" s="331"/>
      <c r="J40" s="331"/>
      <c r="K40" s="218"/>
    </row>
    <row r="41" spans="2:11" ht="15" customHeight="1">
      <c r="B41" s="221"/>
      <c r="C41" s="222"/>
      <c r="D41" s="220"/>
      <c r="E41" s="224"/>
      <c r="F41" s="220"/>
      <c r="G41" s="331" t="s">
        <v>876</v>
      </c>
      <c r="H41" s="331"/>
      <c r="I41" s="331"/>
      <c r="J41" s="331"/>
      <c r="K41" s="218"/>
    </row>
    <row r="42" spans="2:11" ht="15" customHeight="1">
      <c r="B42" s="221"/>
      <c r="C42" s="222"/>
      <c r="D42" s="220"/>
      <c r="E42" s="224" t="s">
        <v>877</v>
      </c>
      <c r="F42" s="220"/>
      <c r="G42" s="331" t="s">
        <v>878</v>
      </c>
      <c r="H42" s="331"/>
      <c r="I42" s="331"/>
      <c r="J42" s="331"/>
      <c r="K42" s="218"/>
    </row>
    <row r="43" spans="2:11" ht="15" customHeight="1">
      <c r="B43" s="221"/>
      <c r="C43" s="222"/>
      <c r="D43" s="220"/>
      <c r="E43" s="224" t="s">
        <v>113</v>
      </c>
      <c r="F43" s="220"/>
      <c r="G43" s="331" t="s">
        <v>879</v>
      </c>
      <c r="H43" s="331"/>
      <c r="I43" s="331"/>
      <c r="J43" s="331"/>
      <c r="K43" s="218"/>
    </row>
    <row r="44" spans="2:11" ht="12.75" customHeight="1">
      <c r="B44" s="221"/>
      <c r="C44" s="222"/>
      <c r="D44" s="220"/>
      <c r="E44" s="220"/>
      <c r="F44" s="220"/>
      <c r="G44" s="220"/>
      <c r="H44" s="220"/>
      <c r="I44" s="220"/>
      <c r="J44" s="220"/>
      <c r="K44" s="218"/>
    </row>
    <row r="45" spans="2:11" ht="15" customHeight="1">
      <c r="B45" s="221"/>
      <c r="C45" s="222"/>
      <c r="D45" s="331" t="s">
        <v>880</v>
      </c>
      <c r="E45" s="331"/>
      <c r="F45" s="331"/>
      <c r="G45" s="331"/>
      <c r="H45" s="331"/>
      <c r="I45" s="331"/>
      <c r="J45" s="331"/>
      <c r="K45" s="218"/>
    </row>
    <row r="46" spans="2:11" ht="15" customHeight="1">
      <c r="B46" s="221"/>
      <c r="C46" s="222"/>
      <c r="D46" s="222"/>
      <c r="E46" s="331" t="s">
        <v>881</v>
      </c>
      <c r="F46" s="331"/>
      <c r="G46" s="331"/>
      <c r="H46" s="331"/>
      <c r="I46" s="331"/>
      <c r="J46" s="331"/>
      <c r="K46" s="218"/>
    </row>
    <row r="47" spans="2:11" ht="15" customHeight="1">
      <c r="B47" s="221"/>
      <c r="C47" s="222"/>
      <c r="D47" s="222"/>
      <c r="E47" s="331" t="s">
        <v>882</v>
      </c>
      <c r="F47" s="331"/>
      <c r="G47" s="331"/>
      <c r="H47" s="331"/>
      <c r="I47" s="331"/>
      <c r="J47" s="331"/>
      <c r="K47" s="218"/>
    </row>
    <row r="48" spans="2:11" ht="15" customHeight="1">
      <c r="B48" s="221"/>
      <c r="C48" s="222"/>
      <c r="D48" s="222"/>
      <c r="E48" s="331" t="s">
        <v>883</v>
      </c>
      <c r="F48" s="331"/>
      <c r="G48" s="331"/>
      <c r="H48" s="331"/>
      <c r="I48" s="331"/>
      <c r="J48" s="331"/>
      <c r="K48" s="218"/>
    </row>
    <row r="49" spans="2:11" ht="15" customHeight="1">
      <c r="B49" s="221"/>
      <c r="C49" s="222"/>
      <c r="D49" s="331" t="s">
        <v>884</v>
      </c>
      <c r="E49" s="331"/>
      <c r="F49" s="331"/>
      <c r="G49" s="331"/>
      <c r="H49" s="331"/>
      <c r="I49" s="331"/>
      <c r="J49" s="331"/>
      <c r="K49" s="218"/>
    </row>
    <row r="50" spans="2:11" ht="25.5" customHeight="1">
      <c r="B50" s="217"/>
      <c r="C50" s="334" t="s">
        <v>885</v>
      </c>
      <c r="D50" s="334"/>
      <c r="E50" s="334"/>
      <c r="F50" s="334"/>
      <c r="G50" s="334"/>
      <c r="H50" s="334"/>
      <c r="I50" s="334"/>
      <c r="J50" s="334"/>
      <c r="K50" s="218"/>
    </row>
    <row r="51" spans="2:11" ht="5.25" customHeight="1">
      <c r="B51" s="217"/>
      <c r="C51" s="219"/>
      <c r="D51" s="219"/>
      <c r="E51" s="219"/>
      <c r="F51" s="219"/>
      <c r="G51" s="219"/>
      <c r="H51" s="219"/>
      <c r="I51" s="219"/>
      <c r="J51" s="219"/>
      <c r="K51" s="218"/>
    </row>
    <row r="52" spans="2:11" ht="15" customHeight="1">
      <c r="B52" s="217"/>
      <c r="C52" s="331" t="s">
        <v>886</v>
      </c>
      <c r="D52" s="331"/>
      <c r="E52" s="331"/>
      <c r="F52" s="331"/>
      <c r="G52" s="331"/>
      <c r="H52" s="331"/>
      <c r="I52" s="331"/>
      <c r="J52" s="331"/>
      <c r="K52" s="218"/>
    </row>
    <row r="53" spans="2:11" ht="15" customHeight="1">
      <c r="B53" s="217"/>
      <c r="C53" s="331" t="s">
        <v>887</v>
      </c>
      <c r="D53" s="331"/>
      <c r="E53" s="331"/>
      <c r="F53" s="331"/>
      <c r="G53" s="331"/>
      <c r="H53" s="331"/>
      <c r="I53" s="331"/>
      <c r="J53" s="331"/>
      <c r="K53" s="218"/>
    </row>
    <row r="54" spans="2:11" ht="12.75" customHeight="1">
      <c r="B54" s="217"/>
      <c r="C54" s="220"/>
      <c r="D54" s="220"/>
      <c r="E54" s="220"/>
      <c r="F54" s="220"/>
      <c r="G54" s="220"/>
      <c r="H54" s="220"/>
      <c r="I54" s="220"/>
      <c r="J54" s="220"/>
      <c r="K54" s="218"/>
    </row>
    <row r="55" spans="2:11" ht="15" customHeight="1">
      <c r="B55" s="217"/>
      <c r="C55" s="331" t="s">
        <v>888</v>
      </c>
      <c r="D55" s="331"/>
      <c r="E55" s="331"/>
      <c r="F55" s="331"/>
      <c r="G55" s="331"/>
      <c r="H55" s="331"/>
      <c r="I55" s="331"/>
      <c r="J55" s="331"/>
      <c r="K55" s="218"/>
    </row>
    <row r="56" spans="2:11" ht="15" customHeight="1">
      <c r="B56" s="217"/>
      <c r="C56" s="222"/>
      <c r="D56" s="331" t="s">
        <v>889</v>
      </c>
      <c r="E56" s="331"/>
      <c r="F56" s="331"/>
      <c r="G56" s="331"/>
      <c r="H56" s="331"/>
      <c r="I56" s="331"/>
      <c r="J56" s="331"/>
      <c r="K56" s="218"/>
    </row>
    <row r="57" spans="2:11" ht="15" customHeight="1">
      <c r="B57" s="217"/>
      <c r="C57" s="222"/>
      <c r="D57" s="331" t="s">
        <v>890</v>
      </c>
      <c r="E57" s="331"/>
      <c r="F57" s="331"/>
      <c r="G57" s="331"/>
      <c r="H57" s="331"/>
      <c r="I57" s="331"/>
      <c r="J57" s="331"/>
      <c r="K57" s="218"/>
    </row>
    <row r="58" spans="2:11" ht="15" customHeight="1">
      <c r="B58" s="217"/>
      <c r="C58" s="222"/>
      <c r="D58" s="331" t="s">
        <v>891</v>
      </c>
      <c r="E58" s="331"/>
      <c r="F58" s="331"/>
      <c r="G58" s="331"/>
      <c r="H58" s="331"/>
      <c r="I58" s="331"/>
      <c r="J58" s="331"/>
      <c r="K58" s="218"/>
    </row>
    <row r="59" spans="2:11" ht="15" customHeight="1">
      <c r="B59" s="217"/>
      <c r="C59" s="222"/>
      <c r="D59" s="331" t="s">
        <v>892</v>
      </c>
      <c r="E59" s="331"/>
      <c r="F59" s="331"/>
      <c r="G59" s="331"/>
      <c r="H59" s="331"/>
      <c r="I59" s="331"/>
      <c r="J59" s="331"/>
      <c r="K59" s="218"/>
    </row>
    <row r="60" spans="2:11" ht="15" customHeight="1">
      <c r="B60" s="217"/>
      <c r="C60" s="222"/>
      <c r="D60" s="333" t="s">
        <v>893</v>
      </c>
      <c r="E60" s="333"/>
      <c r="F60" s="333"/>
      <c r="G60" s="333"/>
      <c r="H60" s="333"/>
      <c r="I60" s="333"/>
      <c r="J60" s="333"/>
      <c r="K60" s="218"/>
    </row>
    <row r="61" spans="2:11" ht="15" customHeight="1">
      <c r="B61" s="217"/>
      <c r="C61" s="222"/>
      <c r="D61" s="331" t="s">
        <v>894</v>
      </c>
      <c r="E61" s="331"/>
      <c r="F61" s="331"/>
      <c r="G61" s="331"/>
      <c r="H61" s="331"/>
      <c r="I61" s="331"/>
      <c r="J61" s="331"/>
      <c r="K61" s="218"/>
    </row>
    <row r="62" spans="2:11" ht="12.75" customHeight="1">
      <c r="B62" s="217"/>
      <c r="C62" s="222"/>
      <c r="D62" s="222"/>
      <c r="E62" s="225"/>
      <c r="F62" s="222"/>
      <c r="G62" s="222"/>
      <c r="H62" s="222"/>
      <c r="I62" s="222"/>
      <c r="J62" s="222"/>
      <c r="K62" s="218"/>
    </row>
    <row r="63" spans="2:11" ht="15" customHeight="1">
      <c r="B63" s="217"/>
      <c r="C63" s="222"/>
      <c r="D63" s="331" t="s">
        <v>895</v>
      </c>
      <c r="E63" s="331"/>
      <c r="F63" s="331"/>
      <c r="G63" s="331"/>
      <c r="H63" s="331"/>
      <c r="I63" s="331"/>
      <c r="J63" s="331"/>
      <c r="K63" s="218"/>
    </row>
    <row r="64" spans="2:11" ht="15" customHeight="1">
      <c r="B64" s="217"/>
      <c r="C64" s="222"/>
      <c r="D64" s="333" t="s">
        <v>896</v>
      </c>
      <c r="E64" s="333"/>
      <c r="F64" s="333"/>
      <c r="G64" s="333"/>
      <c r="H64" s="333"/>
      <c r="I64" s="333"/>
      <c r="J64" s="333"/>
      <c r="K64" s="218"/>
    </row>
    <row r="65" spans="2:11" ht="15" customHeight="1">
      <c r="B65" s="217"/>
      <c r="C65" s="222"/>
      <c r="D65" s="331" t="s">
        <v>897</v>
      </c>
      <c r="E65" s="331"/>
      <c r="F65" s="331"/>
      <c r="G65" s="331"/>
      <c r="H65" s="331"/>
      <c r="I65" s="331"/>
      <c r="J65" s="331"/>
      <c r="K65" s="218"/>
    </row>
    <row r="66" spans="2:11" ht="15" customHeight="1">
      <c r="B66" s="217"/>
      <c r="C66" s="222"/>
      <c r="D66" s="331" t="s">
        <v>898</v>
      </c>
      <c r="E66" s="331"/>
      <c r="F66" s="331"/>
      <c r="G66" s="331"/>
      <c r="H66" s="331"/>
      <c r="I66" s="331"/>
      <c r="J66" s="331"/>
      <c r="K66" s="218"/>
    </row>
    <row r="67" spans="2:11" ht="15" customHeight="1">
      <c r="B67" s="217"/>
      <c r="C67" s="222"/>
      <c r="D67" s="331" t="s">
        <v>899</v>
      </c>
      <c r="E67" s="331"/>
      <c r="F67" s="331"/>
      <c r="G67" s="331"/>
      <c r="H67" s="331"/>
      <c r="I67" s="331"/>
      <c r="J67" s="331"/>
      <c r="K67" s="218"/>
    </row>
    <row r="68" spans="2:11" ht="15" customHeight="1">
      <c r="B68" s="217"/>
      <c r="C68" s="222"/>
      <c r="D68" s="331" t="s">
        <v>900</v>
      </c>
      <c r="E68" s="331"/>
      <c r="F68" s="331"/>
      <c r="G68" s="331"/>
      <c r="H68" s="331"/>
      <c r="I68" s="331"/>
      <c r="J68" s="331"/>
      <c r="K68" s="218"/>
    </row>
    <row r="69" spans="2:11" ht="12.75" customHeight="1">
      <c r="B69" s="226"/>
      <c r="C69" s="227"/>
      <c r="D69" s="227"/>
      <c r="E69" s="227"/>
      <c r="F69" s="227"/>
      <c r="G69" s="227"/>
      <c r="H69" s="227"/>
      <c r="I69" s="227"/>
      <c r="J69" s="227"/>
      <c r="K69" s="228"/>
    </row>
    <row r="70" spans="2:11" ht="18.75" customHeight="1">
      <c r="B70" s="229"/>
      <c r="C70" s="229"/>
      <c r="D70" s="229"/>
      <c r="E70" s="229"/>
      <c r="F70" s="229"/>
      <c r="G70" s="229"/>
      <c r="H70" s="229"/>
      <c r="I70" s="229"/>
      <c r="J70" s="229"/>
      <c r="K70" s="230"/>
    </row>
    <row r="71" spans="2:11" ht="18.75" customHeight="1">
      <c r="B71" s="230"/>
      <c r="C71" s="230"/>
      <c r="D71" s="230"/>
      <c r="E71" s="230"/>
      <c r="F71" s="230"/>
      <c r="G71" s="230"/>
      <c r="H71" s="230"/>
      <c r="I71" s="230"/>
      <c r="J71" s="230"/>
      <c r="K71" s="230"/>
    </row>
    <row r="72" spans="2:11" ht="7.5" customHeight="1">
      <c r="B72" s="231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ht="45" customHeight="1">
      <c r="B73" s="234"/>
      <c r="C73" s="332" t="s">
        <v>836</v>
      </c>
      <c r="D73" s="332"/>
      <c r="E73" s="332"/>
      <c r="F73" s="332"/>
      <c r="G73" s="332"/>
      <c r="H73" s="332"/>
      <c r="I73" s="332"/>
      <c r="J73" s="332"/>
      <c r="K73" s="235"/>
    </row>
    <row r="74" spans="2:11" ht="17.25" customHeight="1">
      <c r="B74" s="234"/>
      <c r="C74" s="236" t="s">
        <v>901</v>
      </c>
      <c r="D74" s="236"/>
      <c r="E74" s="236"/>
      <c r="F74" s="236" t="s">
        <v>902</v>
      </c>
      <c r="G74" s="237"/>
      <c r="H74" s="236" t="s">
        <v>108</v>
      </c>
      <c r="I74" s="236" t="s">
        <v>57</v>
      </c>
      <c r="J74" s="236" t="s">
        <v>903</v>
      </c>
      <c r="K74" s="235"/>
    </row>
    <row r="75" spans="2:11" ht="17.25" customHeight="1">
      <c r="B75" s="234"/>
      <c r="C75" s="238" t="s">
        <v>904</v>
      </c>
      <c r="D75" s="238"/>
      <c r="E75" s="238"/>
      <c r="F75" s="239" t="s">
        <v>905</v>
      </c>
      <c r="G75" s="240"/>
      <c r="H75" s="238"/>
      <c r="I75" s="238"/>
      <c r="J75" s="238" t="s">
        <v>906</v>
      </c>
      <c r="K75" s="235"/>
    </row>
    <row r="76" spans="2:11" ht="5.25" customHeight="1">
      <c r="B76" s="234"/>
      <c r="C76" s="241"/>
      <c r="D76" s="241"/>
      <c r="E76" s="241"/>
      <c r="F76" s="241"/>
      <c r="G76" s="242"/>
      <c r="H76" s="241"/>
      <c r="I76" s="241"/>
      <c r="J76" s="241"/>
      <c r="K76" s="235"/>
    </row>
    <row r="77" spans="2:11" ht="15" customHeight="1">
      <c r="B77" s="234"/>
      <c r="C77" s="224" t="s">
        <v>53</v>
      </c>
      <c r="D77" s="241"/>
      <c r="E77" s="241"/>
      <c r="F77" s="243" t="s">
        <v>907</v>
      </c>
      <c r="G77" s="242"/>
      <c r="H77" s="224" t="s">
        <v>908</v>
      </c>
      <c r="I77" s="224" t="s">
        <v>909</v>
      </c>
      <c r="J77" s="224">
        <v>20</v>
      </c>
      <c r="K77" s="235"/>
    </row>
    <row r="78" spans="2:11" ht="15" customHeight="1">
      <c r="B78" s="234"/>
      <c r="C78" s="224" t="s">
        <v>910</v>
      </c>
      <c r="D78" s="224"/>
      <c r="E78" s="224"/>
      <c r="F78" s="243" t="s">
        <v>907</v>
      </c>
      <c r="G78" s="242"/>
      <c r="H78" s="224" t="s">
        <v>911</v>
      </c>
      <c r="I78" s="224" t="s">
        <v>909</v>
      </c>
      <c r="J78" s="224">
        <v>120</v>
      </c>
      <c r="K78" s="235"/>
    </row>
    <row r="79" spans="2:11" ht="15" customHeight="1">
      <c r="B79" s="244"/>
      <c r="C79" s="224" t="s">
        <v>912</v>
      </c>
      <c r="D79" s="224"/>
      <c r="E79" s="224"/>
      <c r="F79" s="243" t="s">
        <v>913</v>
      </c>
      <c r="G79" s="242"/>
      <c r="H79" s="224" t="s">
        <v>914</v>
      </c>
      <c r="I79" s="224" t="s">
        <v>909</v>
      </c>
      <c r="J79" s="224">
        <v>50</v>
      </c>
      <c r="K79" s="235"/>
    </row>
    <row r="80" spans="2:11" ht="15" customHeight="1">
      <c r="B80" s="244"/>
      <c r="C80" s="224" t="s">
        <v>915</v>
      </c>
      <c r="D80" s="224"/>
      <c r="E80" s="224"/>
      <c r="F80" s="243" t="s">
        <v>907</v>
      </c>
      <c r="G80" s="242"/>
      <c r="H80" s="224" t="s">
        <v>916</v>
      </c>
      <c r="I80" s="224" t="s">
        <v>917</v>
      </c>
      <c r="J80" s="224"/>
      <c r="K80" s="235"/>
    </row>
    <row r="81" spans="2:11" ht="15" customHeight="1">
      <c r="B81" s="244"/>
      <c r="C81" s="245" t="s">
        <v>918</v>
      </c>
      <c r="D81" s="245"/>
      <c r="E81" s="245"/>
      <c r="F81" s="246" t="s">
        <v>913</v>
      </c>
      <c r="G81" s="245"/>
      <c r="H81" s="245" t="s">
        <v>919</v>
      </c>
      <c r="I81" s="245" t="s">
        <v>909</v>
      </c>
      <c r="J81" s="245">
        <v>15</v>
      </c>
      <c r="K81" s="235"/>
    </row>
    <row r="82" spans="2:11" ht="15" customHeight="1">
      <c r="B82" s="244"/>
      <c r="C82" s="245" t="s">
        <v>920</v>
      </c>
      <c r="D82" s="245"/>
      <c r="E82" s="245"/>
      <c r="F82" s="246" t="s">
        <v>913</v>
      </c>
      <c r="G82" s="245"/>
      <c r="H82" s="245" t="s">
        <v>921</v>
      </c>
      <c r="I82" s="245" t="s">
        <v>909</v>
      </c>
      <c r="J82" s="245">
        <v>15</v>
      </c>
      <c r="K82" s="235"/>
    </row>
    <row r="83" spans="2:11" ht="15" customHeight="1">
      <c r="B83" s="244"/>
      <c r="C83" s="245" t="s">
        <v>922</v>
      </c>
      <c r="D83" s="245"/>
      <c r="E83" s="245"/>
      <c r="F83" s="246" t="s">
        <v>913</v>
      </c>
      <c r="G83" s="245"/>
      <c r="H83" s="245" t="s">
        <v>923</v>
      </c>
      <c r="I83" s="245" t="s">
        <v>909</v>
      </c>
      <c r="J83" s="245">
        <v>20</v>
      </c>
      <c r="K83" s="235"/>
    </row>
    <row r="84" spans="2:11" ht="15" customHeight="1">
      <c r="B84" s="244"/>
      <c r="C84" s="245" t="s">
        <v>924</v>
      </c>
      <c r="D84" s="245"/>
      <c r="E84" s="245"/>
      <c r="F84" s="246" t="s">
        <v>913</v>
      </c>
      <c r="G84" s="245"/>
      <c r="H84" s="245" t="s">
        <v>925</v>
      </c>
      <c r="I84" s="245" t="s">
        <v>909</v>
      </c>
      <c r="J84" s="245">
        <v>20</v>
      </c>
      <c r="K84" s="235"/>
    </row>
    <row r="85" spans="2:11" ht="15" customHeight="1">
      <c r="B85" s="244"/>
      <c r="C85" s="224" t="s">
        <v>926</v>
      </c>
      <c r="D85" s="224"/>
      <c r="E85" s="224"/>
      <c r="F85" s="243" t="s">
        <v>913</v>
      </c>
      <c r="G85" s="242"/>
      <c r="H85" s="224" t="s">
        <v>927</v>
      </c>
      <c r="I85" s="224" t="s">
        <v>909</v>
      </c>
      <c r="J85" s="224">
        <v>50</v>
      </c>
      <c r="K85" s="235"/>
    </row>
    <row r="86" spans="2:11" ht="15" customHeight="1">
      <c r="B86" s="244"/>
      <c r="C86" s="224" t="s">
        <v>928</v>
      </c>
      <c r="D86" s="224"/>
      <c r="E86" s="224"/>
      <c r="F86" s="243" t="s">
        <v>913</v>
      </c>
      <c r="G86" s="242"/>
      <c r="H86" s="224" t="s">
        <v>929</v>
      </c>
      <c r="I86" s="224" t="s">
        <v>909</v>
      </c>
      <c r="J86" s="224">
        <v>20</v>
      </c>
      <c r="K86" s="235"/>
    </row>
    <row r="87" spans="2:11" ht="15" customHeight="1">
      <c r="B87" s="244"/>
      <c r="C87" s="224" t="s">
        <v>930</v>
      </c>
      <c r="D87" s="224"/>
      <c r="E87" s="224"/>
      <c r="F87" s="243" t="s">
        <v>913</v>
      </c>
      <c r="G87" s="242"/>
      <c r="H87" s="224" t="s">
        <v>931</v>
      </c>
      <c r="I87" s="224" t="s">
        <v>909</v>
      </c>
      <c r="J87" s="224">
        <v>20</v>
      </c>
      <c r="K87" s="235"/>
    </row>
    <row r="88" spans="2:11" ht="15" customHeight="1">
      <c r="B88" s="244"/>
      <c r="C88" s="224" t="s">
        <v>932</v>
      </c>
      <c r="D88" s="224"/>
      <c r="E88" s="224"/>
      <c r="F88" s="243" t="s">
        <v>913</v>
      </c>
      <c r="G88" s="242"/>
      <c r="H88" s="224" t="s">
        <v>933</v>
      </c>
      <c r="I88" s="224" t="s">
        <v>909</v>
      </c>
      <c r="J88" s="224">
        <v>50</v>
      </c>
      <c r="K88" s="235"/>
    </row>
    <row r="89" spans="2:11" ht="15" customHeight="1">
      <c r="B89" s="244"/>
      <c r="C89" s="224" t="s">
        <v>934</v>
      </c>
      <c r="D89" s="224"/>
      <c r="E89" s="224"/>
      <c r="F89" s="243" t="s">
        <v>913</v>
      </c>
      <c r="G89" s="242"/>
      <c r="H89" s="224" t="s">
        <v>934</v>
      </c>
      <c r="I89" s="224" t="s">
        <v>909</v>
      </c>
      <c r="J89" s="224">
        <v>50</v>
      </c>
      <c r="K89" s="235"/>
    </row>
    <row r="90" spans="2:11" ht="15" customHeight="1">
      <c r="B90" s="244"/>
      <c r="C90" s="224" t="s">
        <v>114</v>
      </c>
      <c r="D90" s="224"/>
      <c r="E90" s="224"/>
      <c r="F90" s="243" t="s">
        <v>913</v>
      </c>
      <c r="G90" s="242"/>
      <c r="H90" s="224" t="s">
        <v>935</v>
      </c>
      <c r="I90" s="224" t="s">
        <v>909</v>
      </c>
      <c r="J90" s="224">
        <v>255</v>
      </c>
      <c r="K90" s="235"/>
    </row>
    <row r="91" spans="2:11" ht="15" customHeight="1">
      <c r="B91" s="244"/>
      <c r="C91" s="224" t="s">
        <v>936</v>
      </c>
      <c r="D91" s="224"/>
      <c r="E91" s="224"/>
      <c r="F91" s="243" t="s">
        <v>907</v>
      </c>
      <c r="G91" s="242"/>
      <c r="H91" s="224" t="s">
        <v>937</v>
      </c>
      <c r="I91" s="224" t="s">
        <v>938</v>
      </c>
      <c r="J91" s="224"/>
      <c r="K91" s="235"/>
    </row>
    <row r="92" spans="2:11" ht="15" customHeight="1">
      <c r="B92" s="244"/>
      <c r="C92" s="224" t="s">
        <v>939</v>
      </c>
      <c r="D92" s="224"/>
      <c r="E92" s="224"/>
      <c r="F92" s="243" t="s">
        <v>907</v>
      </c>
      <c r="G92" s="242"/>
      <c r="H92" s="224" t="s">
        <v>940</v>
      </c>
      <c r="I92" s="224" t="s">
        <v>941</v>
      </c>
      <c r="J92" s="224"/>
      <c r="K92" s="235"/>
    </row>
    <row r="93" spans="2:11" ht="15" customHeight="1">
      <c r="B93" s="244"/>
      <c r="C93" s="224" t="s">
        <v>942</v>
      </c>
      <c r="D93" s="224"/>
      <c r="E93" s="224"/>
      <c r="F93" s="243" t="s">
        <v>907</v>
      </c>
      <c r="G93" s="242"/>
      <c r="H93" s="224" t="s">
        <v>942</v>
      </c>
      <c r="I93" s="224" t="s">
        <v>941</v>
      </c>
      <c r="J93" s="224"/>
      <c r="K93" s="235"/>
    </row>
    <row r="94" spans="2:11" ht="15" customHeight="1">
      <c r="B94" s="244"/>
      <c r="C94" s="224" t="s">
        <v>38</v>
      </c>
      <c r="D94" s="224"/>
      <c r="E94" s="224"/>
      <c r="F94" s="243" t="s">
        <v>907</v>
      </c>
      <c r="G94" s="242"/>
      <c r="H94" s="224" t="s">
        <v>943</v>
      </c>
      <c r="I94" s="224" t="s">
        <v>941</v>
      </c>
      <c r="J94" s="224"/>
      <c r="K94" s="235"/>
    </row>
    <row r="95" spans="2:11" ht="15" customHeight="1">
      <c r="B95" s="244"/>
      <c r="C95" s="224" t="s">
        <v>48</v>
      </c>
      <c r="D95" s="224"/>
      <c r="E95" s="224"/>
      <c r="F95" s="243" t="s">
        <v>907</v>
      </c>
      <c r="G95" s="242"/>
      <c r="H95" s="224" t="s">
        <v>944</v>
      </c>
      <c r="I95" s="224" t="s">
        <v>941</v>
      </c>
      <c r="J95" s="224"/>
      <c r="K95" s="235"/>
    </row>
    <row r="96" spans="2:11" ht="15" customHeight="1">
      <c r="B96" s="247"/>
      <c r="C96" s="248"/>
      <c r="D96" s="248"/>
      <c r="E96" s="248"/>
      <c r="F96" s="248"/>
      <c r="G96" s="248"/>
      <c r="H96" s="248"/>
      <c r="I96" s="248"/>
      <c r="J96" s="248"/>
      <c r="K96" s="249"/>
    </row>
    <row r="97" spans="2:11" ht="18.75" customHeight="1">
      <c r="B97" s="250"/>
      <c r="C97" s="251"/>
      <c r="D97" s="251"/>
      <c r="E97" s="251"/>
      <c r="F97" s="251"/>
      <c r="G97" s="251"/>
      <c r="H97" s="251"/>
      <c r="I97" s="251"/>
      <c r="J97" s="251"/>
      <c r="K97" s="250"/>
    </row>
    <row r="98" spans="2:11" ht="18.75" customHeight="1">
      <c r="B98" s="230"/>
      <c r="C98" s="230"/>
      <c r="D98" s="230"/>
      <c r="E98" s="230"/>
      <c r="F98" s="230"/>
      <c r="G98" s="230"/>
      <c r="H98" s="230"/>
      <c r="I98" s="230"/>
      <c r="J98" s="230"/>
      <c r="K98" s="230"/>
    </row>
    <row r="99" spans="2:11" ht="7.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3"/>
    </row>
    <row r="100" spans="2:11" ht="45" customHeight="1">
      <c r="B100" s="234"/>
      <c r="C100" s="332" t="s">
        <v>945</v>
      </c>
      <c r="D100" s="332"/>
      <c r="E100" s="332"/>
      <c r="F100" s="332"/>
      <c r="G100" s="332"/>
      <c r="H100" s="332"/>
      <c r="I100" s="332"/>
      <c r="J100" s="332"/>
      <c r="K100" s="235"/>
    </row>
    <row r="101" spans="2:11" ht="17.25" customHeight="1">
      <c r="B101" s="234"/>
      <c r="C101" s="236" t="s">
        <v>901</v>
      </c>
      <c r="D101" s="236"/>
      <c r="E101" s="236"/>
      <c r="F101" s="236" t="s">
        <v>902</v>
      </c>
      <c r="G101" s="237"/>
      <c r="H101" s="236" t="s">
        <v>108</v>
      </c>
      <c r="I101" s="236" t="s">
        <v>57</v>
      </c>
      <c r="J101" s="236" t="s">
        <v>903</v>
      </c>
      <c r="K101" s="235"/>
    </row>
    <row r="102" spans="2:11" ht="17.25" customHeight="1">
      <c r="B102" s="234"/>
      <c r="C102" s="238" t="s">
        <v>904</v>
      </c>
      <c r="D102" s="238"/>
      <c r="E102" s="238"/>
      <c r="F102" s="239" t="s">
        <v>905</v>
      </c>
      <c r="G102" s="240"/>
      <c r="H102" s="238"/>
      <c r="I102" s="238"/>
      <c r="J102" s="238" t="s">
        <v>906</v>
      </c>
      <c r="K102" s="235"/>
    </row>
    <row r="103" spans="2:11" ht="5.25" customHeight="1">
      <c r="B103" s="234"/>
      <c r="C103" s="236"/>
      <c r="D103" s="236"/>
      <c r="E103" s="236"/>
      <c r="F103" s="236"/>
      <c r="G103" s="252"/>
      <c r="H103" s="236"/>
      <c r="I103" s="236"/>
      <c r="J103" s="236"/>
      <c r="K103" s="235"/>
    </row>
    <row r="104" spans="2:11" ht="15" customHeight="1">
      <c r="B104" s="234"/>
      <c r="C104" s="224" t="s">
        <v>53</v>
      </c>
      <c r="D104" s="241"/>
      <c r="E104" s="241"/>
      <c r="F104" s="243" t="s">
        <v>907</v>
      </c>
      <c r="G104" s="252"/>
      <c r="H104" s="224" t="s">
        <v>946</v>
      </c>
      <c r="I104" s="224" t="s">
        <v>909</v>
      </c>
      <c r="J104" s="224">
        <v>20</v>
      </c>
      <c r="K104" s="235"/>
    </row>
    <row r="105" spans="2:11" ht="15" customHeight="1">
      <c r="B105" s="234"/>
      <c r="C105" s="224" t="s">
        <v>910</v>
      </c>
      <c r="D105" s="224"/>
      <c r="E105" s="224"/>
      <c r="F105" s="243" t="s">
        <v>907</v>
      </c>
      <c r="G105" s="224"/>
      <c r="H105" s="224" t="s">
        <v>946</v>
      </c>
      <c r="I105" s="224" t="s">
        <v>909</v>
      </c>
      <c r="J105" s="224">
        <v>120</v>
      </c>
      <c r="K105" s="235"/>
    </row>
    <row r="106" spans="2:11" ht="15" customHeight="1">
      <c r="B106" s="244"/>
      <c r="C106" s="224" t="s">
        <v>912</v>
      </c>
      <c r="D106" s="224"/>
      <c r="E106" s="224"/>
      <c r="F106" s="243" t="s">
        <v>913</v>
      </c>
      <c r="G106" s="224"/>
      <c r="H106" s="224" t="s">
        <v>946</v>
      </c>
      <c r="I106" s="224" t="s">
        <v>909</v>
      </c>
      <c r="J106" s="224">
        <v>50</v>
      </c>
      <c r="K106" s="235"/>
    </row>
    <row r="107" spans="2:11" ht="15" customHeight="1">
      <c r="B107" s="244"/>
      <c r="C107" s="224" t="s">
        <v>915</v>
      </c>
      <c r="D107" s="224"/>
      <c r="E107" s="224"/>
      <c r="F107" s="243" t="s">
        <v>907</v>
      </c>
      <c r="G107" s="224"/>
      <c r="H107" s="224" t="s">
        <v>946</v>
      </c>
      <c r="I107" s="224" t="s">
        <v>917</v>
      </c>
      <c r="J107" s="224"/>
      <c r="K107" s="235"/>
    </row>
    <row r="108" spans="2:11" ht="15" customHeight="1">
      <c r="B108" s="244"/>
      <c r="C108" s="224" t="s">
        <v>926</v>
      </c>
      <c r="D108" s="224"/>
      <c r="E108" s="224"/>
      <c r="F108" s="243" t="s">
        <v>913</v>
      </c>
      <c r="G108" s="224"/>
      <c r="H108" s="224" t="s">
        <v>946</v>
      </c>
      <c r="I108" s="224" t="s">
        <v>909</v>
      </c>
      <c r="J108" s="224">
        <v>50</v>
      </c>
      <c r="K108" s="235"/>
    </row>
    <row r="109" spans="2:11" ht="15" customHeight="1">
      <c r="B109" s="244"/>
      <c r="C109" s="224" t="s">
        <v>934</v>
      </c>
      <c r="D109" s="224"/>
      <c r="E109" s="224"/>
      <c r="F109" s="243" t="s">
        <v>913</v>
      </c>
      <c r="G109" s="224"/>
      <c r="H109" s="224" t="s">
        <v>946</v>
      </c>
      <c r="I109" s="224" t="s">
        <v>909</v>
      </c>
      <c r="J109" s="224">
        <v>50</v>
      </c>
      <c r="K109" s="235"/>
    </row>
    <row r="110" spans="2:11" ht="15" customHeight="1">
      <c r="B110" s="244"/>
      <c r="C110" s="224" t="s">
        <v>932</v>
      </c>
      <c r="D110" s="224"/>
      <c r="E110" s="224"/>
      <c r="F110" s="243" t="s">
        <v>913</v>
      </c>
      <c r="G110" s="224"/>
      <c r="H110" s="224" t="s">
        <v>946</v>
      </c>
      <c r="I110" s="224" t="s">
        <v>909</v>
      </c>
      <c r="J110" s="224">
        <v>50</v>
      </c>
      <c r="K110" s="235"/>
    </row>
    <row r="111" spans="2:11" ht="15" customHeight="1">
      <c r="B111" s="244"/>
      <c r="C111" s="224" t="s">
        <v>53</v>
      </c>
      <c r="D111" s="224"/>
      <c r="E111" s="224"/>
      <c r="F111" s="243" t="s">
        <v>907</v>
      </c>
      <c r="G111" s="224"/>
      <c r="H111" s="224" t="s">
        <v>947</v>
      </c>
      <c r="I111" s="224" t="s">
        <v>909</v>
      </c>
      <c r="J111" s="224">
        <v>20</v>
      </c>
      <c r="K111" s="235"/>
    </row>
    <row r="112" spans="2:11" ht="15" customHeight="1">
      <c r="B112" s="244"/>
      <c r="C112" s="224" t="s">
        <v>948</v>
      </c>
      <c r="D112" s="224"/>
      <c r="E112" s="224"/>
      <c r="F112" s="243" t="s">
        <v>907</v>
      </c>
      <c r="G112" s="224"/>
      <c r="H112" s="224" t="s">
        <v>949</v>
      </c>
      <c r="I112" s="224" t="s">
        <v>909</v>
      </c>
      <c r="J112" s="224">
        <v>120</v>
      </c>
      <c r="K112" s="235"/>
    </row>
    <row r="113" spans="2:11" ht="15" customHeight="1">
      <c r="B113" s="244"/>
      <c r="C113" s="224" t="s">
        <v>38</v>
      </c>
      <c r="D113" s="224"/>
      <c r="E113" s="224"/>
      <c r="F113" s="243" t="s">
        <v>907</v>
      </c>
      <c r="G113" s="224"/>
      <c r="H113" s="224" t="s">
        <v>950</v>
      </c>
      <c r="I113" s="224" t="s">
        <v>941</v>
      </c>
      <c r="J113" s="224"/>
      <c r="K113" s="235"/>
    </row>
    <row r="114" spans="2:11" ht="15" customHeight="1">
      <c r="B114" s="244"/>
      <c r="C114" s="224" t="s">
        <v>48</v>
      </c>
      <c r="D114" s="224"/>
      <c r="E114" s="224"/>
      <c r="F114" s="243" t="s">
        <v>907</v>
      </c>
      <c r="G114" s="224"/>
      <c r="H114" s="224" t="s">
        <v>951</v>
      </c>
      <c r="I114" s="224" t="s">
        <v>941</v>
      </c>
      <c r="J114" s="224"/>
      <c r="K114" s="235"/>
    </row>
    <row r="115" spans="2:11" ht="15" customHeight="1">
      <c r="B115" s="244"/>
      <c r="C115" s="224" t="s">
        <v>57</v>
      </c>
      <c r="D115" s="224"/>
      <c r="E115" s="224"/>
      <c r="F115" s="243" t="s">
        <v>907</v>
      </c>
      <c r="G115" s="224"/>
      <c r="H115" s="224" t="s">
        <v>952</v>
      </c>
      <c r="I115" s="224" t="s">
        <v>953</v>
      </c>
      <c r="J115" s="224"/>
      <c r="K115" s="235"/>
    </row>
    <row r="116" spans="2:11" ht="15" customHeight="1">
      <c r="B116" s="247"/>
      <c r="C116" s="253"/>
      <c r="D116" s="253"/>
      <c r="E116" s="253"/>
      <c r="F116" s="253"/>
      <c r="G116" s="253"/>
      <c r="H116" s="253"/>
      <c r="I116" s="253"/>
      <c r="J116" s="253"/>
      <c r="K116" s="249"/>
    </row>
    <row r="117" spans="2:11" ht="18.75" customHeight="1">
      <c r="B117" s="254"/>
      <c r="C117" s="220"/>
      <c r="D117" s="220"/>
      <c r="E117" s="220"/>
      <c r="F117" s="255"/>
      <c r="G117" s="220"/>
      <c r="H117" s="220"/>
      <c r="I117" s="220"/>
      <c r="J117" s="220"/>
      <c r="K117" s="254"/>
    </row>
    <row r="118" spans="2:11" ht="18.75" customHeight="1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</row>
    <row r="119" spans="2:11" ht="7.5" customHeight="1">
      <c r="B119" s="256"/>
      <c r="C119" s="257"/>
      <c r="D119" s="257"/>
      <c r="E119" s="257"/>
      <c r="F119" s="257"/>
      <c r="G119" s="257"/>
      <c r="H119" s="257"/>
      <c r="I119" s="257"/>
      <c r="J119" s="257"/>
      <c r="K119" s="258"/>
    </row>
    <row r="120" spans="2:11" ht="45" customHeight="1">
      <c r="B120" s="259"/>
      <c r="C120" s="329" t="s">
        <v>954</v>
      </c>
      <c r="D120" s="329"/>
      <c r="E120" s="329"/>
      <c r="F120" s="329"/>
      <c r="G120" s="329"/>
      <c r="H120" s="329"/>
      <c r="I120" s="329"/>
      <c r="J120" s="329"/>
      <c r="K120" s="260"/>
    </row>
    <row r="121" spans="2:11" ht="17.25" customHeight="1">
      <c r="B121" s="261"/>
      <c r="C121" s="236" t="s">
        <v>901</v>
      </c>
      <c r="D121" s="236"/>
      <c r="E121" s="236"/>
      <c r="F121" s="236" t="s">
        <v>902</v>
      </c>
      <c r="G121" s="237"/>
      <c r="H121" s="236" t="s">
        <v>108</v>
      </c>
      <c r="I121" s="236" t="s">
        <v>57</v>
      </c>
      <c r="J121" s="236" t="s">
        <v>903</v>
      </c>
      <c r="K121" s="262"/>
    </row>
    <row r="122" spans="2:11" ht="17.25" customHeight="1">
      <c r="B122" s="261"/>
      <c r="C122" s="238" t="s">
        <v>904</v>
      </c>
      <c r="D122" s="238"/>
      <c r="E122" s="238"/>
      <c r="F122" s="239" t="s">
        <v>905</v>
      </c>
      <c r="G122" s="240"/>
      <c r="H122" s="238"/>
      <c r="I122" s="238"/>
      <c r="J122" s="238" t="s">
        <v>906</v>
      </c>
      <c r="K122" s="262"/>
    </row>
    <row r="123" spans="2:11" ht="5.25" customHeight="1">
      <c r="B123" s="263"/>
      <c r="C123" s="241"/>
      <c r="D123" s="241"/>
      <c r="E123" s="241"/>
      <c r="F123" s="241"/>
      <c r="G123" s="224"/>
      <c r="H123" s="241"/>
      <c r="I123" s="241"/>
      <c r="J123" s="241"/>
      <c r="K123" s="264"/>
    </row>
    <row r="124" spans="2:11" ht="15" customHeight="1">
      <c r="B124" s="263"/>
      <c r="C124" s="224" t="s">
        <v>910</v>
      </c>
      <c r="D124" s="241"/>
      <c r="E124" s="241"/>
      <c r="F124" s="243" t="s">
        <v>907</v>
      </c>
      <c r="G124" s="224"/>
      <c r="H124" s="224" t="s">
        <v>946</v>
      </c>
      <c r="I124" s="224" t="s">
        <v>909</v>
      </c>
      <c r="J124" s="224">
        <v>120</v>
      </c>
      <c r="K124" s="265"/>
    </row>
    <row r="125" spans="2:11" ht="15" customHeight="1">
      <c r="B125" s="263"/>
      <c r="C125" s="224" t="s">
        <v>955</v>
      </c>
      <c r="D125" s="224"/>
      <c r="E125" s="224"/>
      <c r="F125" s="243" t="s">
        <v>907</v>
      </c>
      <c r="G125" s="224"/>
      <c r="H125" s="224" t="s">
        <v>956</v>
      </c>
      <c r="I125" s="224" t="s">
        <v>909</v>
      </c>
      <c r="J125" s="224" t="s">
        <v>957</v>
      </c>
      <c r="K125" s="265"/>
    </row>
    <row r="126" spans="2:11" ht="15" customHeight="1">
      <c r="B126" s="263"/>
      <c r="C126" s="224" t="s">
        <v>856</v>
      </c>
      <c r="D126" s="224"/>
      <c r="E126" s="224"/>
      <c r="F126" s="243" t="s">
        <v>907</v>
      </c>
      <c r="G126" s="224"/>
      <c r="H126" s="224" t="s">
        <v>958</v>
      </c>
      <c r="I126" s="224" t="s">
        <v>909</v>
      </c>
      <c r="J126" s="224" t="s">
        <v>957</v>
      </c>
      <c r="K126" s="265"/>
    </row>
    <row r="127" spans="2:11" ht="15" customHeight="1">
      <c r="B127" s="263"/>
      <c r="C127" s="224" t="s">
        <v>918</v>
      </c>
      <c r="D127" s="224"/>
      <c r="E127" s="224"/>
      <c r="F127" s="243" t="s">
        <v>913</v>
      </c>
      <c r="G127" s="224"/>
      <c r="H127" s="224" t="s">
        <v>919</v>
      </c>
      <c r="I127" s="224" t="s">
        <v>909</v>
      </c>
      <c r="J127" s="224">
        <v>15</v>
      </c>
      <c r="K127" s="265"/>
    </row>
    <row r="128" spans="2:11" ht="15" customHeight="1">
      <c r="B128" s="263"/>
      <c r="C128" s="245" t="s">
        <v>920</v>
      </c>
      <c r="D128" s="245"/>
      <c r="E128" s="245"/>
      <c r="F128" s="246" t="s">
        <v>913</v>
      </c>
      <c r="G128" s="245"/>
      <c r="H128" s="245" t="s">
        <v>921</v>
      </c>
      <c r="I128" s="245" t="s">
        <v>909</v>
      </c>
      <c r="J128" s="245">
        <v>15</v>
      </c>
      <c r="K128" s="265"/>
    </row>
    <row r="129" spans="2:11" ht="15" customHeight="1">
      <c r="B129" s="263"/>
      <c r="C129" s="245" t="s">
        <v>922</v>
      </c>
      <c r="D129" s="245"/>
      <c r="E129" s="245"/>
      <c r="F129" s="246" t="s">
        <v>913</v>
      </c>
      <c r="G129" s="245"/>
      <c r="H129" s="245" t="s">
        <v>923</v>
      </c>
      <c r="I129" s="245" t="s">
        <v>909</v>
      </c>
      <c r="J129" s="245">
        <v>20</v>
      </c>
      <c r="K129" s="265"/>
    </row>
    <row r="130" spans="2:11" ht="15" customHeight="1">
      <c r="B130" s="263"/>
      <c r="C130" s="245" t="s">
        <v>924</v>
      </c>
      <c r="D130" s="245"/>
      <c r="E130" s="245"/>
      <c r="F130" s="246" t="s">
        <v>913</v>
      </c>
      <c r="G130" s="245"/>
      <c r="H130" s="245" t="s">
        <v>925</v>
      </c>
      <c r="I130" s="245" t="s">
        <v>909</v>
      </c>
      <c r="J130" s="245">
        <v>20</v>
      </c>
      <c r="K130" s="265"/>
    </row>
    <row r="131" spans="2:11" ht="15" customHeight="1">
      <c r="B131" s="263"/>
      <c r="C131" s="224" t="s">
        <v>912</v>
      </c>
      <c r="D131" s="224"/>
      <c r="E131" s="224"/>
      <c r="F131" s="243" t="s">
        <v>913</v>
      </c>
      <c r="G131" s="224"/>
      <c r="H131" s="224" t="s">
        <v>946</v>
      </c>
      <c r="I131" s="224" t="s">
        <v>909</v>
      </c>
      <c r="J131" s="224">
        <v>50</v>
      </c>
      <c r="K131" s="265"/>
    </row>
    <row r="132" spans="2:11" ht="15" customHeight="1">
      <c r="B132" s="263"/>
      <c r="C132" s="224" t="s">
        <v>926</v>
      </c>
      <c r="D132" s="224"/>
      <c r="E132" s="224"/>
      <c r="F132" s="243" t="s">
        <v>913</v>
      </c>
      <c r="G132" s="224"/>
      <c r="H132" s="224" t="s">
        <v>946</v>
      </c>
      <c r="I132" s="224" t="s">
        <v>909</v>
      </c>
      <c r="J132" s="224">
        <v>50</v>
      </c>
      <c r="K132" s="265"/>
    </row>
    <row r="133" spans="2:11" ht="15" customHeight="1">
      <c r="B133" s="263"/>
      <c r="C133" s="224" t="s">
        <v>932</v>
      </c>
      <c r="D133" s="224"/>
      <c r="E133" s="224"/>
      <c r="F133" s="243" t="s">
        <v>913</v>
      </c>
      <c r="G133" s="224"/>
      <c r="H133" s="224" t="s">
        <v>946</v>
      </c>
      <c r="I133" s="224" t="s">
        <v>909</v>
      </c>
      <c r="J133" s="224">
        <v>50</v>
      </c>
      <c r="K133" s="265"/>
    </row>
    <row r="134" spans="2:11" ht="15" customHeight="1">
      <c r="B134" s="263"/>
      <c r="C134" s="224" t="s">
        <v>934</v>
      </c>
      <c r="D134" s="224"/>
      <c r="E134" s="224"/>
      <c r="F134" s="243" t="s">
        <v>913</v>
      </c>
      <c r="G134" s="224"/>
      <c r="H134" s="224" t="s">
        <v>946</v>
      </c>
      <c r="I134" s="224" t="s">
        <v>909</v>
      </c>
      <c r="J134" s="224">
        <v>50</v>
      </c>
      <c r="K134" s="265"/>
    </row>
    <row r="135" spans="2:11" ht="15" customHeight="1">
      <c r="B135" s="263"/>
      <c r="C135" s="224" t="s">
        <v>114</v>
      </c>
      <c r="D135" s="224"/>
      <c r="E135" s="224"/>
      <c r="F135" s="243" t="s">
        <v>913</v>
      </c>
      <c r="G135" s="224"/>
      <c r="H135" s="224" t="s">
        <v>959</v>
      </c>
      <c r="I135" s="224" t="s">
        <v>909</v>
      </c>
      <c r="J135" s="224">
        <v>255</v>
      </c>
      <c r="K135" s="265"/>
    </row>
    <row r="136" spans="2:11" ht="15" customHeight="1">
      <c r="B136" s="263"/>
      <c r="C136" s="224" t="s">
        <v>936</v>
      </c>
      <c r="D136" s="224"/>
      <c r="E136" s="224"/>
      <c r="F136" s="243" t="s">
        <v>907</v>
      </c>
      <c r="G136" s="224"/>
      <c r="H136" s="224" t="s">
        <v>960</v>
      </c>
      <c r="I136" s="224" t="s">
        <v>938</v>
      </c>
      <c r="J136" s="224"/>
      <c r="K136" s="265"/>
    </row>
    <row r="137" spans="2:11" ht="15" customHeight="1">
      <c r="B137" s="263"/>
      <c r="C137" s="224" t="s">
        <v>939</v>
      </c>
      <c r="D137" s="224"/>
      <c r="E137" s="224"/>
      <c r="F137" s="243" t="s">
        <v>907</v>
      </c>
      <c r="G137" s="224"/>
      <c r="H137" s="224" t="s">
        <v>961</v>
      </c>
      <c r="I137" s="224" t="s">
        <v>941</v>
      </c>
      <c r="J137" s="224"/>
      <c r="K137" s="265"/>
    </row>
    <row r="138" spans="2:11" ht="15" customHeight="1">
      <c r="B138" s="263"/>
      <c r="C138" s="224" t="s">
        <v>942</v>
      </c>
      <c r="D138" s="224"/>
      <c r="E138" s="224"/>
      <c r="F138" s="243" t="s">
        <v>907</v>
      </c>
      <c r="G138" s="224"/>
      <c r="H138" s="224" t="s">
        <v>942</v>
      </c>
      <c r="I138" s="224" t="s">
        <v>941</v>
      </c>
      <c r="J138" s="224"/>
      <c r="K138" s="265"/>
    </row>
    <row r="139" spans="2:11" ht="15" customHeight="1">
      <c r="B139" s="263"/>
      <c r="C139" s="224" t="s">
        <v>38</v>
      </c>
      <c r="D139" s="224"/>
      <c r="E139" s="224"/>
      <c r="F139" s="243" t="s">
        <v>907</v>
      </c>
      <c r="G139" s="224"/>
      <c r="H139" s="224" t="s">
        <v>962</v>
      </c>
      <c r="I139" s="224" t="s">
        <v>941</v>
      </c>
      <c r="J139" s="224"/>
      <c r="K139" s="265"/>
    </row>
    <row r="140" spans="2:11" ht="15" customHeight="1">
      <c r="B140" s="263"/>
      <c r="C140" s="224" t="s">
        <v>963</v>
      </c>
      <c r="D140" s="224"/>
      <c r="E140" s="224"/>
      <c r="F140" s="243" t="s">
        <v>907</v>
      </c>
      <c r="G140" s="224"/>
      <c r="H140" s="224" t="s">
        <v>964</v>
      </c>
      <c r="I140" s="224" t="s">
        <v>941</v>
      </c>
      <c r="J140" s="224"/>
      <c r="K140" s="265"/>
    </row>
    <row r="141" spans="2:11" ht="15" customHeight="1">
      <c r="B141" s="266"/>
      <c r="C141" s="267"/>
      <c r="D141" s="267"/>
      <c r="E141" s="267"/>
      <c r="F141" s="267"/>
      <c r="G141" s="267"/>
      <c r="H141" s="267"/>
      <c r="I141" s="267"/>
      <c r="J141" s="267"/>
      <c r="K141" s="268"/>
    </row>
    <row r="142" spans="2:11" ht="18.75" customHeight="1">
      <c r="B142" s="220"/>
      <c r="C142" s="220"/>
      <c r="D142" s="220"/>
      <c r="E142" s="220"/>
      <c r="F142" s="255"/>
      <c r="G142" s="220"/>
      <c r="H142" s="220"/>
      <c r="I142" s="220"/>
      <c r="J142" s="220"/>
      <c r="K142" s="220"/>
    </row>
    <row r="143" spans="2:11" ht="18.75" customHeight="1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</row>
    <row r="144" spans="2:11" ht="7.5" customHeight="1">
      <c r="B144" s="231"/>
      <c r="C144" s="232"/>
      <c r="D144" s="232"/>
      <c r="E144" s="232"/>
      <c r="F144" s="232"/>
      <c r="G144" s="232"/>
      <c r="H144" s="232"/>
      <c r="I144" s="232"/>
      <c r="J144" s="232"/>
      <c r="K144" s="233"/>
    </row>
    <row r="145" spans="2:11" ht="45" customHeight="1">
      <c r="B145" s="234"/>
      <c r="C145" s="332" t="s">
        <v>965</v>
      </c>
      <c r="D145" s="332"/>
      <c r="E145" s="332"/>
      <c r="F145" s="332"/>
      <c r="G145" s="332"/>
      <c r="H145" s="332"/>
      <c r="I145" s="332"/>
      <c r="J145" s="332"/>
      <c r="K145" s="235"/>
    </row>
    <row r="146" spans="2:11" ht="17.25" customHeight="1">
      <c r="B146" s="234"/>
      <c r="C146" s="236" t="s">
        <v>901</v>
      </c>
      <c r="D146" s="236"/>
      <c r="E146" s="236"/>
      <c r="F146" s="236" t="s">
        <v>902</v>
      </c>
      <c r="G146" s="237"/>
      <c r="H146" s="236" t="s">
        <v>108</v>
      </c>
      <c r="I146" s="236" t="s">
        <v>57</v>
      </c>
      <c r="J146" s="236" t="s">
        <v>903</v>
      </c>
      <c r="K146" s="235"/>
    </row>
    <row r="147" spans="2:11" ht="17.25" customHeight="1">
      <c r="B147" s="234"/>
      <c r="C147" s="238" t="s">
        <v>904</v>
      </c>
      <c r="D147" s="238"/>
      <c r="E147" s="238"/>
      <c r="F147" s="239" t="s">
        <v>905</v>
      </c>
      <c r="G147" s="240"/>
      <c r="H147" s="238"/>
      <c r="I147" s="238"/>
      <c r="J147" s="238" t="s">
        <v>906</v>
      </c>
      <c r="K147" s="235"/>
    </row>
    <row r="148" spans="2:11" ht="5.25" customHeight="1">
      <c r="B148" s="244"/>
      <c r="C148" s="241"/>
      <c r="D148" s="241"/>
      <c r="E148" s="241"/>
      <c r="F148" s="241"/>
      <c r="G148" s="242"/>
      <c r="H148" s="241"/>
      <c r="I148" s="241"/>
      <c r="J148" s="241"/>
      <c r="K148" s="265"/>
    </row>
    <row r="149" spans="2:11" ht="15" customHeight="1">
      <c r="B149" s="244"/>
      <c r="C149" s="269" t="s">
        <v>910</v>
      </c>
      <c r="D149" s="224"/>
      <c r="E149" s="224"/>
      <c r="F149" s="270" t="s">
        <v>907</v>
      </c>
      <c r="G149" s="224"/>
      <c r="H149" s="269" t="s">
        <v>946</v>
      </c>
      <c r="I149" s="269" t="s">
        <v>909</v>
      </c>
      <c r="J149" s="269">
        <v>120</v>
      </c>
      <c r="K149" s="265"/>
    </row>
    <row r="150" spans="2:11" ht="15" customHeight="1">
      <c r="B150" s="244"/>
      <c r="C150" s="269" t="s">
        <v>955</v>
      </c>
      <c r="D150" s="224"/>
      <c r="E150" s="224"/>
      <c r="F150" s="270" t="s">
        <v>907</v>
      </c>
      <c r="G150" s="224"/>
      <c r="H150" s="269" t="s">
        <v>966</v>
      </c>
      <c r="I150" s="269" t="s">
        <v>909</v>
      </c>
      <c r="J150" s="269" t="s">
        <v>957</v>
      </c>
      <c r="K150" s="265"/>
    </row>
    <row r="151" spans="2:11" ht="15" customHeight="1">
      <c r="B151" s="244"/>
      <c r="C151" s="269" t="s">
        <v>856</v>
      </c>
      <c r="D151" s="224"/>
      <c r="E151" s="224"/>
      <c r="F151" s="270" t="s">
        <v>907</v>
      </c>
      <c r="G151" s="224"/>
      <c r="H151" s="269" t="s">
        <v>967</v>
      </c>
      <c r="I151" s="269" t="s">
        <v>909</v>
      </c>
      <c r="J151" s="269" t="s">
        <v>957</v>
      </c>
      <c r="K151" s="265"/>
    </row>
    <row r="152" spans="2:11" ht="15" customHeight="1">
      <c r="B152" s="244"/>
      <c r="C152" s="269" t="s">
        <v>912</v>
      </c>
      <c r="D152" s="224"/>
      <c r="E152" s="224"/>
      <c r="F152" s="270" t="s">
        <v>913</v>
      </c>
      <c r="G152" s="224"/>
      <c r="H152" s="269" t="s">
        <v>946</v>
      </c>
      <c r="I152" s="269" t="s">
        <v>909</v>
      </c>
      <c r="J152" s="269">
        <v>50</v>
      </c>
      <c r="K152" s="265"/>
    </row>
    <row r="153" spans="2:11" ht="15" customHeight="1">
      <c r="B153" s="244"/>
      <c r="C153" s="269" t="s">
        <v>915</v>
      </c>
      <c r="D153" s="224"/>
      <c r="E153" s="224"/>
      <c r="F153" s="270" t="s">
        <v>907</v>
      </c>
      <c r="G153" s="224"/>
      <c r="H153" s="269" t="s">
        <v>946</v>
      </c>
      <c r="I153" s="269" t="s">
        <v>917</v>
      </c>
      <c r="J153" s="269"/>
      <c r="K153" s="265"/>
    </row>
    <row r="154" spans="2:11" ht="15" customHeight="1">
      <c r="B154" s="244"/>
      <c r="C154" s="269" t="s">
        <v>926</v>
      </c>
      <c r="D154" s="224"/>
      <c r="E154" s="224"/>
      <c r="F154" s="270" t="s">
        <v>913</v>
      </c>
      <c r="G154" s="224"/>
      <c r="H154" s="269" t="s">
        <v>946</v>
      </c>
      <c r="I154" s="269" t="s">
        <v>909</v>
      </c>
      <c r="J154" s="269">
        <v>50</v>
      </c>
      <c r="K154" s="265"/>
    </row>
    <row r="155" spans="2:11" ht="15" customHeight="1">
      <c r="B155" s="244"/>
      <c r="C155" s="269" t="s">
        <v>934</v>
      </c>
      <c r="D155" s="224"/>
      <c r="E155" s="224"/>
      <c r="F155" s="270" t="s">
        <v>913</v>
      </c>
      <c r="G155" s="224"/>
      <c r="H155" s="269" t="s">
        <v>946</v>
      </c>
      <c r="I155" s="269" t="s">
        <v>909</v>
      </c>
      <c r="J155" s="269">
        <v>50</v>
      </c>
      <c r="K155" s="265"/>
    </row>
    <row r="156" spans="2:11" ht="15" customHeight="1">
      <c r="B156" s="244"/>
      <c r="C156" s="269" t="s">
        <v>932</v>
      </c>
      <c r="D156" s="224"/>
      <c r="E156" s="224"/>
      <c r="F156" s="270" t="s">
        <v>913</v>
      </c>
      <c r="G156" s="224"/>
      <c r="H156" s="269" t="s">
        <v>946</v>
      </c>
      <c r="I156" s="269" t="s">
        <v>909</v>
      </c>
      <c r="J156" s="269">
        <v>50</v>
      </c>
      <c r="K156" s="265"/>
    </row>
    <row r="157" spans="2:11" ht="15" customHeight="1">
      <c r="B157" s="244"/>
      <c r="C157" s="269" t="s">
        <v>86</v>
      </c>
      <c r="D157" s="224"/>
      <c r="E157" s="224"/>
      <c r="F157" s="270" t="s">
        <v>907</v>
      </c>
      <c r="G157" s="224"/>
      <c r="H157" s="269" t="s">
        <v>968</v>
      </c>
      <c r="I157" s="269" t="s">
        <v>909</v>
      </c>
      <c r="J157" s="269" t="s">
        <v>969</v>
      </c>
      <c r="K157" s="265"/>
    </row>
    <row r="158" spans="2:11" ht="15" customHeight="1">
      <c r="B158" s="244"/>
      <c r="C158" s="269" t="s">
        <v>970</v>
      </c>
      <c r="D158" s="224"/>
      <c r="E158" s="224"/>
      <c r="F158" s="270" t="s">
        <v>907</v>
      </c>
      <c r="G158" s="224"/>
      <c r="H158" s="269" t="s">
        <v>971</v>
      </c>
      <c r="I158" s="269" t="s">
        <v>941</v>
      </c>
      <c r="J158" s="269"/>
      <c r="K158" s="265"/>
    </row>
    <row r="159" spans="2:11" ht="15" customHeight="1">
      <c r="B159" s="271"/>
      <c r="C159" s="253"/>
      <c r="D159" s="253"/>
      <c r="E159" s="253"/>
      <c r="F159" s="253"/>
      <c r="G159" s="253"/>
      <c r="H159" s="253"/>
      <c r="I159" s="253"/>
      <c r="J159" s="253"/>
      <c r="K159" s="272"/>
    </row>
    <row r="160" spans="2:11" ht="18.75" customHeight="1">
      <c r="B160" s="220"/>
      <c r="C160" s="224"/>
      <c r="D160" s="224"/>
      <c r="E160" s="224"/>
      <c r="F160" s="243"/>
      <c r="G160" s="224"/>
      <c r="H160" s="224"/>
      <c r="I160" s="224"/>
      <c r="J160" s="224"/>
      <c r="K160" s="220"/>
    </row>
    <row r="161" spans="2:11" ht="18.75" customHeight="1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</row>
    <row r="162" spans="2:11" ht="7.5" customHeight="1">
      <c r="B162" s="211"/>
      <c r="C162" s="212"/>
      <c r="D162" s="212"/>
      <c r="E162" s="212"/>
      <c r="F162" s="212"/>
      <c r="G162" s="212"/>
      <c r="H162" s="212"/>
      <c r="I162" s="212"/>
      <c r="J162" s="212"/>
      <c r="K162" s="213"/>
    </row>
    <row r="163" spans="2:11" ht="45" customHeight="1">
      <c r="B163" s="214"/>
      <c r="C163" s="329" t="s">
        <v>972</v>
      </c>
      <c r="D163" s="329"/>
      <c r="E163" s="329"/>
      <c r="F163" s="329"/>
      <c r="G163" s="329"/>
      <c r="H163" s="329"/>
      <c r="I163" s="329"/>
      <c r="J163" s="329"/>
      <c r="K163" s="215"/>
    </row>
    <row r="164" spans="2:11" ht="17.25" customHeight="1">
      <c r="B164" s="214"/>
      <c r="C164" s="236" t="s">
        <v>901</v>
      </c>
      <c r="D164" s="236"/>
      <c r="E164" s="236"/>
      <c r="F164" s="236" t="s">
        <v>902</v>
      </c>
      <c r="G164" s="273"/>
      <c r="H164" s="274" t="s">
        <v>108</v>
      </c>
      <c r="I164" s="274" t="s">
        <v>57</v>
      </c>
      <c r="J164" s="236" t="s">
        <v>903</v>
      </c>
      <c r="K164" s="215"/>
    </row>
    <row r="165" spans="2:11" ht="17.25" customHeight="1">
      <c r="B165" s="217"/>
      <c r="C165" s="238" t="s">
        <v>904</v>
      </c>
      <c r="D165" s="238"/>
      <c r="E165" s="238"/>
      <c r="F165" s="239" t="s">
        <v>905</v>
      </c>
      <c r="G165" s="275"/>
      <c r="H165" s="276"/>
      <c r="I165" s="276"/>
      <c r="J165" s="238" t="s">
        <v>906</v>
      </c>
      <c r="K165" s="218"/>
    </row>
    <row r="166" spans="2:11" ht="5.25" customHeight="1">
      <c r="B166" s="244"/>
      <c r="C166" s="241"/>
      <c r="D166" s="241"/>
      <c r="E166" s="241"/>
      <c r="F166" s="241"/>
      <c r="G166" s="242"/>
      <c r="H166" s="241"/>
      <c r="I166" s="241"/>
      <c r="J166" s="241"/>
      <c r="K166" s="265"/>
    </row>
    <row r="167" spans="2:11" ht="15" customHeight="1">
      <c r="B167" s="244"/>
      <c r="C167" s="224" t="s">
        <v>910</v>
      </c>
      <c r="D167" s="224"/>
      <c r="E167" s="224"/>
      <c r="F167" s="243" t="s">
        <v>907</v>
      </c>
      <c r="G167" s="224"/>
      <c r="H167" s="224" t="s">
        <v>946</v>
      </c>
      <c r="I167" s="224" t="s">
        <v>909</v>
      </c>
      <c r="J167" s="224">
        <v>120</v>
      </c>
      <c r="K167" s="265"/>
    </row>
    <row r="168" spans="2:11" ht="15" customHeight="1">
      <c r="B168" s="244"/>
      <c r="C168" s="224" t="s">
        <v>955</v>
      </c>
      <c r="D168" s="224"/>
      <c r="E168" s="224"/>
      <c r="F168" s="243" t="s">
        <v>907</v>
      </c>
      <c r="G168" s="224"/>
      <c r="H168" s="224" t="s">
        <v>956</v>
      </c>
      <c r="I168" s="224" t="s">
        <v>909</v>
      </c>
      <c r="J168" s="224" t="s">
        <v>957</v>
      </c>
      <c r="K168" s="265"/>
    </row>
    <row r="169" spans="2:11" ht="15" customHeight="1">
      <c r="B169" s="244"/>
      <c r="C169" s="224" t="s">
        <v>856</v>
      </c>
      <c r="D169" s="224"/>
      <c r="E169" s="224"/>
      <c r="F169" s="243" t="s">
        <v>907</v>
      </c>
      <c r="G169" s="224"/>
      <c r="H169" s="224" t="s">
        <v>973</v>
      </c>
      <c r="I169" s="224" t="s">
        <v>909</v>
      </c>
      <c r="J169" s="224" t="s">
        <v>957</v>
      </c>
      <c r="K169" s="265"/>
    </row>
    <row r="170" spans="2:11" ht="15" customHeight="1">
      <c r="B170" s="244"/>
      <c r="C170" s="224" t="s">
        <v>912</v>
      </c>
      <c r="D170" s="224"/>
      <c r="E170" s="224"/>
      <c r="F170" s="243" t="s">
        <v>913</v>
      </c>
      <c r="G170" s="224"/>
      <c r="H170" s="224" t="s">
        <v>973</v>
      </c>
      <c r="I170" s="224" t="s">
        <v>909</v>
      </c>
      <c r="J170" s="224">
        <v>50</v>
      </c>
      <c r="K170" s="265"/>
    </row>
    <row r="171" spans="2:11" ht="15" customHeight="1">
      <c r="B171" s="244"/>
      <c r="C171" s="224" t="s">
        <v>915</v>
      </c>
      <c r="D171" s="224"/>
      <c r="E171" s="224"/>
      <c r="F171" s="243" t="s">
        <v>907</v>
      </c>
      <c r="G171" s="224"/>
      <c r="H171" s="224" t="s">
        <v>973</v>
      </c>
      <c r="I171" s="224" t="s">
        <v>917</v>
      </c>
      <c r="J171" s="224"/>
      <c r="K171" s="265"/>
    </row>
    <row r="172" spans="2:11" ht="15" customHeight="1">
      <c r="B172" s="244"/>
      <c r="C172" s="224" t="s">
        <v>926</v>
      </c>
      <c r="D172" s="224"/>
      <c r="E172" s="224"/>
      <c r="F172" s="243" t="s">
        <v>913</v>
      </c>
      <c r="G172" s="224"/>
      <c r="H172" s="224" t="s">
        <v>973</v>
      </c>
      <c r="I172" s="224" t="s">
        <v>909</v>
      </c>
      <c r="J172" s="224">
        <v>50</v>
      </c>
      <c r="K172" s="265"/>
    </row>
    <row r="173" spans="2:11" ht="15" customHeight="1">
      <c r="B173" s="244"/>
      <c r="C173" s="224" t="s">
        <v>934</v>
      </c>
      <c r="D173" s="224"/>
      <c r="E173" s="224"/>
      <c r="F173" s="243" t="s">
        <v>913</v>
      </c>
      <c r="G173" s="224"/>
      <c r="H173" s="224" t="s">
        <v>973</v>
      </c>
      <c r="I173" s="224" t="s">
        <v>909</v>
      </c>
      <c r="J173" s="224">
        <v>50</v>
      </c>
      <c r="K173" s="265"/>
    </row>
    <row r="174" spans="2:11" ht="15" customHeight="1">
      <c r="B174" s="244"/>
      <c r="C174" s="224" t="s">
        <v>932</v>
      </c>
      <c r="D174" s="224"/>
      <c r="E174" s="224"/>
      <c r="F174" s="243" t="s">
        <v>913</v>
      </c>
      <c r="G174" s="224"/>
      <c r="H174" s="224" t="s">
        <v>973</v>
      </c>
      <c r="I174" s="224" t="s">
        <v>909</v>
      </c>
      <c r="J174" s="224">
        <v>50</v>
      </c>
      <c r="K174" s="265"/>
    </row>
    <row r="175" spans="2:11" ht="15" customHeight="1">
      <c r="B175" s="244"/>
      <c r="C175" s="224" t="s">
        <v>107</v>
      </c>
      <c r="D175" s="224"/>
      <c r="E175" s="224"/>
      <c r="F175" s="243" t="s">
        <v>907</v>
      </c>
      <c r="G175" s="224"/>
      <c r="H175" s="224" t="s">
        <v>974</v>
      </c>
      <c r="I175" s="224" t="s">
        <v>975</v>
      </c>
      <c r="J175" s="224"/>
      <c r="K175" s="265"/>
    </row>
    <row r="176" spans="2:11" ht="15" customHeight="1">
      <c r="B176" s="244"/>
      <c r="C176" s="224" t="s">
        <v>57</v>
      </c>
      <c r="D176" s="224"/>
      <c r="E176" s="224"/>
      <c r="F176" s="243" t="s">
        <v>907</v>
      </c>
      <c r="G176" s="224"/>
      <c r="H176" s="224" t="s">
        <v>976</v>
      </c>
      <c r="I176" s="224" t="s">
        <v>977</v>
      </c>
      <c r="J176" s="224">
        <v>1</v>
      </c>
      <c r="K176" s="265"/>
    </row>
    <row r="177" spans="2:11" ht="15" customHeight="1">
      <c r="B177" s="244"/>
      <c r="C177" s="224" t="s">
        <v>53</v>
      </c>
      <c r="D177" s="224"/>
      <c r="E177" s="224"/>
      <c r="F177" s="243" t="s">
        <v>907</v>
      </c>
      <c r="G177" s="224"/>
      <c r="H177" s="224" t="s">
        <v>978</v>
      </c>
      <c r="I177" s="224" t="s">
        <v>909</v>
      </c>
      <c r="J177" s="224">
        <v>20</v>
      </c>
      <c r="K177" s="265"/>
    </row>
    <row r="178" spans="2:11" ht="15" customHeight="1">
      <c r="B178" s="244"/>
      <c r="C178" s="224" t="s">
        <v>108</v>
      </c>
      <c r="D178" s="224"/>
      <c r="E178" s="224"/>
      <c r="F178" s="243" t="s">
        <v>907</v>
      </c>
      <c r="G178" s="224"/>
      <c r="H178" s="224" t="s">
        <v>979</v>
      </c>
      <c r="I178" s="224" t="s">
        <v>909</v>
      </c>
      <c r="J178" s="224">
        <v>255</v>
      </c>
      <c r="K178" s="265"/>
    </row>
    <row r="179" spans="2:11" ht="15" customHeight="1">
      <c r="B179" s="244"/>
      <c r="C179" s="224" t="s">
        <v>109</v>
      </c>
      <c r="D179" s="224"/>
      <c r="E179" s="224"/>
      <c r="F179" s="243" t="s">
        <v>907</v>
      </c>
      <c r="G179" s="224"/>
      <c r="H179" s="224" t="s">
        <v>872</v>
      </c>
      <c r="I179" s="224" t="s">
        <v>909</v>
      </c>
      <c r="J179" s="224">
        <v>10</v>
      </c>
      <c r="K179" s="265"/>
    </row>
    <row r="180" spans="2:11" ht="15" customHeight="1">
      <c r="B180" s="244"/>
      <c r="C180" s="224" t="s">
        <v>110</v>
      </c>
      <c r="D180" s="224"/>
      <c r="E180" s="224"/>
      <c r="F180" s="243" t="s">
        <v>907</v>
      </c>
      <c r="G180" s="224"/>
      <c r="H180" s="224" t="s">
        <v>980</v>
      </c>
      <c r="I180" s="224" t="s">
        <v>941</v>
      </c>
      <c r="J180" s="224"/>
      <c r="K180" s="265"/>
    </row>
    <row r="181" spans="2:11" ht="15" customHeight="1">
      <c r="B181" s="244"/>
      <c r="C181" s="224" t="s">
        <v>981</v>
      </c>
      <c r="D181" s="224"/>
      <c r="E181" s="224"/>
      <c r="F181" s="243" t="s">
        <v>907</v>
      </c>
      <c r="G181" s="224"/>
      <c r="H181" s="224" t="s">
        <v>982</v>
      </c>
      <c r="I181" s="224" t="s">
        <v>941</v>
      </c>
      <c r="J181" s="224"/>
      <c r="K181" s="265"/>
    </row>
    <row r="182" spans="2:11" ht="15" customHeight="1">
      <c r="B182" s="244"/>
      <c r="C182" s="224" t="s">
        <v>970</v>
      </c>
      <c r="D182" s="224"/>
      <c r="E182" s="224"/>
      <c r="F182" s="243" t="s">
        <v>907</v>
      </c>
      <c r="G182" s="224"/>
      <c r="H182" s="224" t="s">
        <v>983</v>
      </c>
      <c r="I182" s="224" t="s">
        <v>941</v>
      </c>
      <c r="J182" s="224"/>
      <c r="K182" s="265"/>
    </row>
    <row r="183" spans="2:11" ht="15" customHeight="1">
      <c r="B183" s="244"/>
      <c r="C183" s="224" t="s">
        <v>113</v>
      </c>
      <c r="D183" s="224"/>
      <c r="E183" s="224"/>
      <c r="F183" s="243" t="s">
        <v>913</v>
      </c>
      <c r="G183" s="224"/>
      <c r="H183" s="224" t="s">
        <v>984</v>
      </c>
      <c r="I183" s="224" t="s">
        <v>909</v>
      </c>
      <c r="J183" s="224">
        <v>50</v>
      </c>
      <c r="K183" s="265"/>
    </row>
    <row r="184" spans="2:11" ht="15" customHeight="1">
      <c r="B184" s="271"/>
      <c r="C184" s="253"/>
      <c r="D184" s="253"/>
      <c r="E184" s="253"/>
      <c r="F184" s="253"/>
      <c r="G184" s="253"/>
      <c r="H184" s="253"/>
      <c r="I184" s="253"/>
      <c r="J184" s="253"/>
      <c r="K184" s="272"/>
    </row>
    <row r="185" spans="2:11" ht="18.75" customHeight="1">
      <c r="B185" s="220"/>
      <c r="C185" s="224"/>
      <c r="D185" s="224"/>
      <c r="E185" s="224"/>
      <c r="F185" s="243"/>
      <c r="G185" s="224"/>
      <c r="H185" s="224"/>
      <c r="I185" s="224"/>
      <c r="J185" s="224"/>
      <c r="K185" s="220"/>
    </row>
    <row r="186" spans="2:11" ht="18.75" customHeight="1"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</row>
    <row r="187" spans="2:11" ht="12">
      <c r="B187" s="211"/>
      <c r="C187" s="212"/>
      <c r="D187" s="212"/>
      <c r="E187" s="212"/>
      <c r="F187" s="212"/>
      <c r="G187" s="212"/>
      <c r="H187" s="212"/>
      <c r="I187" s="212"/>
      <c r="J187" s="212"/>
      <c r="K187" s="213"/>
    </row>
    <row r="188" spans="2:11" ht="20.25">
      <c r="B188" s="214"/>
      <c r="C188" s="329" t="s">
        <v>985</v>
      </c>
      <c r="D188" s="329"/>
      <c r="E188" s="329"/>
      <c r="F188" s="329"/>
      <c r="G188" s="329"/>
      <c r="H188" s="329"/>
      <c r="I188" s="329"/>
      <c r="J188" s="329"/>
      <c r="K188" s="215"/>
    </row>
    <row r="189" spans="2:11" ht="25.5" customHeight="1">
      <c r="B189" s="214"/>
      <c r="C189" s="277" t="s">
        <v>986</v>
      </c>
      <c r="D189" s="277"/>
      <c r="E189" s="277"/>
      <c r="F189" s="277" t="s">
        <v>987</v>
      </c>
      <c r="G189" s="278"/>
      <c r="H189" s="330" t="s">
        <v>988</v>
      </c>
      <c r="I189" s="330"/>
      <c r="J189" s="330"/>
      <c r="K189" s="215"/>
    </row>
    <row r="190" spans="2:11" ht="5.25" customHeight="1">
      <c r="B190" s="244"/>
      <c r="C190" s="241"/>
      <c r="D190" s="241"/>
      <c r="E190" s="241"/>
      <c r="F190" s="241"/>
      <c r="G190" s="224"/>
      <c r="H190" s="241"/>
      <c r="I190" s="241"/>
      <c r="J190" s="241"/>
      <c r="K190" s="265"/>
    </row>
    <row r="191" spans="2:11" ht="15" customHeight="1">
      <c r="B191" s="244"/>
      <c r="C191" s="224" t="s">
        <v>989</v>
      </c>
      <c r="D191" s="224"/>
      <c r="E191" s="224"/>
      <c r="F191" s="243" t="s">
        <v>43</v>
      </c>
      <c r="G191" s="224"/>
      <c r="H191" s="328" t="s">
        <v>990</v>
      </c>
      <c r="I191" s="328"/>
      <c r="J191" s="328"/>
      <c r="K191" s="265"/>
    </row>
    <row r="192" spans="2:11" ht="15" customHeight="1">
      <c r="B192" s="244"/>
      <c r="C192" s="250"/>
      <c r="D192" s="224"/>
      <c r="E192" s="224"/>
      <c r="F192" s="243" t="s">
        <v>44</v>
      </c>
      <c r="G192" s="224"/>
      <c r="H192" s="328" t="s">
        <v>991</v>
      </c>
      <c r="I192" s="328"/>
      <c r="J192" s="328"/>
      <c r="K192" s="265"/>
    </row>
    <row r="193" spans="2:11" ht="15" customHeight="1">
      <c r="B193" s="244"/>
      <c r="C193" s="250"/>
      <c r="D193" s="224"/>
      <c r="E193" s="224"/>
      <c r="F193" s="243" t="s">
        <v>47</v>
      </c>
      <c r="G193" s="224"/>
      <c r="H193" s="328" t="s">
        <v>992</v>
      </c>
      <c r="I193" s="328"/>
      <c r="J193" s="328"/>
      <c r="K193" s="265"/>
    </row>
    <row r="194" spans="2:11" ht="15" customHeight="1">
      <c r="B194" s="244"/>
      <c r="C194" s="224"/>
      <c r="D194" s="224"/>
      <c r="E194" s="224"/>
      <c r="F194" s="243" t="s">
        <v>45</v>
      </c>
      <c r="G194" s="224"/>
      <c r="H194" s="328" t="s">
        <v>993</v>
      </c>
      <c r="I194" s="328"/>
      <c r="J194" s="328"/>
      <c r="K194" s="265"/>
    </row>
    <row r="195" spans="2:11" ht="15" customHeight="1">
      <c r="B195" s="244"/>
      <c r="C195" s="224"/>
      <c r="D195" s="224"/>
      <c r="E195" s="224"/>
      <c r="F195" s="243" t="s">
        <v>46</v>
      </c>
      <c r="G195" s="224"/>
      <c r="H195" s="328" t="s">
        <v>994</v>
      </c>
      <c r="I195" s="328"/>
      <c r="J195" s="328"/>
      <c r="K195" s="265"/>
    </row>
    <row r="196" spans="2:11" ht="15" customHeight="1">
      <c r="B196" s="244"/>
      <c r="C196" s="224"/>
      <c r="D196" s="224"/>
      <c r="E196" s="224"/>
      <c r="F196" s="243"/>
      <c r="G196" s="224"/>
      <c r="H196" s="224"/>
      <c r="I196" s="224"/>
      <c r="J196" s="224"/>
      <c r="K196" s="265"/>
    </row>
    <row r="197" spans="2:11" ht="15" customHeight="1">
      <c r="B197" s="244"/>
      <c r="C197" s="224" t="s">
        <v>953</v>
      </c>
      <c r="D197" s="224"/>
      <c r="E197" s="224"/>
      <c r="F197" s="243" t="s">
        <v>78</v>
      </c>
      <c r="G197" s="224"/>
      <c r="H197" s="328" t="s">
        <v>995</v>
      </c>
      <c r="I197" s="328"/>
      <c r="J197" s="328"/>
      <c r="K197" s="265"/>
    </row>
    <row r="198" spans="2:11" ht="15" customHeight="1">
      <c r="B198" s="244"/>
      <c r="C198" s="250"/>
      <c r="D198" s="224"/>
      <c r="E198" s="224"/>
      <c r="F198" s="243" t="s">
        <v>850</v>
      </c>
      <c r="G198" s="224"/>
      <c r="H198" s="328" t="s">
        <v>851</v>
      </c>
      <c r="I198" s="328"/>
      <c r="J198" s="328"/>
      <c r="K198" s="265"/>
    </row>
    <row r="199" spans="2:11" ht="15" customHeight="1">
      <c r="B199" s="244"/>
      <c r="C199" s="224"/>
      <c r="D199" s="224"/>
      <c r="E199" s="224"/>
      <c r="F199" s="243" t="s">
        <v>848</v>
      </c>
      <c r="G199" s="224"/>
      <c r="H199" s="328" t="s">
        <v>996</v>
      </c>
      <c r="I199" s="328"/>
      <c r="J199" s="328"/>
      <c r="K199" s="265"/>
    </row>
    <row r="200" spans="2:11" ht="15" customHeight="1">
      <c r="B200" s="279"/>
      <c r="C200" s="250"/>
      <c r="D200" s="250"/>
      <c r="E200" s="250"/>
      <c r="F200" s="243" t="s">
        <v>852</v>
      </c>
      <c r="G200" s="229"/>
      <c r="H200" s="327" t="s">
        <v>853</v>
      </c>
      <c r="I200" s="327"/>
      <c r="J200" s="327"/>
      <c r="K200" s="280"/>
    </row>
    <row r="201" spans="2:11" ht="15" customHeight="1">
      <c r="B201" s="279"/>
      <c r="C201" s="250"/>
      <c r="D201" s="250"/>
      <c r="E201" s="250"/>
      <c r="F201" s="243" t="s">
        <v>854</v>
      </c>
      <c r="G201" s="229"/>
      <c r="H201" s="327" t="s">
        <v>997</v>
      </c>
      <c r="I201" s="327"/>
      <c r="J201" s="327"/>
      <c r="K201" s="280"/>
    </row>
    <row r="202" spans="2:11" ht="15" customHeight="1">
      <c r="B202" s="279"/>
      <c r="C202" s="250"/>
      <c r="D202" s="250"/>
      <c r="E202" s="250"/>
      <c r="F202" s="281"/>
      <c r="G202" s="229"/>
      <c r="H202" s="282"/>
      <c r="I202" s="282"/>
      <c r="J202" s="282"/>
      <c r="K202" s="280"/>
    </row>
    <row r="203" spans="2:11" ht="15" customHeight="1">
      <c r="B203" s="279"/>
      <c r="C203" s="224" t="s">
        <v>977</v>
      </c>
      <c r="D203" s="250"/>
      <c r="E203" s="250"/>
      <c r="F203" s="243">
        <v>1</v>
      </c>
      <c r="G203" s="229"/>
      <c r="H203" s="327" t="s">
        <v>998</v>
      </c>
      <c r="I203" s="327"/>
      <c r="J203" s="327"/>
      <c r="K203" s="280"/>
    </row>
    <row r="204" spans="2:11" ht="15" customHeight="1">
      <c r="B204" s="279"/>
      <c r="C204" s="250"/>
      <c r="D204" s="250"/>
      <c r="E204" s="250"/>
      <c r="F204" s="243">
        <v>2</v>
      </c>
      <c r="G204" s="229"/>
      <c r="H204" s="327" t="s">
        <v>999</v>
      </c>
      <c r="I204" s="327"/>
      <c r="J204" s="327"/>
      <c r="K204" s="280"/>
    </row>
    <row r="205" spans="2:11" ht="15" customHeight="1">
      <c r="B205" s="279"/>
      <c r="C205" s="250"/>
      <c r="D205" s="250"/>
      <c r="E205" s="250"/>
      <c r="F205" s="243">
        <v>3</v>
      </c>
      <c r="G205" s="229"/>
      <c r="H205" s="327" t="s">
        <v>1000</v>
      </c>
      <c r="I205" s="327"/>
      <c r="J205" s="327"/>
      <c r="K205" s="280"/>
    </row>
    <row r="206" spans="2:11" ht="15" customHeight="1">
      <c r="B206" s="279"/>
      <c r="C206" s="250"/>
      <c r="D206" s="250"/>
      <c r="E206" s="250"/>
      <c r="F206" s="243">
        <v>4</v>
      </c>
      <c r="G206" s="229"/>
      <c r="H206" s="327" t="s">
        <v>1001</v>
      </c>
      <c r="I206" s="327"/>
      <c r="J206" s="327"/>
      <c r="K206" s="280"/>
    </row>
    <row r="207" spans="2:11" ht="12.75" customHeight="1">
      <c r="B207" s="283"/>
      <c r="C207" s="284"/>
      <c r="D207" s="284"/>
      <c r="E207" s="284"/>
      <c r="F207" s="284"/>
      <c r="G207" s="284"/>
      <c r="H207" s="284"/>
      <c r="I207" s="284"/>
      <c r="J207" s="284"/>
      <c r="K207" s="285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Koláčková</dc:creator>
  <cp:keywords/>
  <dc:description/>
  <cp:lastModifiedBy>Kateřina Koláčková</cp:lastModifiedBy>
  <dcterms:created xsi:type="dcterms:W3CDTF">2017-02-07T07:46:37Z</dcterms:created>
  <dcterms:modified xsi:type="dcterms:W3CDTF">2017-02-07T07:46:37Z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