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_VVV\Realizace\NANOBIO\Verejne_zakazky\03 Materiál a DHM\DNS\2. VZ spotřební materiál\Výzva\"/>
    </mc:Choice>
  </mc:AlternateContent>
  <xr:revisionPtr revIDLastSave="0" documentId="13_ncr:1_{73DF8E50-09FD-475E-A29B-1D728B9FFCE8}" xr6:coauthVersionLast="45" xr6:coauthVersionMax="45" xr10:uidLastSave="{00000000-0000-0000-0000-000000000000}"/>
  <bookViews>
    <workbookView xWindow="-120" yWindow="-120" windowWidth="29040" windowHeight="17640" xr2:uid="{B50ED12B-C22A-4B27-A4B4-8924A4536BAD}"/>
  </bookViews>
  <sheets>
    <sheet name="Cast 1_Pipety_uchazec" sheetId="2" r:id="rId1"/>
    <sheet name="Cast 1_Pipety_fakturace" sheetId="4" r:id="rId2"/>
  </sheets>
  <externalReferences>
    <externalReference r:id="rId3"/>
  </externalReferences>
  <definedNames>
    <definedName name="_xlnm._FilterDatabase" localSheetId="1" hidden="1">'Cast 1_Pipety_fakturace'!$A$6:$J$32</definedName>
    <definedName name="_xlnm._FilterDatabase" localSheetId="0" hidden="1">'Cast 1_Pipety_uchazec'!$A$6:$J$19</definedName>
    <definedName name="_xlnm.Print_Area" localSheetId="0">'Cast 1_Pipety_uchazec'!$A$1:$H$21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4" l="1"/>
  <c r="C7" i="4"/>
  <c r="D7" i="4"/>
  <c r="F31" i="4"/>
  <c r="F30" i="4"/>
  <c r="I18" i="2" s="1"/>
  <c r="F29" i="4"/>
  <c r="H28" i="4"/>
  <c r="G28" i="4"/>
  <c r="F28" i="4"/>
  <c r="D28" i="4"/>
  <c r="C28" i="4"/>
  <c r="B28" i="4"/>
  <c r="F27" i="4"/>
  <c r="F26" i="4"/>
  <c r="I16" i="2" s="1"/>
  <c r="H25" i="4"/>
  <c r="G25" i="4"/>
  <c r="F25" i="4"/>
  <c r="F24" i="4"/>
  <c r="D24" i="4"/>
  <c r="C24" i="4"/>
  <c r="B24" i="4"/>
  <c r="G23" i="4"/>
  <c r="I14" i="2" s="1"/>
  <c r="F22" i="4"/>
  <c r="F21" i="4"/>
  <c r="I13" i="2" s="1"/>
  <c r="F20" i="4"/>
  <c r="H19" i="4"/>
  <c r="G19" i="4"/>
  <c r="F19" i="4"/>
  <c r="F18" i="4"/>
  <c r="D18" i="4"/>
  <c r="C18" i="4"/>
  <c r="B18" i="4"/>
  <c r="F17" i="4"/>
  <c r="F16" i="4"/>
  <c r="I11" i="2" s="1"/>
  <c r="H15" i="4"/>
  <c r="G15" i="4"/>
  <c r="F15" i="4"/>
  <c r="F14" i="4"/>
  <c r="D14" i="4"/>
  <c r="C14" i="4"/>
  <c r="B14" i="4"/>
  <c r="F13" i="4"/>
  <c r="F12" i="4"/>
  <c r="H11" i="4"/>
  <c r="G11" i="4"/>
  <c r="F11" i="4"/>
  <c r="D11" i="4"/>
  <c r="C11" i="4"/>
  <c r="B11" i="4"/>
  <c r="K10" i="4"/>
  <c r="K17" i="4" s="1"/>
  <c r="J10" i="4"/>
  <c r="J17" i="4" s="1"/>
  <c r="F10" i="4"/>
  <c r="K9" i="4"/>
  <c r="J9" i="4"/>
  <c r="F9" i="4"/>
  <c r="I8" i="2" s="1"/>
  <c r="K8" i="4"/>
  <c r="K25" i="4" s="1"/>
  <c r="J8" i="4"/>
  <c r="J25" i="4" s="1"/>
  <c r="H8" i="4"/>
  <c r="G8" i="4"/>
  <c r="F8" i="4"/>
  <c r="K7" i="4"/>
  <c r="K18" i="4" s="1"/>
  <c r="J7" i="4"/>
  <c r="J18" i="4" s="1"/>
  <c r="F7" i="4"/>
  <c r="E7" i="4" l="1"/>
  <c r="E7" i="2" s="1"/>
  <c r="I7" i="2"/>
  <c r="I9" i="2"/>
  <c r="I10" i="2"/>
  <c r="I12" i="2"/>
  <c r="I15" i="2"/>
  <c r="I17" i="2"/>
  <c r="E28" i="4"/>
  <c r="E17" i="2" s="1"/>
  <c r="E24" i="4"/>
  <c r="E15" i="2" s="1"/>
  <c r="E14" i="4"/>
  <c r="E10" i="2" s="1"/>
  <c r="E18" i="4"/>
  <c r="E12" i="2" s="1"/>
  <c r="E11" i="4"/>
  <c r="E9" i="2" s="1"/>
  <c r="K22" i="4"/>
  <c r="J24" i="4"/>
  <c r="J31" i="4"/>
  <c r="K15" i="4"/>
  <c r="J19" i="4"/>
  <c r="K27" i="4"/>
  <c r="J11" i="4"/>
  <c r="J15" i="4"/>
  <c r="K24" i="4"/>
  <c r="J27" i="4"/>
  <c r="K31" i="4"/>
  <c r="K19" i="4"/>
  <c r="J28" i="4"/>
  <c r="J14" i="4"/>
  <c r="K28" i="4"/>
  <c r="J22" i="4"/>
  <c r="J13" i="4"/>
  <c r="K14" i="4"/>
  <c r="K13" i="4"/>
  <c r="H7" i="2" l="1"/>
  <c r="D17" i="2" l="1"/>
  <c r="D15" i="2"/>
  <c r="D12" i="2"/>
  <c r="D10" i="2"/>
  <c r="D9" i="2"/>
  <c r="D7" i="2"/>
  <c r="H12" i="2" l="1"/>
  <c r="H15" i="2"/>
  <c r="H9" i="2"/>
  <c r="H17" i="2"/>
  <c r="H10" i="2"/>
  <c r="H19" i="2" l="1"/>
</calcChain>
</file>

<file path=xl/sharedStrings.xml><?xml version="1.0" encoding="utf-8"?>
<sst xmlns="http://schemas.openxmlformats.org/spreadsheetml/2006/main" count="101" uniqueCount="51">
  <si>
    <t>počet jednotek</t>
  </si>
  <si>
    <t>zdroj financování/ počet jednotek</t>
  </si>
  <si>
    <t>poř. č.</t>
  </si>
  <si>
    <t>položka</t>
  </si>
  <si>
    <t>jednotka</t>
  </si>
  <si>
    <t>celkem</t>
  </si>
  <si>
    <t>CORE</t>
  </si>
  <si>
    <t>NANOBIO</t>
  </si>
  <si>
    <t>NANOMAT</t>
  </si>
  <si>
    <t>pracoviště</t>
  </si>
  <si>
    <t>místo plnění/adresa dodání</t>
  </si>
  <si>
    <t>Kontaktní údaje v místě plnění</t>
  </si>
  <si>
    <t>Ústav farmakologie</t>
  </si>
  <si>
    <t>Ústav histologie a embryologie</t>
  </si>
  <si>
    <t>Ústav lékařské biochemie</t>
  </si>
  <si>
    <t>Ústav fyziologie</t>
  </si>
  <si>
    <t>Ústav klinické imunologie a alergologie</t>
  </si>
  <si>
    <t>Ústav preventivního lékařství</t>
  </si>
  <si>
    <t>Ústav lékařské biologie a genetiky</t>
  </si>
  <si>
    <t>Specifikace předmětu plnění pro část 1 veřejné zakázky</t>
  </si>
  <si>
    <t>Šimkova 870, 500 03 Hradec Králové</t>
  </si>
  <si>
    <t>Mgr. Pavla Staňková, Ph.D., tel.: +420 495 816 218, email: StankovaP@lfhk.cuni.cz</t>
  </si>
  <si>
    <t>Sokolská 581, 500 05 Hradec Králové, areál Fakultní nemocnice v Hradci Králové, budova č. 17</t>
  </si>
  <si>
    <t>Jana Kalousová, tel.: +420 495 833 454, email: KalousovaJ@lfhk.cuni.cz</t>
  </si>
  <si>
    <t>Zborovská 2089, 500 03 Hradec Králové</t>
  </si>
  <si>
    <t xml:space="preserve">* [...doplní účastník...] </t>
  </si>
  <si>
    <t>počet jednotek celkem</t>
  </si>
  <si>
    <t>Vznik CORE FACILITIES pro zlepšení kvality výzkumu spojeného s výukou na LF UK v HK, registrační číslo projektu: CZ.02.1.01/0.0/0.0/16_017/0002515</t>
  </si>
  <si>
    <t>Posilování mezioborové spolupráce ve výzkumu nanomateriálů a při studiu jejich účinků na živé organismy, registrační číslo projektu: CZ.02.1.01/0.0/0.0/17_048/0007421</t>
  </si>
  <si>
    <t>Senzory s vysokou citlivostí a materiály s nízkou hustotou na bázi polymerních nanokompozitů, registrační číslo projektu: CZ.02.1.01/0.0/0.0/17_048/0007376</t>
  </si>
  <si>
    <t>FAKTURACE</t>
  </si>
  <si>
    <t>Pasteurova pipeta PE, 3,5 ml</t>
  </si>
  <si>
    <t>Pasteurova pipeta sterilní</t>
  </si>
  <si>
    <t>Serologická pipeta 5 ml</t>
  </si>
  <si>
    <t>Serologická pipeta 10 ml</t>
  </si>
  <si>
    <t>Serologická pipeta 50 ml</t>
  </si>
  <si>
    <t>Serologická pipeta 25 ml</t>
  </si>
  <si>
    <t>Serologická pipeta jednotlivě balená o objemu 50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t>
  </si>
  <si>
    <t>Pipeta pasteurova (jednorázová pipeta s balonkem bez graduace) provedená z materiálu PE, objem stonku 1 ml, objem balonku 3,5 ml, "makro"pipeta, délka 150-155 mm, objem kapky 40±5 ul, nesterilní, balení max. po 500 ks</t>
  </si>
  <si>
    <t>Pasteurova pipeta PE, typ 3, sterilní, s orientační stupnicí, objem stonku 3,0 ml, objem balonku 3,5 ml, se zúženým koncem, jednotlivě balená, balení max. po 500 ks, expirace min. 20 měsíců od data dodání</t>
  </si>
  <si>
    <t>Serologická pipeta jednotlivě balená o objemu 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300 ks, expirace min. 20 měsíců od data dodání</t>
  </si>
  <si>
    <t>Serologická pipeta jednotlivě balená o objemu 10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200 ks, expirace min. 20 měsíců od data dodání</t>
  </si>
  <si>
    <t>Serologická pipeta jednotlivě balená o objemu 25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t>
  </si>
  <si>
    <t>Rozdělení dodávek pro část 1 veřejné zakázky na jednotlivé projekty/ zdroje financování</t>
  </si>
  <si>
    <t xml:space="preserve">specifikace </t>
  </si>
  <si>
    <t>popis nabízené položky
 (název výrobku a katalogové číslo)</t>
  </si>
  <si>
    <t>jednotková cena v Kč bez DPH</t>
  </si>
  <si>
    <t>cena celkem v Kč bez DPH</t>
  </si>
  <si>
    <t>RNDr. Ladislava Schröterová, Ph.D., tel.: +420 495 816 284, e-mail: SchroterovaL@lfhk.cuni.cz</t>
  </si>
  <si>
    <t>doc. MUDr. Dana Čížková, Ph.D., tel:  +420 495 816 375, email: cizkovad@lfhk.cuni.cz</t>
  </si>
  <si>
    <t>Příloha č. 4a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</si>
</sst>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99">
    <xf numFmtId="0" fontId="0" fillId="0" borderId="0" xfId="0"/>
    <xf numFmtId="0" fontId="2" fillId="0" borderId="1" xfId="0" applyFont="1" applyBorder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 shrinkToFit="1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3" fontId="2" fillId="0" borderId="0" xfId="0" applyNumberFormat="1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1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/>
    <xf numFmtId="3" fontId="2" fillId="4" borderId="1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 shrinkToFit="1"/>
    </xf>
    <xf numFmtId="164" fontId="2" fillId="0" borderId="1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2" fillId="2" borderId="11" xfId="0" applyFont="1" applyFill="1" applyBorder="1"/>
    <xf numFmtId="3" fontId="2" fillId="3" borderId="10" xfId="0" applyNumberFormat="1" applyFont="1" applyFill="1" applyBorder="1"/>
    <xf numFmtId="3" fontId="2" fillId="2" borderId="11" xfId="0" applyNumberFormat="1" applyFont="1" applyFill="1" applyBorder="1"/>
    <xf numFmtId="0" fontId="1" fillId="0" borderId="1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" fontId="2" fillId="3" borderId="20" xfId="0" applyNumberFormat="1" applyFont="1" applyFill="1" applyBorder="1"/>
    <xf numFmtId="0" fontId="2" fillId="4" borderId="21" xfId="0" applyFont="1" applyFill="1" applyBorder="1"/>
    <xf numFmtId="0" fontId="2" fillId="2" borderId="22" xfId="0" applyFont="1" applyFill="1" applyBorder="1"/>
    <xf numFmtId="0" fontId="2" fillId="0" borderId="23" xfId="0" applyFont="1" applyFill="1" applyBorder="1"/>
    <xf numFmtId="0" fontId="2" fillId="0" borderId="21" xfId="0" applyFont="1" applyFill="1" applyBorder="1"/>
    <xf numFmtId="0" fontId="2" fillId="0" borderId="24" xfId="0" applyFont="1" applyFill="1" applyBorder="1"/>
    <xf numFmtId="0" fontId="2" fillId="0" borderId="26" xfId="0" applyFont="1" applyFill="1" applyBorder="1"/>
    <xf numFmtId="0" fontId="2" fillId="0" borderId="26" xfId="0" applyFont="1" applyBorder="1"/>
    <xf numFmtId="3" fontId="2" fillId="3" borderId="30" xfId="0" applyNumberFormat="1" applyFont="1" applyFill="1" applyBorder="1"/>
    <xf numFmtId="0" fontId="2" fillId="4" borderId="31" xfId="0" applyFont="1" applyFill="1" applyBorder="1"/>
    <xf numFmtId="0" fontId="2" fillId="2" borderId="32" xfId="0" applyFont="1" applyFill="1" applyBorder="1"/>
    <xf numFmtId="0" fontId="2" fillId="0" borderId="33" xfId="0" applyFont="1" applyFill="1" applyBorder="1"/>
    <xf numFmtId="0" fontId="2" fillId="0" borderId="31" xfId="0" applyFont="1" applyFill="1" applyBorder="1"/>
    <xf numFmtId="0" fontId="2" fillId="0" borderId="34" xfId="0" applyFont="1" applyFill="1" applyBorder="1"/>
    <xf numFmtId="3" fontId="2" fillId="4" borderId="21" xfId="0" applyNumberFormat="1" applyFont="1" applyFill="1" applyBorder="1"/>
    <xf numFmtId="3" fontId="2" fillId="2" borderId="22" xfId="0" applyNumberFormat="1" applyFont="1" applyFill="1" applyBorder="1"/>
    <xf numFmtId="0" fontId="2" fillId="3" borderId="30" xfId="0" applyFont="1" applyFill="1" applyBorder="1"/>
    <xf numFmtId="3" fontId="2" fillId="4" borderId="31" xfId="0" applyNumberFormat="1" applyFont="1" applyFill="1" applyBorder="1"/>
    <xf numFmtId="0" fontId="2" fillId="0" borderId="31" xfId="0" applyFont="1" applyBorder="1"/>
    <xf numFmtId="0" fontId="2" fillId="0" borderId="6" xfId="0" applyFont="1" applyFill="1" applyBorder="1" applyAlignment="1"/>
    <xf numFmtId="164" fontId="4" fillId="0" borderId="1" xfId="0" applyNumberFormat="1" applyFont="1" applyFill="1" applyBorder="1"/>
    <xf numFmtId="0" fontId="7" fillId="6" borderId="1" xfId="1" applyFont="1" applyFill="1" applyBorder="1" applyAlignment="1">
      <alignment horizontal="left" wrapText="1" shrinkToFit="1"/>
    </xf>
    <xf numFmtId="49" fontId="2" fillId="7" borderId="1" xfId="0" applyNumberFormat="1" applyFont="1" applyFill="1" applyBorder="1"/>
    <xf numFmtId="49" fontId="2" fillId="0" borderId="1" xfId="0" applyNumberFormat="1" applyFont="1" applyFill="1" applyBorder="1" applyAlignment="1">
      <alignment horizontal="left" wrapText="1" shrinkToFit="1"/>
    </xf>
    <xf numFmtId="0" fontId="2" fillId="3" borderId="0" xfId="0" applyFont="1" applyFill="1"/>
    <xf numFmtId="0" fontId="2" fillId="4" borderId="0" xfId="0" applyFont="1" applyFill="1"/>
    <xf numFmtId="0" fontId="2" fillId="2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 wrapText="1" shrinkToFi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6" borderId="14" xfId="1" applyFont="1" applyFill="1" applyBorder="1" applyAlignment="1">
      <alignment horizontal="left" wrapText="1" shrinkToFit="1"/>
    </xf>
    <xf numFmtId="0" fontId="7" fillId="6" borderId="35" xfId="1" applyFont="1" applyFill="1" applyBorder="1" applyAlignment="1">
      <alignment horizontal="left" wrapText="1" shrinkToFit="1"/>
    </xf>
    <xf numFmtId="0" fontId="2" fillId="0" borderId="17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left" vertical="center" wrapText="1" shrinkToFit="1"/>
    </xf>
    <xf numFmtId="0" fontId="2" fillId="0" borderId="28" xfId="0" applyFont="1" applyFill="1" applyBorder="1" applyAlignment="1">
      <alignment horizontal="left" vertical="center" wrapText="1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29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2">
    <cellStyle name="Normální" xfId="0" builtinId="0"/>
    <cellStyle name="Správně" xfId="1" builtinId="26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P_VVV/Realizace/CORE_FACILITIES/Verejne_zakazky/0056_DNS/02_Vyzva_spotrebni_material/FINAL/LR_Rozdeleni_dodavek_DNS%20spot&#345;ebn&#237;%20materi&#225;l_2_vyzva%20-%20celk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1Pipety"/>
      <sheetName val="Část 1 - Pipety"/>
      <sheetName val="roz2Kultivace"/>
      <sheetName val="Část 2 - Kultivace"/>
      <sheetName val="roz3ZpracVzorku"/>
      <sheetName val="Část 3 - Zpracování vzorků"/>
      <sheetName val="roz4OchranPom"/>
      <sheetName val="Část 4 - Ochranné pomůcky"/>
      <sheetName val="roz5ManOdpad"/>
      <sheetName val="Část 5 - Manipulace s odpady"/>
      <sheetName val="celkem dle kurzů"/>
      <sheetName val="celkem dle kurzů bez části 4"/>
      <sheetName val="vstup"/>
    </sheetNames>
    <sheetDataSet>
      <sheetData sheetId="0"/>
      <sheetData sheetId="1">
        <row r="4">
          <cell r="B4" t="str">
            <v>Pasteurova pipeta PE, 3,5 ml</v>
          </cell>
          <cell r="C4" t="str">
            <v>Pipeta pasteurova (jednorázová pipeta s balonkem bez graduace) provedená z materiálu PE, objem stonku 1 ml, objem balonku 3,5 ml, "makro"pipeta, délka 150-155 mm, objem kapky 40±5 ul, nesterilní, balení max. po 500 ks</v>
          </cell>
          <cell r="D4" t="str">
            <v>1 ks</v>
          </cell>
          <cell r="F4">
            <v>2000</v>
          </cell>
          <cell r="H4"/>
          <cell r="S4">
            <v>2000</v>
          </cell>
          <cell r="U4">
            <v>1000</v>
          </cell>
          <cell r="AA4">
            <v>500</v>
          </cell>
          <cell r="AC4">
            <v>500</v>
          </cell>
          <cell r="AE4"/>
          <cell r="AG4"/>
          <cell r="AI4"/>
          <cell r="AK4">
            <v>2000</v>
          </cell>
        </row>
        <row r="5">
          <cell r="B5" t="str">
            <v>Pasteurova pipeta sterilní</v>
          </cell>
          <cell r="C5" t="str">
            <v>Pasteurova pipeta PE, typ 3, sterilní, s orientační stupnicí, objem stonku 3,0 ml, objem balonku 3,5 ml, se zúženým koncem, jednotlivě balená, balení max. po 500 ks, expirace min. 20 měsíců od data dodání</v>
          </cell>
          <cell r="D5" t="str">
            <v>1 ks</v>
          </cell>
          <cell r="F5"/>
          <cell r="H5">
            <v>500</v>
          </cell>
          <cell r="W5">
            <v>20</v>
          </cell>
          <cell r="AA5"/>
          <cell r="AC5"/>
          <cell r="AE5">
            <v>1000</v>
          </cell>
          <cell r="AK5">
            <v>500</v>
          </cell>
        </row>
        <row r="7">
          <cell r="B7" t="str">
            <v>Serologická pipeta 5 ml</v>
          </cell>
          <cell r="C7" t="str">
            <v>Serologická pipeta jednotlivě balená o objemu 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300 ks, expirace min. 20 měsíců od data dodání</v>
          </cell>
          <cell r="D7" t="str">
            <v>1 ks</v>
          </cell>
          <cell r="F7"/>
          <cell r="H7"/>
          <cell r="S7">
            <v>400</v>
          </cell>
          <cell r="Y7">
            <v>2400</v>
          </cell>
          <cell r="AA7"/>
          <cell r="AC7"/>
          <cell r="AE7">
            <v>1500</v>
          </cell>
          <cell r="AG7">
            <v>600</v>
          </cell>
          <cell r="AI7"/>
          <cell r="AK7">
            <v>1000</v>
          </cell>
        </row>
        <row r="8">
          <cell r="B8" t="str">
            <v>Serologická pipeta 10 ml</v>
          </cell>
          <cell r="C8" t="str">
            <v>Serologická pipeta jednotlivě balená o objemu 10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200 ks, expirace min. 20 měsíců od data dodání</v>
          </cell>
          <cell r="D8" t="str">
            <v>1 ks</v>
          </cell>
          <cell r="F8"/>
          <cell r="G8">
            <v>2000</v>
          </cell>
          <cell r="H8"/>
          <cell r="S8">
            <v>400</v>
          </cell>
          <cell r="W8">
            <v>20</v>
          </cell>
          <cell r="Y8">
            <v>2400</v>
          </cell>
          <cell r="AA8"/>
          <cell r="AC8"/>
          <cell r="AE8">
            <v>2000</v>
          </cell>
          <cell r="AG8">
            <v>600</v>
          </cell>
          <cell r="AI8"/>
          <cell r="AK8">
            <v>1000</v>
          </cell>
        </row>
        <row r="9">
          <cell r="B9" t="str">
            <v>Serologická pipeta 25 ml</v>
          </cell>
          <cell r="C9" t="str">
            <v>Serologická pipeta jednotlivě balená o objemu 25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v>
          </cell>
          <cell r="D9" t="str">
            <v>1 ks</v>
          </cell>
          <cell r="F9"/>
          <cell r="H9"/>
          <cell r="S9">
            <v>200</v>
          </cell>
          <cell r="Y9">
            <v>3000</v>
          </cell>
          <cell r="AA9"/>
          <cell r="AC9"/>
          <cell r="AE9">
            <v>200</v>
          </cell>
          <cell r="AG9"/>
          <cell r="AI9"/>
          <cell r="AK9">
            <v>1000</v>
          </cell>
        </row>
        <row r="10">
          <cell r="B10" t="str">
            <v>Serologická pipeta 50 ml</v>
          </cell>
          <cell r="C10" t="str">
            <v>Serologická pipeta jednotlivě balená o objemu 50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v>
          </cell>
          <cell r="D10" t="str">
            <v>1 ks</v>
          </cell>
          <cell r="F10"/>
          <cell r="H10"/>
          <cell r="W10">
            <v>20</v>
          </cell>
          <cell r="Y10">
            <v>1200</v>
          </cell>
          <cell r="AA10"/>
          <cell r="AC10"/>
          <cell r="AE10">
            <v>200</v>
          </cell>
          <cell r="AK10">
            <v>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B14" t="str">
            <v>Ústav farmakologie</v>
          </cell>
          <cell r="C14" t="str">
            <v>Šimkova 870, 500 03 Hradec Králové</v>
          </cell>
          <cell r="D14" t="str">
            <v>Hana Kalhousová, tel.: +420 495 816 233, email: kalhousovah@lfhk.cuni.cz</v>
          </cell>
        </row>
        <row r="16">
          <cell r="B16" t="str">
            <v>Ústav histologie a embryologie</v>
          </cell>
          <cell r="C16" t="str">
            <v>Šimkova 870, 500 03 Hradec Králové</v>
          </cell>
          <cell r="D16" t="str">
            <v>doc. MUDr. Dana Čížková, Ph.D., tel:  +420 495 816 375, email: cizkovad@lfhk.cuni.cz</v>
          </cell>
        </row>
        <row r="18">
          <cell r="B18" t="str">
            <v>Ústav lékařské biochemie</v>
          </cell>
          <cell r="C18" t="str">
            <v>Zborovská 2089, 500 03 Hradec Králové</v>
          </cell>
          <cell r="D18" t="str">
            <v>Zuzana Špuláková, tel.: +420 495 816 295, email: spulakovaz@lfhk.cuni.cz</v>
          </cell>
        </row>
        <row r="20">
          <cell r="B20" t="str">
            <v>Ústav preventivního lékařství</v>
          </cell>
          <cell r="C20" t="str">
            <v>Šimkova 870, 500 03 Hradec Králové</v>
          </cell>
          <cell r="D20" t="str">
            <v>MUDr. Andrea Málková, Ph.D., tel.: +420 495 816 373, email: Malka8AR@lfhk.cuni.cz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F603-3EFB-4A3D-AAD8-B2BA637652E0}">
  <dimension ref="A1:J22"/>
  <sheetViews>
    <sheetView tabSelected="1" zoomScaleNormal="100" zoomScaleSheetLayoutView="80" workbookViewId="0">
      <pane ySplit="6" topLeftCell="A7" activePane="bottomLeft" state="frozen"/>
      <selection pane="bottomLeft" activeCell="L9" sqref="L9"/>
    </sheetView>
  </sheetViews>
  <sheetFormatPr defaultColWidth="8.7109375" defaultRowHeight="12.75" x14ac:dyDescent="0.2"/>
  <cols>
    <col min="1" max="1" width="5.5703125" style="3" bestFit="1" customWidth="1"/>
    <col min="2" max="2" width="24.42578125" style="3" bestFit="1" customWidth="1"/>
    <col min="3" max="3" width="44.7109375" style="3" customWidth="1"/>
    <col min="4" max="4" width="7.85546875" style="3" bestFit="1" customWidth="1"/>
    <col min="5" max="5" width="10.5703125" style="3" customWidth="1"/>
    <col min="6" max="6" width="31.85546875" style="3" customWidth="1"/>
    <col min="7" max="7" width="13.85546875" style="3" customWidth="1"/>
    <col min="8" max="8" width="13.5703125" style="3" customWidth="1"/>
    <col min="9" max="9" width="13.85546875" style="3" customWidth="1"/>
    <col min="10" max="10" width="40.85546875" style="3" customWidth="1"/>
    <col min="11" max="11" width="9.5703125" style="3" bestFit="1" customWidth="1"/>
    <col min="12" max="16384" width="8.7109375" style="3"/>
  </cols>
  <sheetData>
    <row r="1" spans="1:10" ht="18.600000000000001" customHeight="1" x14ac:dyDescent="0.2">
      <c r="A1" s="65" t="s">
        <v>50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8.75" x14ac:dyDescent="0.2">
      <c r="A2" s="4"/>
      <c r="B2" s="4"/>
      <c r="C2" s="4"/>
      <c r="D2" s="4"/>
      <c r="E2" s="4"/>
      <c r="F2" s="4"/>
      <c r="G2" s="4"/>
    </row>
    <row r="3" spans="1:10" ht="18.600000000000001" customHeight="1" x14ac:dyDescent="0.2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x14ac:dyDescent="0.2">
      <c r="A4" s="6"/>
    </row>
    <row r="5" spans="1:10" x14ac:dyDescent="0.2">
      <c r="E5" s="15"/>
      <c r="F5" s="55"/>
      <c r="G5" s="55"/>
      <c r="H5" s="55"/>
      <c r="I5" s="16"/>
    </row>
    <row r="6" spans="1:10" s="14" customFormat="1" ht="38.25" x14ac:dyDescent="0.25">
      <c r="A6" s="13" t="s">
        <v>2</v>
      </c>
      <c r="B6" s="13" t="s">
        <v>3</v>
      </c>
      <c r="C6" s="13" t="s">
        <v>44</v>
      </c>
      <c r="D6" s="13" t="s">
        <v>4</v>
      </c>
      <c r="E6" s="19" t="s">
        <v>26</v>
      </c>
      <c r="F6" s="63" t="s">
        <v>45</v>
      </c>
      <c r="G6" s="63" t="s">
        <v>46</v>
      </c>
      <c r="H6" s="64" t="s">
        <v>47</v>
      </c>
      <c r="I6" s="13" t="s">
        <v>0</v>
      </c>
      <c r="J6" s="13" t="s">
        <v>10</v>
      </c>
    </row>
    <row r="7" spans="1:10" ht="54.6" customHeight="1" x14ac:dyDescent="0.2">
      <c r="A7" s="69">
        <v>1</v>
      </c>
      <c r="B7" s="74" t="s">
        <v>31</v>
      </c>
      <c r="C7" s="67" t="s">
        <v>38</v>
      </c>
      <c r="D7" s="73" t="str">
        <f>'[1]Část 1 - Pipety'!D4</f>
        <v>1 ks</v>
      </c>
      <c r="E7" s="72">
        <f>SUM('Cast 1_Pipety_fakturace'!E7)</f>
        <v>8000</v>
      </c>
      <c r="F7" s="71"/>
      <c r="G7" s="70"/>
      <c r="H7" s="70">
        <f>E7*G7</f>
        <v>0</v>
      </c>
      <c r="I7" s="10">
        <f>SUM('Cast 1_Pipety_fakturace'!F7:H8,'Cast 1_Pipety_fakturace'!F10:H10)</f>
        <v>7000</v>
      </c>
      <c r="J7" s="7" t="s">
        <v>20</v>
      </c>
    </row>
    <row r="8" spans="1:10" x14ac:dyDescent="0.2">
      <c r="A8" s="69"/>
      <c r="B8" s="75"/>
      <c r="C8" s="67"/>
      <c r="D8" s="73"/>
      <c r="E8" s="72"/>
      <c r="F8" s="71"/>
      <c r="G8" s="70"/>
      <c r="H8" s="70"/>
      <c r="I8" s="10">
        <f>SUM('Cast 1_Pipety_fakturace'!F9)</f>
        <v>1000</v>
      </c>
      <c r="J8" s="7" t="s">
        <v>24</v>
      </c>
    </row>
    <row r="9" spans="1:10" ht="54" customHeight="1" x14ac:dyDescent="0.2">
      <c r="A9" s="11">
        <v>2</v>
      </c>
      <c r="B9" s="57" t="s">
        <v>32</v>
      </c>
      <c r="C9" s="24" t="s">
        <v>39</v>
      </c>
      <c r="D9" s="8" t="str">
        <f>'[1]Část 1 - Pipety'!D5</f>
        <v>1 ks</v>
      </c>
      <c r="E9" s="23">
        <f>SUM('Cast 1_Pipety_fakturace'!E11)</f>
        <v>2020</v>
      </c>
      <c r="F9" s="59"/>
      <c r="G9" s="25"/>
      <c r="H9" s="25">
        <f>E9*G9</f>
        <v>0</v>
      </c>
      <c r="I9" s="10">
        <f>SUM('Cast 1_Pipety_fakturace'!F11:H13)</f>
        <v>2020</v>
      </c>
      <c r="J9" s="7" t="s">
        <v>20</v>
      </c>
    </row>
    <row r="10" spans="1:10" ht="83.45" customHeight="1" x14ac:dyDescent="0.2">
      <c r="A10" s="69">
        <v>3</v>
      </c>
      <c r="B10" s="68" t="s">
        <v>33</v>
      </c>
      <c r="C10" s="67" t="s">
        <v>40</v>
      </c>
      <c r="D10" s="73" t="str">
        <f>'[1]Část 1 - Pipety'!D7</f>
        <v>1 ks</v>
      </c>
      <c r="E10" s="72">
        <f>SUM('Cast 1_Pipety_fakturace'!E14)</f>
        <v>5900</v>
      </c>
      <c r="F10" s="71"/>
      <c r="G10" s="70"/>
      <c r="H10" s="70">
        <f>E10*G10</f>
        <v>0</v>
      </c>
      <c r="I10" s="10">
        <f>SUM('Cast 1_Pipety_fakturace'!F14:H15,'Cast 1_Pipety_fakturace'!F17:H17)</f>
        <v>3500</v>
      </c>
      <c r="J10" s="7" t="s">
        <v>20</v>
      </c>
    </row>
    <row r="11" spans="1:10" ht="38.25" x14ac:dyDescent="0.2">
      <c r="A11" s="69"/>
      <c r="B11" s="68"/>
      <c r="C11" s="67"/>
      <c r="D11" s="73"/>
      <c r="E11" s="72"/>
      <c r="F11" s="71"/>
      <c r="G11" s="70"/>
      <c r="H11" s="70"/>
      <c r="I11" s="10">
        <f>SUM('Cast 1_Pipety_fakturace'!F16:H16)</f>
        <v>2400</v>
      </c>
      <c r="J11" s="17" t="s">
        <v>22</v>
      </c>
    </row>
    <row r="12" spans="1:10" ht="65.25" customHeight="1" x14ac:dyDescent="0.2">
      <c r="A12" s="69">
        <v>4</v>
      </c>
      <c r="B12" s="68" t="s">
        <v>34</v>
      </c>
      <c r="C12" s="67" t="s">
        <v>41</v>
      </c>
      <c r="D12" s="73" t="str">
        <f>'[1]Část 1 - Pipety'!D8</f>
        <v>1 ks</v>
      </c>
      <c r="E12" s="72">
        <f>SUM('Cast 1_Pipety_fakturace'!E18)</f>
        <v>8420</v>
      </c>
      <c r="F12" s="71"/>
      <c r="G12" s="70"/>
      <c r="H12" s="70">
        <f>E12*G12</f>
        <v>0</v>
      </c>
      <c r="I12" s="10">
        <f>SUM('Cast 1_Pipety_fakturace'!F18:H20,'Cast 1_Pipety_fakturace'!F22:H22)</f>
        <v>4020</v>
      </c>
      <c r="J12" s="7" t="s">
        <v>20</v>
      </c>
    </row>
    <row r="13" spans="1:10" ht="26.25" customHeight="1" x14ac:dyDescent="0.2">
      <c r="A13" s="69"/>
      <c r="B13" s="68"/>
      <c r="C13" s="67"/>
      <c r="D13" s="73"/>
      <c r="E13" s="72"/>
      <c r="F13" s="71"/>
      <c r="G13" s="70"/>
      <c r="H13" s="70"/>
      <c r="I13" s="10">
        <f>SUM('Cast 1_Pipety_fakturace'!F21:H21)</f>
        <v>2400</v>
      </c>
      <c r="J13" s="9" t="s">
        <v>22</v>
      </c>
    </row>
    <row r="14" spans="1:10" x14ac:dyDescent="0.2">
      <c r="A14" s="69"/>
      <c r="B14" s="68"/>
      <c r="C14" s="67"/>
      <c r="D14" s="73"/>
      <c r="E14" s="72"/>
      <c r="F14" s="71"/>
      <c r="G14" s="70"/>
      <c r="H14" s="70"/>
      <c r="I14" s="10">
        <f>SUM('Cast 1_Pipety_fakturace'!F23:H23)</f>
        <v>2000</v>
      </c>
      <c r="J14" s="1" t="s">
        <v>24</v>
      </c>
    </row>
    <row r="15" spans="1:10" x14ac:dyDescent="0.2">
      <c r="A15" s="69">
        <v>5</v>
      </c>
      <c r="B15" s="68" t="s">
        <v>36</v>
      </c>
      <c r="C15" s="67" t="s">
        <v>42</v>
      </c>
      <c r="D15" s="73" t="str">
        <f>'[1]Část 1 - Pipety'!D9</f>
        <v>1 ks</v>
      </c>
      <c r="E15" s="72">
        <f>SUM('Cast 1_Pipety_fakturace'!E24)</f>
        <v>4400</v>
      </c>
      <c r="F15" s="71"/>
      <c r="G15" s="70"/>
      <c r="H15" s="70">
        <f>E15*G15</f>
        <v>0</v>
      </c>
      <c r="I15" s="10">
        <f>SUM('Cast 1_Pipety_fakturace'!F24:H25,'Cast 1_Pipety_fakturace'!F27:H27)</f>
        <v>1400</v>
      </c>
      <c r="J15" s="7" t="s">
        <v>20</v>
      </c>
    </row>
    <row r="16" spans="1:10" ht="95.1" customHeight="1" x14ac:dyDescent="0.2">
      <c r="A16" s="69"/>
      <c r="B16" s="68"/>
      <c r="C16" s="67"/>
      <c r="D16" s="73"/>
      <c r="E16" s="72"/>
      <c r="F16" s="71"/>
      <c r="G16" s="70"/>
      <c r="H16" s="70"/>
      <c r="I16" s="10">
        <f>SUM('Cast 1_Pipety_fakturace'!F26:H26)</f>
        <v>3000</v>
      </c>
      <c r="J16" s="9" t="s">
        <v>22</v>
      </c>
    </row>
    <row r="17" spans="1:10" ht="70.5" customHeight="1" x14ac:dyDescent="0.2">
      <c r="A17" s="69">
        <v>6</v>
      </c>
      <c r="B17" s="68" t="s">
        <v>35</v>
      </c>
      <c r="C17" s="67" t="s">
        <v>37</v>
      </c>
      <c r="D17" s="73" t="str">
        <f>'[1]Část 1 - Pipety'!D10</f>
        <v>1 ks</v>
      </c>
      <c r="E17" s="72">
        <f>SUM('Cast 1_Pipety_fakturace'!E28)</f>
        <v>1920</v>
      </c>
      <c r="F17" s="71"/>
      <c r="G17" s="70"/>
      <c r="H17" s="70">
        <f>E17*G17</f>
        <v>0</v>
      </c>
      <c r="I17" s="10">
        <f>SUM('Cast 1_Pipety_fakturace'!F28:H29,'Cast 1_Pipety_fakturace'!F31:H31)</f>
        <v>720</v>
      </c>
      <c r="J17" s="7" t="s">
        <v>20</v>
      </c>
    </row>
    <row r="18" spans="1:10" ht="38.25" x14ac:dyDescent="0.2">
      <c r="A18" s="69"/>
      <c r="B18" s="68"/>
      <c r="C18" s="67"/>
      <c r="D18" s="73"/>
      <c r="E18" s="72"/>
      <c r="F18" s="71"/>
      <c r="G18" s="70"/>
      <c r="H18" s="70"/>
      <c r="I18" s="10">
        <f>SUM('Cast 1_Pipety_fakturace'!F30:H30)</f>
        <v>1200</v>
      </c>
      <c r="J18" s="9" t="s">
        <v>22</v>
      </c>
    </row>
    <row r="19" spans="1:10" ht="15" x14ac:dyDescent="0.25">
      <c r="E19" s="12"/>
      <c r="F19" s="12"/>
      <c r="G19" s="12"/>
      <c r="H19" s="56">
        <f>SUM(H7:H18)</f>
        <v>0</v>
      </c>
      <c r="I19" s="12"/>
    </row>
    <row r="22" spans="1:10" x14ac:dyDescent="0.2">
      <c r="B22" s="58" t="s">
        <v>25</v>
      </c>
    </row>
  </sheetData>
  <mergeCells count="42">
    <mergeCell ref="H7:H8"/>
    <mergeCell ref="G7:G8"/>
    <mergeCell ref="F7:F8"/>
    <mergeCell ref="E7:E8"/>
    <mergeCell ref="D7:D8"/>
    <mergeCell ref="E12:E14"/>
    <mergeCell ref="D12:D14"/>
    <mergeCell ref="C7:C8"/>
    <mergeCell ref="B7:B8"/>
    <mergeCell ref="A7:A8"/>
    <mergeCell ref="C10:C11"/>
    <mergeCell ref="B10:B11"/>
    <mergeCell ref="A10:A11"/>
    <mergeCell ref="C17:C18"/>
    <mergeCell ref="B17:B18"/>
    <mergeCell ref="A17:A18"/>
    <mergeCell ref="H15:H16"/>
    <mergeCell ref="G15:G16"/>
    <mergeCell ref="F15:F16"/>
    <mergeCell ref="E15:E16"/>
    <mergeCell ref="D15:D16"/>
    <mergeCell ref="H17:H18"/>
    <mergeCell ref="G17:G18"/>
    <mergeCell ref="F17:F18"/>
    <mergeCell ref="E17:E18"/>
    <mergeCell ref="D17:D18"/>
    <mergeCell ref="A1:J1"/>
    <mergeCell ref="A3:J3"/>
    <mergeCell ref="C15:C16"/>
    <mergeCell ref="B15:B16"/>
    <mergeCell ref="A15:A16"/>
    <mergeCell ref="C12:C14"/>
    <mergeCell ref="B12:B14"/>
    <mergeCell ref="A12:A14"/>
    <mergeCell ref="H10:H11"/>
    <mergeCell ref="G10:G11"/>
    <mergeCell ref="F10:F11"/>
    <mergeCell ref="E10:E11"/>
    <mergeCell ref="D10:D11"/>
    <mergeCell ref="H12:H14"/>
    <mergeCell ref="G12:G14"/>
    <mergeCell ref="F12:F14"/>
  </mergeCells>
  <conditionalFormatting sqref="F7:G18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82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0450-5159-473A-BADF-46D49F8AF29D}">
  <dimension ref="A1:K36"/>
  <sheetViews>
    <sheetView view="pageBreakPreview" zoomScaleNormal="100" zoomScaleSheetLayoutView="100" workbookViewId="0">
      <pane ySplit="6" topLeftCell="A7" activePane="bottomLeft" state="frozen"/>
      <selection pane="bottomLeft" activeCell="I3" sqref="I3"/>
    </sheetView>
  </sheetViews>
  <sheetFormatPr defaultColWidth="8.7109375" defaultRowHeight="12.75" x14ac:dyDescent="0.2"/>
  <cols>
    <col min="1" max="1" width="5.5703125" style="3" bestFit="1" customWidth="1"/>
    <col min="2" max="2" width="24.42578125" style="3" bestFit="1" customWidth="1"/>
    <col min="3" max="3" width="44.7109375" style="3" customWidth="1"/>
    <col min="4" max="4" width="11.28515625" style="3" bestFit="1" customWidth="1"/>
    <col min="5" max="5" width="13.28515625" style="3" bestFit="1" customWidth="1"/>
    <col min="6" max="6" width="8.42578125" style="3" customWidth="1"/>
    <col min="7" max="7" width="10.5703125" style="3" customWidth="1"/>
    <col min="8" max="8" width="11.7109375" style="3" customWidth="1"/>
    <col min="9" max="9" width="30.85546875" style="3" bestFit="1" customWidth="1"/>
    <col min="10" max="10" width="40.85546875" style="3" customWidth="1"/>
    <col min="11" max="11" width="75.5703125" style="3" customWidth="1"/>
    <col min="12" max="12" width="9.5703125" style="3" bestFit="1" customWidth="1"/>
    <col min="13" max="16384" width="8.7109375" style="3"/>
  </cols>
  <sheetData>
    <row r="1" spans="1:11" ht="18.600000000000001" customHeight="1" x14ac:dyDescent="0.2">
      <c r="A1" s="2" t="s">
        <v>50</v>
      </c>
      <c r="B1" s="2"/>
      <c r="C1" s="2"/>
      <c r="D1" s="2"/>
      <c r="E1" s="2"/>
    </row>
    <row r="2" spans="1:11" ht="18.75" x14ac:dyDescent="0.2">
      <c r="A2" s="4"/>
      <c r="B2" s="4"/>
      <c r="C2" s="4"/>
      <c r="D2" s="4"/>
      <c r="E2" s="4"/>
    </row>
    <row r="3" spans="1:11" ht="18.600000000000001" customHeight="1" thickBot="1" x14ac:dyDescent="0.25">
      <c r="A3" s="5" t="s">
        <v>43</v>
      </c>
      <c r="B3" s="5"/>
      <c r="C3" s="5"/>
      <c r="D3" s="5"/>
      <c r="E3" s="5"/>
    </row>
    <row r="4" spans="1:11" ht="16.5" thickTop="1" x14ac:dyDescent="0.25">
      <c r="A4" s="6"/>
      <c r="F4" s="96" t="s">
        <v>30</v>
      </c>
      <c r="G4" s="97"/>
      <c r="H4" s="98"/>
    </row>
    <row r="5" spans="1:11" x14ac:dyDescent="0.2">
      <c r="E5" s="18" t="s">
        <v>0</v>
      </c>
      <c r="F5" s="91" t="s">
        <v>1</v>
      </c>
      <c r="G5" s="73"/>
      <c r="H5" s="92"/>
    </row>
    <row r="6" spans="1:11" s="14" customFormat="1" ht="13.5" thickBot="1" x14ac:dyDescent="0.3">
      <c r="A6" s="30" t="s">
        <v>2</v>
      </c>
      <c r="B6" s="30" t="s">
        <v>3</v>
      </c>
      <c r="C6" s="30" t="s">
        <v>44</v>
      </c>
      <c r="D6" s="30" t="s">
        <v>4</v>
      </c>
      <c r="E6" s="31" t="s">
        <v>5</v>
      </c>
      <c r="F6" s="32" t="s">
        <v>6</v>
      </c>
      <c r="G6" s="33" t="s">
        <v>7</v>
      </c>
      <c r="H6" s="34" t="s">
        <v>8</v>
      </c>
      <c r="I6" s="35" t="s">
        <v>9</v>
      </c>
      <c r="J6" s="30" t="s">
        <v>10</v>
      </c>
      <c r="K6" s="30" t="s">
        <v>11</v>
      </c>
    </row>
    <row r="7" spans="1:11" x14ac:dyDescent="0.2">
      <c r="A7" s="76">
        <v>1</v>
      </c>
      <c r="B7" s="79" t="str">
        <f>'[1]Část 1 - Pipety'!B4</f>
        <v>Pasteurova pipeta PE, 3,5 ml</v>
      </c>
      <c r="C7" s="82" t="str">
        <f>'[1]Část 1 - Pipety'!C4</f>
        <v>Pipeta pasteurova (jednorázová pipeta s balonkem bez graduace) provedená z materiálu PE, objem stonku 1 ml, objem balonku 3,5 ml, "makro"pipeta, délka 150-155 mm, objem kapky 40±5 ul, nesterilní, balení max. po 500 ks</v>
      </c>
      <c r="D7" s="85" t="str">
        <f>'[1]Část 1 - Pipety'!D4</f>
        <v>1 ks</v>
      </c>
      <c r="E7" s="88">
        <f>SUM(F7:H10)</f>
        <v>8000</v>
      </c>
      <c r="F7" s="36">
        <f>SUM('[1]Část 1 - Pipety'!S4,'[1]Část 1 - Pipety'!AG4,'[1]Část 1 - Pipety'!AI4)</f>
        <v>2000</v>
      </c>
      <c r="G7" s="37"/>
      <c r="H7" s="38"/>
      <c r="I7" s="39" t="s">
        <v>12</v>
      </c>
      <c r="J7" s="40" t="str">
        <f>IF(I7=[1]vstup!B14,[1]vstup!C14,0)</f>
        <v>Šimkova 870, 500 03 Hradec Králové</v>
      </c>
      <c r="K7" s="41" t="str">
        <f>IF(I7=[1]vstup!B14,[1]vstup!D14,0)</f>
        <v>Hana Kalhousová, tel.: +420 495 816 233, email: kalhousovah@lfhk.cuni.cz</v>
      </c>
    </row>
    <row r="8" spans="1:11" x14ac:dyDescent="0.2">
      <c r="A8" s="77"/>
      <c r="B8" s="80"/>
      <c r="C8" s="83"/>
      <c r="D8" s="86"/>
      <c r="E8" s="89"/>
      <c r="F8" s="28">
        <f>SUM('[1]Část 1 - Pipety'!AA4,'[1]Část 1 - Pipety'!AC4,'[1]Část 1 - Pipety'!AE4)</f>
        <v>1000</v>
      </c>
      <c r="G8" s="22">
        <f>'[1]Část 1 - Pipety'!H4</f>
        <v>0</v>
      </c>
      <c r="H8" s="29">
        <f>'[1]Část 1 - Pipety'!F4</f>
        <v>2000</v>
      </c>
      <c r="I8" s="26" t="s">
        <v>13</v>
      </c>
      <c r="J8" s="7" t="str">
        <f>IF(I8=[1]vstup!B16,[1]vstup!C16,0)</f>
        <v>Šimkova 870, 500 03 Hradec Králové</v>
      </c>
      <c r="K8" s="42" t="str">
        <f>IF(I8=[1]vstup!B16,[1]vstup!D16,0)</f>
        <v>doc. MUDr. Dana Čížková, Ph.D., tel:  +420 495 816 375, email: cizkovad@lfhk.cuni.cz</v>
      </c>
    </row>
    <row r="9" spans="1:11" x14ac:dyDescent="0.2">
      <c r="A9" s="77"/>
      <c r="B9" s="80"/>
      <c r="C9" s="83"/>
      <c r="D9" s="86"/>
      <c r="E9" s="89"/>
      <c r="F9" s="28">
        <f>SUM('[1]Část 1 - Pipety'!U4)</f>
        <v>1000</v>
      </c>
      <c r="G9" s="21"/>
      <c r="H9" s="27"/>
      <c r="I9" s="26" t="s">
        <v>14</v>
      </c>
      <c r="J9" s="7" t="str">
        <f>IF(I9=[1]vstup!B18,[1]vstup!C18,0)</f>
        <v>Zborovská 2089, 500 03 Hradec Králové</v>
      </c>
      <c r="K9" s="42" t="str">
        <f>IF(I9=[1]vstup!B18,[1]vstup!D18,0)</f>
        <v>Zuzana Špuláková, tel.: +420 495 816 295, email: spulakovaz@lfhk.cuni.cz</v>
      </c>
    </row>
    <row r="10" spans="1:11" ht="13.5" thickBot="1" x14ac:dyDescent="0.25">
      <c r="A10" s="78"/>
      <c r="B10" s="81"/>
      <c r="C10" s="84"/>
      <c r="D10" s="87"/>
      <c r="E10" s="90"/>
      <c r="F10" s="44">
        <f>SUM('[1]Část 1 - Pipety'!AK4)</f>
        <v>2000</v>
      </c>
      <c r="G10" s="45"/>
      <c r="H10" s="46"/>
      <c r="I10" s="47" t="s">
        <v>17</v>
      </c>
      <c r="J10" s="48" t="str">
        <f>IF(I10=[1]vstup!B20,[1]vstup!C20,0)</f>
        <v>Šimkova 870, 500 03 Hradec Králové</v>
      </c>
      <c r="K10" s="49" t="str">
        <f>IF(I10=[1]vstup!B20,[1]vstup!D20,0)</f>
        <v>MUDr. Andrea Málková, Ph.D., tel.: +420 495 816 373, email: Malka8AR@lfhk.cuni.cz</v>
      </c>
    </row>
    <row r="11" spans="1:11" ht="18.95" customHeight="1" x14ac:dyDescent="0.2">
      <c r="A11" s="76">
        <v>2</v>
      </c>
      <c r="B11" s="79" t="str">
        <f>'[1]Část 1 - Pipety'!B5</f>
        <v>Pasteurova pipeta sterilní</v>
      </c>
      <c r="C11" s="82" t="str">
        <f>'[1]Část 1 - Pipety'!C5</f>
        <v>Pasteurova pipeta PE, typ 3, sterilní, s orientační stupnicí, objem stonku 3,0 ml, objem balonku 3,5 ml, se zúženým koncem, jednotlivě balená, balení max. po 500 ks, expirace min. 20 měsíců od data dodání</v>
      </c>
      <c r="D11" s="85" t="str">
        <f>'[1]Část 1 - Pipety'!D5</f>
        <v>1 ks</v>
      </c>
      <c r="E11" s="88">
        <f>SUM(F11:H13)</f>
        <v>2020</v>
      </c>
      <c r="F11" s="36">
        <f>SUM('[1]Část 1 - Pipety'!AA5,'[1]Část 1 - Pipety'!AC5,'[1]Část 1 - Pipety'!AE5)</f>
        <v>1000</v>
      </c>
      <c r="G11" s="50">
        <f>'[1]Část 1 - Pipety'!H5</f>
        <v>500</v>
      </c>
      <c r="H11" s="51">
        <f>'[1]Část 1 - Pipety'!F5</f>
        <v>0</v>
      </c>
      <c r="I11" s="39" t="s">
        <v>13</v>
      </c>
      <c r="J11" s="40" t="str">
        <f>J8</f>
        <v>Šimkova 870, 500 03 Hradec Králové</v>
      </c>
      <c r="K11" s="41" t="s">
        <v>49</v>
      </c>
    </row>
    <row r="12" spans="1:11" ht="17.45" customHeight="1" x14ac:dyDescent="0.2">
      <c r="A12" s="77"/>
      <c r="B12" s="80"/>
      <c r="C12" s="83"/>
      <c r="D12" s="86"/>
      <c r="E12" s="89"/>
      <c r="F12" s="28">
        <f>SUM('[1]Část 1 - Pipety'!W5)</f>
        <v>20</v>
      </c>
      <c r="G12" s="21"/>
      <c r="H12" s="27"/>
      <c r="I12" s="26" t="s">
        <v>15</v>
      </c>
      <c r="J12" s="1" t="s">
        <v>20</v>
      </c>
      <c r="K12" s="43" t="s">
        <v>21</v>
      </c>
    </row>
    <row r="13" spans="1:11" ht="18.95" customHeight="1" thickBot="1" x14ac:dyDescent="0.25">
      <c r="A13" s="78"/>
      <c r="B13" s="81"/>
      <c r="C13" s="84"/>
      <c r="D13" s="87"/>
      <c r="E13" s="90"/>
      <c r="F13" s="44">
        <f>SUM('[1]Část 1 - Pipety'!AK5)</f>
        <v>500</v>
      </c>
      <c r="G13" s="45"/>
      <c r="H13" s="46"/>
      <c r="I13" s="47" t="s">
        <v>17</v>
      </c>
      <c r="J13" s="48" t="str">
        <f>J10</f>
        <v>Šimkova 870, 500 03 Hradec Králové</v>
      </c>
      <c r="K13" s="49" t="str">
        <f>K10</f>
        <v>MUDr. Andrea Málková, Ph.D., tel.: +420 495 816 373, email: Malka8AR@lfhk.cuni.cz</v>
      </c>
    </row>
    <row r="14" spans="1:11" ht="23.1" customHeight="1" x14ac:dyDescent="0.2">
      <c r="A14" s="76">
        <v>3</v>
      </c>
      <c r="B14" s="79" t="str">
        <f>'[1]Část 1 - Pipety'!B7</f>
        <v>Serologická pipeta 5 ml</v>
      </c>
      <c r="C14" s="82" t="str">
        <f>'[1]Část 1 - Pipety'!C7</f>
        <v>Serologická pipeta jednotlivě balená o objemu 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300 ks, expirace min. 20 měsíců od data dodání</v>
      </c>
      <c r="D14" s="85" t="str">
        <f>'[1]Část 1 - Pipety'!D7</f>
        <v>1 ks</v>
      </c>
      <c r="E14" s="88">
        <f>SUM(F14:H17)</f>
        <v>5900</v>
      </c>
      <c r="F14" s="36">
        <f>SUM('[1]Část 1 - Pipety'!S7,'[1]Část 1 - Pipety'!AG7,'[1]Část 1 - Pipety'!AI7)</f>
        <v>1000</v>
      </c>
      <c r="G14" s="37"/>
      <c r="H14" s="38"/>
      <c r="I14" s="39" t="s">
        <v>12</v>
      </c>
      <c r="J14" s="40" t="str">
        <f>J7</f>
        <v>Šimkova 870, 500 03 Hradec Králové</v>
      </c>
      <c r="K14" s="41" t="str">
        <f>K7</f>
        <v>Hana Kalhousová, tel.: +420 495 816 233, email: kalhousovah@lfhk.cuni.cz</v>
      </c>
    </row>
    <row r="15" spans="1:11" ht="24" customHeight="1" x14ac:dyDescent="0.2">
      <c r="A15" s="77"/>
      <c r="B15" s="80"/>
      <c r="C15" s="83"/>
      <c r="D15" s="86"/>
      <c r="E15" s="89"/>
      <c r="F15" s="28">
        <f>SUM('[1]Část 1 - Pipety'!AA7,'[1]Část 1 - Pipety'!AC7,'[1]Část 1 - Pipety'!AE7)</f>
        <v>1500</v>
      </c>
      <c r="G15" s="22">
        <f>'[1]Část 1 - Pipety'!H7</f>
        <v>0</v>
      </c>
      <c r="H15" s="29">
        <f>'[1]Část 1 - Pipety'!F7</f>
        <v>0</v>
      </c>
      <c r="I15" s="26" t="s">
        <v>13</v>
      </c>
      <c r="J15" s="7" t="str">
        <f>J8</f>
        <v>Šimkova 870, 500 03 Hradec Králové</v>
      </c>
      <c r="K15" s="42" t="str">
        <f>K8</f>
        <v>doc. MUDr. Dana Čížková, Ph.D., tel:  +420 495 816 375, email: cizkovad@lfhk.cuni.cz</v>
      </c>
    </row>
    <row r="16" spans="1:11" ht="27" customHeight="1" x14ac:dyDescent="0.2">
      <c r="A16" s="77"/>
      <c r="B16" s="80"/>
      <c r="C16" s="83"/>
      <c r="D16" s="86"/>
      <c r="E16" s="89"/>
      <c r="F16" s="28">
        <f>SUM('[1]Část 1 - Pipety'!Y7)</f>
        <v>2400</v>
      </c>
      <c r="G16" s="21"/>
      <c r="H16" s="27"/>
      <c r="I16" s="26" t="s">
        <v>16</v>
      </c>
      <c r="J16" s="20" t="s">
        <v>22</v>
      </c>
      <c r="K16" s="43" t="s">
        <v>23</v>
      </c>
    </row>
    <row r="17" spans="1:11" ht="31.5" customHeight="1" thickBot="1" x14ac:dyDescent="0.25">
      <c r="A17" s="78"/>
      <c r="B17" s="81"/>
      <c r="C17" s="84"/>
      <c r="D17" s="87"/>
      <c r="E17" s="90"/>
      <c r="F17" s="44">
        <f>SUM('[1]Část 1 - Pipety'!AK7)</f>
        <v>1000</v>
      </c>
      <c r="G17" s="45"/>
      <c r="H17" s="46"/>
      <c r="I17" s="47" t="s">
        <v>17</v>
      </c>
      <c r="J17" s="48" t="str">
        <f>J10</f>
        <v>Šimkova 870, 500 03 Hradec Králové</v>
      </c>
      <c r="K17" s="49" t="str">
        <f>K10</f>
        <v>MUDr. Andrea Málková, Ph.D., tel.: +420 495 816 373, email: Malka8AR@lfhk.cuni.cz</v>
      </c>
    </row>
    <row r="18" spans="1:11" ht="23.45" customHeight="1" x14ac:dyDescent="0.2">
      <c r="A18" s="76">
        <v>4</v>
      </c>
      <c r="B18" s="79" t="str">
        <f>'[1]Část 1 - Pipety'!B8</f>
        <v>Serologická pipeta 10 ml</v>
      </c>
      <c r="C18" s="82" t="str">
        <f>'[1]Část 1 - Pipety'!C8</f>
        <v>Serologická pipeta jednotlivě balená o objemu 10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 po 200 ks, expirace min. 20 měsíců od data dodání</v>
      </c>
      <c r="D18" s="85" t="str">
        <f>'[1]Část 1 - Pipety'!D8</f>
        <v>1 ks</v>
      </c>
      <c r="E18" s="88">
        <f>SUM(F18:H23)</f>
        <v>8420</v>
      </c>
      <c r="F18" s="36">
        <f>SUM('[1]Část 1 - Pipety'!S8,'[1]Část 1 - Pipety'!AG8,'[1]Část 1 - Pipety'!AI8)</f>
        <v>1000</v>
      </c>
      <c r="G18" s="37"/>
      <c r="H18" s="38"/>
      <c r="I18" s="39" t="s">
        <v>12</v>
      </c>
      <c r="J18" s="40" t="str">
        <f>J7</f>
        <v>Šimkova 870, 500 03 Hradec Králové</v>
      </c>
      <c r="K18" s="41" t="str">
        <f>K7</f>
        <v>Hana Kalhousová, tel.: +420 495 816 233, email: kalhousovah@lfhk.cuni.cz</v>
      </c>
    </row>
    <row r="19" spans="1:11" ht="17.45" customHeight="1" x14ac:dyDescent="0.2">
      <c r="A19" s="77"/>
      <c r="B19" s="80"/>
      <c r="C19" s="83"/>
      <c r="D19" s="86"/>
      <c r="E19" s="89"/>
      <c r="F19" s="28">
        <f>SUM('[1]Část 1 - Pipety'!AA8,'[1]Část 1 - Pipety'!AC8,'[1]Část 1 - Pipety'!AE8)</f>
        <v>2000</v>
      </c>
      <c r="G19" s="22">
        <f>'[1]Část 1 - Pipety'!H8</f>
        <v>0</v>
      </c>
      <c r="H19" s="29">
        <f>'[1]Část 1 - Pipety'!F8</f>
        <v>0</v>
      </c>
      <c r="I19" s="26" t="s">
        <v>13</v>
      </c>
      <c r="J19" s="7" t="str">
        <f>J8</f>
        <v>Šimkova 870, 500 03 Hradec Králové</v>
      </c>
      <c r="K19" s="42" t="str">
        <f>K8</f>
        <v>doc. MUDr. Dana Čížková, Ph.D., tel:  +420 495 816 375, email: cizkovad@lfhk.cuni.cz</v>
      </c>
    </row>
    <row r="20" spans="1:11" x14ac:dyDescent="0.2">
      <c r="A20" s="77"/>
      <c r="B20" s="80"/>
      <c r="C20" s="83"/>
      <c r="D20" s="86"/>
      <c r="E20" s="89"/>
      <c r="F20" s="28">
        <f>SUM('[1]Část 1 - Pipety'!W8)</f>
        <v>20</v>
      </c>
      <c r="G20" s="21"/>
      <c r="H20" s="27"/>
      <c r="I20" s="26" t="s">
        <v>15</v>
      </c>
      <c r="J20" s="1" t="s">
        <v>20</v>
      </c>
      <c r="K20" s="43" t="s">
        <v>21</v>
      </c>
    </row>
    <row r="21" spans="1:11" ht="23.1" customHeight="1" x14ac:dyDescent="0.2">
      <c r="A21" s="77"/>
      <c r="B21" s="80"/>
      <c r="C21" s="83"/>
      <c r="D21" s="86"/>
      <c r="E21" s="89"/>
      <c r="F21" s="28">
        <f>SUM('[1]Část 1 - Pipety'!Y8)</f>
        <v>2400</v>
      </c>
      <c r="G21" s="21"/>
      <c r="H21" s="27"/>
      <c r="I21" s="26" t="s">
        <v>16</v>
      </c>
      <c r="J21" s="20" t="s">
        <v>22</v>
      </c>
      <c r="K21" s="43" t="s">
        <v>23</v>
      </c>
    </row>
    <row r="22" spans="1:11" x14ac:dyDescent="0.2">
      <c r="A22" s="77"/>
      <c r="B22" s="80"/>
      <c r="C22" s="83"/>
      <c r="D22" s="86"/>
      <c r="E22" s="89"/>
      <c r="F22" s="28">
        <f>SUM('[1]Část 1 - Pipety'!AK8)</f>
        <v>1000</v>
      </c>
      <c r="G22" s="21"/>
      <c r="H22" s="27"/>
      <c r="I22" s="26" t="s">
        <v>17</v>
      </c>
      <c r="J22" s="7" t="str">
        <f>J10</f>
        <v>Šimkova 870, 500 03 Hradec Králové</v>
      </c>
      <c r="K22" s="42" t="str">
        <f>K10</f>
        <v>MUDr. Andrea Málková, Ph.D., tel.: +420 495 816 373, email: Malka8AR@lfhk.cuni.cz</v>
      </c>
    </row>
    <row r="23" spans="1:11" ht="17.45" customHeight="1" thickBot="1" x14ac:dyDescent="0.25">
      <c r="A23" s="78"/>
      <c r="B23" s="81"/>
      <c r="C23" s="84"/>
      <c r="D23" s="87"/>
      <c r="E23" s="90"/>
      <c r="F23" s="52"/>
      <c r="G23" s="53">
        <f>'[1]Část 1 - Pipety'!G8</f>
        <v>2000</v>
      </c>
      <c r="H23" s="46"/>
      <c r="I23" s="47" t="s">
        <v>18</v>
      </c>
      <c r="J23" s="54" t="s">
        <v>24</v>
      </c>
      <c r="K23" s="49" t="s">
        <v>48</v>
      </c>
    </row>
    <row r="24" spans="1:11" ht="24.95" customHeight="1" x14ac:dyDescent="0.2">
      <c r="A24" s="76">
        <v>5</v>
      </c>
      <c r="B24" s="79" t="str">
        <f>'[1]Část 1 - Pipety'!B9</f>
        <v>Serologická pipeta 25 ml</v>
      </c>
      <c r="C24" s="82" t="str">
        <f>'[1]Část 1 - Pipety'!C9</f>
        <v>Serologická pipeta jednotlivě balená o objemu 25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v>
      </c>
      <c r="D24" s="85" t="str">
        <f>'[1]Část 1 - Pipety'!D9</f>
        <v>1 ks</v>
      </c>
      <c r="E24" s="88">
        <f>SUM(F24:H27)</f>
        <v>4400</v>
      </c>
      <c r="F24" s="36">
        <f>SUM('[1]Část 1 - Pipety'!S9,'[1]Část 1 - Pipety'!AG9,'[1]Část 1 - Pipety'!AI9)</f>
        <v>200</v>
      </c>
      <c r="G24" s="37"/>
      <c r="H24" s="38"/>
      <c r="I24" s="39" t="s">
        <v>12</v>
      </c>
      <c r="J24" s="40" t="str">
        <f>J7</f>
        <v>Šimkova 870, 500 03 Hradec Králové</v>
      </c>
      <c r="K24" s="41" t="str">
        <f>K7</f>
        <v>Hana Kalhousová, tel.: +420 495 816 233, email: kalhousovah@lfhk.cuni.cz</v>
      </c>
    </row>
    <row r="25" spans="1:11" ht="21.6" customHeight="1" x14ac:dyDescent="0.2">
      <c r="A25" s="77"/>
      <c r="B25" s="80"/>
      <c r="C25" s="83"/>
      <c r="D25" s="86"/>
      <c r="E25" s="89"/>
      <c r="F25" s="28">
        <f>SUM('[1]Část 1 - Pipety'!AA9,'[1]Část 1 - Pipety'!AC9,'[1]Část 1 - Pipety'!AE9)</f>
        <v>200</v>
      </c>
      <c r="G25" s="22">
        <f>'[1]Část 1 - Pipety'!H9</f>
        <v>0</v>
      </c>
      <c r="H25" s="29">
        <f>'[1]Část 1 - Pipety'!F9</f>
        <v>0</v>
      </c>
      <c r="I25" s="26" t="s">
        <v>13</v>
      </c>
      <c r="J25" s="7" t="str">
        <f>J8</f>
        <v>Šimkova 870, 500 03 Hradec Králové</v>
      </c>
      <c r="K25" s="42" t="str">
        <f>K8</f>
        <v>doc. MUDr. Dana Čížková, Ph.D., tel:  +420 495 816 375, email: cizkovad@lfhk.cuni.cz</v>
      </c>
    </row>
    <row r="26" spans="1:11" ht="38.25" x14ac:dyDescent="0.2">
      <c r="A26" s="77"/>
      <c r="B26" s="80"/>
      <c r="C26" s="83"/>
      <c r="D26" s="86"/>
      <c r="E26" s="89"/>
      <c r="F26" s="28">
        <f>SUM('[1]Část 1 - Pipety'!Y9)</f>
        <v>3000</v>
      </c>
      <c r="G26" s="21"/>
      <c r="H26" s="27"/>
      <c r="I26" s="26" t="s">
        <v>16</v>
      </c>
      <c r="J26" s="20" t="s">
        <v>22</v>
      </c>
      <c r="K26" s="43" t="s">
        <v>23</v>
      </c>
    </row>
    <row r="27" spans="1:11" ht="34.5" customHeight="1" thickBot="1" x14ac:dyDescent="0.25">
      <c r="A27" s="78"/>
      <c r="B27" s="81"/>
      <c r="C27" s="84"/>
      <c r="D27" s="87"/>
      <c r="E27" s="90"/>
      <c r="F27" s="44">
        <f>SUM('[1]Část 1 - Pipety'!AK9)</f>
        <v>1000</v>
      </c>
      <c r="G27" s="45"/>
      <c r="H27" s="46"/>
      <c r="I27" s="47" t="s">
        <v>17</v>
      </c>
      <c r="J27" s="48" t="str">
        <f>J10</f>
        <v>Šimkova 870, 500 03 Hradec Králové</v>
      </c>
      <c r="K27" s="49" t="str">
        <f>K10</f>
        <v>MUDr. Andrea Málková, Ph.D., tel.: +420 495 816 373, email: Malka8AR@lfhk.cuni.cz</v>
      </c>
    </row>
    <row r="28" spans="1:11" ht="21.6" customHeight="1" x14ac:dyDescent="0.2">
      <c r="A28" s="76">
        <v>6</v>
      </c>
      <c r="B28" s="79" t="str">
        <f>'[1]Část 1 - Pipety'!B10</f>
        <v>Serologická pipeta 50 ml</v>
      </c>
      <c r="C28" s="82" t="str">
        <f>'[1]Část 1 - Pipety'!C10</f>
        <v>Serologická pipeta jednotlivě balená o objemu 50 ml, sterilní, bez obsahu pyrogenu, vhodná pro tkánové kultury, kompatibilní pro běžné elektrické pipetovací nástavce, bavlněná ucpávka zabraňující nasátí tekutiny do mechanismu pipetovacího nástavce, opticky transparentní, dvousměrně (ascendentně a descendentně) volumetricky stupňovaná, balení max. po 200 ks, expirace min. 20 měsíců od data dodání</v>
      </c>
      <c r="D28" s="85" t="str">
        <f>'[1]Část 1 - Pipety'!D10</f>
        <v>1 ks</v>
      </c>
      <c r="E28" s="88">
        <f>SUM(F28:H31)</f>
        <v>1920</v>
      </c>
      <c r="F28" s="36">
        <f>SUM('[1]Část 1 - Pipety'!AA10,'[1]Část 1 - Pipety'!AC10,'[1]Část 1 - Pipety'!AE10)</f>
        <v>200</v>
      </c>
      <c r="G28" s="50">
        <f>'[1]Část 1 - Pipety'!H10</f>
        <v>0</v>
      </c>
      <c r="H28" s="51">
        <f>'[1]Část 1 - Pipety'!F10</f>
        <v>0</v>
      </c>
      <c r="I28" s="39" t="s">
        <v>13</v>
      </c>
      <c r="J28" s="40" t="str">
        <f>J8</f>
        <v>Šimkova 870, 500 03 Hradec Králové</v>
      </c>
      <c r="K28" s="41" t="str">
        <f>K8</f>
        <v>doc. MUDr. Dana Čížková, Ph.D., tel:  +420 495 816 375, email: cizkovad@lfhk.cuni.cz</v>
      </c>
    </row>
    <row r="29" spans="1:11" ht="24.6" customHeight="1" x14ac:dyDescent="0.2">
      <c r="A29" s="77"/>
      <c r="B29" s="80"/>
      <c r="C29" s="83"/>
      <c r="D29" s="86"/>
      <c r="E29" s="89"/>
      <c r="F29" s="28">
        <f>SUM('[1]Část 1 - Pipety'!W10)</f>
        <v>20</v>
      </c>
      <c r="G29" s="21"/>
      <c r="H29" s="27"/>
      <c r="I29" s="26" t="s">
        <v>15</v>
      </c>
      <c r="J29" s="1" t="s">
        <v>20</v>
      </c>
      <c r="K29" s="43" t="s">
        <v>21</v>
      </c>
    </row>
    <row r="30" spans="1:11" ht="38.25" x14ac:dyDescent="0.2">
      <c r="A30" s="77"/>
      <c r="B30" s="80"/>
      <c r="C30" s="83"/>
      <c r="D30" s="86"/>
      <c r="E30" s="89"/>
      <c r="F30" s="28">
        <f>SUM('[1]Část 1 - Pipety'!Y10)</f>
        <v>1200</v>
      </c>
      <c r="G30" s="21"/>
      <c r="H30" s="27"/>
      <c r="I30" s="26" t="s">
        <v>16</v>
      </c>
      <c r="J30" s="20" t="s">
        <v>22</v>
      </c>
      <c r="K30" s="43" t="s">
        <v>23</v>
      </c>
    </row>
    <row r="31" spans="1:11" ht="30.6" customHeight="1" thickBot="1" x14ac:dyDescent="0.25">
      <c r="A31" s="78"/>
      <c r="B31" s="81"/>
      <c r="C31" s="84"/>
      <c r="D31" s="87"/>
      <c r="E31" s="90"/>
      <c r="F31" s="44">
        <f>SUM('[1]Část 1 - Pipety'!AK10)</f>
        <v>500</v>
      </c>
      <c r="G31" s="45"/>
      <c r="H31" s="46"/>
      <c r="I31" s="47" t="s">
        <v>17</v>
      </c>
      <c r="J31" s="48" t="str">
        <f>J10</f>
        <v>Šimkova 870, 500 03 Hradec Králové</v>
      </c>
      <c r="K31" s="49" t="str">
        <f>K10</f>
        <v>MUDr. Andrea Málková, Ph.D., tel.: +420 495 816 373, email: Malka8AR@lfhk.cuni.cz</v>
      </c>
    </row>
    <row r="32" spans="1:11" x14ac:dyDescent="0.2">
      <c r="E32" s="12"/>
      <c r="F32" s="12"/>
      <c r="G32" s="12"/>
      <c r="H32" s="12"/>
    </row>
    <row r="34" spans="2:10" x14ac:dyDescent="0.2">
      <c r="B34" s="60" t="s">
        <v>6</v>
      </c>
      <c r="C34" s="95" t="s">
        <v>27</v>
      </c>
      <c r="D34" s="95"/>
      <c r="E34" s="95"/>
      <c r="F34" s="95"/>
      <c r="G34" s="95"/>
      <c r="H34" s="95"/>
      <c r="I34" s="95"/>
      <c r="J34" s="95"/>
    </row>
    <row r="35" spans="2:10" x14ac:dyDescent="0.2">
      <c r="B35" s="61" t="s">
        <v>7</v>
      </c>
      <c r="C35" s="94" t="s">
        <v>28</v>
      </c>
      <c r="D35" s="94"/>
      <c r="E35" s="94"/>
      <c r="F35" s="94"/>
      <c r="G35" s="94"/>
      <c r="H35" s="94"/>
      <c r="I35" s="94"/>
      <c r="J35" s="94"/>
    </row>
    <row r="36" spans="2:10" x14ac:dyDescent="0.2">
      <c r="B36" s="62" t="s">
        <v>8</v>
      </c>
      <c r="C36" s="93" t="s">
        <v>29</v>
      </c>
      <c r="D36" s="93"/>
      <c r="E36" s="93"/>
      <c r="F36" s="93"/>
      <c r="G36" s="93"/>
      <c r="H36" s="93"/>
      <c r="I36" s="93"/>
      <c r="J36" s="93"/>
    </row>
  </sheetData>
  <autoFilter ref="A6:J32" xr:uid="{741CE7F8-4F73-4387-8981-8426B92F3B26}"/>
  <mergeCells count="35">
    <mergeCell ref="F5:H5"/>
    <mergeCell ref="C36:J36"/>
    <mergeCell ref="C35:J35"/>
    <mergeCell ref="C34:J34"/>
    <mergeCell ref="F4:H4"/>
    <mergeCell ref="E7:E10"/>
    <mergeCell ref="E11:E13"/>
    <mergeCell ref="A7:A10"/>
    <mergeCell ref="B7:B10"/>
    <mergeCell ref="C7:C10"/>
    <mergeCell ref="D7:D10"/>
    <mergeCell ref="A11:A13"/>
    <mergeCell ref="B11:B13"/>
    <mergeCell ref="C11:C13"/>
    <mergeCell ref="D11:D13"/>
    <mergeCell ref="A14:A17"/>
    <mergeCell ref="B14:B17"/>
    <mergeCell ref="C14:C17"/>
    <mergeCell ref="D14:D17"/>
    <mergeCell ref="E14:E17"/>
    <mergeCell ref="A18:A23"/>
    <mergeCell ref="B18:B23"/>
    <mergeCell ref="C18:C23"/>
    <mergeCell ref="D18:D23"/>
    <mergeCell ref="E18:E23"/>
    <mergeCell ref="A28:A31"/>
    <mergeCell ref="B28:B31"/>
    <mergeCell ref="C28:C31"/>
    <mergeCell ref="D28:D31"/>
    <mergeCell ref="E28:E31"/>
    <mergeCell ref="A24:A27"/>
    <mergeCell ref="B24:B27"/>
    <mergeCell ref="C24:C27"/>
    <mergeCell ref="D24:D27"/>
    <mergeCell ref="E24:E27"/>
  </mergeCells>
  <pageMargins left="0.70866141732283472" right="0.70866141732283472" top="0.78740157480314965" bottom="0.78740157480314965" header="0.31496062992125984" footer="0.31496062992125984"/>
  <pageSetup paperSize="9" scale="69" orientation="landscape" horizontalDpi="4294967294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Cast 1_Pipety_uchazec</vt:lpstr>
      <vt:lpstr>Cast 1_Pipety_fakturace</vt:lpstr>
      <vt:lpstr>'Cast 1_Pipety_uchazec'!Oblast_tisku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Radoňová, Lucie</dc:creator>
  <cp:lastModifiedBy>Fischerová, Karolína</cp:lastModifiedBy>
  <cp:lastPrinted>2021-01-21T09:15:41Z</cp:lastPrinted>
  <dcterms:created xsi:type="dcterms:W3CDTF">2021-01-19T20:04:36Z</dcterms:created>
  <dcterms:modified xsi:type="dcterms:W3CDTF">2021-01-26T14:50:48Z</dcterms:modified>
</cp:coreProperties>
</file>