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1-2021\A) výzva\"/>
    </mc:Choice>
  </mc:AlternateContent>
  <bookViews>
    <workbookView xWindow="-96" yWindow="-96" windowWidth="28992" windowHeight="15792"/>
  </bookViews>
  <sheets>
    <sheet name="Příloha č. 1" sheetId="1" r:id="rId1"/>
  </sheets>
  <externalReferences>
    <externalReference r:id="rId2"/>
  </externalReferences>
  <definedNames>
    <definedName name="_xlnm._FilterDatabase" localSheetId="0" hidden="1">'Příloha č. 1'!$A$7:$X$51</definedName>
    <definedName name="Z_11DEAB5E_F25B_4F71_8FED_B5792377960C_.wvu.FilterData" localSheetId="0" hidden="1">'Příloha č. 1'!$A$7:$X$43</definedName>
    <definedName name="Z_A3685CB1_0A29_484E_BB3B_C5DAB6B68B70_.wvu.FilterData" localSheetId="0" hidden="1">'Příloha č. 1'!$A$7:$X$43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" l="1"/>
  <c r="V60" i="1" l="1"/>
  <c r="X60" i="1" s="1"/>
  <c r="X61" i="1" s="1"/>
  <c r="I58" i="1" l="1"/>
  <c r="J58" i="1"/>
  <c r="K58" i="1"/>
  <c r="L58" i="1"/>
  <c r="M58" i="1"/>
  <c r="N58" i="1"/>
  <c r="O58" i="1"/>
  <c r="P58" i="1"/>
  <c r="Q58" i="1"/>
  <c r="R58" i="1"/>
  <c r="S58" i="1"/>
  <c r="T58" i="1"/>
  <c r="H58" i="1"/>
  <c r="S51" i="1"/>
  <c r="T51" i="1"/>
  <c r="T43" i="1"/>
  <c r="H43" i="1"/>
  <c r="H37" i="1"/>
  <c r="V57" i="1"/>
  <c r="X57" i="1" s="1"/>
  <c r="V56" i="1"/>
  <c r="X56" i="1" s="1"/>
  <c r="X58" i="1" s="1"/>
  <c r="V33" i="1"/>
  <c r="X33" i="1" s="1"/>
  <c r="I37" i="1" l="1"/>
  <c r="J37" i="1"/>
  <c r="K37" i="1"/>
  <c r="L37" i="1"/>
  <c r="M37" i="1"/>
  <c r="N37" i="1"/>
  <c r="O37" i="1"/>
  <c r="P37" i="1"/>
  <c r="Q37" i="1"/>
  <c r="R37" i="1"/>
  <c r="S37" i="1"/>
  <c r="T37" i="1"/>
  <c r="V36" i="1"/>
  <c r="X36" i="1" s="1"/>
  <c r="V35" i="1"/>
  <c r="X35" i="1" s="1"/>
  <c r="I31" i="1"/>
  <c r="J31" i="1"/>
  <c r="K31" i="1"/>
  <c r="L31" i="1"/>
  <c r="M31" i="1"/>
  <c r="N31" i="1"/>
  <c r="O31" i="1"/>
  <c r="P31" i="1"/>
  <c r="Q31" i="1"/>
  <c r="R31" i="1"/>
  <c r="S31" i="1"/>
  <c r="T31" i="1"/>
  <c r="H31" i="1"/>
  <c r="V30" i="1"/>
  <c r="X30" i="1" s="1"/>
  <c r="X31" i="1" s="1"/>
  <c r="V34" i="1"/>
  <c r="X34" i="1" s="1"/>
  <c r="X37" i="1" s="1"/>
  <c r="I28" i="1"/>
  <c r="J28" i="1"/>
  <c r="K28" i="1"/>
  <c r="L28" i="1"/>
  <c r="M28" i="1"/>
  <c r="N28" i="1"/>
  <c r="O28" i="1"/>
  <c r="P28" i="1"/>
  <c r="Q28" i="1"/>
  <c r="R28" i="1"/>
  <c r="S28" i="1"/>
  <c r="T28" i="1"/>
  <c r="H28" i="1"/>
  <c r="V27" i="1"/>
  <c r="X27" i="1" s="1"/>
  <c r="V26" i="1"/>
  <c r="X26" i="1" s="1"/>
  <c r="V23" i="1"/>
  <c r="X23" i="1" s="1"/>
  <c r="I24" i="1"/>
  <c r="J24" i="1"/>
  <c r="K24" i="1"/>
  <c r="L24" i="1"/>
  <c r="M24" i="1"/>
  <c r="N24" i="1"/>
  <c r="O24" i="1"/>
  <c r="P24" i="1"/>
  <c r="Q24" i="1"/>
  <c r="R24" i="1"/>
  <c r="S24" i="1"/>
  <c r="T24" i="1"/>
  <c r="H24" i="1"/>
  <c r="Q14" i="1"/>
  <c r="I14" i="1"/>
  <c r="J14" i="1"/>
  <c r="K14" i="1"/>
  <c r="L14" i="1"/>
  <c r="M14" i="1"/>
  <c r="N14" i="1"/>
  <c r="O14" i="1"/>
  <c r="P14" i="1"/>
  <c r="R14" i="1"/>
  <c r="S14" i="1"/>
  <c r="T14" i="1"/>
  <c r="H14" i="1"/>
  <c r="V22" i="1"/>
  <c r="X22" i="1" s="1"/>
  <c r="V21" i="1"/>
  <c r="X21" i="1" s="1"/>
  <c r="V20" i="1"/>
  <c r="X20" i="1" s="1"/>
  <c r="V19" i="1"/>
  <c r="X19" i="1" s="1"/>
  <c r="X18" i="1"/>
  <c r="V17" i="1"/>
  <c r="X17" i="1" s="1"/>
  <c r="V16" i="1"/>
  <c r="X16" i="1" s="1"/>
  <c r="V13" i="1"/>
  <c r="X13" i="1" s="1"/>
  <c r="V12" i="1"/>
  <c r="X12" i="1" s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V9" i="1"/>
  <c r="X9" i="1" s="1"/>
  <c r="X10" i="1" s="1"/>
  <c r="X24" i="1" l="1"/>
  <c r="X28" i="1"/>
  <c r="X14" i="1"/>
  <c r="S53" i="1"/>
  <c r="R53" i="1"/>
  <c r="Q53" i="1"/>
  <c r="P53" i="1"/>
  <c r="O53" i="1"/>
  <c r="N53" i="1"/>
  <c r="M53" i="1"/>
  <c r="L53" i="1"/>
  <c r="K53" i="1"/>
  <c r="J53" i="1"/>
  <c r="I53" i="1"/>
  <c r="V53" i="1" l="1"/>
  <c r="X53" i="1" s="1"/>
  <c r="X54" i="1" l="1"/>
  <c r="V42" i="1"/>
  <c r="X42" i="1" s="1"/>
  <c r="V41" i="1"/>
  <c r="X41" i="1" s="1"/>
  <c r="V40" i="1"/>
  <c r="X40" i="1" s="1"/>
  <c r="I39" i="1" l="1"/>
  <c r="I43" i="1" s="1"/>
  <c r="J39" i="1"/>
  <c r="J43" i="1" s="1"/>
  <c r="K39" i="1"/>
  <c r="K43" i="1" s="1"/>
  <c r="L39" i="1"/>
  <c r="L43" i="1" s="1"/>
  <c r="M39" i="1"/>
  <c r="M43" i="1" s="1"/>
  <c r="N39" i="1"/>
  <c r="N43" i="1" s="1"/>
  <c r="O39" i="1"/>
  <c r="O43" i="1" s="1"/>
  <c r="P39" i="1"/>
  <c r="P43" i="1" s="1"/>
  <c r="Q39" i="1"/>
  <c r="Q43" i="1" s="1"/>
  <c r="R39" i="1"/>
  <c r="R43" i="1" s="1"/>
  <c r="S39" i="1"/>
  <c r="S43" i="1" s="1"/>
  <c r="V50" i="1"/>
  <c r="X50" i="1" s="1"/>
  <c r="V49" i="1"/>
  <c r="X49" i="1" s="1"/>
  <c r="V48" i="1"/>
  <c r="X48" i="1" s="1"/>
  <c r="V47" i="1"/>
  <c r="X47" i="1" s="1"/>
  <c r="R46" i="1"/>
  <c r="R51" i="1" s="1"/>
  <c r="Q46" i="1"/>
  <c r="Q51" i="1" s="1"/>
  <c r="P46" i="1"/>
  <c r="P51" i="1" s="1"/>
  <c r="O46" i="1"/>
  <c r="O51" i="1" s="1"/>
  <c r="N46" i="1"/>
  <c r="N51" i="1" s="1"/>
  <c r="M46" i="1"/>
  <c r="M51" i="1" s="1"/>
  <c r="L46" i="1"/>
  <c r="L51" i="1" s="1"/>
  <c r="K46" i="1"/>
  <c r="K51" i="1" s="1"/>
  <c r="J46" i="1"/>
  <c r="J51" i="1" s="1"/>
  <c r="I46" i="1"/>
  <c r="I51" i="1" s="1"/>
  <c r="H46" i="1"/>
  <c r="H51" i="1" s="1"/>
  <c r="V45" i="1"/>
  <c r="X45" i="1" s="1"/>
  <c r="V39" i="1" l="1"/>
  <c r="X39" i="1" s="1"/>
  <c r="X43" i="1" s="1"/>
  <c r="V46" i="1"/>
  <c r="X46" i="1" l="1"/>
  <c r="X51" i="1" s="1"/>
</calcChain>
</file>

<file path=xl/sharedStrings.xml><?xml version="1.0" encoding="utf-8"?>
<sst xmlns="http://schemas.openxmlformats.org/spreadsheetml/2006/main" count="155" uniqueCount="116">
  <si>
    <t>ks</t>
  </si>
  <si>
    <t>Registrační číslo CAS/kód dodavatele/hypertextový odkaz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</si>
  <si>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</si>
  <si>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</si>
  <si>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</si>
  <si>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</si>
  <si>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</si>
  <si>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</si>
  <si>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</si>
  <si>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</si>
  <si>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</si>
  <si>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</si>
  <si>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</si>
  <si>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</si>
  <si>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</si>
  <si>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bal</t>
  </si>
  <si>
    <t>Specifikace zboží</t>
  </si>
  <si>
    <t>Ethanol 96% p.a.</t>
  </si>
  <si>
    <t>l</t>
  </si>
  <si>
    <t>musí být zachována koncentrace a čistota</t>
  </si>
  <si>
    <t>CAS 64-17-5</t>
  </si>
  <si>
    <t>Absolutní etanol pro UV (99,8 %) - PCR molekulární čistota, pro UV</t>
  </si>
  <si>
    <t xml:space="preserve">Peroxid vodíku 30%, stabilizovaný, </t>
  </si>
  <si>
    <t>část 06</t>
  </si>
  <si>
    <t>CAS: 64-17-5</t>
  </si>
  <si>
    <t>7722-84-1</t>
  </si>
  <si>
    <t>Čisticí prostředek na bázi limonenu pro odparafinování histologických řezů</t>
  </si>
  <si>
    <t>96-98% limonenu, terpénu s charakteristickou vůní citronu nebo pomeranče,  Hustota 0,84 g·cm-3</t>
  </si>
  <si>
    <t>Roztok pro biochemické proteinové detekční systémy</t>
  </si>
  <si>
    <t>standardní roztok pro biochemické proteinové detekční systémy (doporučený pro AP-mediované detekční systémy), cytologické barvení a molekulární aplikace, v balení 10 ks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</si>
  <si>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</si>
  <si>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</si>
  <si>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</si>
  <si>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</si>
  <si>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Laboratorní spotřební materiál I.</t>
  </si>
  <si>
    <t>část 01</t>
  </si>
  <si>
    <t>část 02</t>
  </si>
  <si>
    <t>ready-to-use katetr bez sběrného sáčku,  velikost 15CH, délka kanyly 12 cm, délka katétru 65 cm</t>
  </si>
  <si>
    <t>set na epicystostomii klasický se spodním výpustným sáčkem 2l, délka hadičky 120cm</t>
  </si>
  <si>
    <t>Žaludeční trubice CH 16, kon.TR/M, 3,5x5,3mm, 80cm, 4 eyes, se zavaděčem     </t>
  </si>
  <si>
    <t>část 03</t>
  </si>
  <si>
    <t>část 04</t>
  </si>
  <si>
    <t>část 05</t>
  </si>
  <si>
    <t xml:space="preserve">Souprava katetrizační </t>
  </si>
  <si>
    <t>10 ks</t>
  </si>
  <si>
    <t>100ks</t>
  </si>
  <si>
    <t>10ks</t>
  </si>
  <si>
    <t>100 ks</t>
  </si>
  <si>
    <t>50ks</t>
  </si>
  <si>
    <t>Chirurgické ústenky (roušky)</t>
  </si>
  <si>
    <t>Ústenky chirurgické jednorázové, s pružnými úchyty za uši, třívrstvý materiál, EN 14683:2019+AC:2019</t>
  </si>
  <si>
    <t>50 ks</t>
  </si>
  <si>
    <t>Ebiofyzika</t>
  </si>
  <si>
    <r>
      <t xml:space="preserve">
</t>
    </r>
    <r>
      <rPr>
        <u/>
        <sz val="11"/>
        <color theme="10"/>
        <rFont val="Calibri"/>
        <family val="2"/>
        <charset val="238"/>
        <scheme val="minor"/>
      </rPr>
      <t xml:space="preserve">
</t>
    </r>
  </si>
  <si>
    <t>musí být kompatibilní s kombinázami nabízenými v  položce 1 - připrevnění k sobě</t>
  </si>
  <si>
    <t>pár</t>
  </si>
  <si>
    <t>Rukavice pro čisté prostory ISO 6, nitrilové, délka 30 cm, vel. L</t>
  </si>
  <si>
    <t>Rukavice pro čisté prostory ISO 6, nitrilové, délka 30 cm, vel. M</t>
  </si>
  <si>
    <t xml:space="preserve"> </t>
  </si>
  <si>
    <t>Jednorázové oděvy</t>
  </si>
  <si>
    <t>Návleky na boty pro čisté prostory</t>
  </si>
  <si>
    <t>čepice chirurgické jednorázové</t>
  </si>
  <si>
    <t xml:space="preserve">návštěvnický plášť jednorázový </t>
  </si>
  <si>
    <t>jednorázový návlek na obuv CPE</t>
  </si>
  <si>
    <t>Bavlněný pánský operační komplet (halena + kalhoty v pase do gumy), vel. L (na výšku postavy +-180 cm)</t>
  </si>
  <si>
    <t>komplet</t>
  </si>
  <si>
    <t>Návleky na boty</t>
  </si>
  <si>
    <t>Ethanol euro denaturovaný (5 l)</t>
  </si>
  <si>
    <t>část 07</t>
  </si>
  <si>
    <t>část 08</t>
  </si>
  <si>
    <t>část 09</t>
  </si>
  <si>
    <t>část 10</t>
  </si>
  <si>
    <t>rukavice operační sterilní, vel. 8</t>
  </si>
  <si>
    <t>část 11</t>
  </si>
  <si>
    <t>Rukavice I.</t>
  </si>
  <si>
    <t>Rukavice II.</t>
  </si>
  <si>
    <t>Laboratorní spotřební materiál II.</t>
  </si>
  <si>
    <t>Chemikálie I.</t>
  </si>
  <si>
    <t>Laboratorní spotřební materiál III.</t>
  </si>
  <si>
    <t>Laboratorní spotřební materiál IV.</t>
  </si>
  <si>
    <t xml:space="preserve">prodlužovací PVC trubice pro všechny injekční pumpy používané v infúzní technologii až do tlaku &lt;2 bar, hadička 150 cm, Luer - Lock zabezpečení </t>
  </si>
  <si>
    <t>Chaperon</t>
  </si>
  <si>
    <t>Jednotková cena za balení v Kč bez DPH</t>
  </si>
  <si>
    <t>Celková cena v Kč bez DPH</t>
  </si>
  <si>
    <t>část 09 celkem</t>
  </si>
  <si>
    <t>část 10 celkem</t>
  </si>
  <si>
    <t>část 11 celkem</t>
  </si>
  <si>
    <t>část 08 celkem</t>
  </si>
  <si>
    <t>část 07 celkem</t>
  </si>
  <si>
    <t>část 05 celkem</t>
  </si>
  <si>
    <t>část 04 celkem</t>
  </si>
  <si>
    <t>část 06 celkem</t>
  </si>
  <si>
    <t>část 03 celkem</t>
  </si>
  <si>
    <t>část 02 celkem</t>
  </si>
  <si>
    <t>část 01 celkem</t>
  </si>
  <si>
    <t>Celkem počet jednotek</t>
  </si>
  <si>
    <t>Část</t>
  </si>
  <si>
    <t>Položka</t>
  </si>
  <si>
    <r>
      <t>Název položky</t>
    </r>
    <r>
      <rPr>
        <sz val="14"/>
        <rFont val="Calibri"/>
        <family val="2"/>
        <charset val="238"/>
        <scheme val="minor"/>
      </rPr>
      <t xml:space="preserve"> </t>
    </r>
    <r>
      <rPr>
        <i/>
        <sz val="14"/>
        <rFont val="Calibri"/>
        <family val="2"/>
        <charset val="238"/>
        <scheme val="minor"/>
      </rPr>
      <t>(specifikace - druh, materiál, barva, určení apod.)</t>
    </r>
  </si>
  <si>
    <r>
      <t xml:space="preserve">Jednotka
</t>
    </r>
    <r>
      <rPr>
        <i/>
        <sz val="14"/>
        <rFont val="Calibri"/>
        <family val="2"/>
        <charset val="238"/>
        <scheme val="minor"/>
      </rPr>
      <t>(kg, l, ks apod.)</t>
    </r>
  </si>
  <si>
    <r>
      <t xml:space="preserve">Balení
 </t>
    </r>
    <r>
      <rPr>
        <i/>
        <sz val="14"/>
        <rFont val="Calibri"/>
        <family val="2"/>
        <charset val="238"/>
        <scheme val="minor"/>
      </rPr>
      <t>(= počet jednotek v balení)</t>
    </r>
  </si>
  <si>
    <r>
      <rPr>
        <b/>
        <sz val="11"/>
        <color rgb="FF222222"/>
        <rFont val="Calibri"/>
        <family val="2"/>
        <charset val="238"/>
        <scheme val="minor"/>
      </rPr>
      <t>Kombinéza do čistých prostor, unisex, pratelná splňující</t>
    </r>
    <r>
      <rPr>
        <b/>
        <sz val="11"/>
        <rFont val="Calibri"/>
        <family val="2"/>
        <charset val="238"/>
        <scheme val="minor"/>
      </rPr>
      <t xml:space="preserve"> ISO 6, materiál: antistatický, velikost: výška postavy 170 cm +/- 3%, obvod hrudníku 100 cm +/- 3%, kapuce - obvod hlavy 57 cm +/- 3%</t>
    </r>
    <r>
      <rPr>
        <sz val="11"/>
        <color rgb="FF222222"/>
        <rFont val="Calibri"/>
        <family val="2"/>
        <charset val="238"/>
        <scheme val="minor"/>
      </rPr>
      <t xml:space="preserve">
- všitá kapuce, velikost lze upravit stiskacími knoflíky na zadním dílu
– v místě uší vsazený síťový dílek
– klínové rukávy umožňují pohodlný pohyb
– obvod pasu se nastavuje dírkovou pruženkou
– krytý zip
– rukávy/nohavice ukončeny stiskacími knoflíky
– rukávy/nohavice ukončeny pružnými lemy
– stiskací knoflíky ve výšce kolen pro připnutí dlouhých návleků na obuv</t>
    </r>
  </si>
  <si>
    <r>
      <rPr>
        <b/>
        <sz val="11"/>
        <color rgb="FF222222"/>
        <rFont val="Calibri"/>
        <family val="2"/>
        <charset val="238"/>
        <scheme val="minor"/>
      </rPr>
      <t>Návleky na obuv dlouhé, pratelné,</t>
    </r>
    <r>
      <rPr>
        <sz val="11"/>
        <color rgb="FF222222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ISO 6, materiál antistatický, vel. 40-41</t>
    </r>
    <r>
      <rPr>
        <sz val="11"/>
        <color rgb="FF222222"/>
        <rFont val="Calibri"/>
        <family val="2"/>
        <charset val="238"/>
        <scheme val="minor"/>
      </rPr>
      <t xml:space="preserve">
– délka pod kolena
– upevnění na noze zajišťují pruženky na lýtku, nártu a kotníku
– stiskací knoflíky pro upevnění na lýtku
– nášlapná část je vyrobena z antistatické pryže
– stiskací knoflíky pro připnutí k nohavici</t>
    </r>
  </si>
  <si>
    <r>
      <t xml:space="preserve">Nitrilové rukavice, vel. S
</t>
    </r>
    <r>
      <rPr>
        <sz val="11"/>
        <color theme="1"/>
        <rFont val="Calibri"/>
        <family val="2"/>
        <charset val="238"/>
        <scheme val="minor"/>
      </rPr>
      <t xml:space="preserve"> 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S, ZP dle 93/42/EEC, (baleno v krabici s otvorem pro vytahování )</t>
    </r>
  </si>
  <si>
    <r>
      <t xml:space="preserve">Nitrilové rukavice, vel. M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M, ZP dle 93/42/EEC, (baleno v krabici s otvorem pro vytahování )</t>
    </r>
  </si>
  <si>
    <r>
      <t xml:space="preserve">Nitrilové rukavice, vel. 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L, ZP dle 93/42/EEC, (baleno v krabici s otvorem pro vytahování )</t>
    </r>
  </si>
  <si>
    <r>
      <t xml:space="preserve">Nitrilové rukavice, vel. XL
</t>
    </r>
    <r>
      <rPr>
        <sz val="11"/>
        <color theme="1"/>
        <rFont val="Calibri"/>
        <family val="2"/>
        <charset val="238"/>
        <scheme val="minor"/>
      </rPr>
      <t xml:space="preserve">nesterilní, </t>
    </r>
    <r>
      <rPr>
        <b/>
        <sz val="11"/>
        <color theme="1"/>
        <rFont val="Calibri"/>
        <family val="2"/>
        <charset val="238"/>
        <scheme val="minor"/>
      </rPr>
      <t>nepudrované,</t>
    </r>
    <r>
      <rPr>
        <sz val="11"/>
        <color theme="1"/>
        <rFont val="Calibri"/>
        <family val="2"/>
        <charset val="238"/>
        <scheme val="minor"/>
      </rPr>
      <t xml:space="preserve"> velikost XL, ZP dle 93/42/EEC, (baleno v krabici s otvorem pro vytahování)</t>
    </r>
  </si>
  <si>
    <r>
      <t>Nitrilové rukavice, vel. L
se zdrsnělými konci</t>
    </r>
    <r>
      <rPr>
        <sz val="11"/>
        <color theme="1"/>
        <rFont val="Calibri"/>
        <family val="2"/>
        <charset val="238"/>
        <scheme val="minor"/>
      </rPr>
      <t xml:space="preserve"> pro citlivější práci, velikost L, (baleno v krabici s otvorem pro vytahování )</t>
    </r>
  </si>
  <si>
    <r>
      <t>Nitrilové rukavice, vel. M
se zdrsnělými konci</t>
    </r>
    <r>
      <rPr>
        <sz val="11"/>
        <color theme="1"/>
        <rFont val="Calibri"/>
        <family val="2"/>
        <charset val="238"/>
        <scheme val="minor"/>
      </rPr>
      <t xml:space="preserve"> pro citlivější práci, velikost M, (baleno v krabici s otvorem pro vytahování )</t>
    </r>
  </si>
  <si>
    <r>
      <t xml:space="preserve">Náplast - bílé hedvábí 2.5cm x 9.2m 
</t>
    </r>
    <r>
      <rPr>
        <sz val="11"/>
        <color theme="1"/>
        <rFont val="Calibri"/>
        <family val="2"/>
        <charset val="238"/>
        <scheme val="minor"/>
      </rPr>
      <t>Nemocniční balení náplastí z bílého hedvábí, hydrofobně impregnováno na ochranu před vnější vlhkostí. Náplast  vhodná k fixaci obvazů všeho druhu, k upevnění sond, kanylu, katétrů apod. u pacientů s citlivou kůží. Náplast dobře propouštějící vzduch a vodní páry, zoubkový okraj, který lze lehce utrhnout a nenaruší se při tom pevnost náplasti v tahu. Náplast neabsorbujující rentgenové záření.</t>
    </r>
  </si>
  <si>
    <r>
      <rPr>
        <b/>
        <sz val="11"/>
        <color theme="1"/>
        <rFont val="Calibri"/>
        <family val="2"/>
        <charset val="238"/>
        <scheme val="minor"/>
      </rPr>
      <t>Náplast - bílé hedvábí 5cm x 5m</t>
    </r>
    <r>
      <rPr>
        <sz val="11"/>
        <color theme="1"/>
        <rFont val="Calibri"/>
        <family val="2"/>
        <charset val="238"/>
        <scheme val="minor"/>
      </rPr>
      <t xml:space="preserve">
Nemocniční balení náplastí z bílého hedvábí, hydrofobně impregnováno na ochranu před vnější vlhkostí. Náplast  vhodná k fixaci obvazů všeho druhu, k upevnění sond, kanylu, katétrů apod. u pacientů s citlivou kůží. Náplast dobře propouštějící vzduch a vodní páry, zoubkový okraj, který lze lehce utrhnout a nenaruší se při tom pevnost náplasti v tahu. Náplast neabsorbujující rentgenové záření.</t>
    </r>
  </si>
  <si>
    <r>
      <rPr>
        <b/>
        <sz val="11"/>
        <color rgb="FF222222"/>
        <rFont val="Calibri"/>
        <family val="2"/>
        <charset val="238"/>
        <scheme val="minor"/>
      </rPr>
      <t>Jednorázový ochranný oděv</t>
    </r>
    <r>
      <rPr>
        <sz val="11"/>
        <color rgb="FF222222"/>
        <rFont val="Calibri"/>
        <family val="2"/>
        <charset val="238"/>
        <scheme val="minor"/>
      </rPr>
      <t>,</t>
    </r>
    <r>
      <rPr>
        <b/>
        <sz val="11"/>
        <color rgb="FF222222"/>
        <rFont val="Calibri"/>
        <family val="2"/>
        <charset val="238"/>
        <scheme val="minor"/>
      </rPr>
      <t xml:space="preserve"> vel. L, materiál TYVEK</t>
    </r>
    <r>
      <rPr>
        <sz val="11"/>
        <color rgb="FF222222"/>
        <rFont val="Calibri"/>
        <family val="2"/>
        <charset val="238"/>
        <scheme val="minor"/>
      </rPr>
      <t>, voděodolná kombinéza s kapucí, odolná chemikáliím, azbestu a prachu, vnější šité švy, trojdílná pružná kapuce, zip s klopou, elastické manžety, pas a kotníky. Ochranný oděv odolný vůči proniknutí částic, vhodný pro vstup do bariery</t>
    </r>
  </si>
  <si>
    <r>
      <rPr>
        <b/>
        <sz val="11"/>
        <color rgb="FF222222"/>
        <rFont val="Calibri"/>
        <family val="2"/>
        <charset val="238"/>
        <scheme val="minor"/>
      </rPr>
      <t xml:space="preserve">Jednorázový ochranný oděv, vel. M, materiál TYVEK, </t>
    </r>
    <r>
      <rPr>
        <sz val="11"/>
        <color rgb="FF222222"/>
        <rFont val="Calibri"/>
        <family val="2"/>
        <charset val="238"/>
        <scheme val="minor"/>
      </rPr>
      <t>voděodolná kombinéza s kapucí, odolná chemikáliím, azbestu a prachu, vnější šité švy, trojdílná pružná kapuce, zip s klopou, elastické manžety, pas a kotníky. Ochranný oděv odolný vůči proniknutí částic, vhodný pro vstup do bariery</t>
    </r>
  </si>
  <si>
    <r>
      <t>Obsah 95,4 -96,8 % obj., volné kyseliny max. 0,004%, netěkavé látky max. 0,002%,  d</t>
    </r>
    <r>
      <rPr>
        <vertAlign val="subscript"/>
        <sz val="11"/>
        <color rgb="FF222222"/>
        <rFont val="Calibri"/>
        <family val="2"/>
        <charset val="238"/>
        <scheme val="minor"/>
      </rPr>
      <t>4</t>
    </r>
    <r>
      <rPr>
        <vertAlign val="superscript"/>
        <sz val="11"/>
        <color rgb="FF222222"/>
        <rFont val="Calibri"/>
        <family val="2"/>
        <charset val="238"/>
        <scheme val="minor"/>
      </rPr>
      <t xml:space="preserve">20 </t>
    </r>
    <r>
      <rPr>
        <sz val="11"/>
        <color rgb="FF222222"/>
        <rFont val="Calibri"/>
        <family val="2"/>
        <charset val="238"/>
        <scheme val="minor"/>
      </rPr>
      <t>0,8042 - 0.8098 g/cm</t>
    </r>
    <r>
      <rPr>
        <vertAlign val="superscript"/>
        <sz val="11"/>
        <color rgb="FF222222"/>
        <rFont val="Calibri"/>
        <family val="2"/>
        <charset val="238"/>
        <scheme val="minor"/>
      </rPr>
      <t>3</t>
    </r>
  </si>
  <si>
    <t>kompatibilní Picco PVPK2015L20, Catheter PV2015L20-A+ monitoring Kit PV8215)</t>
  </si>
  <si>
    <t>Ochranné oděvy pratelné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</si>
</sst>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 tint="-0.24994659260841701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  <font>
      <vertAlign val="subscript"/>
      <sz val="11"/>
      <color rgb="FF222222"/>
      <name val="Calibri"/>
      <family val="2"/>
      <charset val="238"/>
      <scheme val="minor"/>
    </font>
    <font>
      <vertAlign val="superscript"/>
      <sz val="11"/>
      <color rgb="FF22222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6" fillId="0" borderId="0" applyBorder="0" applyProtection="0"/>
    <xf numFmtId="0" fontId="7" fillId="16" borderId="4" applyNumberFormat="0" applyAlignment="0" applyProtection="0"/>
    <xf numFmtId="0" fontId="9" fillId="16" borderId="4">
      <alignment shrinkToFit="1"/>
    </xf>
    <xf numFmtId="0" fontId="14" fillId="0" borderId="0" applyNumberFormat="0" applyFill="0" applyBorder="0" applyAlignment="0" applyProtection="0"/>
    <xf numFmtId="0" fontId="22" fillId="0" borderId="0"/>
  </cellStyleXfs>
  <cellXfs count="157">
    <xf numFmtId="0" fontId="0" fillId="0" borderId="0" xfId="0"/>
    <xf numFmtId="0" fontId="9" fillId="17" borderId="6" xfId="3" applyFill="1" applyBorder="1" applyAlignment="1" applyProtection="1">
      <alignment wrapText="1" shrinkToFit="1"/>
    </xf>
    <xf numFmtId="0" fontId="9" fillId="17" borderId="7" xfId="3" applyFill="1" applyBorder="1" applyAlignment="1" applyProtection="1">
      <alignment wrapText="1" shrinkToFit="1"/>
    </xf>
    <xf numFmtId="0" fontId="5" fillId="0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3" fontId="2" fillId="3" borderId="1" xfId="0" applyNumberFormat="1" applyFont="1" applyFill="1" applyBorder="1" applyAlignment="1" applyProtection="1">
      <alignment wrapText="1"/>
    </xf>
    <xf numFmtId="0" fontId="2" fillId="22" borderId="1" xfId="0" applyFont="1" applyFill="1" applyBorder="1" applyAlignment="1" applyProtection="1">
      <alignment horizontal="center" wrapText="1"/>
    </xf>
    <xf numFmtId="0" fontId="14" fillId="0" borderId="1" xfId="4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wrapText="1"/>
    </xf>
    <xf numFmtId="0" fontId="2" fillId="4" borderId="3" xfId="0" applyFont="1" applyFill="1" applyBorder="1" applyAlignment="1" applyProtection="1">
      <alignment wrapText="1"/>
    </xf>
    <xf numFmtId="0" fontId="2" fillId="5" borderId="3" xfId="0" applyFont="1" applyFill="1" applyBorder="1" applyAlignment="1" applyProtection="1">
      <alignment wrapText="1"/>
    </xf>
    <xf numFmtId="0" fontId="2" fillId="6" borderId="3" xfId="0" applyFont="1" applyFill="1" applyBorder="1" applyAlignment="1" applyProtection="1">
      <alignment wrapText="1"/>
    </xf>
    <xf numFmtId="0" fontId="2" fillId="7" borderId="3" xfId="0" applyFont="1" applyFill="1" applyBorder="1" applyAlignment="1" applyProtection="1">
      <alignment wrapText="1"/>
    </xf>
    <xf numFmtId="0" fontId="2" fillId="8" borderId="3" xfId="0" applyFont="1" applyFill="1" applyBorder="1" applyAlignment="1" applyProtection="1">
      <alignment wrapText="1"/>
    </xf>
    <xf numFmtId="0" fontId="2" fillId="9" borderId="3" xfId="0" applyFont="1" applyFill="1" applyBorder="1" applyAlignment="1" applyProtection="1">
      <alignment wrapText="1"/>
    </xf>
    <xf numFmtId="0" fontId="2" fillId="10" borderId="3" xfId="0" applyFont="1" applyFill="1" applyBorder="1" applyAlignment="1" applyProtection="1">
      <alignment wrapText="1"/>
    </xf>
    <xf numFmtId="0" fontId="2" fillId="11" borderId="3" xfId="0" applyFont="1" applyFill="1" applyBorder="1" applyAlignment="1" applyProtection="1">
      <alignment wrapText="1"/>
    </xf>
    <xf numFmtId="0" fontId="2" fillId="12" borderId="3" xfId="0" applyFont="1" applyFill="1" applyBorder="1" applyAlignment="1" applyProtection="1">
      <alignment wrapText="1"/>
    </xf>
    <xf numFmtId="0" fontId="2" fillId="13" borderId="3" xfId="0" applyFont="1" applyFill="1" applyBorder="1" applyAlignment="1" applyProtection="1">
      <alignment wrapText="1"/>
    </xf>
    <xf numFmtId="0" fontId="2" fillId="14" borderId="3" xfId="0" applyFont="1" applyFill="1" applyBorder="1" applyAlignment="1" applyProtection="1">
      <alignment horizontal="center" wrapText="1"/>
    </xf>
    <xf numFmtId="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17" borderId="0" xfId="3" applyFill="1" applyBorder="1" applyAlignment="1" applyProtection="1">
      <alignment wrapText="1" shrinkToFit="1"/>
    </xf>
    <xf numFmtId="0" fontId="2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top" wrapText="1"/>
    </xf>
    <xf numFmtId="0" fontId="9" fillId="17" borderId="6" xfId="3" applyFill="1" applyBorder="1" applyAlignment="1" applyProtection="1">
      <alignment horizontal="center" vertical="top" wrapText="1" shrinkToFit="1"/>
    </xf>
    <xf numFmtId="0" fontId="9" fillId="17" borderId="0" xfId="3" applyFill="1" applyBorder="1" applyAlignment="1" applyProtection="1">
      <alignment horizontal="center" vertical="top" wrapText="1" shrinkToFit="1"/>
    </xf>
    <xf numFmtId="0" fontId="1" fillId="17" borderId="8" xfId="3" applyFont="1" applyFill="1" applyBorder="1" applyAlignment="1" applyProtection="1">
      <alignment vertical="top" wrapText="1" shrinkToFit="1"/>
    </xf>
    <xf numFmtId="0" fontId="1" fillId="17" borderId="0" xfId="3" applyFont="1" applyFill="1" applyBorder="1" applyAlignment="1" applyProtection="1">
      <alignment vertical="top" wrapText="1" shrinkToFit="1"/>
    </xf>
    <xf numFmtId="0" fontId="9" fillId="17" borderId="6" xfId="3" applyFill="1" applyBorder="1" applyAlignment="1" applyProtection="1">
      <alignment horizontal="right" vertical="center" wrapText="1" shrinkToFit="1"/>
    </xf>
    <xf numFmtId="0" fontId="9" fillId="17" borderId="0" xfId="3" applyFill="1" applyBorder="1" applyAlignment="1" applyProtection="1">
      <alignment horizontal="right" vertical="center" wrapText="1" shrinkToFit="1"/>
    </xf>
    <xf numFmtId="0" fontId="16" fillId="0" borderId="1" xfId="0" applyFont="1" applyBorder="1" applyAlignment="1" applyProtection="1">
      <alignment horizontal="left" vertical="center" wrapText="1"/>
    </xf>
    <xf numFmtId="0" fontId="19" fillId="17" borderId="6" xfId="3" applyFont="1" applyFill="1" applyBorder="1" applyAlignment="1" applyProtection="1">
      <alignment horizontal="left" vertical="center" wrapText="1" shrinkToFit="1"/>
    </xf>
    <xf numFmtId="0" fontId="19" fillId="17" borderId="0" xfId="3" applyFont="1" applyFill="1" applyBorder="1" applyAlignment="1" applyProtection="1">
      <alignment horizontal="left" vertical="center" wrapText="1" shrinkToFit="1"/>
    </xf>
    <xf numFmtId="0" fontId="2" fillId="23" borderId="1" xfId="0" applyFont="1" applyFill="1" applyBorder="1" applyAlignment="1" applyProtection="1">
      <alignment horizontal="center" wrapText="1"/>
    </xf>
    <xf numFmtId="0" fontId="2" fillId="23" borderId="0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17" borderId="1" xfId="0" applyFont="1" applyFill="1" applyBorder="1" applyAlignment="1" applyProtection="1">
      <alignment horizontal="center" vertical="center" wrapText="1"/>
    </xf>
    <xf numFmtId="0" fontId="3" fillId="17" borderId="5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17" borderId="17" xfId="0" applyFont="1" applyFill="1" applyBorder="1" applyAlignment="1" applyProtection="1">
      <alignment horizontal="center" vertical="center" wrapText="1"/>
    </xf>
    <xf numFmtId="0" fontId="9" fillId="17" borderId="10" xfId="3" applyFill="1" applyBorder="1" applyAlignment="1" applyProtection="1">
      <alignment horizontal="center" vertical="top" wrapText="1" shrinkToFit="1"/>
    </xf>
    <xf numFmtId="0" fontId="9" fillId="17" borderId="10" xfId="3" applyFill="1" applyBorder="1" applyAlignment="1" applyProtection="1">
      <alignment wrapText="1" shrinkToFit="1"/>
    </xf>
    <xf numFmtId="0" fontId="9" fillId="17" borderId="10" xfId="3" applyFill="1" applyBorder="1" applyAlignment="1" applyProtection="1">
      <alignment horizontal="right" vertical="center" wrapText="1" shrinkToFit="1"/>
    </xf>
    <xf numFmtId="0" fontId="19" fillId="17" borderId="10" xfId="3" applyFont="1" applyFill="1" applyBorder="1" applyAlignment="1" applyProtection="1">
      <alignment horizontal="left" vertical="center" wrapText="1" shrinkToFit="1"/>
    </xf>
    <xf numFmtId="0" fontId="9" fillId="17" borderId="18" xfId="3" applyFill="1" applyBorder="1" applyAlignment="1" applyProtection="1">
      <alignment wrapText="1" shrinkToFit="1"/>
    </xf>
    <xf numFmtId="0" fontId="2" fillId="0" borderId="1" xfId="4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wrapText="1"/>
    </xf>
    <xf numFmtId="0" fontId="25" fillId="18" borderId="1" xfId="0" applyFont="1" applyFill="1" applyBorder="1" applyAlignment="1" applyProtection="1">
      <alignment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3" fillId="19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3" fillId="2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1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1" fillId="15" borderId="19" xfId="0" applyFont="1" applyFill="1" applyBorder="1" applyAlignment="1" applyProtection="1">
      <alignment horizontal="center" vertical="center" wrapText="1"/>
    </xf>
    <xf numFmtId="0" fontId="18" fillId="15" borderId="20" xfId="0" applyFont="1" applyFill="1" applyBorder="1" applyAlignment="1" applyProtection="1">
      <alignment horizontal="center" vertical="center" textRotation="255" wrapText="1"/>
    </xf>
    <xf numFmtId="0" fontId="1" fillId="15" borderId="20" xfId="0" applyFont="1" applyFill="1" applyBorder="1" applyAlignment="1" applyProtection="1">
      <alignment horizontal="center" vertical="center" wrapText="1"/>
    </xf>
    <xf numFmtId="0" fontId="1" fillId="15" borderId="21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textRotation="90" wrapText="1"/>
    </xf>
    <xf numFmtId="0" fontId="4" fillId="4" borderId="20" xfId="0" applyFont="1" applyFill="1" applyBorder="1" applyAlignment="1" applyProtection="1">
      <alignment horizontal="center" vertical="center" textRotation="90" wrapText="1"/>
    </xf>
    <xf numFmtId="0" fontId="4" fillId="5" borderId="20" xfId="0" applyFont="1" applyFill="1" applyBorder="1" applyAlignment="1" applyProtection="1">
      <alignment horizontal="center" vertical="center" textRotation="90" wrapText="1"/>
    </xf>
    <xf numFmtId="0" fontId="4" fillId="6" borderId="20" xfId="0" applyFont="1" applyFill="1" applyBorder="1" applyAlignment="1" applyProtection="1">
      <alignment horizontal="center" vertical="center" textRotation="90" wrapText="1"/>
    </xf>
    <xf numFmtId="0" fontId="4" fillId="7" borderId="20" xfId="0" applyFont="1" applyFill="1" applyBorder="1" applyAlignment="1" applyProtection="1">
      <alignment horizontal="center" vertical="center" textRotation="90" wrapText="1"/>
    </xf>
    <xf numFmtId="0" fontId="4" fillId="8" borderId="20" xfId="0" applyFont="1" applyFill="1" applyBorder="1" applyAlignment="1" applyProtection="1">
      <alignment horizontal="center" vertical="center" textRotation="90" wrapText="1"/>
    </xf>
    <xf numFmtId="0" fontId="4" fillId="9" borderId="20" xfId="0" applyFont="1" applyFill="1" applyBorder="1" applyAlignment="1" applyProtection="1">
      <alignment horizontal="center" vertical="center" textRotation="90" wrapText="1"/>
    </xf>
    <xf numFmtId="0" fontId="4" fillId="10" borderId="20" xfId="0" applyFont="1" applyFill="1" applyBorder="1" applyAlignment="1" applyProtection="1">
      <alignment horizontal="center" vertical="center" textRotation="90" wrapText="1"/>
    </xf>
    <xf numFmtId="0" fontId="4" fillId="11" borderId="20" xfId="0" applyFont="1" applyFill="1" applyBorder="1" applyAlignment="1" applyProtection="1">
      <alignment horizontal="center" vertical="center" textRotation="90" wrapText="1"/>
    </xf>
    <xf numFmtId="0" fontId="4" fillId="12" borderId="20" xfId="0" applyFont="1" applyFill="1" applyBorder="1" applyAlignment="1" applyProtection="1">
      <alignment horizontal="center" vertical="center" textRotation="90" wrapText="1"/>
    </xf>
    <xf numFmtId="0" fontId="4" fillId="13" borderId="20" xfId="0" applyFont="1" applyFill="1" applyBorder="1" applyAlignment="1" applyProtection="1">
      <alignment horizontal="center" vertical="center" textRotation="90" wrapText="1"/>
    </xf>
    <xf numFmtId="0" fontId="4" fillId="14" borderId="20" xfId="0" applyFont="1" applyFill="1" applyBorder="1" applyAlignment="1" applyProtection="1">
      <alignment horizontal="center" vertical="center" textRotation="90" wrapText="1"/>
    </xf>
    <xf numFmtId="0" fontId="4" fillId="22" borderId="20" xfId="0" applyFont="1" applyFill="1" applyBorder="1" applyAlignment="1" applyProtection="1">
      <alignment horizontal="center" vertical="center" textRotation="90" wrapText="1"/>
    </xf>
    <xf numFmtId="0" fontId="4" fillId="23" borderId="20" xfId="0" applyFont="1" applyFill="1" applyBorder="1" applyAlignment="1" applyProtection="1">
      <alignment horizontal="center" vertical="center" textRotation="90" wrapText="1"/>
    </xf>
    <xf numFmtId="0" fontId="1" fillId="15" borderId="22" xfId="0" applyFont="1" applyFill="1" applyBorder="1" applyAlignment="1" applyProtection="1">
      <alignment horizontal="center" vertical="center" wrapText="1"/>
    </xf>
    <xf numFmtId="0" fontId="1" fillId="15" borderId="23" xfId="0" applyFont="1" applyFill="1" applyBorder="1" applyAlignment="1" applyProtection="1">
      <alignment horizontal="center" vertical="center" wrapText="1"/>
    </xf>
    <xf numFmtId="0" fontId="7" fillId="16" borderId="11" xfId="2" applyBorder="1" applyAlignment="1" applyProtection="1">
      <alignment horizontal="right" vertical="top" wrapText="1"/>
    </xf>
    <xf numFmtId="0" fontId="7" fillId="16" borderId="10" xfId="2" applyBorder="1" applyAlignment="1" applyProtection="1">
      <alignment horizontal="center" vertical="top" wrapText="1"/>
    </xf>
    <xf numFmtId="0" fontId="7" fillId="16" borderId="10" xfId="2" applyBorder="1" applyAlignment="1" applyProtection="1">
      <alignment horizontal="right" vertical="top" wrapText="1"/>
    </xf>
    <xf numFmtId="0" fontId="7" fillId="16" borderId="10" xfId="2" applyBorder="1" applyAlignment="1" applyProtection="1">
      <alignment horizontal="right" wrapText="1"/>
    </xf>
    <xf numFmtId="0" fontId="7" fillId="16" borderId="10" xfId="2" applyBorder="1" applyAlignment="1" applyProtection="1">
      <alignment horizontal="right" vertical="center" wrapText="1"/>
    </xf>
    <xf numFmtId="0" fontId="20" fillId="16" borderId="10" xfId="2" applyFont="1" applyBorder="1" applyAlignment="1" applyProtection="1">
      <alignment horizontal="left" vertical="center" wrapText="1"/>
    </xf>
    <xf numFmtId="0" fontId="7" fillId="16" borderId="16" xfId="2" applyFont="1" applyBorder="1" applyAlignment="1" applyProtection="1">
      <alignment horizontal="right" vertical="center" wrapText="1"/>
    </xf>
    <xf numFmtId="0" fontId="7" fillId="16" borderId="15" xfId="2" applyFont="1" applyBorder="1" applyAlignment="1" applyProtection="1">
      <alignment horizontal="right" vertical="center" wrapText="1"/>
    </xf>
    <xf numFmtId="4" fontId="13" fillId="0" borderId="0" xfId="0" applyNumberFormat="1" applyFont="1" applyAlignment="1" applyProtection="1">
      <alignment vertical="center" wrapText="1"/>
    </xf>
    <xf numFmtId="0" fontId="4" fillId="22" borderId="1" xfId="0" applyFont="1" applyFill="1" applyBorder="1" applyAlignment="1" applyProtection="1">
      <alignment horizontal="center" vertical="center" textRotation="90" wrapText="1"/>
    </xf>
    <xf numFmtId="0" fontId="4" fillId="23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4" fillId="22" borderId="3" xfId="0" applyFont="1" applyFill="1" applyBorder="1" applyAlignment="1" applyProtection="1">
      <alignment horizontal="center" vertical="center" wrapText="1"/>
    </xf>
    <xf numFmtId="0" fontId="4" fillId="23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horizontal="left" vertical="center"/>
    </xf>
    <xf numFmtId="0" fontId="4" fillId="22" borderId="3" xfId="0" applyFont="1" applyFill="1" applyBorder="1" applyAlignment="1" applyProtection="1">
      <alignment horizontal="center" vertical="center" textRotation="90" wrapText="1"/>
    </xf>
    <xf numFmtId="0" fontId="4" fillId="23" borderId="3" xfId="0" applyFont="1" applyFill="1" applyBorder="1" applyAlignment="1" applyProtection="1">
      <alignment horizontal="center" vertical="center" textRotation="90" wrapText="1"/>
    </xf>
    <xf numFmtId="0" fontId="0" fillId="0" borderId="0" xfId="0" applyProtection="1"/>
    <xf numFmtId="0" fontId="0" fillId="0" borderId="1" xfId="0" applyFont="1" applyFill="1" applyBorder="1" applyAlignment="1" applyProtection="1">
      <alignment wrapText="1"/>
    </xf>
    <xf numFmtId="0" fontId="12" fillId="0" borderId="3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wrapText="1"/>
    </xf>
    <xf numFmtId="0" fontId="2" fillId="0" borderId="3" xfId="0" applyFont="1" applyFill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left" vertical="center"/>
    </xf>
    <xf numFmtId="0" fontId="4" fillId="22" borderId="1" xfId="0" applyFont="1" applyFill="1" applyBorder="1" applyAlignment="1" applyProtection="1">
      <alignment horizontal="center" vertical="center" wrapText="1"/>
    </xf>
    <xf numFmtId="4" fontId="13" fillId="0" borderId="14" xfId="0" applyNumberFormat="1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right"/>
    </xf>
    <xf numFmtId="0" fontId="3" fillId="17" borderId="9" xfId="0" applyFont="1" applyFill="1" applyBorder="1" applyAlignment="1" applyProtection="1">
      <alignment horizontal="center" vertical="center" wrapText="1"/>
    </xf>
    <xf numFmtId="0" fontId="9" fillId="17" borderId="8" xfId="3" applyFill="1" applyBorder="1" applyAlignment="1" applyProtection="1">
      <alignment horizontal="center" vertical="top" wrapText="1" shrinkToFit="1"/>
    </xf>
    <xf numFmtId="0" fontId="9" fillId="17" borderId="8" xfId="3" applyFill="1" applyBorder="1" applyAlignment="1" applyProtection="1">
      <alignment wrapText="1" shrinkToFit="1"/>
    </xf>
    <xf numFmtId="0" fontId="9" fillId="17" borderId="8" xfId="3" applyFill="1" applyBorder="1" applyAlignment="1" applyProtection="1">
      <alignment horizontal="right" vertical="center" wrapText="1" shrinkToFit="1"/>
    </xf>
    <xf numFmtId="0" fontId="19" fillId="17" borderId="8" xfId="3" applyFont="1" applyFill="1" applyBorder="1" applyAlignment="1" applyProtection="1">
      <alignment horizontal="left" vertical="center" wrapText="1" shrinkToFit="1"/>
    </xf>
    <xf numFmtId="0" fontId="9" fillId="17" borderId="12" xfId="3" applyFill="1" applyBorder="1" applyAlignment="1" applyProtection="1">
      <alignment wrapText="1" shrinkToFit="1"/>
    </xf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7" fillId="16" borderId="1" xfId="2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4" fontId="7" fillId="16" borderId="1" xfId="2" applyNumberFormat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top" wrapText="1"/>
    </xf>
    <xf numFmtId="0" fontId="11" fillId="0" borderId="0" xfId="0" applyFont="1" applyFill="1" applyAlignment="1" applyProtection="1">
      <alignment horizontal="center" vertical="top" wrapText="1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wrapText="1"/>
    </xf>
    <xf numFmtId="0" fontId="0" fillId="0" borderId="0" xfId="0" applyFill="1" applyAlignment="1" applyProtection="1">
      <alignment wrapText="1"/>
    </xf>
  </cellXfs>
  <cellStyles count="6">
    <cellStyle name="Excel Built-in Normal" xfId="1"/>
    <cellStyle name="Hypertextový odkaz" xfId="4" builtinId="8"/>
    <cellStyle name="nadpis kategorie" xfId="3"/>
    <cellStyle name="Normální" xfId="0" builtinId="0"/>
    <cellStyle name="Normální 2" xfId="5"/>
    <cellStyle name="Výpočet" xfId="2" builtinId="2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</v>
          </cell>
        </row>
        <row r="59">
          <cell r="H59">
            <v>0</v>
          </cell>
        </row>
      </sheetData>
      <sheetData sheetId="6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7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8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9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10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11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12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13">
        <row r="4">
          <cell r="H4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14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15">
        <row r="3">
          <cell r="H3">
            <v>0</v>
          </cell>
        </row>
        <row r="59">
          <cell r="H59">
            <v>0</v>
          </cell>
        </row>
        <row r="74">
          <cell r="G74"/>
        </row>
        <row r="388">
          <cell r="H388">
            <v>0</v>
          </cell>
        </row>
      </sheetData>
      <sheetData sheetId="16">
        <row r="3">
          <cell r="H3">
            <v>0</v>
          </cell>
        </row>
        <row r="74">
          <cell r="G74"/>
        </row>
        <row r="388">
          <cell r="H38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zoomScale="80" zoomScaleNormal="80" workbookViewId="0">
      <pane ySplit="7" topLeftCell="A8" activePane="bottomLeft" state="frozen"/>
      <selection pane="bottomLeft" activeCell="A53" sqref="A53"/>
    </sheetView>
  </sheetViews>
  <sheetFormatPr defaultColWidth="8.88671875" defaultRowHeight="14.4" x14ac:dyDescent="0.3"/>
  <cols>
    <col min="1" max="1" width="12.5546875" style="77" bestFit="1" customWidth="1"/>
    <col min="2" max="2" width="4.77734375" style="78" customWidth="1"/>
    <col min="3" max="3" width="68.33203125" style="77" customWidth="1"/>
    <col min="4" max="4" width="54.5546875" style="18" customWidth="1"/>
    <col min="5" max="6" width="12.77734375" style="79" customWidth="1"/>
    <col min="7" max="7" width="29.44140625" style="80" bestFit="1" customWidth="1"/>
    <col min="8" max="8" width="12.33203125" style="18" hidden="1" customWidth="1"/>
    <col min="9" max="13" width="8.88671875" style="18" hidden="1" customWidth="1"/>
    <col min="14" max="20" width="11.5546875" style="18" hidden="1" customWidth="1"/>
    <col min="21" max="21" width="3.77734375" style="18" hidden="1" customWidth="1"/>
    <col min="22" max="22" width="16.6640625" style="18" bestFit="1" customWidth="1"/>
    <col min="23" max="23" width="17.33203125" style="18" bestFit="1" customWidth="1"/>
    <col min="24" max="24" width="16.6640625" style="18" bestFit="1" customWidth="1"/>
    <col min="25" max="25" width="13.33203125" style="18" customWidth="1"/>
    <col min="26" max="26" width="9.88671875" style="18" bestFit="1" customWidth="1"/>
    <col min="27" max="27" width="8.88671875" style="18"/>
    <col min="28" max="28" width="12.44140625" style="18" bestFit="1" customWidth="1"/>
    <col min="29" max="16384" width="8.88671875" style="18"/>
  </cols>
  <sheetData>
    <row r="1" spans="1:24" ht="25.8" x14ac:dyDescent="0.5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ht="20.399999999999999" customHeight="1" x14ac:dyDescent="0.3"/>
    <row r="3" spans="1:24" ht="30" customHeight="1" x14ac:dyDescent="0.3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4" ht="30" customHeight="1" x14ac:dyDescent="0.3">
      <c r="A4" s="83" t="s">
        <v>31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</row>
    <row r="5" spans="1:24" x14ac:dyDescent="0.3">
      <c r="A5" s="85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4"/>
      <c r="W5" s="84"/>
      <c r="X5" s="84"/>
    </row>
    <row r="6" spans="1:24" ht="15" thickBot="1" x14ac:dyDescent="0.35">
      <c r="A6" s="86" t="s">
        <v>33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4"/>
      <c r="W6" s="84"/>
      <c r="X6" s="84"/>
    </row>
    <row r="7" spans="1:24" ht="100.05" customHeight="1" thickBot="1" x14ac:dyDescent="0.35">
      <c r="A7" s="87" t="s">
        <v>96</v>
      </c>
      <c r="B7" s="88" t="s">
        <v>97</v>
      </c>
      <c r="C7" s="89" t="s">
        <v>98</v>
      </c>
      <c r="D7" s="89" t="s">
        <v>1</v>
      </c>
      <c r="E7" s="89" t="s">
        <v>99</v>
      </c>
      <c r="F7" s="89" t="s">
        <v>100</v>
      </c>
      <c r="G7" s="90" t="s">
        <v>2</v>
      </c>
      <c r="H7" s="91" t="s">
        <v>3</v>
      </c>
      <c r="I7" s="92" t="s">
        <v>4</v>
      </c>
      <c r="J7" s="93" t="s">
        <v>5</v>
      </c>
      <c r="K7" s="94" t="s">
        <v>6</v>
      </c>
      <c r="L7" s="95" t="s">
        <v>7</v>
      </c>
      <c r="M7" s="96" t="s">
        <v>8</v>
      </c>
      <c r="N7" s="97" t="s">
        <v>9</v>
      </c>
      <c r="O7" s="98" t="s">
        <v>10</v>
      </c>
      <c r="P7" s="99" t="s">
        <v>11</v>
      </c>
      <c r="Q7" s="100" t="s">
        <v>12</v>
      </c>
      <c r="R7" s="101" t="s">
        <v>13</v>
      </c>
      <c r="S7" s="102" t="s">
        <v>14</v>
      </c>
      <c r="T7" s="103" t="s">
        <v>52</v>
      </c>
      <c r="U7" s="104" t="s">
        <v>81</v>
      </c>
      <c r="V7" s="89" t="s">
        <v>95</v>
      </c>
      <c r="W7" s="105" t="s">
        <v>82</v>
      </c>
      <c r="X7" s="106" t="s">
        <v>83</v>
      </c>
    </row>
    <row r="8" spans="1:24" ht="18.600000000000001" thickBot="1" x14ac:dyDescent="0.4">
      <c r="A8" s="60" t="s">
        <v>35</v>
      </c>
      <c r="B8" s="61"/>
      <c r="C8" s="42" t="s">
        <v>49</v>
      </c>
      <c r="D8" s="62"/>
      <c r="E8" s="63"/>
      <c r="F8" s="63"/>
      <c r="G8" s="64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5"/>
      <c r="X8" s="65"/>
    </row>
    <row r="9" spans="1:24" ht="34.950000000000003" customHeight="1" x14ac:dyDescent="0.3">
      <c r="A9" s="38"/>
      <c r="B9" s="50">
        <v>1</v>
      </c>
      <c r="C9" s="67" t="s">
        <v>50</v>
      </c>
      <c r="D9" s="3"/>
      <c r="E9" s="56" t="s">
        <v>15</v>
      </c>
      <c r="F9" s="37" t="s">
        <v>51</v>
      </c>
      <c r="G9" s="45"/>
      <c r="H9" s="20">
        <v>10</v>
      </c>
      <c r="I9" s="5">
        <v>0</v>
      </c>
      <c r="J9" s="6">
        <v>0</v>
      </c>
      <c r="K9" s="7">
        <v>10</v>
      </c>
      <c r="L9" s="8">
        <v>0</v>
      </c>
      <c r="M9" s="9">
        <v>5</v>
      </c>
      <c r="N9" s="10">
        <v>0</v>
      </c>
      <c r="O9" s="11">
        <v>10</v>
      </c>
      <c r="P9" s="12">
        <v>0</v>
      </c>
      <c r="Q9" s="13">
        <v>150</v>
      </c>
      <c r="R9" s="14">
        <v>0</v>
      </c>
      <c r="S9" s="15">
        <v>0</v>
      </c>
      <c r="T9" s="21">
        <v>20</v>
      </c>
      <c r="U9" s="48"/>
      <c r="V9" s="57">
        <f>SUM(H9:T9)</f>
        <v>205</v>
      </c>
      <c r="W9" s="16"/>
      <c r="X9" s="73">
        <f>V9*W9</f>
        <v>0</v>
      </c>
    </row>
    <row r="10" spans="1:24" ht="19.95" customHeight="1" thickBot="1" x14ac:dyDescent="0.35">
      <c r="A10" s="107"/>
      <c r="B10" s="108"/>
      <c r="C10" s="109"/>
      <c r="D10" s="110"/>
      <c r="E10" s="111"/>
      <c r="F10" s="111"/>
      <c r="G10" s="112"/>
      <c r="H10" s="110" t="e">
        <f t="shared" ref="H10:T10" si="0">SUMPRODUCT(H9,$W$9)</f>
        <v>#VALUE!</v>
      </c>
      <c r="I10" s="110" t="e">
        <f t="shared" si="0"/>
        <v>#VALUE!</v>
      </c>
      <c r="J10" s="110" t="e">
        <f t="shared" si="0"/>
        <v>#VALUE!</v>
      </c>
      <c r="K10" s="110" t="e">
        <f t="shared" si="0"/>
        <v>#VALUE!</v>
      </c>
      <c r="L10" s="110" t="e">
        <f t="shared" si="0"/>
        <v>#VALUE!</v>
      </c>
      <c r="M10" s="110" t="e">
        <f t="shared" si="0"/>
        <v>#VALUE!</v>
      </c>
      <c r="N10" s="110" t="e">
        <f t="shared" si="0"/>
        <v>#VALUE!</v>
      </c>
      <c r="O10" s="110" t="e">
        <f t="shared" si="0"/>
        <v>#VALUE!</v>
      </c>
      <c r="P10" s="110" t="e">
        <f t="shared" si="0"/>
        <v>#VALUE!</v>
      </c>
      <c r="Q10" s="110" t="e">
        <f t="shared" si="0"/>
        <v>#VALUE!</v>
      </c>
      <c r="R10" s="110" t="e">
        <f t="shared" si="0"/>
        <v>#VALUE!</v>
      </c>
      <c r="S10" s="110" t="e">
        <f t="shared" si="0"/>
        <v>#VALUE!</v>
      </c>
      <c r="T10" s="110" t="e">
        <f t="shared" si="0"/>
        <v>#VALUE!</v>
      </c>
      <c r="U10" s="110"/>
      <c r="V10" s="113" t="s">
        <v>94</v>
      </c>
      <c r="W10" s="114"/>
      <c r="X10" s="115">
        <f>SUM(X9)</f>
        <v>0</v>
      </c>
    </row>
    <row r="11" spans="1:24" ht="18.600000000000001" thickBot="1" x14ac:dyDescent="0.4">
      <c r="A11" s="52" t="s">
        <v>36</v>
      </c>
      <c r="B11" s="39"/>
      <c r="C11" s="41" t="s">
        <v>115</v>
      </c>
      <c r="D11" s="1"/>
      <c r="E11" s="43"/>
      <c r="F11" s="43"/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"/>
      <c r="X11" s="2"/>
    </row>
    <row r="12" spans="1:24" ht="163.95" customHeight="1" x14ac:dyDescent="0.3">
      <c r="A12" s="38"/>
      <c r="B12" s="50">
        <v>1</v>
      </c>
      <c r="C12" s="67" t="s">
        <v>101</v>
      </c>
      <c r="D12" s="22" t="s">
        <v>53</v>
      </c>
      <c r="E12" s="56" t="s">
        <v>0</v>
      </c>
      <c r="F12" s="37">
        <v>1</v>
      </c>
      <c r="G12" s="45"/>
      <c r="H12" s="4"/>
      <c r="I12" s="5"/>
      <c r="J12" s="6"/>
      <c r="K12" s="7"/>
      <c r="L12" s="8"/>
      <c r="M12" s="9"/>
      <c r="N12" s="10"/>
      <c r="O12" s="11"/>
      <c r="P12" s="12"/>
      <c r="Q12" s="13">
        <v>120</v>
      </c>
      <c r="R12" s="14"/>
      <c r="S12" s="15"/>
      <c r="T12" s="116"/>
      <c r="U12" s="117"/>
      <c r="V12" s="56">
        <f>SUM(H12:S12)</f>
        <v>120</v>
      </c>
      <c r="W12" s="16"/>
      <c r="X12" s="74">
        <f>V12*W12</f>
        <v>0</v>
      </c>
    </row>
    <row r="13" spans="1:24" ht="90" customHeight="1" x14ac:dyDescent="0.3">
      <c r="A13" s="38"/>
      <c r="B13" s="50">
        <v>2</v>
      </c>
      <c r="C13" s="67" t="s">
        <v>102</v>
      </c>
      <c r="D13" s="66" t="s">
        <v>54</v>
      </c>
      <c r="E13" s="56" t="s">
        <v>55</v>
      </c>
      <c r="F13" s="37">
        <v>1</v>
      </c>
      <c r="G13" s="45"/>
      <c r="H13" s="4"/>
      <c r="I13" s="5"/>
      <c r="J13" s="6"/>
      <c r="K13" s="7"/>
      <c r="L13" s="8"/>
      <c r="M13" s="9"/>
      <c r="N13" s="10"/>
      <c r="O13" s="11"/>
      <c r="P13" s="12"/>
      <c r="Q13" s="13">
        <v>120</v>
      </c>
      <c r="R13" s="14"/>
      <c r="S13" s="15"/>
      <c r="T13" s="116"/>
      <c r="U13" s="117"/>
      <c r="V13" s="56">
        <f>SUM(H13:S13)</f>
        <v>120</v>
      </c>
      <c r="W13" s="16"/>
      <c r="X13" s="74">
        <f>V13*W13</f>
        <v>0</v>
      </c>
    </row>
    <row r="14" spans="1:24" ht="19.95" customHeight="1" thickBot="1" x14ac:dyDescent="0.35">
      <c r="A14" s="107"/>
      <c r="B14" s="108"/>
      <c r="C14" s="109"/>
      <c r="D14" s="110"/>
      <c r="E14" s="111"/>
      <c r="F14" s="111"/>
      <c r="G14" s="112"/>
      <c r="H14" s="110">
        <f t="shared" ref="H14:T14" si="1">SUMPRODUCT(H12:H13,$W$12:$W$13)</f>
        <v>0</v>
      </c>
      <c r="I14" s="110">
        <f t="shared" si="1"/>
        <v>0</v>
      </c>
      <c r="J14" s="110">
        <f t="shared" si="1"/>
        <v>0</v>
      </c>
      <c r="K14" s="110">
        <f t="shared" si="1"/>
        <v>0</v>
      </c>
      <c r="L14" s="110">
        <f t="shared" si="1"/>
        <v>0</v>
      </c>
      <c r="M14" s="110">
        <f t="shared" si="1"/>
        <v>0</v>
      </c>
      <c r="N14" s="110">
        <f t="shared" si="1"/>
        <v>0</v>
      </c>
      <c r="O14" s="110">
        <f t="shared" si="1"/>
        <v>0</v>
      </c>
      <c r="P14" s="110">
        <f t="shared" si="1"/>
        <v>0</v>
      </c>
      <c r="Q14" s="110">
        <f t="shared" si="1"/>
        <v>0</v>
      </c>
      <c r="R14" s="110">
        <f t="shared" si="1"/>
        <v>0</v>
      </c>
      <c r="S14" s="110">
        <f t="shared" si="1"/>
        <v>0</v>
      </c>
      <c r="T14" s="110">
        <f t="shared" si="1"/>
        <v>0</v>
      </c>
      <c r="U14" s="110"/>
      <c r="V14" s="113" t="s">
        <v>93</v>
      </c>
      <c r="W14" s="114"/>
      <c r="X14" s="115">
        <f>SUM(X12:X13)</f>
        <v>0</v>
      </c>
    </row>
    <row r="15" spans="1:24" ht="18.600000000000001" thickBot="1" x14ac:dyDescent="0.4">
      <c r="A15" s="52" t="s">
        <v>40</v>
      </c>
      <c r="B15" s="39"/>
      <c r="C15" s="41" t="s">
        <v>74</v>
      </c>
      <c r="D15" s="1"/>
      <c r="E15" s="43"/>
      <c r="F15" s="43"/>
      <c r="G15" s="4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</row>
    <row r="16" spans="1:24" ht="19.95" customHeight="1" x14ac:dyDescent="0.3">
      <c r="A16" s="38"/>
      <c r="B16" s="50">
        <v>1</v>
      </c>
      <c r="C16" s="69" t="s">
        <v>56</v>
      </c>
      <c r="D16" s="17"/>
      <c r="E16" s="56" t="s">
        <v>15</v>
      </c>
      <c r="F16" s="118" t="s">
        <v>47</v>
      </c>
      <c r="G16" s="45"/>
      <c r="H16" s="4">
        <v>0</v>
      </c>
      <c r="I16" s="5">
        <v>0</v>
      </c>
      <c r="J16" s="6"/>
      <c r="K16" s="7"/>
      <c r="L16" s="8"/>
      <c r="M16" s="9"/>
      <c r="N16" s="10"/>
      <c r="O16" s="11"/>
      <c r="P16" s="12"/>
      <c r="Q16" s="13">
        <v>5</v>
      </c>
      <c r="R16" s="14"/>
      <c r="S16" s="15"/>
      <c r="T16" s="119">
        <v>5</v>
      </c>
      <c r="U16" s="120"/>
      <c r="V16" s="56">
        <f>SUM(H16:T16)</f>
        <v>10</v>
      </c>
      <c r="W16" s="16"/>
      <c r="X16" s="73">
        <f>V16*W16</f>
        <v>0</v>
      </c>
    </row>
    <row r="17" spans="1:24" ht="19.95" customHeight="1" x14ac:dyDescent="0.3">
      <c r="A17" s="38"/>
      <c r="B17" s="50">
        <v>2</v>
      </c>
      <c r="C17" s="67" t="s">
        <v>57</v>
      </c>
      <c r="D17" s="3"/>
      <c r="E17" s="56" t="s">
        <v>15</v>
      </c>
      <c r="F17" s="118" t="s">
        <v>47</v>
      </c>
      <c r="G17" s="45"/>
      <c r="H17" s="4">
        <v>0</v>
      </c>
      <c r="I17" s="5">
        <v>0</v>
      </c>
      <c r="J17" s="6"/>
      <c r="K17" s="7"/>
      <c r="L17" s="8"/>
      <c r="M17" s="9"/>
      <c r="N17" s="10"/>
      <c r="O17" s="11"/>
      <c r="P17" s="12"/>
      <c r="Q17" s="13">
        <v>5</v>
      </c>
      <c r="R17" s="14"/>
      <c r="S17" s="15"/>
      <c r="T17" s="119">
        <v>5</v>
      </c>
      <c r="U17" s="120"/>
      <c r="V17" s="56">
        <f t="shared" ref="V17:V23" si="2">SUM(H17:T17)</f>
        <v>10</v>
      </c>
      <c r="W17" s="16"/>
      <c r="X17" s="73">
        <f>V17*W17</f>
        <v>0</v>
      </c>
    </row>
    <row r="18" spans="1:24" s="126" customFormat="1" ht="45" customHeight="1" x14ac:dyDescent="0.3">
      <c r="A18" s="38"/>
      <c r="B18" s="50">
        <v>3</v>
      </c>
      <c r="C18" s="121" t="s">
        <v>103</v>
      </c>
      <c r="D18" s="122" t="s">
        <v>58</v>
      </c>
      <c r="E18" s="55" t="s">
        <v>15</v>
      </c>
      <c r="F18" s="118" t="s">
        <v>47</v>
      </c>
      <c r="G18" s="123"/>
      <c r="H18" s="4">
        <v>8</v>
      </c>
      <c r="I18" s="5"/>
      <c r="J18" s="6"/>
      <c r="K18" s="7">
        <v>3</v>
      </c>
      <c r="L18" s="8"/>
      <c r="M18" s="9">
        <v>2</v>
      </c>
      <c r="N18" s="10">
        <v>3</v>
      </c>
      <c r="O18" s="11">
        <v>15</v>
      </c>
      <c r="P18" s="12"/>
      <c r="Q18" s="13">
        <v>10</v>
      </c>
      <c r="R18" s="14"/>
      <c r="S18" s="15"/>
      <c r="T18" s="124"/>
      <c r="U18" s="125"/>
      <c r="V18" s="56">
        <f t="shared" si="2"/>
        <v>41</v>
      </c>
      <c r="W18" s="16"/>
      <c r="X18" s="73">
        <f>V18*W18</f>
        <v>0</v>
      </c>
    </row>
    <row r="19" spans="1:24" s="126" customFormat="1" ht="45" customHeight="1" x14ac:dyDescent="0.3">
      <c r="A19" s="38"/>
      <c r="B19" s="50">
        <v>4</v>
      </c>
      <c r="C19" s="121" t="s">
        <v>104</v>
      </c>
      <c r="D19" s="122"/>
      <c r="E19" s="55" t="s">
        <v>15</v>
      </c>
      <c r="F19" s="118" t="s">
        <v>47</v>
      </c>
      <c r="G19" s="123"/>
      <c r="H19" s="4">
        <v>8</v>
      </c>
      <c r="I19" s="5"/>
      <c r="J19" s="6"/>
      <c r="K19" s="7">
        <v>5</v>
      </c>
      <c r="L19" s="8"/>
      <c r="M19" s="9">
        <v>10</v>
      </c>
      <c r="N19" s="10">
        <v>3</v>
      </c>
      <c r="O19" s="11">
        <v>15</v>
      </c>
      <c r="P19" s="12"/>
      <c r="Q19" s="13">
        <v>60</v>
      </c>
      <c r="R19" s="14"/>
      <c r="S19" s="15"/>
      <c r="T19" s="119">
        <v>15</v>
      </c>
      <c r="U19" s="120"/>
      <c r="V19" s="56">
        <f t="shared" si="2"/>
        <v>116</v>
      </c>
      <c r="W19" s="16"/>
      <c r="X19" s="73">
        <f t="shared" ref="X19:X23" si="3">V19*W19</f>
        <v>0</v>
      </c>
    </row>
    <row r="20" spans="1:24" s="126" customFormat="1" ht="45" customHeight="1" x14ac:dyDescent="0.3">
      <c r="A20" s="38"/>
      <c r="B20" s="50">
        <v>5</v>
      </c>
      <c r="C20" s="121" t="s">
        <v>105</v>
      </c>
      <c r="D20" s="127"/>
      <c r="E20" s="55" t="s">
        <v>15</v>
      </c>
      <c r="F20" s="118" t="s">
        <v>47</v>
      </c>
      <c r="G20" s="123"/>
      <c r="H20" s="4">
        <v>8</v>
      </c>
      <c r="I20" s="5"/>
      <c r="J20" s="6"/>
      <c r="K20" s="7">
        <v>2</v>
      </c>
      <c r="L20" s="8"/>
      <c r="M20" s="9">
        <v>10</v>
      </c>
      <c r="N20" s="10">
        <v>3</v>
      </c>
      <c r="O20" s="11">
        <v>15</v>
      </c>
      <c r="P20" s="12"/>
      <c r="Q20" s="13">
        <v>60</v>
      </c>
      <c r="R20" s="14"/>
      <c r="S20" s="15"/>
      <c r="T20" s="119">
        <v>20</v>
      </c>
      <c r="U20" s="120"/>
      <c r="V20" s="56">
        <f t="shared" si="2"/>
        <v>118</v>
      </c>
      <c r="W20" s="16"/>
      <c r="X20" s="73">
        <f t="shared" si="3"/>
        <v>0</v>
      </c>
    </row>
    <row r="21" spans="1:24" s="126" customFormat="1" ht="45" customHeight="1" x14ac:dyDescent="0.3">
      <c r="A21" s="38"/>
      <c r="B21" s="50">
        <v>6</v>
      </c>
      <c r="C21" s="121" t="s">
        <v>106</v>
      </c>
      <c r="D21" s="127"/>
      <c r="E21" s="55" t="s">
        <v>15</v>
      </c>
      <c r="F21" s="118" t="s">
        <v>47</v>
      </c>
      <c r="G21" s="123"/>
      <c r="H21" s="4"/>
      <c r="I21" s="5"/>
      <c r="J21" s="6"/>
      <c r="K21" s="7"/>
      <c r="L21" s="8"/>
      <c r="M21" s="9">
        <v>4</v>
      </c>
      <c r="N21" s="10">
        <v>3</v>
      </c>
      <c r="O21" s="11"/>
      <c r="P21" s="12"/>
      <c r="Q21" s="13">
        <v>40</v>
      </c>
      <c r="R21" s="14"/>
      <c r="S21" s="15"/>
      <c r="T21" s="119">
        <v>10</v>
      </c>
      <c r="U21" s="120"/>
      <c r="V21" s="56">
        <f t="shared" si="2"/>
        <v>57</v>
      </c>
      <c r="W21" s="16"/>
      <c r="X21" s="73">
        <f t="shared" si="3"/>
        <v>0</v>
      </c>
    </row>
    <row r="22" spans="1:24" s="126" customFormat="1" ht="45" customHeight="1" x14ac:dyDescent="0.3">
      <c r="A22" s="38"/>
      <c r="B22" s="50">
        <v>7</v>
      </c>
      <c r="C22" s="128" t="s">
        <v>107</v>
      </c>
      <c r="D22" s="129"/>
      <c r="E22" s="55" t="s">
        <v>15</v>
      </c>
      <c r="F22" s="130" t="s">
        <v>47</v>
      </c>
      <c r="G22" s="131"/>
      <c r="H22" s="23"/>
      <c r="I22" s="24"/>
      <c r="J22" s="25"/>
      <c r="K22" s="26"/>
      <c r="L22" s="27"/>
      <c r="M22" s="28"/>
      <c r="N22" s="29"/>
      <c r="O22" s="30"/>
      <c r="P22" s="31"/>
      <c r="Q22" s="32">
        <v>10</v>
      </c>
      <c r="R22" s="33"/>
      <c r="S22" s="34"/>
      <c r="T22" s="119">
        <v>5</v>
      </c>
      <c r="U22" s="120"/>
      <c r="V22" s="58">
        <f t="shared" si="2"/>
        <v>15</v>
      </c>
      <c r="W22" s="35"/>
      <c r="X22" s="75">
        <f t="shared" si="3"/>
        <v>0</v>
      </c>
    </row>
    <row r="23" spans="1:24" s="126" customFormat="1" ht="45" customHeight="1" x14ac:dyDescent="0.3">
      <c r="A23" s="38"/>
      <c r="B23" s="50">
        <v>8</v>
      </c>
      <c r="C23" s="121" t="s">
        <v>108</v>
      </c>
      <c r="D23" s="127"/>
      <c r="E23" s="55" t="s">
        <v>15</v>
      </c>
      <c r="F23" s="118" t="s">
        <v>47</v>
      </c>
      <c r="G23" s="123"/>
      <c r="H23" s="4"/>
      <c r="I23" s="5"/>
      <c r="J23" s="6"/>
      <c r="K23" s="7"/>
      <c r="L23" s="8"/>
      <c r="M23" s="9"/>
      <c r="N23" s="10"/>
      <c r="O23" s="11"/>
      <c r="P23" s="12"/>
      <c r="Q23" s="13">
        <v>10</v>
      </c>
      <c r="R23" s="14"/>
      <c r="S23" s="15"/>
      <c r="T23" s="132"/>
      <c r="U23" s="120"/>
      <c r="V23" s="56">
        <f t="shared" si="2"/>
        <v>10</v>
      </c>
      <c r="W23" s="16"/>
      <c r="X23" s="73">
        <f t="shared" si="3"/>
        <v>0</v>
      </c>
    </row>
    <row r="24" spans="1:24" ht="19.95" customHeight="1" thickBot="1" x14ac:dyDescent="0.35">
      <c r="A24" s="107"/>
      <c r="B24" s="108"/>
      <c r="C24" s="109"/>
      <c r="D24" s="110"/>
      <c r="E24" s="111"/>
      <c r="F24" s="111"/>
      <c r="G24" s="112"/>
      <c r="H24" s="110">
        <f t="shared" ref="H24:T24" si="4">SUMPRODUCT(H16:H23,$W$16:$W$23)</f>
        <v>0</v>
      </c>
      <c r="I24" s="110">
        <f t="shared" si="4"/>
        <v>0</v>
      </c>
      <c r="J24" s="110">
        <f t="shared" si="4"/>
        <v>0</v>
      </c>
      <c r="K24" s="110">
        <f t="shared" si="4"/>
        <v>0</v>
      </c>
      <c r="L24" s="110">
        <f t="shared" si="4"/>
        <v>0</v>
      </c>
      <c r="M24" s="110">
        <f t="shared" si="4"/>
        <v>0</v>
      </c>
      <c r="N24" s="110">
        <f t="shared" si="4"/>
        <v>0</v>
      </c>
      <c r="O24" s="110">
        <f t="shared" si="4"/>
        <v>0</v>
      </c>
      <c r="P24" s="110">
        <f t="shared" si="4"/>
        <v>0</v>
      </c>
      <c r="Q24" s="110">
        <f t="shared" si="4"/>
        <v>0</v>
      </c>
      <c r="R24" s="110">
        <f t="shared" si="4"/>
        <v>0</v>
      </c>
      <c r="S24" s="110">
        <f t="shared" si="4"/>
        <v>0</v>
      </c>
      <c r="T24" s="110">
        <f t="shared" si="4"/>
        <v>0</v>
      </c>
      <c r="U24" s="110"/>
      <c r="V24" s="113" t="s">
        <v>92</v>
      </c>
      <c r="W24" s="114"/>
      <c r="X24" s="115">
        <f>SUM(X16:X23)</f>
        <v>0</v>
      </c>
    </row>
    <row r="25" spans="1:24" ht="18.600000000000001" thickBot="1" x14ac:dyDescent="0.4">
      <c r="A25" s="52" t="s">
        <v>41</v>
      </c>
      <c r="B25" s="39"/>
      <c r="C25" s="41" t="s">
        <v>59</v>
      </c>
      <c r="D25" s="1"/>
      <c r="E25" s="43"/>
      <c r="F25" s="43"/>
      <c r="G25" s="4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</row>
    <row r="26" spans="1:24" ht="64.95" customHeight="1" x14ac:dyDescent="0.3">
      <c r="A26" s="38"/>
      <c r="B26" s="50">
        <v>1</v>
      </c>
      <c r="C26" s="67" t="s">
        <v>111</v>
      </c>
      <c r="D26" s="22"/>
      <c r="E26" s="56" t="s">
        <v>0</v>
      </c>
      <c r="F26" s="37">
        <v>1</v>
      </c>
      <c r="G26" s="45"/>
      <c r="H26" s="4"/>
      <c r="I26" s="5"/>
      <c r="J26" s="6"/>
      <c r="K26" s="7"/>
      <c r="L26" s="8"/>
      <c r="M26" s="9"/>
      <c r="N26" s="10"/>
      <c r="O26" s="11"/>
      <c r="P26" s="12"/>
      <c r="Q26" s="13">
        <v>1000</v>
      </c>
      <c r="R26" s="14"/>
      <c r="S26" s="15"/>
      <c r="T26" s="116"/>
      <c r="U26" s="117"/>
      <c r="V26" s="56">
        <f>SUM(H26:S26)</f>
        <v>1000</v>
      </c>
      <c r="W26" s="16"/>
      <c r="X26" s="74">
        <f>V26*W26</f>
        <v>0</v>
      </c>
    </row>
    <row r="27" spans="1:24" ht="64.95" customHeight="1" x14ac:dyDescent="0.3">
      <c r="A27" s="38"/>
      <c r="B27" s="50">
        <v>2</v>
      </c>
      <c r="C27" s="67" t="s">
        <v>112</v>
      </c>
      <c r="D27" s="22"/>
      <c r="E27" s="56" t="s">
        <v>0</v>
      </c>
      <c r="F27" s="37">
        <v>1</v>
      </c>
      <c r="G27" s="45"/>
      <c r="H27" s="4"/>
      <c r="I27" s="5"/>
      <c r="J27" s="6"/>
      <c r="K27" s="7"/>
      <c r="L27" s="8"/>
      <c r="M27" s="9"/>
      <c r="N27" s="10"/>
      <c r="O27" s="11"/>
      <c r="P27" s="12"/>
      <c r="Q27" s="13">
        <v>1000</v>
      </c>
      <c r="R27" s="14"/>
      <c r="S27" s="15"/>
      <c r="T27" s="116"/>
      <c r="U27" s="117"/>
      <c r="V27" s="56">
        <f>SUM(H27:S27)</f>
        <v>1000</v>
      </c>
      <c r="W27" s="16"/>
      <c r="X27" s="74">
        <f>V27*W27</f>
        <v>0</v>
      </c>
    </row>
    <row r="28" spans="1:24" ht="19.95" customHeight="1" thickBot="1" x14ac:dyDescent="0.35">
      <c r="A28" s="107"/>
      <c r="B28" s="108"/>
      <c r="C28" s="109"/>
      <c r="D28" s="110"/>
      <c r="E28" s="111"/>
      <c r="F28" s="111"/>
      <c r="G28" s="112"/>
      <c r="H28" s="110">
        <f t="shared" ref="H28:T28" si="5">SUMPRODUCT(H26:H27,$W$26:$W$27)</f>
        <v>0</v>
      </c>
      <c r="I28" s="110">
        <f t="shared" si="5"/>
        <v>0</v>
      </c>
      <c r="J28" s="110">
        <f t="shared" si="5"/>
        <v>0</v>
      </c>
      <c r="K28" s="110">
        <f t="shared" si="5"/>
        <v>0</v>
      </c>
      <c r="L28" s="110">
        <f t="shared" si="5"/>
        <v>0</v>
      </c>
      <c r="M28" s="110">
        <f t="shared" si="5"/>
        <v>0</v>
      </c>
      <c r="N28" s="110">
        <f t="shared" si="5"/>
        <v>0</v>
      </c>
      <c r="O28" s="110">
        <f t="shared" si="5"/>
        <v>0</v>
      </c>
      <c r="P28" s="110">
        <f t="shared" si="5"/>
        <v>0</v>
      </c>
      <c r="Q28" s="110">
        <f t="shared" si="5"/>
        <v>0</v>
      </c>
      <c r="R28" s="110">
        <f t="shared" si="5"/>
        <v>0</v>
      </c>
      <c r="S28" s="110">
        <f t="shared" si="5"/>
        <v>0</v>
      </c>
      <c r="T28" s="110">
        <f t="shared" si="5"/>
        <v>0</v>
      </c>
      <c r="U28" s="110"/>
      <c r="V28" s="113" t="s">
        <v>90</v>
      </c>
      <c r="W28" s="114"/>
      <c r="X28" s="133">
        <f>SUM(X26:X27)</f>
        <v>0</v>
      </c>
    </row>
    <row r="29" spans="1:24" ht="18.600000000000001" thickBot="1" x14ac:dyDescent="0.4">
      <c r="A29" s="52" t="s">
        <v>42</v>
      </c>
      <c r="B29" s="40"/>
      <c r="C29" s="42" t="s">
        <v>66</v>
      </c>
      <c r="D29" s="36"/>
      <c r="E29" s="44"/>
      <c r="F29" s="44"/>
      <c r="G29" s="4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9.95" customHeight="1" x14ac:dyDescent="0.3">
      <c r="A30" s="38"/>
      <c r="B30" s="50">
        <v>1</v>
      </c>
      <c r="C30" s="67" t="s">
        <v>60</v>
      </c>
      <c r="D30" s="3"/>
      <c r="E30" s="56" t="s">
        <v>15</v>
      </c>
      <c r="F30" s="37" t="s">
        <v>47</v>
      </c>
      <c r="G30" s="45"/>
      <c r="H30" s="4">
        <v>0</v>
      </c>
      <c r="I30" s="5">
        <v>0</v>
      </c>
      <c r="J30" s="6">
        <v>0</v>
      </c>
      <c r="K30" s="7">
        <v>0</v>
      </c>
      <c r="L30" s="8">
        <v>0</v>
      </c>
      <c r="M30" s="9">
        <v>0</v>
      </c>
      <c r="N30" s="10">
        <v>0</v>
      </c>
      <c r="O30" s="11">
        <v>0</v>
      </c>
      <c r="P30" s="12">
        <v>0</v>
      </c>
      <c r="Q30" s="13">
        <v>40</v>
      </c>
      <c r="R30" s="14">
        <v>0</v>
      </c>
      <c r="S30" s="15">
        <v>0</v>
      </c>
      <c r="T30" s="116">
        <v>0</v>
      </c>
      <c r="U30" s="117"/>
      <c r="V30" s="56">
        <f>SUM(H30:S30)</f>
        <v>40</v>
      </c>
      <c r="W30" s="16"/>
      <c r="X30" s="74">
        <f>V30*W30</f>
        <v>0</v>
      </c>
    </row>
    <row r="31" spans="1:24" ht="19.95" customHeight="1" thickBot="1" x14ac:dyDescent="0.35">
      <c r="A31" s="107"/>
      <c r="B31" s="108"/>
      <c r="C31" s="109"/>
      <c r="D31" s="110"/>
      <c r="E31" s="111"/>
      <c r="F31" s="111"/>
      <c r="G31" s="112"/>
      <c r="H31" s="110" t="e">
        <f t="shared" ref="H31:T31" si="6">SUMPRODUCT(H30,$W$30)</f>
        <v>#VALUE!</v>
      </c>
      <c r="I31" s="110" t="e">
        <f t="shared" si="6"/>
        <v>#VALUE!</v>
      </c>
      <c r="J31" s="110" t="e">
        <f t="shared" si="6"/>
        <v>#VALUE!</v>
      </c>
      <c r="K31" s="110" t="e">
        <f t="shared" si="6"/>
        <v>#VALUE!</v>
      </c>
      <c r="L31" s="110" t="e">
        <f t="shared" si="6"/>
        <v>#VALUE!</v>
      </c>
      <c r="M31" s="110" t="e">
        <f t="shared" si="6"/>
        <v>#VALUE!</v>
      </c>
      <c r="N31" s="110" t="e">
        <f t="shared" si="6"/>
        <v>#VALUE!</v>
      </c>
      <c r="O31" s="110" t="e">
        <f t="shared" si="6"/>
        <v>#VALUE!</v>
      </c>
      <c r="P31" s="110" t="e">
        <f t="shared" si="6"/>
        <v>#VALUE!</v>
      </c>
      <c r="Q31" s="110" t="e">
        <f t="shared" si="6"/>
        <v>#VALUE!</v>
      </c>
      <c r="R31" s="110" t="e">
        <f t="shared" si="6"/>
        <v>#VALUE!</v>
      </c>
      <c r="S31" s="110" t="e">
        <f t="shared" si="6"/>
        <v>#VALUE!</v>
      </c>
      <c r="T31" s="110" t="e">
        <f t="shared" si="6"/>
        <v>#VALUE!</v>
      </c>
      <c r="U31" s="110"/>
      <c r="V31" s="113" t="s">
        <v>89</v>
      </c>
      <c r="W31" s="114"/>
      <c r="X31" s="115">
        <f>SUM(X30)</f>
        <v>0</v>
      </c>
    </row>
    <row r="32" spans="1:24" ht="18.600000000000001" thickBot="1" x14ac:dyDescent="0.4">
      <c r="A32" s="52" t="s">
        <v>23</v>
      </c>
      <c r="B32" s="40"/>
      <c r="C32" s="42" t="s">
        <v>34</v>
      </c>
      <c r="D32" s="36"/>
      <c r="E32" s="44"/>
      <c r="F32" s="44"/>
      <c r="G32" s="4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6" ht="19.95" customHeight="1" x14ac:dyDescent="0.3">
      <c r="A33" s="38"/>
      <c r="B33" s="50">
        <v>1</v>
      </c>
      <c r="C33" s="67" t="s">
        <v>63</v>
      </c>
      <c r="D33" s="22"/>
      <c r="E33" s="56" t="s">
        <v>15</v>
      </c>
      <c r="F33" s="37" t="s">
        <v>47</v>
      </c>
      <c r="G33" s="45"/>
      <c r="H33" s="4"/>
      <c r="I33" s="5"/>
      <c r="J33" s="6"/>
      <c r="K33" s="7"/>
      <c r="L33" s="8"/>
      <c r="M33" s="9"/>
      <c r="N33" s="10"/>
      <c r="O33" s="11"/>
      <c r="P33" s="12"/>
      <c r="Q33" s="13">
        <v>30</v>
      </c>
      <c r="R33" s="14"/>
      <c r="S33" s="15"/>
      <c r="T33" s="116"/>
      <c r="U33" s="117"/>
      <c r="V33" s="56">
        <f t="shared" ref="V33" si="7">SUM(H33:S33)</f>
        <v>30</v>
      </c>
      <c r="W33" s="16"/>
      <c r="X33" s="73">
        <f t="shared" ref="X33" si="8">V33*W33</f>
        <v>0</v>
      </c>
    </row>
    <row r="34" spans="1:26" ht="30" customHeight="1" x14ac:dyDescent="0.3">
      <c r="A34" s="38"/>
      <c r="B34" s="50">
        <v>2</v>
      </c>
      <c r="C34" s="67" t="s">
        <v>64</v>
      </c>
      <c r="D34" s="22"/>
      <c r="E34" s="56" t="s">
        <v>65</v>
      </c>
      <c r="F34" s="37">
        <v>1</v>
      </c>
      <c r="G34" s="45"/>
      <c r="H34" s="4"/>
      <c r="I34" s="5"/>
      <c r="J34" s="6"/>
      <c r="K34" s="7"/>
      <c r="L34" s="8"/>
      <c r="M34" s="9"/>
      <c r="N34" s="10"/>
      <c r="O34" s="11"/>
      <c r="P34" s="12"/>
      <c r="Q34" s="13">
        <v>10</v>
      </c>
      <c r="R34" s="14"/>
      <c r="S34" s="15"/>
      <c r="T34" s="116"/>
      <c r="U34" s="117"/>
      <c r="V34" s="56">
        <f>SUM(H34:S34)</f>
        <v>10</v>
      </c>
      <c r="W34" s="16"/>
      <c r="X34" s="73">
        <f>V34*W34</f>
        <v>0</v>
      </c>
    </row>
    <row r="35" spans="1:26" ht="109.95" customHeight="1" x14ac:dyDescent="0.3">
      <c r="A35" s="38"/>
      <c r="B35" s="50">
        <v>3</v>
      </c>
      <c r="C35" s="54" t="s">
        <v>109</v>
      </c>
      <c r="D35" s="3"/>
      <c r="E35" s="56" t="s">
        <v>0</v>
      </c>
      <c r="F35" s="37">
        <v>1</v>
      </c>
      <c r="G35" s="45"/>
      <c r="H35" s="20">
        <v>15</v>
      </c>
      <c r="I35" s="5">
        <v>0</v>
      </c>
      <c r="J35" s="6">
        <v>0</v>
      </c>
      <c r="K35" s="7">
        <v>0</v>
      </c>
      <c r="L35" s="8">
        <v>0</v>
      </c>
      <c r="M35" s="9">
        <v>0</v>
      </c>
      <c r="N35" s="10">
        <v>0</v>
      </c>
      <c r="O35" s="11">
        <v>0</v>
      </c>
      <c r="P35" s="12">
        <v>0</v>
      </c>
      <c r="Q35" s="13">
        <v>0</v>
      </c>
      <c r="R35" s="14">
        <v>0</v>
      </c>
      <c r="S35" s="15">
        <v>0</v>
      </c>
      <c r="T35" s="21">
        <v>0</v>
      </c>
      <c r="U35" s="48"/>
      <c r="V35" s="57">
        <f>SUM(H35:T35)</f>
        <v>15</v>
      </c>
      <c r="W35" s="16"/>
      <c r="X35" s="73">
        <f>V35*W35</f>
        <v>0</v>
      </c>
    </row>
    <row r="36" spans="1:26" ht="109.95" customHeight="1" x14ac:dyDescent="0.3">
      <c r="A36" s="38"/>
      <c r="B36" s="50">
        <v>4</v>
      </c>
      <c r="C36" s="68" t="s">
        <v>110</v>
      </c>
      <c r="D36" s="3"/>
      <c r="E36" s="56" t="s">
        <v>0</v>
      </c>
      <c r="F36" s="37">
        <v>1</v>
      </c>
      <c r="G36" s="45"/>
      <c r="H36" s="20">
        <v>15</v>
      </c>
      <c r="I36" s="5">
        <v>0</v>
      </c>
      <c r="J36" s="6">
        <v>0</v>
      </c>
      <c r="K36" s="7">
        <v>0</v>
      </c>
      <c r="L36" s="8">
        <v>0</v>
      </c>
      <c r="M36" s="9">
        <v>0</v>
      </c>
      <c r="N36" s="10">
        <v>0</v>
      </c>
      <c r="O36" s="11">
        <v>0</v>
      </c>
      <c r="P36" s="12">
        <v>0</v>
      </c>
      <c r="Q36" s="13">
        <v>0</v>
      </c>
      <c r="R36" s="14">
        <v>0</v>
      </c>
      <c r="S36" s="15">
        <v>0</v>
      </c>
      <c r="T36" s="21">
        <v>0</v>
      </c>
      <c r="U36" s="48"/>
      <c r="V36" s="57">
        <f>SUM(H36:T36)</f>
        <v>15</v>
      </c>
      <c r="W36" s="16"/>
      <c r="X36" s="73">
        <f>V36*W36</f>
        <v>0</v>
      </c>
    </row>
    <row r="37" spans="1:26" ht="19.95" customHeight="1" thickBot="1" x14ac:dyDescent="0.35">
      <c r="A37" s="107"/>
      <c r="B37" s="108"/>
      <c r="C37" s="109"/>
      <c r="D37" s="110"/>
      <c r="E37" s="111"/>
      <c r="F37" s="111"/>
      <c r="G37" s="112"/>
      <c r="H37" s="110">
        <f t="shared" ref="H37:T37" si="9">SUMPRODUCT(H33:H36,$W$33:$W$36)</f>
        <v>0</v>
      </c>
      <c r="I37" s="110">
        <f t="shared" si="9"/>
        <v>0</v>
      </c>
      <c r="J37" s="110">
        <f t="shared" si="9"/>
        <v>0</v>
      </c>
      <c r="K37" s="110">
        <f t="shared" si="9"/>
        <v>0</v>
      </c>
      <c r="L37" s="110">
        <f t="shared" si="9"/>
        <v>0</v>
      </c>
      <c r="M37" s="110">
        <f t="shared" si="9"/>
        <v>0</v>
      </c>
      <c r="N37" s="110">
        <f t="shared" si="9"/>
        <v>0</v>
      </c>
      <c r="O37" s="110">
        <f t="shared" si="9"/>
        <v>0</v>
      </c>
      <c r="P37" s="110">
        <f t="shared" si="9"/>
        <v>0</v>
      </c>
      <c r="Q37" s="110">
        <f t="shared" si="9"/>
        <v>0</v>
      </c>
      <c r="R37" s="110">
        <f t="shared" si="9"/>
        <v>0</v>
      </c>
      <c r="S37" s="110">
        <f t="shared" si="9"/>
        <v>0</v>
      </c>
      <c r="T37" s="110">
        <f t="shared" si="9"/>
        <v>0</v>
      </c>
      <c r="U37" s="110"/>
      <c r="V37" s="113" t="s">
        <v>91</v>
      </c>
      <c r="W37" s="114"/>
      <c r="X37" s="115">
        <f>SUM(X33:X36)</f>
        <v>0</v>
      </c>
    </row>
    <row r="38" spans="1:26" ht="18.600000000000001" thickBot="1" x14ac:dyDescent="0.4">
      <c r="A38" s="52" t="s">
        <v>68</v>
      </c>
      <c r="B38" s="39"/>
      <c r="C38" s="41" t="s">
        <v>76</v>
      </c>
      <c r="D38" s="1"/>
      <c r="E38" s="43"/>
      <c r="F38" s="43"/>
      <c r="G38" s="4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6" ht="30" customHeight="1" x14ac:dyDescent="0.3">
      <c r="A39" s="38"/>
      <c r="B39" s="50">
        <v>1</v>
      </c>
      <c r="C39" s="72" t="s">
        <v>39</v>
      </c>
      <c r="D39" s="70">
        <v>702216522</v>
      </c>
      <c r="E39" s="56" t="s">
        <v>15</v>
      </c>
      <c r="F39" s="37" t="s">
        <v>48</v>
      </c>
      <c r="G39" s="45"/>
      <c r="H39" s="4">
        <v>2</v>
      </c>
      <c r="I39" s="5">
        <f>'[1]AbRE (Hrabák)'!H388</f>
        <v>0</v>
      </c>
      <c r="J39" s="6">
        <f>'[1]VITL (Reischig)'!H388</f>
        <v>0</v>
      </c>
      <c r="K39" s="7">
        <f>'[1]KvSI (Štengl)'!H388</f>
        <v>0</v>
      </c>
      <c r="L39" s="8">
        <f>'[1]CNS SI (Ježek)'!H388</f>
        <v>0</v>
      </c>
      <c r="M39" s="9">
        <f>'[1]CNS SI (Cendelín)'!H388</f>
        <v>0</v>
      </c>
      <c r="N39" s="10">
        <f>'[1]M SI (Kuncová)'!H388</f>
        <v>0</v>
      </c>
      <c r="O39" s="11">
        <f>'[1]BR S I (Vištejnová)'!H388</f>
        <v>0</v>
      </c>
      <c r="P39" s="12">
        <f>'[1]KH (Tonar)'!H388</f>
        <v>0</v>
      </c>
      <c r="Q39" s="13">
        <f>'[1]ChZ (Klein)'!H388</f>
        <v>0</v>
      </c>
      <c r="R39" s="14">
        <f>'[1]PtL (Mareš)'!H388</f>
        <v>0</v>
      </c>
      <c r="S39" s="15">
        <f>'[1]BchL (Racek)'!H388</f>
        <v>0</v>
      </c>
      <c r="T39" s="21"/>
      <c r="U39" s="48"/>
      <c r="V39" s="56">
        <f t="shared" ref="V39:V42" si="10">SUM(H39:S39)</f>
        <v>2</v>
      </c>
      <c r="W39" s="16"/>
      <c r="X39" s="73">
        <f t="shared" ref="X39:X42" si="11">V39*W39</f>
        <v>0</v>
      </c>
    </row>
    <row r="40" spans="1:26" ht="30" customHeight="1" x14ac:dyDescent="0.3">
      <c r="A40" s="38"/>
      <c r="B40" s="50">
        <v>2</v>
      </c>
      <c r="C40" s="69" t="s">
        <v>38</v>
      </c>
      <c r="D40" s="134"/>
      <c r="E40" s="56" t="s">
        <v>15</v>
      </c>
      <c r="F40" s="37" t="s">
        <v>46</v>
      </c>
      <c r="G40" s="45"/>
      <c r="H40" s="4">
        <v>1</v>
      </c>
      <c r="I40" s="5"/>
      <c r="J40" s="6"/>
      <c r="K40" s="7"/>
      <c r="L40" s="8"/>
      <c r="M40" s="9"/>
      <c r="N40" s="10"/>
      <c r="O40" s="11"/>
      <c r="P40" s="12"/>
      <c r="Q40" s="13"/>
      <c r="R40" s="14"/>
      <c r="S40" s="15"/>
      <c r="T40" s="21"/>
      <c r="U40" s="48"/>
      <c r="V40" s="56">
        <f t="shared" si="10"/>
        <v>1</v>
      </c>
      <c r="W40" s="16"/>
      <c r="X40" s="74">
        <f t="shared" si="11"/>
        <v>0</v>
      </c>
      <c r="Z40" s="19"/>
    </row>
    <row r="41" spans="1:26" ht="30" customHeight="1" x14ac:dyDescent="0.3">
      <c r="A41" s="38"/>
      <c r="B41" s="50">
        <v>3</v>
      </c>
      <c r="C41" s="67" t="s">
        <v>37</v>
      </c>
      <c r="D41" s="71"/>
      <c r="E41" s="56" t="s">
        <v>15</v>
      </c>
      <c r="F41" s="37" t="s">
        <v>46</v>
      </c>
      <c r="G41" s="45"/>
      <c r="H41" s="4">
        <v>2</v>
      </c>
      <c r="I41" s="5"/>
      <c r="J41" s="6"/>
      <c r="K41" s="7"/>
      <c r="L41" s="8"/>
      <c r="M41" s="9"/>
      <c r="N41" s="10"/>
      <c r="O41" s="11"/>
      <c r="P41" s="12"/>
      <c r="Q41" s="13"/>
      <c r="R41" s="14"/>
      <c r="S41" s="15"/>
      <c r="T41" s="21"/>
      <c r="U41" s="48"/>
      <c r="V41" s="56">
        <f t="shared" si="10"/>
        <v>2</v>
      </c>
      <c r="W41" s="16"/>
      <c r="X41" s="74">
        <f t="shared" si="11"/>
        <v>0</v>
      </c>
      <c r="Z41" s="19"/>
    </row>
    <row r="42" spans="1:26" ht="30" customHeight="1" x14ac:dyDescent="0.3">
      <c r="A42" s="38"/>
      <c r="B42" s="50">
        <v>4</v>
      </c>
      <c r="C42" s="69" t="s">
        <v>80</v>
      </c>
      <c r="D42" s="71"/>
      <c r="E42" s="56" t="s">
        <v>15</v>
      </c>
      <c r="F42" s="37" t="s">
        <v>45</v>
      </c>
      <c r="G42" s="45"/>
      <c r="H42" s="4">
        <v>5</v>
      </c>
      <c r="I42" s="5"/>
      <c r="J42" s="6"/>
      <c r="K42" s="7"/>
      <c r="L42" s="8"/>
      <c r="M42" s="9"/>
      <c r="N42" s="10"/>
      <c r="O42" s="11"/>
      <c r="P42" s="12"/>
      <c r="Q42" s="13"/>
      <c r="R42" s="14"/>
      <c r="S42" s="15"/>
      <c r="T42" s="21"/>
      <c r="U42" s="48"/>
      <c r="V42" s="56">
        <f t="shared" si="10"/>
        <v>5</v>
      </c>
      <c r="W42" s="16"/>
      <c r="X42" s="74">
        <f t="shared" si="11"/>
        <v>0</v>
      </c>
      <c r="Z42" s="19"/>
    </row>
    <row r="43" spans="1:26" ht="19.95" customHeight="1" thickBot="1" x14ac:dyDescent="0.35">
      <c r="A43" s="107"/>
      <c r="B43" s="108"/>
      <c r="C43" s="109"/>
      <c r="D43" s="110"/>
      <c r="E43" s="111"/>
      <c r="F43" s="111"/>
      <c r="G43" s="112"/>
      <c r="H43" s="110">
        <f t="shared" ref="H43:T43" si="12">SUMPRODUCT(H39:H42,$W$39:$W$42)</f>
        <v>0</v>
      </c>
      <c r="I43" s="110">
        <f t="shared" si="12"/>
        <v>0</v>
      </c>
      <c r="J43" s="110">
        <f t="shared" si="12"/>
        <v>0</v>
      </c>
      <c r="K43" s="110">
        <f t="shared" si="12"/>
        <v>0</v>
      </c>
      <c r="L43" s="110">
        <f t="shared" si="12"/>
        <v>0</v>
      </c>
      <c r="M43" s="110">
        <f t="shared" si="12"/>
        <v>0</v>
      </c>
      <c r="N43" s="110">
        <f t="shared" si="12"/>
        <v>0</v>
      </c>
      <c r="O43" s="110">
        <f t="shared" si="12"/>
        <v>0</v>
      </c>
      <c r="P43" s="110">
        <f t="shared" si="12"/>
        <v>0</v>
      </c>
      <c r="Q43" s="110">
        <f t="shared" si="12"/>
        <v>0</v>
      </c>
      <c r="R43" s="110">
        <f t="shared" si="12"/>
        <v>0</v>
      </c>
      <c r="S43" s="110">
        <f t="shared" si="12"/>
        <v>0</v>
      </c>
      <c r="T43" s="110">
        <f t="shared" si="12"/>
        <v>0</v>
      </c>
      <c r="U43" s="110"/>
      <c r="V43" s="113" t="s">
        <v>88</v>
      </c>
      <c r="W43" s="114"/>
      <c r="X43" s="115">
        <f>SUM(X39:X42)</f>
        <v>0</v>
      </c>
    </row>
    <row r="44" spans="1:26" ht="18" x14ac:dyDescent="0.35">
      <c r="A44" s="135" t="s">
        <v>69</v>
      </c>
      <c r="B44" s="136"/>
      <c r="C44" s="41" t="s">
        <v>77</v>
      </c>
      <c r="D44" s="137"/>
      <c r="E44" s="138"/>
      <c r="F44" s="138"/>
      <c r="G44" s="139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40"/>
    </row>
    <row r="45" spans="1:26" ht="33" customHeight="1" x14ac:dyDescent="0.3">
      <c r="A45" s="38"/>
      <c r="B45" s="53">
        <v>1</v>
      </c>
      <c r="C45" s="67" t="s">
        <v>17</v>
      </c>
      <c r="D45" s="67" t="s">
        <v>113</v>
      </c>
      <c r="E45" s="56" t="s">
        <v>18</v>
      </c>
      <c r="F45" s="37">
        <v>6</v>
      </c>
      <c r="G45" s="45" t="s">
        <v>19</v>
      </c>
      <c r="H45" s="4"/>
      <c r="I45" s="5"/>
      <c r="J45" s="6"/>
      <c r="K45" s="7"/>
      <c r="L45" s="8"/>
      <c r="M45" s="9"/>
      <c r="N45" s="10">
        <v>3</v>
      </c>
      <c r="O45" s="11">
        <v>3</v>
      </c>
      <c r="P45" s="12"/>
      <c r="Q45" s="13"/>
      <c r="R45" s="14"/>
      <c r="S45" s="15"/>
      <c r="T45" s="21"/>
      <c r="U45" s="48"/>
      <c r="V45" s="56">
        <f t="shared" ref="V45:V50" si="13">SUM(H45:S45)</f>
        <v>6</v>
      </c>
      <c r="W45" s="16"/>
      <c r="X45" s="73">
        <f t="shared" ref="X45:X50" si="14">V45*W45</f>
        <v>0</v>
      </c>
    </row>
    <row r="46" spans="1:26" ht="19.95" customHeight="1" x14ac:dyDescent="0.3">
      <c r="A46" s="38"/>
      <c r="B46" s="50">
        <v>2</v>
      </c>
      <c r="C46" s="67" t="s">
        <v>67</v>
      </c>
      <c r="D46" s="67" t="s">
        <v>20</v>
      </c>
      <c r="E46" s="56" t="s">
        <v>18</v>
      </c>
      <c r="F46" s="37">
        <v>5</v>
      </c>
      <c r="G46" s="45"/>
      <c r="H46" s="4">
        <f>'[1]ExSIM (Matějovič)'!H59</f>
        <v>0</v>
      </c>
      <c r="I46" s="5">
        <f>'[1]AbRE (Hrabák)'!H59</f>
        <v>0</v>
      </c>
      <c r="J46" s="6">
        <f>'[1]VITL (Reischig)'!H59</f>
        <v>0</v>
      </c>
      <c r="K46" s="7">
        <f>'[1]KvSI (Štengl)'!H59</f>
        <v>0</v>
      </c>
      <c r="L46" s="8">
        <f>'[1]CNS SI (Ježek)'!H59</f>
        <v>0</v>
      </c>
      <c r="M46" s="9">
        <f>'[1]CNS SI (Cendelín)'!H59</f>
        <v>0</v>
      </c>
      <c r="N46" s="10">
        <f>'[1]M SI (Kuncová)'!H59</f>
        <v>0</v>
      </c>
      <c r="O46" s="11">
        <f>'[1]BR S I (Vištejnová)'!H59</f>
        <v>0</v>
      </c>
      <c r="P46" s="12">
        <f>'[1]KH (Tonar)'!H59</f>
        <v>0</v>
      </c>
      <c r="Q46" s="13">
        <f>'[1]ChZ (Klein)'!H59</f>
        <v>0</v>
      </c>
      <c r="R46" s="14">
        <f>'[1]PtL (Mareš)'!H59</f>
        <v>0</v>
      </c>
      <c r="S46" s="15">
        <v>1</v>
      </c>
      <c r="T46" s="21"/>
      <c r="U46" s="48"/>
      <c r="V46" s="56">
        <f t="shared" si="13"/>
        <v>1</v>
      </c>
      <c r="W46" s="16"/>
      <c r="X46" s="73">
        <f t="shared" si="14"/>
        <v>0</v>
      </c>
    </row>
    <row r="47" spans="1:26" ht="19.95" customHeight="1" x14ac:dyDescent="0.3">
      <c r="A47" s="38"/>
      <c r="B47" s="53">
        <v>3</v>
      </c>
      <c r="C47" s="67" t="s">
        <v>22</v>
      </c>
      <c r="D47" s="67" t="s">
        <v>25</v>
      </c>
      <c r="E47" s="56" t="s">
        <v>18</v>
      </c>
      <c r="F47" s="37">
        <v>2.5</v>
      </c>
      <c r="G47" s="45"/>
      <c r="H47" s="4"/>
      <c r="I47" s="5"/>
      <c r="J47" s="6"/>
      <c r="K47" s="7"/>
      <c r="L47" s="8"/>
      <c r="M47" s="9"/>
      <c r="N47" s="10"/>
      <c r="O47" s="11"/>
      <c r="P47" s="12"/>
      <c r="Q47" s="13">
        <v>10</v>
      </c>
      <c r="R47" s="14"/>
      <c r="S47" s="15"/>
      <c r="T47" s="21"/>
      <c r="U47" s="48"/>
      <c r="V47" s="56">
        <f t="shared" si="13"/>
        <v>10</v>
      </c>
      <c r="W47" s="16"/>
      <c r="X47" s="73">
        <f t="shared" si="14"/>
        <v>0</v>
      </c>
    </row>
    <row r="48" spans="1:26" ht="19.95" customHeight="1" x14ac:dyDescent="0.3">
      <c r="A48" s="38"/>
      <c r="B48" s="50">
        <v>4</v>
      </c>
      <c r="C48" s="67" t="s">
        <v>21</v>
      </c>
      <c r="D48" s="67" t="s">
        <v>24</v>
      </c>
      <c r="E48" s="56" t="s">
        <v>18</v>
      </c>
      <c r="F48" s="37">
        <v>1</v>
      </c>
      <c r="G48" s="45"/>
      <c r="H48" s="4"/>
      <c r="I48" s="5">
        <v>2</v>
      </c>
      <c r="J48" s="6"/>
      <c r="K48" s="7"/>
      <c r="L48" s="8"/>
      <c r="M48" s="9"/>
      <c r="N48" s="10"/>
      <c r="O48" s="11"/>
      <c r="P48" s="12"/>
      <c r="Q48" s="13"/>
      <c r="R48" s="14"/>
      <c r="S48" s="15"/>
      <c r="T48" s="21"/>
      <c r="U48" s="48"/>
      <c r="V48" s="56">
        <f t="shared" si="13"/>
        <v>2</v>
      </c>
      <c r="W48" s="16"/>
      <c r="X48" s="73">
        <f t="shared" si="14"/>
        <v>0</v>
      </c>
    </row>
    <row r="49" spans="1:24" ht="30" customHeight="1" x14ac:dyDescent="0.3">
      <c r="A49" s="38"/>
      <c r="B49" s="53">
        <v>5</v>
      </c>
      <c r="C49" s="67" t="s">
        <v>26</v>
      </c>
      <c r="D49" s="67" t="s">
        <v>27</v>
      </c>
      <c r="E49" s="56" t="s">
        <v>18</v>
      </c>
      <c r="F49" s="37">
        <v>2.5</v>
      </c>
      <c r="G49" s="45"/>
      <c r="H49" s="4"/>
      <c r="I49" s="5"/>
      <c r="J49" s="6"/>
      <c r="K49" s="7"/>
      <c r="L49" s="8"/>
      <c r="M49" s="9"/>
      <c r="N49" s="10"/>
      <c r="O49" s="11"/>
      <c r="P49" s="12">
        <v>2</v>
      </c>
      <c r="Q49" s="13"/>
      <c r="R49" s="14"/>
      <c r="S49" s="15"/>
      <c r="T49" s="21"/>
      <c r="U49" s="48"/>
      <c r="V49" s="56">
        <f t="shared" si="13"/>
        <v>2</v>
      </c>
      <c r="W49" s="16"/>
      <c r="X49" s="73">
        <f t="shared" si="14"/>
        <v>0</v>
      </c>
    </row>
    <row r="50" spans="1:24" ht="45" customHeight="1" x14ac:dyDescent="0.3">
      <c r="A50" s="38"/>
      <c r="B50" s="50">
        <v>6</v>
      </c>
      <c r="C50" s="67" t="s">
        <v>28</v>
      </c>
      <c r="D50" s="67" t="s">
        <v>29</v>
      </c>
      <c r="E50" s="56" t="s">
        <v>18</v>
      </c>
      <c r="F50" s="37">
        <v>1</v>
      </c>
      <c r="G50" s="45"/>
      <c r="H50" s="4"/>
      <c r="I50" s="5"/>
      <c r="J50" s="6"/>
      <c r="K50" s="7"/>
      <c r="L50" s="8"/>
      <c r="M50" s="9"/>
      <c r="N50" s="10"/>
      <c r="O50" s="11"/>
      <c r="P50" s="12">
        <v>1</v>
      </c>
      <c r="Q50" s="13"/>
      <c r="R50" s="14"/>
      <c r="S50" s="15"/>
      <c r="T50" s="21"/>
      <c r="U50" s="48"/>
      <c r="V50" s="56">
        <f t="shared" si="13"/>
        <v>1</v>
      </c>
      <c r="W50" s="16"/>
      <c r="X50" s="73">
        <f t="shared" si="14"/>
        <v>0</v>
      </c>
    </row>
    <row r="51" spans="1:24" ht="19.95" customHeight="1" thickBot="1" x14ac:dyDescent="0.35">
      <c r="A51" s="107"/>
      <c r="B51" s="108"/>
      <c r="C51" s="109"/>
      <c r="D51" s="110"/>
      <c r="E51" s="111"/>
      <c r="F51" s="111"/>
      <c r="G51" s="112"/>
      <c r="H51" s="110">
        <f t="shared" ref="H51:T51" si="15">SUMPRODUCT(H45:H50,$W$45:$W$50)</f>
        <v>0</v>
      </c>
      <c r="I51" s="110">
        <f t="shared" si="15"/>
        <v>0</v>
      </c>
      <c r="J51" s="110">
        <f t="shared" si="15"/>
        <v>0</v>
      </c>
      <c r="K51" s="110">
        <f t="shared" si="15"/>
        <v>0</v>
      </c>
      <c r="L51" s="110">
        <f t="shared" si="15"/>
        <v>0</v>
      </c>
      <c r="M51" s="110">
        <f t="shared" si="15"/>
        <v>0</v>
      </c>
      <c r="N51" s="110">
        <f t="shared" si="15"/>
        <v>0</v>
      </c>
      <c r="O51" s="110">
        <f t="shared" si="15"/>
        <v>0</v>
      </c>
      <c r="P51" s="110">
        <f t="shared" si="15"/>
        <v>0</v>
      </c>
      <c r="Q51" s="110">
        <f t="shared" si="15"/>
        <v>0</v>
      </c>
      <c r="R51" s="110">
        <f t="shared" si="15"/>
        <v>0</v>
      </c>
      <c r="S51" s="110">
        <f t="shared" si="15"/>
        <v>0</v>
      </c>
      <c r="T51" s="110">
        <f t="shared" si="15"/>
        <v>0</v>
      </c>
      <c r="U51" s="110"/>
      <c r="V51" s="113" t="s">
        <v>87</v>
      </c>
      <c r="W51" s="114"/>
      <c r="X51" s="115">
        <f>SUM(X45:X50)</f>
        <v>0</v>
      </c>
    </row>
    <row r="52" spans="1:24" ht="18.600000000000001" thickBot="1" x14ac:dyDescent="0.4">
      <c r="A52" s="51" t="s">
        <v>70</v>
      </c>
      <c r="B52" s="39"/>
      <c r="C52" s="41" t="s">
        <v>78</v>
      </c>
      <c r="D52" s="1"/>
      <c r="E52" s="43"/>
      <c r="F52" s="43"/>
      <c r="G52" s="4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</row>
    <row r="53" spans="1:24" ht="49.95" customHeight="1" x14ac:dyDescent="0.3">
      <c r="A53" s="38"/>
      <c r="B53" s="50">
        <v>1</v>
      </c>
      <c r="C53" s="141" t="s">
        <v>43</v>
      </c>
      <c r="D53" s="142"/>
      <c r="E53" s="143" t="s">
        <v>15</v>
      </c>
      <c r="F53" s="144" t="s">
        <v>44</v>
      </c>
      <c r="G53" s="145" t="s">
        <v>114</v>
      </c>
      <c r="H53" s="4">
        <v>1</v>
      </c>
      <c r="I53" s="5">
        <f>'[1]AbRE (Hrabák)'!G74</f>
        <v>0</v>
      </c>
      <c r="J53" s="6">
        <f>'[1]VITL (Reischig)'!G74</f>
        <v>0</v>
      </c>
      <c r="K53" s="7">
        <f>'[1]KvSI (Štengl)'!G74</f>
        <v>0</v>
      </c>
      <c r="L53" s="8">
        <f>'[1]CNS SI (Ježek)'!G74</f>
        <v>0</v>
      </c>
      <c r="M53" s="9">
        <f>'[1]CNS SI (Cendelín)'!G74</f>
        <v>0</v>
      </c>
      <c r="N53" s="10">
        <f>'[1]M SI (Kuncová)'!G74</f>
        <v>0</v>
      </c>
      <c r="O53" s="11">
        <f>'[1]BR S I (Vištejnová)'!G74</f>
        <v>0</v>
      </c>
      <c r="P53" s="12">
        <f>'[1]KH (Tonar)'!G74</f>
        <v>0</v>
      </c>
      <c r="Q53" s="13">
        <f>'[1]ChZ (Klein)'!G74</f>
        <v>0</v>
      </c>
      <c r="R53" s="14">
        <f>'[1]PtL (Mareš)'!G74</f>
        <v>0</v>
      </c>
      <c r="S53" s="15">
        <f>'[1]BchL (Racek)'!G74</f>
        <v>0</v>
      </c>
      <c r="T53" s="21"/>
      <c r="U53" s="49"/>
      <c r="V53" s="59">
        <f>SUM(H53:T53)</f>
        <v>1</v>
      </c>
      <c r="W53" s="16"/>
      <c r="X53" s="74">
        <f>V53*W53</f>
        <v>0</v>
      </c>
    </row>
    <row r="54" spans="1:24" ht="19.95" customHeight="1" thickBot="1" x14ac:dyDescent="0.35">
      <c r="A54" s="146" t="s">
        <v>84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7"/>
      <c r="X54" s="148">
        <f>SUBTOTAL(9,X53)</f>
        <v>0</v>
      </c>
    </row>
    <row r="55" spans="1:24" ht="18.600000000000001" thickBot="1" x14ac:dyDescent="0.4">
      <c r="A55" s="51" t="s">
        <v>71</v>
      </c>
      <c r="B55" s="39"/>
      <c r="C55" s="41" t="s">
        <v>79</v>
      </c>
      <c r="D55" s="1"/>
      <c r="E55" s="43"/>
      <c r="F55" s="43"/>
      <c r="G55" s="4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</row>
    <row r="56" spans="1:24" ht="19.95" customHeight="1" x14ac:dyDescent="0.3">
      <c r="A56" s="38"/>
      <c r="B56" s="50">
        <v>1</v>
      </c>
      <c r="C56" s="67" t="s">
        <v>61</v>
      </c>
      <c r="D56" s="22"/>
      <c r="E56" s="56" t="s">
        <v>15</v>
      </c>
      <c r="F56" s="37" t="s">
        <v>47</v>
      </c>
      <c r="G56" s="45"/>
      <c r="H56" s="4">
        <v>5</v>
      </c>
      <c r="I56" s="5"/>
      <c r="J56" s="6"/>
      <c r="K56" s="7"/>
      <c r="L56" s="8"/>
      <c r="M56" s="9"/>
      <c r="N56" s="10"/>
      <c r="O56" s="11"/>
      <c r="P56" s="12"/>
      <c r="Q56" s="13">
        <v>3</v>
      </c>
      <c r="R56" s="14"/>
      <c r="S56" s="15"/>
      <c r="T56" s="21"/>
      <c r="U56" s="48"/>
      <c r="V56" s="56">
        <f>SUM(H56:S56)</f>
        <v>8</v>
      </c>
      <c r="W56" s="16"/>
      <c r="X56" s="74">
        <f>V56*W56</f>
        <v>0</v>
      </c>
    </row>
    <row r="57" spans="1:24" ht="19.95" customHeight="1" x14ac:dyDescent="0.3">
      <c r="A57" s="38"/>
      <c r="B57" s="50">
        <v>2</v>
      </c>
      <c r="C57" s="67" t="s">
        <v>62</v>
      </c>
      <c r="D57" s="22"/>
      <c r="E57" s="56" t="s">
        <v>0</v>
      </c>
      <c r="F57" s="37">
        <v>1</v>
      </c>
      <c r="G57" s="45"/>
      <c r="H57" s="4"/>
      <c r="I57" s="5"/>
      <c r="J57" s="6"/>
      <c r="K57" s="7"/>
      <c r="L57" s="8"/>
      <c r="M57" s="9"/>
      <c r="N57" s="10"/>
      <c r="O57" s="11"/>
      <c r="P57" s="12"/>
      <c r="Q57" s="13">
        <v>500</v>
      </c>
      <c r="R57" s="14"/>
      <c r="S57" s="15"/>
      <c r="T57" s="21"/>
      <c r="U57" s="48"/>
      <c r="V57" s="56">
        <f t="shared" ref="V57" si="16">SUM(H57:S57)</f>
        <v>500</v>
      </c>
      <c r="W57" s="16"/>
      <c r="X57" s="74">
        <f t="shared" ref="X57" si="17">V57*W57</f>
        <v>0</v>
      </c>
    </row>
    <row r="58" spans="1:24" ht="19.95" customHeight="1" thickBot="1" x14ac:dyDescent="0.35">
      <c r="A58" s="107"/>
      <c r="B58" s="108"/>
      <c r="C58" s="109"/>
      <c r="D58" s="110"/>
      <c r="E58" s="111"/>
      <c r="F58" s="111"/>
      <c r="G58" s="112"/>
      <c r="H58" s="110">
        <f t="shared" ref="H58:T58" si="18">SUMPRODUCT(H56:H57,$W$56:$W$57)</f>
        <v>0</v>
      </c>
      <c r="I58" s="110">
        <f t="shared" si="18"/>
        <v>0</v>
      </c>
      <c r="J58" s="110">
        <f t="shared" si="18"/>
        <v>0</v>
      </c>
      <c r="K58" s="110">
        <f t="shared" si="18"/>
        <v>0</v>
      </c>
      <c r="L58" s="110">
        <f t="shared" si="18"/>
        <v>0</v>
      </c>
      <c r="M58" s="110">
        <f t="shared" si="18"/>
        <v>0</v>
      </c>
      <c r="N58" s="110">
        <f t="shared" si="18"/>
        <v>0</v>
      </c>
      <c r="O58" s="110">
        <f t="shared" si="18"/>
        <v>0</v>
      </c>
      <c r="P58" s="110">
        <f t="shared" si="18"/>
        <v>0</v>
      </c>
      <c r="Q58" s="110">
        <f t="shared" si="18"/>
        <v>0</v>
      </c>
      <c r="R58" s="110">
        <f t="shared" si="18"/>
        <v>0</v>
      </c>
      <c r="S58" s="110">
        <f t="shared" si="18"/>
        <v>0</v>
      </c>
      <c r="T58" s="110">
        <f t="shared" si="18"/>
        <v>0</v>
      </c>
      <c r="U58" s="110"/>
      <c r="V58" s="113" t="s">
        <v>85</v>
      </c>
      <c r="W58" s="114"/>
      <c r="X58" s="115">
        <f>SUM(X56:X57)</f>
        <v>0</v>
      </c>
    </row>
    <row r="59" spans="1:24" ht="18.600000000000001" thickBot="1" x14ac:dyDescent="0.4">
      <c r="A59" s="51" t="s">
        <v>73</v>
      </c>
      <c r="B59" s="39"/>
      <c r="C59" s="41" t="s">
        <v>75</v>
      </c>
      <c r="D59" s="1"/>
      <c r="E59" s="43"/>
      <c r="F59" s="43"/>
      <c r="G59" s="4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</row>
    <row r="60" spans="1:24" s="126" customFormat="1" ht="19.95" customHeight="1" x14ac:dyDescent="0.3">
      <c r="A60" s="38"/>
      <c r="B60" s="50">
        <v>1</v>
      </c>
      <c r="C60" s="149" t="s">
        <v>72</v>
      </c>
      <c r="D60" s="122"/>
      <c r="E60" s="55" t="s">
        <v>15</v>
      </c>
      <c r="F60" s="118" t="s">
        <v>51</v>
      </c>
      <c r="G60" s="123"/>
      <c r="H60" s="4">
        <v>1</v>
      </c>
      <c r="I60" s="5"/>
      <c r="J60" s="6"/>
      <c r="K60" s="7"/>
      <c r="L60" s="8"/>
      <c r="M60" s="9"/>
      <c r="N60" s="10"/>
      <c r="O60" s="11"/>
      <c r="P60" s="12"/>
      <c r="Q60" s="13"/>
      <c r="R60" s="14"/>
      <c r="S60" s="15"/>
      <c r="T60" s="21"/>
      <c r="U60" s="48"/>
      <c r="V60" s="56">
        <f t="shared" ref="V60" si="19">SUM(H60:T60)</f>
        <v>1</v>
      </c>
      <c r="W60" s="16"/>
      <c r="X60" s="74">
        <f t="shared" ref="X60" si="20">V60*W60</f>
        <v>0</v>
      </c>
    </row>
    <row r="61" spans="1:24" ht="19.95" customHeight="1" x14ac:dyDescent="0.3">
      <c r="A61" s="146" t="s">
        <v>86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7"/>
      <c r="X61" s="148">
        <f>SUBTOTAL(9,X60)</f>
        <v>0</v>
      </c>
    </row>
    <row r="62" spans="1:24" s="156" customFormat="1" ht="18" x14ac:dyDescent="0.35">
      <c r="A62" s="150"/>
      <c r="B62" s="151"/>
      <c r="C62" s="150"/>
      <c r="D62" s="152"/>
      <c r="E62" s="153"/>
      <c r="F62" s="153"/>
      <c r="G62" s="154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5"/>
    </row>
  </sheetData>
  <sheetProtection algorithmName="SHA-512" hashValue="CwXTeXVojYIrwheA/gOcaOed+MeqLlyujIE+EccRgDYRwbrUrFrLcKttHOysYMKQzhYVJZrKAvSjbYc1iOKmKw==" saltValue="CWY2xY4onUlEI3mHvpNVhw==" spinCount="100000" sheet="1" insertColumns="0" insertRows="0" autoFilter="0"/>
  <protectedRanges>
    <protectedRange algorithmName="SHA-512" hashValue="ktEDYLms3CgO/F/N6GpTFIBtt5B7SbwGmMuZBvmLTk8xp6uQCjwOLtuoR4DA+PuZB2daXWHon34t9YOPATEskg==" saltValue="PAgCxaKLvh1ssuZb8TRlqQ==" spinCount="100000" sqref="S7:U7 G7 G44:G50 S44:U50 S38:U42 G38:G42" name="Racek"/>
    <protectedRange algorithmName="SHA-512" hashValue="9GDNgf2GjTCkd2ETd8RKO3gd0YaVDKEKD+s1ej6pumy+fYgziSMqHZei81qXRYySw9UrfsrkLCOIs6tNgyaFsA==" saltValue="BHHNBs+F7ykH5oaVN7pF3A==" spinCount="100000" sqref="R7 G7 G44:G50 R44:R50 R38:R42 G38:G42" name="mAREŠ"/>
    <protectedRange algorithmName="SHA-512" hashValue="YpHdwhb7kUY4xP+Jdh/9k3hfWBpHWwpINw5gprGEdGJFiNJCIsrVaS0egt7YNN2Rt3BL9m5AapEH+jRb/oY5zQ==" saltValue="HicYtryzwO1uF8In8jPQuA==" spinCount="100000" sqref="Q7 G7 G44:G50 Q44:Q50 Q38:Q42 G38:G42" name="Klein"/>
    <protectedRange algorithmName="SHA-512" hashValue="ELBePT7j6PmyJgcPHhwY+jO9TM0cB8EAVF/LQhkFHFgIZRt1ETJn46C8hf9Gzui9ssDT/LimEwEaPFBUfIRXjg==" saltValue="w/gByqOJd4kXpeClDDp07A==" spinCount="100000" sqref="P7 G7 G44:G50 P44:P50 P38:P42 G38:G42" name="Tonar"/>
    <protectedRange algorithmName="SHA-512" hashValue="ccv2hrHO+xEy1wHL0QNW0++C4zCw6xcV6qi7+AFBAviAZPq+ULVkbOxv+RMZAIDePODWaJu64Mw9arrgRly7WQ==" saltValue="dM9EmkG0inn5TKRkY0SmzA==" spinCount="100000" sqref="O7 G7 G44:G50 O44:O50 O38:O42 G38:G42" name="Vištejnová"/>
    <protectedRange algorithmName="SHA-512" hashValue="zsmFCsdwULok271kVm21BC0CIet3F1CgoUFN7CW57ED2RYeBTQwgCs+ZNVVtPgUkKeUIJ5tsQp4tQFXHcf7+CQ==" saltValue="Z6+MJ6PpeESoXCTrJYXs3Q==" spinCount="100000" sqref="L7 G7 G44:G50 L44:L50 L38:L42 G38:G42" name="Ježek"/>
    <protectedRange algorithmName="SHA-512" hashValue="U3jqbuXDTrCOp9Fhd79546jCvDpJalRBs9f2+6oqeakN8H1lJEJQ66Dn+i1HRwsAcT5vCB5CH8Fl5XMEob4BBw==" saltValue="aTDjbBRem2jSnmDpTPjVXQ==" spinCount="100000" sqref="K7 G7 G44:G50 K44:K50 K38:K42 G38:G42" name="Štengl"/>
    <protectedRange algorithmName="SHA-512" hashValue="oIrjZ/GO5pKzbv7XQgnFlZLYWMJJzRQXDebBmzWa3Yr/FGShyOdxKVJOK6lwQLpYoxTgR4yaUB4CTkFqLwA63Q==" saltValue="oK+06jBIeR5CZIPPzwYJcQ==" spinCount="100000" sqref="I7 G7 G44:G50 I44:I50 I38:I42 G38:G42" name="Hrabák"/>
    <protectedRange algorithmName="SHA-512" hashValue="g5scxB9KOWCM6V0um8bO8hpAtd7NGRxHOLJ5S6G7Nq3o3UbMxNHoolpX1NhjkEajU91NMvfI4Y0K+Jag+Sgu4Q==" saltValue="afofTOZZZST2mAWJu3EzSw==" spinCount="100000" sqref="G7:H7 G44:H50 G38:H42" name="Matějovič"/>
    <protectedRange algorithmName="SHA-512" hashValue="lVoTc5nZyzEYcSaTeGjMa8GIfjHxczVnKiYJwARaEhdFL0NmfEC5oG1AwWFuMriQD/8i4AximtIZJnHVzg1khw==" saltValue="0u1redgYF7o60krPn2ByoA==" spinCount="100000" sqref="B40:C40 E40:W40 A1:XFD7 A38:XFD39 A62:XFD1048576 A44:XFD50 B41:W42 X40:XFD42 A40:A42" name="Administrátor"/>
    <protectedRange algorithmName="SHA-512" hashValue="lta5o1JJk7EyMWHcVhU+93Z5n0Hdxkns9cslkYhsBDN+UZnXD+2GZ4pYbpOGd6wNBYHnc79MtoId+cbo3SCL6g==" saltValue="+h+IP9lwSorAqv5vJq4taQ==" spinCount="100000" sqref="N7 G7 G44:G50 N44:N50 N38:N42 G38:G42" name="Kuncová"/>
    <protectedRange algorithmName="SHA-512" hashValue="Ev4t+GCXNGRINYsp1BaFQP4dnM+r21wNCV+lYhl1L9fe3ZQpzBHferzimgMSx8dXNEFrRAGLpFpJGKtOsXB7qQ==" saltValue="fI8pV6BsTItSq2YL+9ij/g==" spinCount="100000" sqref="M7 G7 G44:G50 M44:M50 M38:M42 G38:G42" name="Cendelín"/>
    <protectedRange sqref="D40" name="polozky"/>
    <protectedRange algorithmName="SHA-512" hashValue="Br+YIbFGht9lSB98WcH2TAl+KMMjZNgB+6eqJKZ8BwoSKCCcaGVJZmA9CO8xdrQWjCtU0VR7wlpNbRiPdQEchQ==" saltValue="2sy7ehG1r+0JwNv8ExDfSg==" spinCount="100000" sqref="X53:X54 Z52:XFD54 Y52 Y55:XFD55 Y59:XFD59 X61 Z61:XFD61" name="administrátor_3"/>
    <protectedRange algorithmName="SHA-512" hashValue="ktEDYLms3CgO/F/N6GpTFIBtt5B7SbwGmMuZBvmLTk8xp6uQCjwOLtuoR4DA+PuZB2daXWHon34t9YOPATEskg==" saltValue="PAgCxaKLvh1ssuZb8TRlqQ==" spinCount="100000" sqref="S52:S55 G52:G55 S59 G59 S61 G61" name="Racek_3"/>
    <protectedRange algorithmName="SHA-512" hashValue="9GDNgf2GjTCkd2ETd8RKO3gd0YaVDKEKD+s1ej6pumy+fYgziSMqHZei81qXRYySw9UrfsrkLCOIs6tNgyaFsA==" saltValue="BHHNBs+F7ykH5oaVN7pF3A==" spinCount="100000" sqref="R52:R55 G52:G55 R59 G59 R61 G61" name="mAREŠ_3"/>
    <protectedRange algorithmName="SHA-512" hashValue="YpHdwhb7kUY4xP+Jdh/9k3hfWBpHWwpINw5gprGEdGJFiNJCIsrVaS0egt7YNN2Rt3BL9m5AapEH+jRb/oY5zQ==" saltValue="HicYtryzwO1uF8In8jPQuA==" spinCount="100000" sqref="Q52:Q55 G52:G55 Q59 G59 Q61 G61" name="Klein_3"/>
    <protectedRange algorithmName="SHA-512" hashValue="ELBePT7j6PmyJgcPHhwY+jO9TM0cB8EAVF/LQhkFHFgIZRt1ETJn46C8hf9Gzui9ssDT/LimEwEaPFBUfIRXjg==" saltValue="w/gByqOJd4kXpeClDDp07A==" spinCount="100000" sqref="P52:P55 G52:G55 P59 G59 P61 G61" name="Tonar_3"/>
    <protectedRange algorithmName="SHA-512" hashValue="ccv2hrHO+xEy1wHL0QNW0++C4zCw6xcV6qi7+AFBAviAZPq+ULVkbOxv+RMZAIDePODWaJu64Mw9arrgRly7WQ==" saltValue="dM9EmkG0inn5TKRkY0SmzA==" spinCount="100000" sqref="O52:O55 G52:G55 O59 G59 O61 G61" name="Vištejnová_3"/>
    <protectedRange algorithmName="SHA-512" hashValue="zsmFCsdwULok271kVm21BC0CIet3F1CgoUFN7CW57ED2RYeBTQwgCs+ZNVVtPgUkKeUIJ5tsQp4tQFXHcf7+CQ==" saltValue="Z6+MJ6PpeESoXCTrJYXs3Q==" spinCount="100000" sqref="L52:L55 G52:G55 L59 G59 L61 G61" name="Ježek_3"/>
    <protectedRange algorithmName="SHA-512" hashValue="U3jqbuXDTrCOp9Fhd79546jCvDpJalRBs9f2+6oqeakN8H1lJEJQ66Dn+i1HRwsAcT5vCB5CH8Fl5XMEob4BBw==" saltValue="aTDjbBRem2jSnmDpTPjVXQ==" spinCount="100000" sqref="K52:K55 G52:G55 K59 G59 K61 G61" name="Štengl_3"/>
    <protectedRange algorithmName="SHA-512" hashValue="oIrjZ/GO5pKzbv7XQgnFlZLYWMJJzRQXDebBmzWa3Yr/FGShyOdxKVJOK6lwQLpYoxTgR4yaUB4CTkFqLwA63Q==" saltValue="oK+06jBIeR5CZIPPzwYJcQ==" spinCount="100000" sqref="I52:I55 G52:G55 I59 G59 I61 G61" name="Hrabák_3"/>
    <protectedRange algorithmName="SHA-512" hashValue="g5scxB9KOWCM6V0um8bO8hpAtd7NGRxHOLJ5S6G7Nq3o3UbMxNHoolpX1NhjkEajU91NMvfI4Y0K+Jag+Sgu4Q==" saltValue="afofTOZZZST2mAWJu3EzSw==" spinCount="100000" sqref="G52:H55 G59:H59 G61:H61" name="Matějovič_3"/>
    <protectedRange algorithmName="SHA-512" hashValue="lVoTc5nZyzEYcSaTeGjMa8GIfjHxczVnKiYJwARaEhdFL0NmfEC5oG1AwWFuMriQD/8i4AximtIZJnHVzg1khw==" saltValue="0u1redgYF7o60krPn2ByoA==" spinCount="100000" sqref="W53 A52:U54 V54:W54 A61:W61 A55:X55 V52:X52 A59:X59" name="Administrátor_2"/>
    <protectedRange algorithmName="SHA-512" hashValue="lta5o1JJk7EyMWHcVhU+93Z5n0Hdxkns9cslkYhsBDN+UZnXD+2GZ4pYbpOGd6wNBYHnc79MtoId+cbo3SCL6g==" saltValue="+h+IP9lwSorAqv5vJq4taQ==" spinCount="100000" sqref="N52:N55 G52:G55 N59 G59 N61 G61" name="Kuncová_3"/>
    <protectedRange algorithmName="SHA-512" hashValue="Ev4t+GCXNGRINYsp1BaFQP4dnM+r21wNCV+lYhl1L9fe3ZQpzBHferzimgMSx8dXNEFrRAGLpFpJGKtOsXB7qQ==" saltValue="fI8pV6BsTItSq2YL+9ij/g==" spinCount="100000" sqref="M52:M55 G52:G55 M59 G59 M61 G61" name="Cendelín_3"/>
    <protectedRange algorithmName="SHA-512" hashValue="v4/G+NoHFBLCC3iohpYCeLROVnMrG6Fi/eR5kO9DBhg6Q3RjUn5BkiK0mF/IDM9ZHu2l+aev5vFROCbyzYqPog==" saltValue="t1LlxSPt8/rjt6hBJ45rLQ==" spinCount="100000" sqref="S8:U9 G8:G10 G14 G24 G28 G37 G31 G43 G51 G58" name="Racek_4"/>
    <protectedRange algorithmName="SHA-512" hashValue="arPlZBTYMwFEVXDrwUIUHeXpRHHNX1V9on9A91/2bCAVTFy4I62QfQi78UNhWZ7oNu+MBojZjUIfrITrMfwOSg==" saltValue="cFYgWxlBGutZhPz1osKG6Q==" spinCount="100000" sqref="R8:R9 G8:G10 G14 G24 G28 G37 G31 G43 G51 G58" name="Mareš_4"/>
    <protectedRange algorithmName="SHA-512" hashValue="ixdTYQ7XqRYgX4TntetHFmNZDma8ZrBCWfAlJLk7z89m+5j4CHqA1BgHZBGnq3fCilSsEG8REVhE45yuSQhBbA==" saltValue="YoaRDfJEXPQoPreA8nRakg==" spinCount="100000" sqref="Q8:Q9 G8:G10 G14 G24 G28 G37 G31 G43 G51 G58" name="Klein_4"/>
    <protectedRange algorithmName="SHA-512" hashValue="MmwNl7yfQmBJ4skDo0uHnwYK2LR8WaZAkbLC8PFBIYYcHD+RTAtGOYbK/TEMjcOh2pN5P136y+hEeOJGs+J5HA==" saltValue="vCqeDmPZjTKDf77BagYCOA==" spinCount="100000" sqref="P8:P9 G8:G10 G14 G24 G28 G37 G31 G43 G51 G58" name="Tonar_4"/>
    <protectedRange algorithmName="SHA-512" hashValue="5L+nClUNRXiqmd6zhFd2RtwYrCw+YDm7JtHXubUZvkuRp1FPepJQkn0VbNpunOPCZllf60uKWEhvNiirQdZvJQ==" saltValue="lbdJVAFcXss8INEvZPzSxg==" spinCount="100000" sqref="O8:O9 G8:G10 G14 G24 G28 G37 G31 G43 G51 G58" name="Vištejnová_4"/>
    <protectedRange algorithmName="SHA-512" hashValue="CPG4mrCs0MCeO4p1/Gp5lxZsPV3GNt+i7UiMg0Sxhvezo3uR95aw3lD4WPoimzr00HjCL3Ibx6N0cYHlKbtb+w==" saltValue="CIa/9w99nX1/KgzMmuVWzA==" spinCount="100000" sqref="N8:N9 G8:G10 G14 G24 G28 G37 G31 G43 G51 G58" name="Kuncová_4"/>
    <protectedRange password="D0B0" sqref="M8:M9 G8:G10 G14 G24 G28 G37 G31 G43 G51 G58" name="Cendelín_4"/>
    <protectedRange algorithmName="SHA-512" hashValue="3k5HR/aB7ZckheysjiexGf+gKkZa97ulYePnXRUyyS4/1144qsbBp5XdxKdNZ0yt4LcRSqXA72euVlk7I+0Xow==" saltValue="iKqMx6H557OjpG/TK611OQ==" spinCount="100000" sqref="L8:L9 G8:G10 G14 G24 G28 G37 G31 G43 G51 G58" name="Ježek_4"/>
    <protectedRange password="D1B0" sqref="K8:K9 G8:G10 G14 G24 G28 G37 G31 G43 G51 G58" name="Štengl_4"/>
    <protectedRange algorithmName="SHA-512" hashValue="Ig+QzYFBihry9TzE5ymdU4+XVXLhIhllbWqinqssAFVIehhLinXqJE08yat8vqjiWRqY/QHaI2kGWDUthyWOtQ==" saltValue="o9YYQRc4xAjgH4UwBPxobw==" spinCount="100000" sqref="J8:J9 G8:G10 G14 G24 G28 G37 G31 G43 G51 G58" name="Reischig_2"/>
    <protectedRange algorithmName="SHA-512" hashValue="2jtULp20Seu9kTGuQ5NanVDmujgA2gcpH5ylAEZAxSuv1UQgd+0/Hk+ojvVFGS5DnlaDZeg2acQ181Z2oZGqSA==" saltValue="mRFGXK7RFVIrrvskllOZdQ==" spinCount="100000" sqref="I8:I9 G8:G10 G14 G24 G28 G37 G31 G43 G51 G58" name="Hrabák_4"/>
    <protectedRange algorithmName="SHA-512" hashValue="Br+YIbFGht9lSB98WcH2TAl+KMMjZNgB+6eqJKZ8BwoSKCCcaGVJZmA9CO8xdrQWjCtU0VR7wlpNbRiPdQEchQ==" saltValue="2sy7ehG1r+0JwNv8ExDfSg==" spinCount="100000" sqref="A8:XFD10 A14:XFD14 A24:XFD24 A28:XFD28 A31:XFD31 A37:XFD37 A43:XFD43 A51:XFD51 A58:XFD58" name="administrátor_4"/>
    <protectedRange algorithmName="SHA-512" hashValue="D/n7/qoMoa+WvRU5+TdxxfwPpY0QZkPfko0Zhfau/73A++S1cLHt/eIEkh/TjrUzwypGjxah2L9w8juH7J0kyA==" saltValue="8r5xDasFhCrRn/cA2UUpwg==" spinCount="100000" sqref="I10:U10 G8:H10 G14:U14 G24:U24 G28:U28 G31:U31 G37:U37 G43:U43 G51:U51 G58:U58" name="Matějovič_4"/>
    <protectedRange algorithmName="SHA-512" hashValue="v4/G+NoHFBLCC3iohpYCeLROVnMrG6Fi/eR5kO9DBhg6Q3RjUn5BkiK0mF/IDM9ZHu2l+aev5vFROCbyzYqPog==" saltValue="t1LlxSPt8/rjt6hBJ45rLQ==" spinCount="100000" sqref="S12:U13 G11:G13" name="Racek_5"/>
    <protectedRange algorithmName="SHA-512" hashValue="arPlZBTYMwFEVXDrwUIUHeXpRHHNX1V9on9A91/2bCAVTFy4I62QfQi78UNhWZ7oNu+MBojZjUIfrITrMfwOSg==" saltValue="cFYgWxlBGutZhPz1osKG6Q==" spinCount="100000" sqref="R12:R13 G11:G13" name="Mareš_5"/>
    <protectedRange algorithmName="SHA-512" hashValue="ixdTYQ7XqRYgX4TntetHFmNZDma8ZrBCWfAlJLk7z89m+5j4CHqA1BgHZBGnq3fCilSsEG8REVhE45yuSQhBbA==" saltValue="YoaRDfJEXPQoPreA8nRakg==" spinCount="100000" sqref="Q12:Q13 G11:G13" name="Klein_5"/>
    <protectedRange algorithmName="SHA-512" hashValue="MmwNl7yfQmBJ4skDo0uHnwYK2LR8WaZAkbLC8PFBIYYcHD+RTAtGOYbK/TEMjcOh2pN5P136y+hEeOJGs+J5HA==" saltValue="vCqeDmPZjTKDf77BagYCOA==" spinCount="100000" sqref="P12:P13 G11:G13" name="Tonar_5"/>
    <protectedRange algorithmName="SHA-512" hashValue="5L+nClUNRXiqmd6zhFd2RtwYrCw+YDm7JtHXubUZvkuRp1FPepJQkn0VbNpunOPCZllf60uKWEhvNiirQdZvJQ==" saltValue="lbdJVAFcXss8INEvZPzSxg==" spinCount="100000" sqref="O12:O13 G11:G13" name="Vištejnová_5"/>
    <protectedRange algorithmName="SHA-512" hashValue="CPG4mrCs0MCeO4p1/Gp5lxZsPV3GNt+i7UiMg0Sxhvezo3uR95aw3lD4WPoimzr00HjCL3Ibx6N0cYHlKbtb+w==" saltValue="CIa/9w99nX1/KgzMmuVWzA==" spinCount="100000" sqref="N12:N13 G11:G13" name="Kuncová_5"/>
    <protectedRange password="D0B0" sqref="M12:M13 G11:G13" name="Cendelín_5"/>
    <protectedRange algorithmName="SHA-512" hashValue="3k5HR/aB7ZckheysjiexGf+gKkZa97ulYePnXRUyyS4/1144qsbBp5XdxKdNZ0yt4LcRSqXA72euVlk7I+0Xow==" saltValue="iKqMx6H557OjpG/TK611OQ==" spinCount="100000" sqref="L12:L13 G11:G13" name="Ježek_5"/>
    <protectedRange password="D1B0" sqref="K12:K13 G11:G13" name="Štengl_5"/>
    <protectedRange algorithmName="SHA-512" hashValue="Ig+QzYFBihry9TzE5ymdU4+XVXLhIhllbWqinqssAFVIehhLinXqJE08yat8vqjiWRqY/QHaI2kGWDUthyWOtQ==" saltValue="o9YYQRc4xAjgH4UwBPxobw==" spinCount="100000" sqref="J12:J13 G11:G13" name="Reischig_3"/>
    <protectedRange algorithmName="SHA-512" hashValue="2jtULp20Seu9kTGuQ5NanVDmujgA2gcpH5ylAEZAxSuv1UQgd+0/Hk+ojvVFGS5DnlaDZeg2acQ181Z2oZGqSA==" saltValue="mRFGXK7RFVIrrvskllOZdQ==" spinCount="100000" sqref="I12:I13 G11:G13" name="Hrabák_5"/>
    <protectedRange algorithmName="SHA-512" hashValue="Br+YIbFGht9lSB98WcH2TAl+KMMjZNgB+6eqJKZ8BwoSKCCcaGVJZmA9CO8xdrQWjCtU0VR7wlpNbRiPdQEchQ==" saltValue="2sy7ehG1r+0JwNv8ExDfSg==" spinCount="100000" sqref="Z11:XFD11 A11:X11 A12:XFD13" name="administrátor_5"/>
    <protectedRange algorithmName="SHA-512" hashValue="D/n7/qoMoa+WvRU5+TdxxfwPpY0QZkPfko0Zhfau/73A++S1cLHt/eIEkh/TjrUzwypGjxah2L9w8juH7J0kyA==" saltValue="8r5xDasFhCrRn/cA2UUpwg==" spinCount="100000" sqref="G12:H13 G11" name="Matějovič_5"/>
    <protectedRange algorithmName="SHA-512" hashValue="v4/G+NoHFBLCC3iohpYCeLROVnMrG6Fi/eR5kO9DBhg6Q3RjUn5BkiK0mF/IDM9ZHu2l+aev5vFROCbyzYqPog==" saltValue="t1LlxSPt8/rjt6hBJ45rLQ==" spinCount="100000" sqref="S16:U23 G15:G23 G25" name="Racek_6"/>
    <protectedRange algorithmName="SHA-512" hashValue="arPlZBTYMwFEVXDrwUIUHeXpRHHNX1V9on9A91/2bCAVTFy4I62QfQi78UNhWZ7oNu+MBojZjUIfrITrMfwOSg==" saltValue="cFYgWxlBGutZhPz1osKG6Q==" spinCount="100000" sqref="R16:R23 G15:G23 G25" name="Mareš_6"/>
    <protectedRange algorithmName="SHA-512" hashValue="ixdTYQ7XqRYgX4TntetHFmNZDma8ZrBCWfAlJLk7z89m+5j4CHqA1BgHZBGnq3fCilSsEG8REVhE45yuSQhBbA==" saltValue="YoaRDfJEXPQoPreA8nRakg==" spinCount="100000" sqref="Q16:Q23 G15:G23 G25" name="Klein_6"/>
    <protectedRange algorithmName="SHA-512" hashValue="MmwNl7yfQmBJ4skDo0uHnwYK2LR8WaZAkbLC8PFBIYYcHD+RTAtGOYbK/TEMjcOh2pN5P136y+hEeOJGs+J5HA==" saltValue="vCqeDmPZjTKDf77BagYCOA==" spinCount="100000" sqref="P16:P23 G15:G23 G25" name="Tonar_6"/>
    <protectedRange algorithmName="SHA-512" hashValue="5L+nClUNRXiqmd6zhFd2RtwYrCw+YDm7JtHXubUZvkuRp1FPepJQkn0VbNpunOPCZllf60uKWEhvNiirQdZvJQ==" saltValue="lbdJVAFcXss8INEvZPzSxg==" spinCount="100000" sqref="O16:O23 G15:G23 G25" name="Vištejnová_6"/>
    <protectedRange algorithmName="SHA-512" hashValue="CPG4mrCs0MCeO4p1/Gp5lxZsPV3GNt+i7UiMg0Sxhvezo3uR95aw3lD4WPoimzr00HjCL3Ibx6N0cYHlKbtb+w==" saltValue="CIa/9w99nX1/KgzMmuVWzA==" spinCount="100000" sqref="N16:N23 G15:G23 G25" name="Kuncová_6"/>
    <protectedRange password="D0B0" sqref="M16:M23 G15:G23 G25" name="Cendelín_6"/>
    <protectedRange algorithmName="SHA-512" hashValue="3k5HR/aB7ZckheysjiexGf+gKkZa97ulYePnXRUyyS4/1144qsbBp5XdxKdNZ0yt4LcRSqXA72euVlk7I+0Xow==" saltValue="iKqMx6H557OjpG/TK611OQ==" spinCount="100000" sqref="L16:L23 G15:G23 G25" name="Ježek_6"/>
    <protectedRange password="D1B0" sqref="K16:K23 G15:G23 G25" name="Štengl_6"/>
    <protectedRange algorithmName="SHA-512" hashValue="Ig+QzYFBihry9TzE5ymdU4+XVXLhIhllbWqinqssAFVIehhLinXqJE08yat8vqjiWRqY/QHaI2kGWDUthyWOtQ==" saltValue="o9YYQRc4xAjgH4UwBPxobw==" spinCount="100000" sqref="J16:J23 G15:G23 G25" name="Reischig_4"/>
    <protectedRange algorithmName="SHA-512" hashValue="2jtULp20Seu9kTGuQ5NanVDmujgA2gcpH5ylAEZAxSuv1UQgd+0/Hk+ojvVFGS5DnlaDZeg2acQ181Z2oZGqSA==" saltValue="mRFGXK7RFVIrrvskllOZdQ==" spinCount="100000" sqref="I16:I23 G15:G23 G25" name="Hrabák_6"/>
    <protectedRange algorithmName="SHA-512" hashValue="Br+YIbFGht9lSB98WcH2TAl+KMMjZNgB+6eqJKZ8BwoSKCCcaGVJZmA9CO8xdrQWjCtU0VR7wlpNbRiPdQEchQ==" saltValue="2sy7ehG1r+0JwNv8ExDfSg==" spinCount="100000" sqref="Z15:XFD23 V15:X15 V16:Y23 Z25:XFD25 A25:X25 A15:U23" name="administrátor_6"/>
    <protectedRange algorithmName="SHA-512" hashValue="D/n7/qoMoa+WvRU5+TdxxfwPpY0QZkPfko0Zhfau/73A++S1cLHt/eIEkh/TjrUzwypGjxah2L9w8juH7J0kyA==" saltValue="8r5xDasFhCrRn/cA2UUpwg==" spinCount="100000" sqref="G15 G16:H23 G25" name="Matějovič_6"/>
    <protectedRange algorithmName="SHA-512" hashValue="v4/G+NoHFBLCC3iohpYCeLROVnMrG6Fi/eR5kO9DBhg6Q3RjUn5BkiK0mF/IDM9ZHu2l+aev5vFROCbyzYqPog==" saltValue="t1LlxSPt8/rjt6hBJ45rLQ==" spinCount="100000" sqref="S26:U27 G26:G27" name="Racek_7"/>
    <protectedRange algorithmName="SHA-512" hashValue="arPlZBTYMwFEVXDrwUIUHeXpRHHNX1V9on9A91/2bCAVTFy4I62QfQi78UNhWZ7oNu+MBojZjUIfrITrMfwOSg==" saltValue="cFYgWxlBGutZhPz1osKG6Q==" spinCount="100000" sqref="R26:R27 G26:G27" name="Mareš_7"/>
    <protectedRange algorithmName="SHA-512" hashValue="ixdTYQ7XqRYgX4TntetHFmNZDma8ZrBCWfAlJLk7z89m+5j4CHqA1BgHZBGnq3fCilSsEG8REVhE45yuSQhBbA==" saltValue="YoaRDfJEXPQoPreA8nRakg==" spinCount="100000" sqref="Q26:Q27 G26:G27" name="Klein_7"/>
    <protectedRange algorithmName="SHA-512" hashValue="MmwNl7yfQmBJ4skDo0uHnwYK2LR8WaZAkbLC8PFBIYYcHD+RTAtGOYbK/TEMjcOh2pN5P136y+hEeOJGs+J5HA==" saltValue="vCqeDmPZjTKDf77BagYCOA==" spinCount="100000" sqref="P26:P27 G26:G27" name="Tonar_7"/>
    <protectedRange algorithmName="SHA-512" hashValue="5L+nClUNRXiqmd6zhFd2RtwYrCw+YDm7JtHXubUZvkuRp1FPepJQkn0VbNpunOPCZllf60uKWEhvNiirQdZvJQ==" saltValue="lbdJVAFcXss8INEvZPzSxg==" spinCount="100000" sqref="O26:O27 G26:G27" name="Vištejnová_7"/>
    <protectedRange algorithmName="SHA-512" hashValue="CPG4mrCs0MCeO4p1/Gp5lxZsPV3GNt+i7UiMg0Sxhvezo3uR95aw3lD4WPoimzr00HjCL3Ibx6N0cYHlKbtb+w==" saltValue="CIa/9w99nX1/KgzMmuVWzA==" spinCount="100000" sqref="N26:N27 G26:G27" name="Kuncová_7"/>
    <protectedRange password="D0B0" sqref="M26:M27 G26:G27" name="Cendelín_7"/>
    <protectedRange algorithmName="SHA-512" hashValue="3k5HR/aB7ZckheysjiexGf+gKkZa97ulYePnXRUyyS4/1144qsbBp5XdxKdNZ0yt4LcRSqXA72euVlk7I+0Xow==" saltValue="iKqMx6H557OjpG/TK611OQ==" spinCount="100000" sqref="L26:L27 G26:G27" name="Ježek_7"/>
    <protectedRange password="D1B0" sqref="K26:K27 G26:G27" name="Štengl_7"/>
    <protectedRange algorithmName="SHA-512" hashValue="Ig+QzYFBihry9TzE5ymdU4+XVXLhIhllbWqinqssAFVIehhLinXqJE08yat8vqjiWRqY/QHaI2kGWDUthyWOtQ==" saltValue="o9YYQRc4xAjgH4UwBPxobw==" spinCount="100000" sqref="J26:J27 G26:G27" name="Reischig_5"/>
    <protectedRange algorithmName="SHA-512" hashValue="2jtULp20Seu9kTGuQ5NanVDmujgA2gcpH5ylAEZAxSuv1UQgd+0/Hk+ojvVFGS5DnlaDZeg2acQ181Z2oZGqSA==" saltValue="mRFGXK7RFVIrrvskllOZdQ==" spinCount="100000" sqref="I26:I27 G26:G27" name="Hrabák_7"/>
    <protectedRange algorithmName="SHA-512" hashValue="Br+YIbFGht9lSB98WcH2TAl+KMMjZNgB+6eqJKZ8BwoSKCCcaGVJZmA9CO8xdrQWjCtU0VR7wlpNbRiPdQEchQ==" saltValue="2sy7ehG1r+0JwNv8ExDfSg==" spinCount="100000" sqref="A26:XFD27" name="administrátor_7"/>
    <protectedRange algorithmName="SHA-512" hashValue="D/n7/qoMoa+WvRU5+TdxxfwPpY0QZkPfko0Zhfau/73A++S1cLHt/eIEkh/TjrUzwypGjxah2L9w8juH7J0kyA==" saltValue="8r5xDasFhCrRn/cA2UUpwg==" spinCount="100000" sqref="G26:H27" name="Matějovič_7"/>
    <protectedRange algorithmName="SHA-512" hashValue="v4/G+NoHFBLCC3iohpYCeLROVnMrG6Fi/eR5kO9DBhg6Q3RjUn5BkiK0mF/IDM9ZHu2l+aev5vFROCbyzYqPog==" saltValue="t1LlxSPt8/rjt6hBJ45rLQ==" spinCount="100000" sqref="S33:U33 S30:U30 G29:G30 S56:U57 G56:G57 G32:G33" name="Racek_8"/>
    <protectedRange algorithmName="SHA-512" hashValue="arPlZBTYMwFEVXDrwUIUHeXpRHHNX1V9on9A91/2bCAVTFy4I62QfQi78UNhWZ7oNu+MBojZjUIfrITrMfwOSg==" saltValue="cFYgWxlBGutZhPz1osKG6Q==" spinCount="100000" sqref="R33 R30 G29:G30 R56:R57 G56:G57 G32:G33" name="Mareš_8"/>
    <protectedRange algorithmName="SHA-512" hashValue="ixdTYQ7XqRYgX4TntetHFmNZDma8ZrBCWfAlJLk7z89m+5j4CHqA1BgHZBGnq3fCilSsEG8REVhE45yuSQhBbA==" saltValue="YoaRDfJEXPQoPreA8nRakg==" spinCount="100000" sqref="Q33 Q30 G29:G30 Q56:Q57 G56:G57 G32:G33" name="Klein_8"/>
    <protectedRange algorithmName="SHA-512" hashValue="MmwNl7yfQmBJ4skDo0uHnwYK2LR8WaZAkbLC8PFBIYYcHD+RTAtGOYbK/TEMjcOh2pN5P136y+hEeOJGs+J5HA==" saltValue="vCqeDmPZjTKDf77BagYCOA==" spinCount="100000" sqref="P33 P30 G29:G30 P56:P57 G56:G57 G32:G33" name="Tonar_8"/>
    <protectedRange algorithmName="SHA-512" hashValue="5L+nClUNRXiqmd6zhFd2RtwYrCw+YDm7JtHXubUZvkuRp1FPepJQkn0VbNpunOPCZllf60uKWEhvNiirQdZvJQ==" saltValue="lbdJVAFcXss8INEvZPzSxg==" spinCount="100000" sqref="O33 O30 G29:G30 O56:O57 G56:G57 G32:G33" name="Vištejnová_8"/>
    <protectedRange algorithmName="SHA-512" hashValue="CPG4mrCs0MCeO4p1/Gp5lxZsPV3GNt+i7UiMg0Sxhvezo3uR95aw3lD4WPoimzr00HjCL3Ibx6N0cYHlKbtb+w==" saltValue="CIa/9w99nX1/KgzMmuVWzA==" spinCount="100000" sqref="N33 N30 G29:G30 N56:N57 G56:G57 G32:G33" name="Kuncová_8"/>
    <protectedRange password="D0B0" sqref="M33 M30 G29:G30 M56:M57 G56:G57 G32:G33" name="Cendelín_8"/>
    <protectedRange algorithmName="SHA-512" hashValue="3k5HR/aB7ZckheysjiexGf+gKkZa97ulYePnXRUyyS4/1144qsbBp5XdxKdNZ0yt4LcRSqXA72euVlk7I+0Xow==" saltValue="iKqMx6H557OjpG/TK611OQ==" spinCount="100000" sqref="L33 L30 G29:G30 L56:L57 G56:G57 G32:G33" name="Ježek_8"/>
    <protectedRange password="D1B0" sqref="K33 K30 G29:G30 K56:K57 G56:G57 G32:G33" name="Štengl_8"/>
    <protectedRange algorithmName="SHA-512" hashValue="Ig+QzYFBihry9TzE5ymdU4+XVXLhIhllbWqinqssAFVIehhLinXqJE08yat8vqjiWRqY/QHaI2kGWDUthyWOtQ==" saltValue="o9YYQRc4xAjgH4UwBPxobw==" spinCount="100000" sqref="J33 J30 G29:G30 J56:J57 G56:G57 G32:G33" name="Reischig_6"/>
    <protectedRange algorithmName="SHA-512" hashValue="2jtULp20Seu9kTGuQ5NanVDmujgA2gcpH5ylAEZAxSuv1UQgd+0/Hk+ojvVFGS5DnlaDZeg2acQ181Z2oZGqSA==" saltValue="mRFGXK7RFVIrrvskllOZdQ==" spinCount="100000" sqref="I33 I30 G29:G30 I56:I57 G56:G57 G32:G33" name="Hrabák_8"/>
    <protectedRange algorithmName="SHA-512" hashValue="Br+YIbFGht9lSB98WcH2TAl+KMMjZNgB+6eqJKZ8BwoSKCCcaGVJZmA9CO8xdrQWjCtU0VR7wlpNbRiPdQEchQ==" saltValue="2sy7ehG1r+0JwNv8ExDfSg==" spinCount="100000" sqref="A29:XFD30 A56:XFD57 A33:A34 C33:XFD33 A32:XFD32 B33:B36" name="administrátor_8"/>
    <protectedRange algorithmName="SHA-512" hashValue="D/n7/qoMoa+WvRU5+TdxxfwPpY0QZkPfko0Zhfau/73A++S1cLHt/eIEkh/TjrUzwypGjxah2L9w8juH7J0kyA==" saltValue="8r5xDasFhCrRn/cA2UUpwg==" spinCount="100000" sqref="I32:V32 G30:H30 G29:V29 G56:H57 G32:H33" name="Matějovič_8"/>
    <protectedRange algorithmName="SHA-512" hashValue="v4/G+NoHFBLCC3iohpYCeLROVnMrG6Fi/eR5kO9DBhg6Q3RjUn5BkiK0mF/IDM9ZHu2l+aev5vFROCbyzYqPog==" saltValue="t1LlxSPt8/rjt6hBJ45rLQ==" spinCount="100000" sqref="S34:U34 G34" name="Racek_9"/>
    <protectedRange algorithmName="SHA-512" hashValue="arPlZBTYMwFEVXDrwUIUHeXpRHHNX1V9on9A91/2bCAVTFy4I62QfQi78UNhWZ7oNu+MBojZjUIfrITrMfwOSg==" saltValue="cFYgWxlBGutZhPz1osKG6Q==" spinCount="100000" sqref="R34 G34" name="Mareš_9"/>
    <protectedRange algorithmName="SHA-512" hashValue="ixdTYQ7XqRYgX4TntetHFmNZDma8ZrBCWfAlJLk7z89m+5j4CHqA1BgHZBGnq3fCilSsEG8REVhE45yuSQhBbA==" saltValue="YoaRDfJEXPQoPreA8nRakg==" spinCount="100000" sqref="Q34 G34" name="Klein_9"/>
    <protectedRange algorithmName="SHA-512" hashValue="MmwNl7yfQmBJ4skDo0uHnwYK2LR8WaZAkbLC8PFBIYYcHD+RTAtGOYbK/TEMjcOh2pN5P136y+hEeOJGs+J5HA==" saltValue="vCqeDmPZjTKDf77BagYCOA==" spinCount="100000" sqref="P34 G34" name="Tonar_9"/>
    <protectedRange algorithmName="SHA-512" hashValue="5L+nClUNRXiqmd6zhFd2RtwYrCw+YDm7JtHXubUZvkuRp1FPepJQkn0VbNpunOPCZllf60uKWEhvNiirQdZvJQ==" saltValue="lbdJVAFcXss8INEvZPzSxg==" spinCount="100000" sqref="O34 G34" name="Vištejnová_9"/>
    <protectedRange algorithmName="SHA-512" hashValue="CPG4mrCs0MCeO4p1/Gp5lxZsPV3GNt+i7UiMg0Sxhvezo3uR95aw3lD4WPoimzr00HjCL3Ibx6N0cYHlKbtb+w==" saltValue="CIa/9w99nX1/KgzMmuVWzA==" spinCount="100000" sqref="N34 G34" name="Kuncová_9"/>
    <protectedRange password="D0B0" sqref="M34 G34" name="Cendelín_9"/>
    <protectedRange algorithmName="SHA-512" hashValue="3k5HR/aB7ZckheysjiexGf+gKkZa97ulYePnXRUyyS4/1144qsbBp5XdxKdNZ0yt4LcRSqXA72euVlk7I+0Xow==" saltValue="iKqMx6H557OjpG/TK611OQ==" spinCount="100000" sqref="L34 G34" name="Ježek_9"/>
    <protectedRange password="D1B0" sqref="K34 G34" name="Štengl_9"/>
    <protectedRange algorithmName="SHA-512" hashValue="Ig+QzYFBihry9TzE5ymdU4+XVXLhIhllbWqinqssAFVIehhLinXqJE08yat8vqjiWRqY/QHaI2kGWDUthyWOtQ==" saltValue="o9YYQRc4xAjgH4UwBPxobw==" spinCount="100000" sqref="J34 G34" name="Reischig_7"/>
    <protectedRange algorithmName="SHA-512" hashValue="2jtULp20Seu9kTGuQ5NanVDmujgA2gcpH5ylAEZAxSuv1UQgd+0/Hk+ojvVFGS5DnlaDZeg2acQ181Z2oZGqSA==" saltValue="mRFGXK7RFVIrrvskllOZdQ==" spinCount="100000" sqref="I34 G34" name="Hrabák_9"/>
    <protectedRange algorithmName="SHA-512" hashValue="Br+YIbFGht9lSB98WcH2TAl+KMMjZNgB+6eqJKZ8BwoSKCCcaGVJZmA9CO8xdrQWjCtU0VR7wlpNbRiPdQEchQ==" saltValue="2sy7ehG1r+0JwNv8ExDfSg==" spinCount="100000" sqref="C34:XFD34" name="administrátor_9"/>
    <protectedRange algorithmName="SHA-512" hashValue="D/n7/qoMoa+WvRU5+TdxxfwPpY0QZkPfko0Zhfau/73A++S1cLHt/eIEkh/TjrUzwypGjxah2L9w8juH7J0kyA==" saltValue="8r5xDasFhCrRn/cA2UUpwg==" spinCount="100000" sqref="G34:H34" name="Matějovič_9"/>
    <protectedRange algorithmName="SHA-512" hashValue="v4/G+NoHFBLCC3iohpYCeLROVnMrG6Fi/eR5kO9DBhg6Q3RjUn5BkiK0mF/IDM9ZHu2l+aev5vFROCbyzYqPog==" saltValue="t1LlxSPt8/rjt6hBJ45rLQ==" spinCount="100000" sqref="S35:U36 G35:G36" name="Racek_10"/>
    <protectedRange algorithmName="SHA-512" hashValue="arPlZBTYMwFEVXDrwUIUHeXpRHHNX1V9on9A91/2bCAVTFy4I62QfQi78UNhWZ7oNu+MBojZjUIfrITrMfwOSg==" saltValue="cFYgWxlBGutZhPz1osKG6Q==" spinCount="100000" sqref="R35:R36 G35:G36" name="Mareš_10"/>
    <protectedRange algorithmName="SHA-512" hashValue="ixdTYQ7XqRYgX4TntetHFmNZDma8ZrBCWfAlJLk7z89m+5j4CHqA1BgHZBGnq3fCilSsEG8REVhE45yuSQhBbA==" saltValue="YoaRDfJEXPQoPreA8nRakg==" spinCount="100000" sqref="Q35:Q36 G35:G36" name="Klein_10"/>
    <protectedRange algorithmName="SHA-512" hashValue="MmwNl7yfQmBJ4skDo0uHnwYK2LR8WaZAkbLC8PFBIYYcHD+RTAtGOYbK/TEMjcOh2pN5P136y+hEeOJGs+J5HA==" saltValue="vCqeDmPZjTKDf77BagYCOA==" spinCount="100000" sqref="P35:P36 G35:G36" name="Tonar_10"/>
    <protectedRange algorithmName="SHA-512" hashValue="5L+nClUNRXiqmd6zhFd2RtwYrCw+YDm7JtHXubUZvkuRp1FPepJQkn0VbNpunOPCZllf60uKWEhvNiirQdZvJQ==" saltValue="lbdJVAFcXss8INEvZPzSxg==" spinCount="100000" sqref="O35:O36 G35:G36" name="Vištejnová_10"/>
    <protectedRange algorithmName="SHA-512" hashValue="CPG4mrCs0MCeO4p1/Gp5lxZsPV3GNt+i7UiMg0Sxhvezo3uR95aw3lD4WPoimzr00HjCL3Ibx6N0cYHlKbtb+w==" saltValue="CIa/9w99nX1/KgzMmuVWzA==" spinCount="100000" sqref="N35:N36 G35:G36" name="Kuncová_10"/>
    <protectedRange password="D0B0" sqref="M35:M36 G35:G36" name="Cendelín_10"/>
    <protectedRange algorithmName="SHA-512" hashValue="3k5HR/aB7ZckheysjiexGf+gKkZa97ulYePnXRUyyS4/1144qsbBp5XdxKdNZ0yt4LcRSqXA72euVlk7I+0Xow==" saltValue="iKqMx6H557OjpG/TK611OQ==" spinCount="100000" sqref="L35:L36 G35:G36" name="Ježek_10"/>
    <protectedRange password="D1B0" sqref="K35:K36 G35:G36" name="Štengl_10"/>
    <protectedRange algorithmName="SHA-512" hashValue="Ig+QzYFBihry9TzE5ymdU4+XVXLhIhllbWqinqssAFVIehhLinXqJE08yat8vqjiWRqY/QHaI2kGWDUthyWOtQ==" saltValue="o9YYQRc4xAjgH4UwBPxobw==" spinCount="100000" sqref="J35:J36 G35:G36" name="Reischig_8"/>
    <protectedRange algorithmName="SHA-512" hashValue="2jtULp20Seu9kTGuQ5NanVDmujgA2gcpH5ylAEZAxSuv1UQgd+0/Hk+ojvVFGS5DnlaDZeg2acQ181Z2oZGqSA==" saltValue="mRFGXK7RFVIrrvskllOZdQ==" spinCount="100000" sqref="I35:I36 G35:G36" name="Hrabák_10"/>
    <protectedRange algorithmName="SHA-512" hashValue="Br+YIbFGht9lSB98WcH2TAl+KMMjZNgB+6eqJKZ8BwoSKCCcaGVJZmA9CO8xdrQWjCtU0VR7wlpNbRiPdQEchQ==" saltValue="2sy7ehG1r+0JwNv8ExDfSg==" spinCount="100000" sqref="D35:XFD36 A35:A36" name="administrátor_10"/>
    <protectedRange algorithmName="SHA-512" hashValue="D/n7/qoMoa+WvRU5+TdxxfwPpY0QZkPfko0Zhfau/73A++S1cLHt/eIEkh/TjrUzwypGjxah2L9w8juH7J0kyA==" saltValue="8r5xDasFhCrRn/cA2UUpwg==" spinCount="100000" sqref="G35:H36" name="Matějovič_10"/>
    <protectedRange algorithmName="SHA-512" hashValue="v4/G+NoHFBLCC3iohpYCeLROVnMrG6Fi/eR5kO9DBhg6Q3RjUn5BkiK0mF/IDM9ZHu2l+aev5vFROCbyzYqPog==" saltValue="t1LlxSPt8/rjt6hBJ45rLQ==" spinCount="100000" sqref="S60:U60 G60" name="Racek_1"/>
    <protectedRange algorithmName="SHA-512" hashValue="arPlZBTYMwFEVXDrwUIUHeXpRHHNX1V9on9A91/2bCAVTFy4I62QfQi78UNhWZ7oNu+MBojZjUIfrITrMfwOSg==" saltValue="cFYgWxlBGutZhPz1osKG6Q==" spinCount="100000" sqref="R60 G60" name="Mareš_1"/>
    <protectedRange algorithmName="SHA-512" hashValue="ixdTYQ7XqRYgX4TntetHFmNZDma8ZrBCWfAlJLk7z89m+5j4CHqA1BgHZBGnq3fCilSsEG8REVhE45yuSQhBbA==" saltValue="YoaRDfJEXPQoPreA8nRakg==" spinCount="100000" sqref="Q60 G60" name="Klein_1"/>
    <protectedRange algorithmName="SHA-512" hashValue="MmwNl7yfQmBJ4skDo0uHnwYK2LR8WaZAkbLC8PFBIYYcHD+RTAtGOYbK/TEMjcOh2pN5P136y+hEeOJGs+J5HA==" saltValue="vCqeDmPZjTKDf77BagYCOA==" spinCount="100000" sqref="P60 G60" name="Tonar_1"/>
    <protectedRange algorithmName="SHA-512" hashValue="5L+nClUNRXiqmd6zhFd2RtwYrCw+YDm7JtHXubUZvkuRp1FPepJQkn0VbNpunOPCZllf60uKWEhvNiirQdZvJQ==" saltValue="lbdJVAFcXss8INEvZPzSxg==" spinCount="100000" sqref="O60 G60" name="Vištejnová_1"/>
    <protectedRange algorithmName="SHA-512" hashValue="CPG4mrCs0MCeO4p1/Gp5lxZsPV3GNt+i7UiMg0Sxhvezo3uR95aw3lD4WPoimzr00HjCL3Ibx6N0cYHlKbtb+w==" saltValue="CIa/9w99nX1/KgzMmuVWzA==" spinCount="100000" sqref="N60 G60" name="Kuncová_1"/>
    <protectedRange password="D0B0" sqref="M60 G60" name="Cendelín_1"/>
    <protectedRange algorithmName="SHA-512" hashValue="3k5HR/aB7ZckheysjiexGf+gKkZa97ulYePnXRUyyS4/1144qsbBp5XdxKdNZ0yt4LcRSqXA72euVlk7I+0Xow==" saltValue="iKqMx6H557OjpG/TK611OQ==" spinCount="100000" sqref="L60 G60" name="Ježek_1"/>
    <protectedRange password="D1B0" sqref="K60 G60" name="Štengl_1"/>
    <protectedRange algorithmName="SHA-512" hashValue="Ig+QzYFBihry9TzE5ymdU4+XVXLhIhllbWqinqssAFVIehhLinXqJE08yat8vqjiWRqY/QHaI2kGWDUthyWOtQ==" saltValue="o9YYQRc4xAjgH4UwBPxobw==" spinCount="100000" sqref="J60 G60" name="Reischig"/>
    <protectedRange algorithmName="SHA-512" hashValue="2jtULp20Seu9kTGuQ5NanVDmujgA2gcpH5ylAEZAxSuv1UQgd+0/Hk+ojvVFGS5DnlaDZeg2acQ181Z2oZGqSA==" saltValue="mRFGXK7RFVIrrvskllOZdQ==" spinCount="100000" sqref="I60 G60" name="Hrabák_1"/>
    <protectedRange algorithmName="SHA-512" hashValue="Br+YIbFGht9lSB98WcH2TAl+KMMjZNgB+6eqJKZ8BwoSKCCcaGVJZmA9CO8xdrQWjCtU0VR7wlpNbRiPdQEchQ==" saltValue="2sy7ehG1r+0JwNv8ExDfSg==" spinCount="100000" sqref="A60:XFD60" name="administrátor_1"/>
    <protectedRange algorithmName="SHA-512" hashValue="D/n7/qoMoa+WvRU5+TdxxfwPpY0QZkPfko0Zhfau/73A++S1cLHt/eIEkh/TjrUzwypGjxah2L9w8juH7J0kyA==" saltValue="8r5xDasFhCrRn/cA2UUpwg==" spinCount="100000" sqref="G60:H60" name="Matějovič_1"/>
  </protectedRanges>
  <dataConsolidate/>
  <customSheetViews>
    <customSheetView guid="{A3685CB1-0A29-484E-BB3B-C5DAB6B68B70}" scale="70" showAutoFilter="1" topLeftCell="A52">
      <selection activeCell="C86" sqref="C86"/>
      <pageMargins left="0.7" right="0.7" top="0.78740157499999996" bottom="0.78740157499999996" header="0.3" footer="0.3"/>
      <pageSetup paperSize="9" orientation="portrait" r:id="rId1"/>
      <autoFilter ref="A7:V17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16">
    <mergeCell ref="A61:W61"/>
    <mergeCell ref="A54:W54"/>
    <mergeCell ref="A1:W1"/>
    <mergeCell ref="A3:X3"/>
    <mergeCell ref="A4:X4"/>
    <mergeCell ref="A5:X5"/>
    <mergeCell ref="A6:X6"/>
    <mergeCell ref="V58:W58"/>
    <mergeCell ref="V51:W51"/>
    <mergeCell ref="V43:W43"/>
    <mergeCell ref="V28:W28"/>
    <mergeCell ref="V31:W31"/>
    <mergeCell ref="V37:W37"/>
    <mergeCell ref="V24:W24"/>
    <mergeCell ref="V14:W14"/>
    <mergeCell ref="V10:W10"/>
  </mergeCells>
  <phoneticPr fontId="15" type="noConversion"/>
  <pageMargins left="0.7" right="0.7" top="0.78740157499999996" bottom="0.78740157499999996" header="0.3" footer="0.3"/>
  <pageSetup paperSize="9" orientation="portrait" r:id="rId3"/>
  <ignoredErrors>
    <ignoredError sqref="V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2021-02-02T18:21:25Z</dcterms:modified>
</cp:coreProperties>
</file>