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krbek.FTVS\Documents\Granty\OP VVV\OP VVV Výzva ESF a ERDF II\04_Realizace\01_Posilovna\"/>
    </mc:Choice>
  </mc:AlternateContent>
  <bookViews>
    <workbookView xWindow="1176" yWindow="0" windowWidth="27636" windowHeight="13020" firstSheet="1" activeTab="2"/>
  </bookViews>
  <sheets>
    <sheet name="Rekapitulace stavby" sheetId="10" r:id="rId1"/>
    <sheet name="01 - Bourací práce" sheetId="3" r:id="rId2"/>
    <sheet name="02 - Stavební práce" sheetId="1" r:id="rId3"/>
    <sheet name="03 - Zdravotně technické ..." sheetId="4" r:id="rId4"/>
    <sheet name="04 - Elektroinstalace" sheetId="5" r:id="rId5"/>
    <sheet name="05 - VZT, dochlazování" sheetId="6" r:id="rId6"/>
    <sheet name="06 - MaR" sheetId="7" r:id="rId7"/>
    <sheet name="07 - VRN" sheetId="8" r:id="rId8"/>
    <sheet name="Pokyny pro vyplnění" sheetId="9" r:id="rId9"/>
  </sheets>
  <externalReferences>
    <externalReference r:id="rId10"/>
  </externalReferences>
  <definedNames>
    <definedName name="_xlnm._FilterDatabase" localSheetId="1" hidden="1">'01 - Bourací práce'!$C$95:$K$264</definedName>
    <definedName name="_xlnm._FilterDatabase" localSheetId="3" hidden="1">'03 - Zdravotně technické ...'!$C$90:$K$251</definedName>
    <definedName name="_xlnm._FilterDatabase" localSheetId="4" hidden="1">'04 - Elektroinstalace'!$C$83:$K$136</definedName>
    <definedName name="_xlnm._FilterDatabase" localSheetId="5" hidden="1">'05 - VZT, dochlazování'!$C$82:$K$203</definedName>
    <definedName name="_xlnm._FilterDatabase" localSheetId="6" hidden="1">'06 - MaR'!$C$83:$K$149</definedName>
    <definedName name="_xlnm._FilterDatabase" localSheetId="7" hidden="1">'07 - VRN'!$C$80:$K$84</definedName>
    <definedName name="_xlnm.Print_Titles" localSheetId="1">'01 - Bourací práce'!$95:$95</definedName>
    <definedName name="_xlnm.Print_Titles" localSheetId="3">'03 - Zdravotně technické ...'!$90:$90</definedName>
    <definedName name="_xlnm.Print_Titles" localSheetId="4">'04 - Elektroinstalace'!$83:$83</definedName>
    <definedName name="_xlnm.Print_Titles" localSheetId="5">'05 - VZT, dochlazování'!$82:$82</definedName>
    <definedName name="_xlnm.Print_Titles" localSheetId="6">'06 - MaR'!$83:$83</definedName>
    <definedName name="_xlnm.Print_Titles" localSheetId="7">'07 - VRN'!$80:$80</definedName>
    <definedName name="_xlnm.Print_Area" localSheetId="1">'01 - Bourací práce'!$C$4:$J$39,'01 - Bourací práce'!$C$45:$J$77,'01 - Bourací práce'!$C$83:$K$264</definedName>
    <definedName name="_xlnm.Print_Area" localSheetId="3">'03 - Zdravotně technické ...'!$C$4:$J$39,'03 - Zdravotně technické ...'!$C$45:$J$72,'03 - Zdravotně technické ...'!$C$78:$K$251</definedName>
    <definedName name="_xlnm.Print_Area" localSheetId="4">'04 - Elektroinstalace'!$C$4:$J$39,'04 - Elektroinstalace'!$C$45:$J$65,'04 - Elektroinstalace'!$C$71:$K$136</definedName>
    <definedName name="_xlnm.Print_Area" localSheetId="5">'05 - VZT, dochlazování'!$C$4:$J$39,'05 - VZT, dochlazování'!$C$45:$J$64,'05 - VZT, dochlazování'!$C$70:$K$203</definedName>
    <definedName name="_xlnm.Print_Area" localSheetId="6">'06 - MaR'!$C$4:$J$39,'06 - MaR'!$C$45:$J$65,'06 - MaR'!$C$71:$K$149</definedName>
    <definedName name="_xlnm.Print_Area" localSheetId="7">'07 - VRN'!$C$4:$J$39,'07 - VRN'!$C$45:$J$62,'07 - VRN'!$C$68:$K$84</definedName>
    <definedName name="_xlnm.Print_Area" localSheetId="8">'Pokyny pro vyplnění'!$B$2:$K$71,'Pokyny pro vyplnění'!$B$74:$K$118,'Pokyny pro vyplnění'!$B$121:$K$161,'Pokyny pro vyplnění'!$B$164:$K$218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61" i="10" l="1"/>
  <c r="BC61" i="10"/>
  <c r="BB61" i="10"/>
  <c r="BA61" i="10"/>
  <c r="AZ61" i="10"/>
  <c r="AY61" i="10"/>
  <c r="AX61" i="10"/>
  <c r="AW61" i="10"/>
  <c r="AV61" i="10"/>
  <c r="AT61" i="10" s="1"/>
  <c r="AU61" i="10"/>
  <c r="BD60" i="10"/>
  <c r="BC60" i="10"/>
  <c r="BB60" i="10"/>
  <c r="BA60" i="10"/>
  <c r="AZ60" i="10"/>
  <c r="AY60" i="10"/>
  <c r="AX60" i="10"/>
  <c r="AW60" i="10"/>
  <c r="AT60" i="10" s="1"/>
  <c r="AV60" i="10"/>
  <c r="AU60" i="10"/>
  <c r="BD59" i="10"/>
  <c r="BC59" i="10"/>
  <c r="BC54" i="10" s="1"/>
  <c r="BB59" i="10"/>
  <c r="BA59" i="10"/>
  <c r="AZ59" i="10"/>
  <c r="AY59" i="10"/>
  <c r="AX59" i="10"/>
  <c r="AW59" i="10"/>
  <c r="AT59" i="10" s="1"/>
  <c r="AV59" i="10"/>
  <c r="AU59" i="10"/>
  <c r="AU54" i="10" s="1"/>
  <c r="BD58" i="10"/>
  <c r="BC58" i="10"/>
  <c r="BB58" i="10"/>
  <c r="BA58" i="10"/>
  <c r="AZ58" i="10"/>
  <c r="AY58" i="10"/>
  <c r="AX58" i="10"/>
  <c r="AW58" i="10"/>
  <c r="AV58" i="10"/>
  <c r="AU58" i="10"/>
  <c r="AT58" i="10"/>
  <c r="BD57" i="10"/>
  <c r="BC57" i="10"/>
  <c r="BB57" i="10"/>
  <c r="BA57" i="10"/>
  <c r="AZ57" i="10"/>
  <c r="AZ54" i="10" s="1"/>
  <c r="AY57" i="10"/>
  <c r="AX57" i="10"/>
  <c r="AW57" i="10"/>
  <c r="AV57" i="10"/>
  <c r="AT57" i="10" s="1"/>
  <c r="AU57" i="10"/>
  <c r="BD56" i="10"/>
  <c r="BC56" i="10"/>
  <c r="BB56" i="10"/>
  <c r="BA56" i="10"/>
  <c r="AZ56" i="10"/>
  <c r="AY56" i="10"/>
  <c r="AX56" i="10"/>
  <c r="AW56" i="10"/>
  <c r="AV56" i="10"/>
  <c r="AU56" i="10"/>
  <c r="AT56" i="10"/>
  <c r="BD55" i="10"/>
  <c r="BC55" i="10"/>
  <c r="BB55" i="10"/>
  <c r="BB54" i="10" s="1"/>
  <c r="BA55" i="10"/>
  <c r="BA54" i="10" s="1"/>
  <c r="AZ55" i="10"/>
  <c r="AY55" i="10"/>
  <c r="AX55" i="10"/>
  <c r="AW55" i="10"/>
  <c r="AV55" i="10"/>
  <c r="AU55" i="10"/>
  <c r="AT55" i="10"/>
  <c r="BD54" i="10"/>
  <c r="W33" i="10" s="1"/>
  <c r="AS54" i="10"/>
  <c r="AM50" i="10"/>
  <c r="L50" i="10"/>
  <c r="AM49" i="10"/>
  <c r="L49" i="10"/>
  <c r="AM47" i="10"/>
  <c r="L47" i="10"/>
  <c r="L45" i="10"/>
  <c r="L44" i="10"/>
  <c r="BK84" i="8"/>
  <c r="BK83" i="8" s="1"/>
  <c r="BI84" i="8"/>
  <c r="F37" i="8" s="1"/>
  <c r="BH84" i="8"/>
  <c r="BG84" i="8"/>
  <c r="F35" i="8" s="1"/>
  <c r="BF84" i="8"/>
  <c r="F34" i="8" s="1"/>
  <c r="T84" i="8"/>
  <c r="R84" i="8"/>
  <c r="R83" i="8" s="1"/>
  <c r="R82" i="8" s="1"/>
  <c r="R81" i="8" s="1"/>
  <c r="P84" i="8"/>
  <c r="P83" i="8" s="1"/>
  <c r="P82" i="8" s="1"/>
  <c r="P81" i="8" s="1"/>
  <c r="J84" i="8"/>
  <c r="BE84" i="8" s="1"/>
  <c r="T83" i="8"/>
  <c r="T82" i="8"/>
  <c r="T81" i="8" s="1"/>
  <c r="J78" i="8"/>
  <c r="J77" i="8"/>
  <c r="F77" i="8"/>
  <c r="F75" i="8"/>
  <c r="E73" i="8"/>
  <c r="E71" i="8"/>
  <c r="J55" i="8"/>
  <c r="J54" i="8"/>
  <c r="F54" i="8"/>
  <c r="J52" i="8"/>
  <c r="F52" i="8"/>
  <c r="E50" i="8"/>
  <c r="E48" i="8"/>
  <c r="J37" i="8"/>
  <c r="J36" i="8"/>
  <c r="F36" i="8"/>
  <c r="J35" i="8"/>
  <c r="J18" i="8"/>
  <c r="E18" i="8"/>
  <c r="F78" i="8" s="1"/>
  <c r="J17" i="8"/>
  <c r="J12" i="8"/>
  <c r="J75" i="8" s="1"/>
  <c r="E7" i="8"/>
  <c r="BK149" i="7"/>
  <c r="BI149" i="7"/>
  <c r="BH149" i="7"/>
  <c r="BG149" i="7"/>
  <c r="BF149" i="7"/>
  <c r="BE149" i="7"/>
  <c r="T149" i="7"/>
  <c r="R149" i="7"/>
  <c r="P149" i="7"/>
  <c r="J149" i="7"/>
  <c r="BK148" i="7"/>
  <c r="BI148" i="7"/>
  <c r="BH148" i="7"/>
  <c r="BG148" i="7"/>
  <c r="BF148" i="7"/>
  <c r="BE148" i="7"/>
  <c r="T148" i="7"/>
  <c r="R148" i="7"/>
  <c r="P148" i="7"/>
  <c r="J148" i="7"/>
  <c r="BK147" i="7"/>
  <c r="BI147" i="7"/>
  <c r="BH147" i="7"/>
  <c r="BG147" i="7"/>
  <c r="BF147" i="7"/>
  <c r="T147" i="7"/>
  <c r="R147" i="7"/>
  <c r="P147" i="7"/>
  <c r="J147" i="7"/>
  <c r="BE147" i="7" s="1"/>
  <c r="BK146" i="7"/>
  <c r="BI146" i="7"/>
  <c r="BH146" i="7"/>
  <c r="BG146" i="7"/>
  <c r="BF146" i="7"/>
  <c r="T146" i="7"/>
  <c r="R146" i="7"/>
  <c r="P146" i="7"/>
  <c r="J146" i="7"/>
  <c r="BE146" i="7" s="1"/>
  <c r="BK145" i="7"/>
  <c r="BI145" i="7"/>
  <c r="BH145" i="7"/>
  <c r="BG145" i="7"/>
  <c r="BF145" i="7"/>
  <c r="BE145" i="7"/>
  <c r="T145" i="7"/>
  <c r="R145" i="7"/>
  <c r="P145" i="7"/>
  <c r="J145" i="7"/>
  <c r="BK144" i="7"/>
  <c r="BI144" i="7"/>
  <c r="BH144" i="7"/>
  <c r="BG144" i="7"/>
  <c r="BF144" i="7"/>
  <c r="BE144" i="7"/>
  <c r="T144" i="7"/>
  <c r="R144" i="7"/>
  <c r="P144" i="7"/>
  <c r="J144" i="7"/>
  <c r="BK143" i="7"/>
  <c r="BI143" i="7"/>
  <c r="BH143" i="7"/>
  <c r="BG143" i="7"/>
  <c r="BF143" i="7"/>
  <c r="T143" i="7"/>
  <c r="R143" i="7"/>
  <c r="P143" i="7"/>
  <c r="J143" i="7"/>
  <c r="BE143" i="7" s="1"/>
  <c r="BK142" i="7"/>
  <c r="BI142" i="7"/>
  <c r="BH142" i="7"/>
  <c r="BG142" i="7"/>
  <c r="BF142" i="7"/>
  <c r="T142" i="7"/>
  <c r="R142" i="7"/>
  <c r="P142" i="7"/>
  <c r="J142" i="7"/>
  <c r="BE142" i="7" s="1"/>
  <c r="BK141" i="7"/>
  <c r="BI141" i="7"/>
  <c r="BH141" i="7"/>
  <c r="BG141" i="7"/>
  <c r="BF141" i="7"/>
  <c r="BE141" i="7"/>
  <c r="T141" i="7"/>
  <c r="R141" i="7"/>
  <c r="P141" i="7"/>
  <c r="J141" i="7"/>
  <c r="BK140" i="7"/>
  <c r="BI140" i="7"/>
  <c r="BH140" i="7"/>
  <c r="BG140" i="7"/>
  <c r="BF140" i="7"/>
  <c r="BE140" i="7"/>
  <c r="T140" i="7"/>
  <c r="T136" i="7" s="1"/>
  <c r="R140" i="7"/>
  <c r="P140" i="7"/>
  <c r="J140" i="7"/>
  <c r="BK139" i="7"/>
  <c r="BI139" i="7"/>
  <c r="BH139" i="7"/>
  <c r="BG139" i="7"/>
  <c r="BF139" i="7"/>
  <c r="T139" i="7"/>
  <c r="R139" i="7"/>
  <c r="P139" i="7"/>
  <c r="J139" i="7"/>
  <c r="BE139" i="7" s="1"/>
  <c r="BK138" i="7"/>
  <c r="BI138" i="7"/>
  <c r="BH138" i="7"/>
  <c r="BG138" i="7"/>
  <c r="BF138" i="7"/>
  <c r="T138" i="7"/>
  <c r="R138" i="7"/>
  <c r="P138" i="7"/>
  <c r="J138" i="7"/>
  <c r="BE138" i="7" s="1"/>
  <c r="BK137" i="7"/>
  <c r="BK136" i="7" s="1"/>
  <c r="J136" i="7" s="1"/>
  <c r="J64" i="7" s="1"/>
  <c r="BI137" i="7"/>
  <c r="BH137" i="7"/>
  <c r="BG137" i="7"/>
  <c r="BF137" i="7"/>
  <c r="BE137" i="7"/>
  <c r="T137" i="7"/>
  <c r="R137" i="7"/>
  <c r="R136" i="7" s="1"/>
  <c r="P137" i="7"/>
  <c r="J137" i="7"/>
  <c r="P136" i="7"/>
  <c r="BK135" i="7"/>
  <c r="BI135" i="7"/>
  <c r="BH135" i="7"/>
  <c r="BG135" i="7"/>
  <c r="BF135" i="7"/>
  <c r="T135" i="7"/>
  <c r="R135" i="7"/>
  <c r="P135" i="7"/>
  <c r="J135" i="7"/>
  <c r="BE135" i="7" s="1"/>
  <c r="BK134" i="7"/>
  <c r="BI134" i="7"/>
  <c r="BH134" i="7"/>
  <c r="BG134" i="7"/>
  <c r="BF134" i="7"/>
  <c r="BE134" i="7"/>
  <c r="T134" i="7"/>
  <c r="R134" i="7"/>
  <c r="P134" i="7"/>
  <c r="J134" i="7"/>
  <c r="BK133" i="7"/>
  <c r="BI133" i="7"/>
  <c r="BH133" i="7"/>
  <c r="BG133" i="7"/>
  <c r="BF133" i="7"/>
  <c r="BE133" i="7"/>
  <c r="T133" i="7"/>
  <c r="R133" i="7"/>
  <c r="P133" i="7"/>
  <c r="J133" i="7"/>
  <c r="BK132" i="7"/>
  <c r="BI132" i="7"/>
  <c r="BH132" i="7"/>
  <c r="BG132" i="7"/>
  <c r="BF132" i="7"/>
  <c r="T132" i="7"/>
  <c r="R132" i="7"/>
  <c r="P132" i="7"/>
  <c r="J132" i="7"/>
  <c r="BE132" i="7" s="1"/>
  <c r="BK131" i="7"/>
  <c r="BI131" i="7"/>
  <c r="BH131" i="7"/>
  <c r="BG131" i="7"/>
  <c r="BF131" i="7"/>
  <c r="T131" i="7"/>
  <c r="R131" i="7"/>
  <c r="P131" i="7"/>
  <c r="J131" i="7"/>
  <c r="BE131" i="7" s="1"/>
  <c r="BK130" i="7"/>
  <c r="BI130" i="7"/>
  <c r="BH130" i="7"/>
  <c r="BG130" i="7"/>
  <c r="BF130" i="7"/>
  <c r="BE130" i="7"/>
  <c r="T130" i="7"/>
  <c r="R130" i="7"/>
  <c r="P130" i="7"/>
  <c r="J130" i="7"/>
  <c r="BK129" i="7"/>
  <c r="BI129" i="7"/>
  <c r="BH129" i="7"/>
  <c r="BG129" i="7"/>
  <c r="BF129" i="7"/>
  <c r="BE129" i="7"/>
  <c r="T129" i="7"/>
  <c r="R129" i="7"/>
  <c r="P129" i="7"/>
  <c r="J129" i="7"/>
  <c r="BK128" i="7"/>
  <c r="BI128" i="7"/>
  <c r="BH128" i="7"/>
  <c r="BG128" i="7"/>
  <c r="BF128" i="7"/>
  <c r="T128" i="7"/>
  <c r="R128" i="7"/>
  <c r="P128" i="7"/>
  <c r="J128" i="7"/>
  <c r="BE128" i="7" s="1"/>
  <c r="BK127" i="7"/>
  <c r="BI127" i="7"/>
  <c r="BH127" i="7"/>
  <c r="BG127" i="7"/>
  <c r="BF127" i="7"/>
  <c r="T127" i="7"/>
  <c r="R127" i="7"/>
  <c r="P127" i="7"/>
  <c r="J127" i="7"/>
  <c r="BE127" i="7" s="1"/>
  <c r="BK126" i="7"/>
  <c r="BI126" i="7"/>
  <c r="BH126" i="7"/>
  <c r="BG126" i="7"/>
  <c r="BF126" i="7"/>
  <c r="BE126" i="7"/>
  <c r="T126" i="7"/>
  <c r="R126" i="7"/>
  <c r="R122" i="7" s="1"/>
  <c r="P126" i="7"/>
  <c r="J126" i="7"/>
  <c r="BK125" i="7"/>
  <c r="BI125" i="7"/>
  <c r="BH125" i="7"/>
  <c r="BG125" i="7"/>
  <c r="BF125" i="7"/>
  <c r="BE125" i="7"/>
  <c r="T125" i="7"/>
  <c r="R125" i="7"/>
  <c r="P125" i="7"/>
  <c r="J125" i="7"/>
  <c r="BK124" i="7"/>
  <c r="BI124" i="7"/>
  <c r="BH124" i="7"/>
  <c r="BG124" i="7"/>
  <c r="BF124" i="7"/>
  <c r="T124" i="7"/>
  <c r="R124" i="7"/>
  <c r="P124" i="7"/>
  <c r="J124" i="7"/>
  <c r="BE124" i="7" s="1"/>
  <c r="BK123" i="7"/>
  <c r="BK122" i="7" s="1"/>
  <c r="J122" i="7" s="1"/>
  <c r="J63" i="7" s="1"/>
  <c r="BI123" i="7"/>
  <c r="BH123" i="7"/>
  <c r="BG123" i="7"/>
  <c r="BF123" i="7"/>
  <c r="T123" i="7"/>
  <c r="T122" i="7" s="1"/>
  <c r="R123" i="7"/>
  <c r="P123" i="7"/>
  <c r="P122" i="7" s="1"/>
  <c r="J123" i="7"/>
  <c r="BE123" i="7" s="1"/>
  <c r="BK121" i="7"/>
  <c r="BI121" i="7"/>
  <c r="BH121" i="7"/>
  <c r="BG121" i="7"/>
  <c r="BF121" i="7"/>
  <c r="T121" i="7"/>
  <c r="R121" i="7"/>
  <c r="P121" i="7"/>
  <c r="J121" i="7"/>
  <c r="BE121" i="7" s="1"/>
  <c r="BK120" i="7"/>
  <c r="BI120" i="7"/>
  <c r="BH120" i="7"/>
  <c r="BG120" i="7"/>
  <c r="BF120" i="7"/>
  <c r="BE120" i="7"/>
  <c r="T120" i="7"/>
  <c r="R120" i="7"/>
  <c r="P120" i="7"/>
  <c r="J120" i="7"/>
  <c r="BK119" i="7"/>
  <c r="BI119" i="7"/>
  <c r="BH119" i="7"/>
  <c r="BG119" i="7"/>
  <c r="BF119" i="7"/>
  <c r="BE119" i="7"/>
  <c r="T119" i="7"/>
  <c r="R119" i="7"/>
  <c r="P119" i="7"/>
  <c r="J119" i="7"/>
  <c r="BK118" i="7"/>
  <c r="BI118" i="7"/>
  <c r="BH118" i="7"/>
  <c r="BG118" i="7"/>
  <c r="BF118" i="7"/>
  <c r="T118" i="7"/>
  <c r="R118" i="7"/>
  <c r="P118" i="7"/>
  <c r="J118" i="7"/>
  <c r="BE118" i="7" s="1"/>
  <c r="BK117" i="7"/>
  <c r="BK112" i="7" s="1"/>
  <c r="J112" i="7" s="1"/>
  <c r="J62" i="7" s="1"/>
  <c r="BI117" i="7"/>
  <c r="BH117" i="7"/>
  <c r="BG117" i="7"/>
  <c r="BF117" i="7"/>
  <c r="T117" i="7"/>
  <c r="R117" i="7"/>
  <c r="P117" i="7"/>
  <c r="J117" i="7"/>
  <c r="BE117" i="7" s="1"/>
  <c r="BK116" i="7"/>
  <c r="BI116" i="7"/>
  <c r="BH116" i="7"/>
  <c r="BG116" i="7"/>
  <c r="BF116" i="7"/>
  <c r="BE116" i="7"/>
  <c r="T116" i="7"/>
  <c r="T112" i="7" s="1"/>
  <c r="R116" i="7"/>
  <c r="R112" i="7" s="1"/>
  <c r="P116" i="7"/>
  <c r="P112" i="7" s="1"/>
  <c r="J116" i="7"/>
  <c r="BK115" i="7"/>
  <c r="BI115" i="7"/>
  <c r="BH115" i="7"/>
  <c r="BG115" i="7"/>
  <c r="BF115" i="7"/>
  <c r="BE115" i="7"/>
  <c r="T115" i="7"/>
  <c r="R115" i="7"/>
  <c r="P115" i="7"/>
  <c r="J115" i="7"/>
  <c r="BK113" i="7"/>
  <c r="BI113" i="7"/>
  <c r="BH113" i="7"/>
  <c r="BG113" i="7"/>
  <c r="BF113" i="7"/>
  <c r="T113" i="7"/>
  <c r="R113" i="7"/>
  <c r="P113" i="7"/>
  <c r="J113" i="7"/>
  <c r="BE113" i="7" s="1"/>
  <c r="BK111" i="7"/>
  <c r="BI111" i="7"/>
  <c r="BH111" i="7"/>
  <c r="BG111" i="7"/>
  <c r="BF111" i="7"/>
  <c r="BE111" i="7"/>
  <c r="T111" i="7"/>
  <c r="R111" i="7"/>
  <c r="P111" i="7"/>
  <c r="J111" i="7"/>
  <c r="BK110" i="7"/>
  <c r="BI110" i="7"/>
  <c r="BH110" i="7"/>
  <c r="BG110" i="7"/>
  <c r="BF110" i="7"/>
  <c r="T110" i="7"/>
  <c r="R110" i="7"/>
  <c r="P110" i="7"/>
  <c r="P109" i="7" s="1"/>
  <c r="J110" i="7"/>
  <c r="BE110" i="7" s="1"/>
  <c r="BK109" i="7"/>
  <c r="J109" i="7" s="1"/>
  <c r="J61" i="7" s="1"/>
  <c r="T109" i="7"/>
  <c r="R109" i="7"/>
  <c r="BK108" i="7"/>
  <c r="BI108" i="7"/>
  <c r="BH108" i="7"/>
  <c r="BG108" i="7"/>
  <c r="BF108" i="7"/>
  <c r="T108" i="7"/>
  <c r="R108" i="7"/>
  <c r="P108" i="7"/>
  <c r="J108" i="7"/>
  <c r="BE108" i="7" s="1"/>
  <c r="BK107" i="7"/>
  <c r="BI107" i="7"/>
  <c r="BH107" i="7"/>
  <c r="BG107" i="7"/>
  <c r="BF107" i="7"/>
  <c r="T107" i="7"/>
  <c r="R107" i="7"/>
  <c r="P107" i="7"/>
  <c r="J107" i="7"/>
  <c r="BE107" i="7" s="1"/>
  <c r="BK106" i="7"/>
  <c r="BI106" i="7"/>
  <c r="BH106" i="7"/>
  <c r="BG106" i="7"/>
  <c r="BF106" i="7"/>
  <c r="BE106" i="7"/>
  <c r="T106" i="7"/>
  <c r="R106" i="7"/>
  <c r="P106" i="7"/>
  <c r="J106" i="7"/>
  <c r="BK105" i="7"/>
  <c r="BI105" i="7"/>
  <c r="BH105" i="7"/>
  <c r="BG105" i="7"/>
  <c r="BF105" i="7"/>
  <c r="BE105" i="7"/>
  <c r="T105" i="7"/>
  <c r="R105" i="7"/>
  <c r="P105" i="7"/>
  <c r="J105" i="7"/>
  <c r="BK104" i="7"/>
  <c r="BI104" i="7"/>
  <c r="BH104" i="7"/>
  <c r="BG104" i="7"/>
  <c r="BF104" i="7"/>
  <c r="T104" i="7"/>
  <c r="R104" i="7"/>
  <c r="P104" i="7"/>
  <c r="J104" i="7"/>
  <c r="BE104" i="7" s="1"/>
  <c r="BK103" i="7"/>
  <c r="BI103" i="7"/>
  <c r="BH103" i="7"/>
  <c r="BG103" i="7"/>
  <c r="BF103" i="7"/>
  <c r="T103" i="7"/>
  <c r="R103" i="7"/>
  <c r="P103" i="7"/>
  <c r="J103" i="7"/>
  <c r="BE103" i="7" s="1"/>
  <c r="BK101" i="7"/>
  <c r="BI101" i="7"/>
  <c r="BH101" i="7"/>
  <c r="BG101" i="7"/>
  <c r="BF101" i="7"/>
  <c r="BE101" i="7"/>
  <c r="T101" i="7"/>
  <c r="R101" i="7"/>
  <c r="P101" i="7"/>
  <c r="J101" i="7"/>
  <c r="BK99" i="7"/>
  <c r="BI99" i="7"/>
  <c r="BH99" i="7"/>
  <c r="BG99" i="7"/>
  <c r="BF99" i="7"/>
  <c r="BE99" i="7"/>
  <c r="T99" i="7"/>
  <c r="R99" i="7"/>
  <c r="P99" i="7"/>
  <c r="J99" i="7"/>
  <c r="BK97" i="7"/>
  <c r="BI97" i="7"/>
  <c r="BH97" i="7"/>
  <c r="BG97" i="7"/>
  <c r="BF97" i="7"/>
  <c r="T97" i="7"/>
  <c r="R97" i="7"/>
  <c r="P97" i="7"/>
  <c r="J97" i="7"/>
  <c r="BE97" i="7" s="1"/>
  <c r="BK96" i="7"/>
  <c r="BI96" i="7"/>
  <c r="BH96" i="7"/>
  <c r="BG96" i="7"/>
  <c r="BF96" i="7"/>
  <c r="T96" i="7"/>
  <c r="R96" i="7"/>
  <c r="P96" i="7"/>
  <c r="J96" i="7"/>
  <c r="BE96" i="7" s="1"/>
  <c r="BK95" i="7"/>
  <c r="BI95" i="7"/>
  <c r="BH95" i="7"/>
  <c r="BG95" i="7"/>
  <c r="BF95" i="7"/>
  <c r="BE95" i="7"/>
  <c r="T95" i="7"/>
  <c r="R95" i="7"/>
  <c r="P95" i="7"/>
  <c r="J95" i="7"/>
  <c r="BK94" i="7"/>
  <c r="BI94" i="7"/>
  <c r="BH94" i="7"/>
  <c r="BG94" i="7"/>
  <c r="BF94" i="7"/>
  <c r="BE94" i="7"/>
  <c r="T94" i="7"/>
  <c r="R94" i="7"/>
  <c r="P94" i="7"/>
  <c r="J94" i="7"/>
  <c r="BK93" i="7"/>
  <c r="BI93" i="7"/>
  <c r="BH93" i="7"/>
  <c r="BG93" i="7"/>
  <c r="BF93" i="7"/>
  <c r="T93" i="7"/>
  <c r="R93" i="7"/>
  <c r="P93" i="7"/>
  <c r="J93" i="7"/>
  <c r="BE93" i="7" s="1"/>
  <c r="BK92" i="7"/>
  <c r="BI92" i="7"/>
  <c r="BH92" i="7"/>
  <c r="BG92" i="7"/>
  <c r="BF92" i="7"/>
  <c r="T92" i="7"/>
  <c r="R92" i="7"/>
  <c r="P92" i="7"/>
  <c r="J92" i="7"/>
  <c r="BE92" i="7" s="1"/>
  <c r="BK91" i="7"/>
  <c r="BI91" i="7"/>
  <c r="BH91" i="7"/>
  <c r="BG91" i="7"/>
  <c r="BF91" i="7"/>
  <c r="BE91" i="7"/>
  <c r="T91" i="7"/>
  <c r="R91" i="7"/>
  <c r="P91" i="7"/>
  <c r="J91" i="7"/>
  <c r="BK90" i="7"/>
  <c r="BI90" i="7"/>
  <c r="BH90" i="7"/>
  <c r="BG90" i="7"/>
  <c r="BF90" i="7"/>
  <c r="BE90" i="7"/>
  <c r="T90" i="7"/>
  <c r="R90" i="7"/>
  <c r="P90" i="7"/>
  <c r="J90" i="7"/>
  <c r="BK88" i="7"/>
  <c r="BI88" i="7"/>
  <c r="BH88" i="7"/>
  <c r="BG88" i="7"/>
  <c r="BF88" i="7"/>
  <c r="T88" i="7"/>
  <c r="R88" i="7"/>
  <c r="P88" i="7"/>
  <c r="J88" i="7"/>
  <c r="BE88" i="7" s="1"/>
  <c r="BK86" i="7"/>
  <c r="BI86" i="7"/>
  <c r="BH86" i="7"/>
  <c r="BG86" i="7"/>
  <c r="BF86" i="7"/>
  <c r="T86" i="7"/>
  <c r="T85" i="7" s="1"/>
  <c r="T84" i="7" s="1"/>
  <c r="R86" i="7"/>
  <c r="R85" i="7" s="1"/>
  <c r="R84" i="7" s="1"/>
  <c r="P86" i="7"/>
  <c r="P85" i="7" s="1"/>
  <c r="J86" i="7"/>
  <c r="BE86" i="7" s="1"/>
  <c r="J80" i="7"/>
  <c r="F80" i="7"/>
  <c r="J78" i="7"/>
  <c r="F78" i="7"/>
  <c r="E76" i="7"/>
  <c r="J54" i="7"/>
  <c r="F54" i="7"/>
  <c r="J52" i="7"/>
  <c r="F52" i="7"/>
  <c r="E50" i="7"/>
  <c r="E48" i="7"/>
  <c r="J37" i="7"/>
  <c r="J36" i="7"/>
  <c r="J35" i="7"/>
  <c r="J34" i="7"/>
  <c r="J24" i="7"/>
  <c r="E24" i="7"/>
  <c r="J55" i="7" s="1"/>
  <c r="J23" i="7"/>
  <c r="J18" i="7"/>
  <c r="E18" i="7"/>
  <c r="F55" i="7" s="1"/>
  <c r="J17" i="7"/>
  <c r="J12" i="7"/>
  <c r="E7" i="7"/>
  <c r="E74" i="7" s="1"/>
  <c r="BK203" i="6"/>
  <c r="BI203" i="6"/>
  <c r="BH203" i="6"/>
  <c r="BG203" i="6"/>
  <c r="BF203" i="6"/>
  <c r="T203" i="6"/>
  <c r="R203" i="6"/>
  <c r="P203" i="6"/>
  <c r="J203" i="6"/>
  <c r="BE203" i="6" s="1"/>
  <c r="BK202" i="6"/>
  <c r="BI202" i="6"/>
  <c r="BH202" i="6"/>
  <c r="BG202" i="6"/>
  <c r="BF202" i="6"/>
  <c r="BE202" i="6"/>
  <c r="T202" i="6"/>
  <c r="R202" i="6"/>
  <c r="P202" i="6"/>
  <c r="J202" i="6"/>
  <c r="BK201" i="6"/>
  <c r="BI201" i="6"/>
  <c r="BH201" i="6"/>
  <c r="BG201" i="6"/>
  <c r="BF201" i="6"/>
  <c r="BE201" i="6"/>
  <c r="T201" i="6"/>
  <c r="R201" i="6"/>
  <c r="P201" i="6"/>
  <c r="J201" i="6"/>
  <c r="BK200" i="6"/>
  <c r="BI200" i="6"/>
  <c r="BH200" i="6"/>
  <c r="BG200" i="6"/>
  <c r="BF200" i="6"/>
  <c r="T200" i="6"/>
  <c r="R200" i="6"/>
  <c r="P200" i="6"/>
  <c r="J200" i="6"/>
  <c r="BE200" i="6" s="1"/>
  <c r="BK199" i="6"/>
  <c r="BI199" i="6"/>
  <c r="BH199" i="6"/>
  <c r="BG199" i="6"/>
  <c r="BF199" i="6"/>
  <c r="T199" i="6"/>
  <c r="R199" i="6"/>
  <c r="P199" i="6"/>
  <c r="J199" i="6"/>
  <c r="BE199" i="6" s="1"/>
  <c r="BK198" i="6"/>
  <c r="BI198" i="6"/>
  <c r="BH198" i="6"/>
  <c r="BG198" i="6"/>
  <c r="BF198" i="6"/>
  <c r="BE198" i="6"/>
  <c r="T198" i="6"/>
  <c r="R198" i="6"/>
  <c r="P198" i="6"/>
  <c r="J198" i="6"/>
  <c r="BK197" i="6"/>
  <c r="BI197" i="6"/>
  <c r="BH197" i="6"/>
  <c r="BG197" i="6"/>
  <c r="BF197" i="6"/>
  <c r="BE197" i="6"/>
  <c r="T197" i="6"/>
  <c r="R197" i="6"/>
  <c r="P197" i="6"/>
  <c r="J197" i="6"/>
  <c r="BK196" i="6"/>
  <c r="BI196" i="6"/>
  <c r="BH196" i="6"/>
  <c r="BG196" i="6"/>
  <c r="BF196" i="6"/>
  <c r="T196" i="6"/>
  <c r="R196" i="6"/>
  <c r="P196" i="6"/>
  <c r="J196" i="6"/>
  <c r="BE196" i="6" s="1"/>
  <c r="BK195" i="6"/>
  <c r="BI195" i="6"/>
  <c r="BH195" i="6"/>
  <c r="BG195" i="6"/>
  <c r="BF195" i="6"/>
  <c r="T195" i="6"/>
  <c r="R195" i="6"/>
  <c r="P195" i="6"/>
  <c r="J195" i="6"/>
  <c r="BE195" i="6" s="1"/>
  <c r="BK194" i="6"/>
  <c r="BI194" i="6"/>
  <c r="BH194" i="6"/>
  <c r="BG194" i="6"/>
  <c r="BF194" i="6"/>
  <c r="BE194" i="6"/>
  <c r="T194" i="6"/>
  <c r="R194" i="6"/>
  <c r="P194" i="6"/>
  <c r="J194" i="6"/>
  <c r="BK193" i="6"/>
  <c r="BI193" i="6"/>
  <c r="BH193" i="6"/>
  <c r="BG193" i="6"/>
  <c r="BF193" i="6"/>
  <c r="BE193" i="6"/>
  <c r="T193" i="6"/>
  <c r="R193" i="6"/>
  <c r="P193" i="6"/>
  <c r="J193" i="6"/>
  <c r="BK192" i="6"/>
  <c r="BK190" i="6" s="1"/>
  <c r="J190" i="6" s="1"/>
  <c r="J63" i="6" s="1"/>
  <c r="BI192" i="6"/>
  <c r="BH192" i="6"/>
  <c r="BG192" i="6"/>
  <c r="BF192" i="6"/>
  <c r="T192" i="6"/>
  <c r="R192" i="6"/>
  <c r="P192" i="6"/>
  <c r="P190" i="6" s="1"/>
  <c r="J192" i="6"/>
  <c r="BE192" i="6" s="1"/>
  <c r="BK191" i="6"/>
  <c r="BI191" i="6"/>
  <c r="BH191" i="6"/>
  <c r="BG191" i="6"/>
  <c r="BF191" i="6"/>
  <c r="T191" i="6"/>
  <c r="T190" i="6" s="1"/>
  <c r="R191" i="6"/>
  <c r="R190" i="6" s="1"/>
  <c r="P191" i="6"/>
  <c r="J191" i="6"/>
  <c r="BE191" i="6" s="1"/>
  <c r="BK189" i="6"/>
  <c r="BI189" i="6"/>
  <c r="BH189" i="6"/>
  <c r="BG189" i="6"/>
  <c r="BF189" i="6"/>
  <c r="BE189" i="6"/>
  <c r="T189" i="6"/>
  <c r="R189" i="6"/>
  <c r="P189" i="6"/>
  <c r="J189" i="6"/>
  <c r="BK188" i="6"/>
  <c r="BI188" i="6"/>
  <c r="BH188" i="6"/>
  <c r="BG188" i="6"/>
  <c r="BF188" i="6"/>
  <c r="BE188" i="6"/>
  <c r="T188" i="6"/>
  <c r="R188" i="6"/>
  <c r="P188" i="6"/>
  <c r="J188" i="6"/>
  <c r="BK187" i="6"/>
  <c r="BI187" i="6"/>
  <c r="BH187" i="6"/>
  <c r="BG187" i="6"/>
  <c r="BF187" i="6"/>
  <c r="T187" i="6"/>
  <c r="R187" i="6"/>
  <c r="P187" i="6"/>
  <c r="J187" i="6"/>
  <c r="BE187" i="6" s="1"/>
  <c r="BK186" i="6"/>
  <c r="BI186" i="6"/>
  <c r="BH186" i="6"/>
  <c r="BG186" i="6"/>
  <c r="BF186" i="6"/>
  <c r="T186" i="6"/>
  <c r="R186" i="6"/>
  <c r="P186" i="6"/>
  <c r="J186" i="6"/>
  <c r="BE186" i="6" s="1"/>
  <c r="BK185" i="6"/>
  <c r="BI185" i="6"/>
  <c r="BH185" i="6"/>
  <c r="BG185" i="6"/>
  <c r="BF185" i="6"/>
  <c r="BE185" i="6"/>
  <c r="T185" i="6"/>
  <c r="R185" i="6"/>
  <c r="P185" i="6"/>
  <c r="J185" i="6"/>
  <c r="BK184" i="6"/>
  <c r="BI184" i="6"/>
  <c r="BH184" i="6"/>
  <c r="BG184" i="6"/>
  <c r="BF184" i="6"/>
  <c r="BE184" i="6"/>
  <c r="T184" i="6"/>
  <c r="R184" i="6"/>
  <c r="P184" i="6"/>
  <c r="J184" i="6"/>
  <c r="BK183" i="6"/>
  <c r="BI183" i="6"/>
  <c r="BH183" i="6"/>
  <c r="BG183" i="6"/>
  <c r="BF183" i="6"/>
  <c r="T183" i="6"/>
  <c r="R183" i="6"/>
  <c r="P183" i="6"/>
  <c r="J183" i="6"/>
  <c r="BE183" i="6" s="1"/>
  <c r="BK181" i="6"/>
  <c r="BI181" i="6"/>
  <c r="BH181" i="6"/>
  <c r="BG181" i="6"/>
  <c r="BF181" i="6"/>
  <c r="T181" i="6"/>
  <c r="R181" i="6"/>
  <c r="P181" i="6"/>
  <c r="J181" i="6"/>
  <c r="BE181" i="6" s="1"/>
  <c r="BK180" i="6"/>
  <c r="BI180" i="6"/>
  <c r="BH180" i="6"/>
  <c r="BG180" i="6"/>
  <c r="BF180" i="6"/>
  <c r="BE180" i="6"/>
  <c r="T180" i="6"/>
  <c r="R180" i="6"/>
  <c r="P180" i="6"/>
  <c r="J180" i="6"/>
  <c r="BK179" i="6"/>
  <c r="BI179" i="6"/>
  <c r="BH179" i="6"/>
  <c r="BG179" i="6"/>
  <c r="BF179" i="6"/>
  <c r="BE179" i="6"/>
  <c r="T179" i="6"/>
  <c r="T174" i="6" s="1"/>
  <c r="R179" i="6"/>
  <c r="P179" i="6"/>
  <c r="J179" i="6"/>
  <c r="BK178" i="6"/>
  <c r="BI178" i="6"/>
  <c r="BH178" i="6"/>
  <c r="BG178" i="6"/>
  <c r="BF178" i="6"/>
  <c r="T178" i="6"/>
  <c r="R178" i="6"/>
  <c r="P178" i="6"/>
  <c r="J178" i="6"/>
  <c r="BE178" i="6" s="1"/>
  <c r="BK177" i="6"/>
  <c r="BI177" i="6"/>
  <c r="BH177" i="6"/>
  <c r="BG177" i="6"/>
  <c r="BF177" i="6"/>
  <c r="T177" i="6"/>
  <c r="R177" i="6"/>
  <c r="P177" i="6"/>
  <c r="J177" i="6"/>
  <c r="BE177" i="6" s="1"/>
  <c r="BK175" i="6"/>
  <c r="BK174" i="6" s="1"/>
  <c r="J174" i="6" s="1"/>
  <c r="J62" i="6" s="1"/>
  <c r="BI175" i="6"/>
  <c r="BH175" i="6"/>
  <c r="BG175" i="6"/>
  <c r="BF175" i="6"/>
  <c r="BE175" i="6"/>
  <c r="T175" i="6"/>
  <c r="R175" i="6"/>
  <c r="R174" i="6" s="1"/>
  <c r="P175" i="6"/>
  <c r="P174" i="6" s="1"/>
  <c r="J175" i="6"/>
  <c r="BK173" i="6"/>
  <c r="BI173" i="6"/>
  <c r="BH173" i="6"/>
  <c r="BG173" i="6"/>
  <c r="BF173" i="6"/>
  <c r="T173" i="6"/>
  <c r="R173" i="6"/>
  <c r="P173" i="6"/>
  <c r="J173" i="6"/>
  <c r="BE173" i="6" s="1"/>
  <c r="BK172" i="6"/>
  <c r="BI172" i="6"/>
  <c r="BH172" i="6"/>
  <c r="BG172" i="6"/>
  <c r="BF172" i="6"/>
  <c r="T172" i="6"/>
  <c r="R172" i="6"/>
  <c r="P172" i="6"/>
  <c r="J172" i="6"/>
  <c r="BE172" i="6" s="1"/>
  <c r="BK170" i="6"/>
  <c r="BI170" i="6"/>
  <c r="BH170" i="6"/>
  <c r="BG170" i="6"/>
  <c r="BF170" i="6"/>
  <c r="BE170" i="6"/>
  <c r="T170" i="6"/>
  <c r="R170" i="6"/>
  <c r="P170" i="6"/>
  <c r="J170" i="6"/>
  <c r="BK169" i="6"/>
  <c r="BI169" i="6"/>
  <c r="BH169" i="6"/>
  <c r="BG169" i="6"/>
  <c r="BF169" i="6"/>
  <c r="BE169" i="6"/>
  <c r="T169" i="6"/>
  <c r="R169" i="6"/>
  <c r="P169" i="6"/>
  <c r="J169" i="6"/>
  <c r="BK168" i="6"/>
  <c r="BI168" i="6"/>
  <c r="BH168" i="6"/>
  <c r="BG168" i="6"/>
  <c r="BF168" i="6"/>
  <c r="T168" i="6"/>
  <c r="R168" i="6"/>
  <c r="P168" i="6"/>
  <c r="J168" i="6"/>
  <c r="BE168" i="6" s="1"/>
  <c r="BK167" i="6"/>
  <c r="BI167" i="6"/>
  <c r="BH167" i="6"/>
  <c r="BG167" i="6"/>
  <c r="BF167" i="6"/>
  <c r="T167" i="6"/>
  <c r="R167" i="6"/>
  <c r="R164" i="6" s="1"/>
  <c r="P167" i="6"/>
  <c r="J167" i="6"/>
  <c r="BE167" i="6" s="1"/>
  <c r="BK165" i="6"/>
  <c r="BI165" i="6"/>
  <c r="BH165" i="6"/>
  <c r="BG165" i="6"/>
  <c r="BF165" i="6"/>
  <c r="BE165" i="6"/>
  <c r="T165" i="6"/>
  <c r="T164" i="6" s="1"/>
  <c r="R165" i="6"/>
  <c r="P165" i="6"/>
  <c r="J165" i="6"/>
  <c r="BK164" i="6"/>
  <c r="J164" i="6" s="1"/>
  <c r="J61" i="6" s="1"/>
  <c r="P164" i="6"/>
  <c r="BK163" i="6"/>
  <c r="BI163" i="6"/>
  <c r="BH163" i="6"/>
  <c r="BG163" i="6"/>
  <c r="BF163" i="6"/>
  <c r="BE163" i="6"/>
  <c r="T163" i="6"/>
  <c r="R163" i="6"/>
  <c r="P163" i="6"/>
  <c r="J163" i="6"/>
  <c r="BK162" i="6"/>
  <c r="BI162" i="6"/>
  <c r="BH162" i="6"/>
  <c r="BG162" i="6"/>
  <c r="BF162" i="6"/>
  <c r="T162" i="6"/>
  <c r="R162" i="6"/>
  <c r="P162" i="6"/>
  <c r="J162" i="6"/>
  <c r="BE162" i="6" s="1"/>
  <c r="BK160" i="6"/>
  <c r="BI160" i="6"/>
  <c r="BH160" i="6"/>
  <c r="BG160" i="6"/>
  <c r="BF160" i="6"/>
  <c r="T160" i="6"/>
  <c r="R160" i="6"/>
  <c r="P160" i="6"/>
  <c r="J160" i="6"/>
  <c r="BE160" i="6" s="1"/>
  <c r="BK159" i="6"/>
  <c r="BI159" i="6"/>
  <c r="BH159" i="6"/>
  <c r="BG159" i="6"/>
  <c r="BF159" i="6"/>
  <c r="BE159" i="6"/>
  <c r="T159" i="6"/>
  <c r="R159" i="6"/>
  <c r="P159" i="6"/>
  <c r="J159" i="6"/>
  <c r="BK158" i="6"/>
  <c r="BI158" i="6"/>
  <c r="BH158" i="6"/>
  <c r="BG158" i="6"/>
  <c r="BF158" i="6"/>
  <c r="BE158" i="6"/>
  <c r="T158" i="6"/>
  <c r="R158" i="6"/>
  <c r="P158" i="6"/>
  <c r="J158" i="6"/>
  <c r="BK157" i="6"/>
  <c r="BI157" i="6"/>
  <c r="BH157" i="6"/>
  <c r="BG157" i="6"/>
  <c r="BF157" i="6"/>
  <c r="T157" i="6"/>
  <c r="R157" i="6"/>
  <c r="P157" i="6"/>
  <c r="J157" i="6"/>
  <c r="BE157" i="6" s="1"/>
  <c r="BK156" i="6"/>
  <c r="BI156" i="6"/>
  <c r="BH156" i="6"/>
  <c r="BG156" i="6"/>
  <c r="BF156" i="6"/>
  <c r="T156" i="6"/>
  <c r="R156" i="6"/>
  <c r="P156" i="6"/>
  <c r="J156" i="6"/>
  <c r="BE156" i="6" s="1"/>
  <c r="BK155" i="6"/>
  <c r="BI155" i="6"/>
  <c r="BH155" i="6"/>
  <c r="BG155" i="6"/>
  <c r="BF155" i="6"/>
  <c r="BE155" i="6"/>
  <c r="T155" i="6"/>
  <c r="R155" i="6"/>
  <c r="P155" i="6"/>
  <c r="J155" i="6"/>
  <c r="BK154" i="6"/>
  <c r="BI154" i="6"/>
  <c r="BH154" i="6"/>
  <c r="BG154" i="6"/>
  <c r="BF154" i="6"/>
  <c r="BE154" i="6"/>
  <c r="T154" i="6"/>
  <c r="R154" i="6"/>
  <c r="P154" i="6"/>
  <c r="J154" i="6"/>
  <c r="BK153" i="6"/>
  <c r="BI153" i="6"/>
  <c r="BH153" i="6"/>
  <c r="BG153" i="6"/>
  <c r="BF153" i="6"/>
  <c r="T153" i="6"/>
  <c r="R153" i="6"/>
  <c r="P153" i="6"/>
  <c r="J153" i="6"/>
  <c r="BE153" i="6" s="1"/>
  <c r="BK152" i="6"/>
  <c r="BI152" i="6"/>
  <c r="BH152" i="6"/>
  <c r="BG152" i="6"/>
  <c r="BF152" i="6"/>
  <c r="T152" i="6"/>
  <c r="R152" i="6"/>
  <c r="P152" i="6"/>
  <c r="J152" i="6"/>
  <c r="BE152" i="6" s="1"/>
  <c r="BK151" i="6"/>
  <c r="BI151" i="6"/>
  <c r="BH151" i="6"/>
  <c r="BG151" i="6"/>
  <c r="BF151" i="6"/>
  <c r="BE151" i="6"/>
  <c r="T151" i="6"/>
  <c r="R151" i="6"/>
  <c r="P151" i="6"/>
  <c r="J151" i="6"/>
  <c r="BK150" i="6"/>
  <c r="BI150" i="6"/>
  <c r="BH150" i="6"/>
  <c r="BG150" i="6"/>
  <c r="BF150" i="6"/>
  <c r="BE150" i="6"/>
  <c r="T150" i="6"/>
  <c r="R150" i="6"/>
  <c r="P150" i="6"/>
  <c r="J150" i="6"/>
  <c r="BK149" i="6"/>
  <c r="BI149" i="6"/>
  <c r="BH149" i="6"/>
  <c r="BG149" i="6"/>
  <c r="BF149" i="6"/>
  <c r="T149" i="6"/>
  <c r="R149" i="6"/>
  <c r="P149" i="6"/>
  <c r="J149" i="6"/>
  <c r="BE149" i="6" s="1"/>
  <c r="BK148" i="6"/>
  <c r="BI148" i="6"/>
  <c r="BH148" i="6"/>
  <c r="BG148" i="6"/>
  <c r="BF148" i="6"/>
  <c r="T148" i="6"/>
  <c r="R148" i="6"/>
  <c r="P148" i="6"/>
  <c r="J148" i="6"/>
  <c r="BE148" i="6" s="1"/>
  <c r="BK147" i="6"/>
  <c r="BI147" i="6"/>
  <c r="BH147" i="6"/>
  <c r="BG147" i="6"/>
  <c r="BF147" i="6"/>
  <c r="BE147" i="6"/>
  <c r="T147" i="6"/>
  <c r="R147" i="6"/>
  <c r="P147" i="6"/>
  <c r="J147" i="6"/>
  <c r="BK146" i="6"/>
  <c r="BI146" i="6"/>
  <c r="BH146" i="6"/>
  <c r="BG146" i="6"/>
  <c r="BF146" i="6"/>
  <c r="BE146" i="6"/>
  <c r="T146" i="6"/>
  <c r="R146" i="6"/>
  <c r="P146" i="6"/>
  <c r="J146" i="6"/>
  <c r="BK145" i="6"/>
  <c r="BI145" i="6"/>
  <c r="BH145" i="6"/>
  <c r="BG145" i="6"/>
  <c r="BF145" i="6"/>
  <c r="T145" i="6"/>
  <c r="R145" i="6"/>
  <c r="P145" i="6"/>
  <c r="J145" i="6"/>
  <c r="BE145" i="6" s="1"/>
  <c r="BK144" i="6"/>
  <c r="BI144" i="6"/>
  <c r="BH144" i="6"/>
  <c r="BG144" i="6"/>
  <c r="BF144" i="6"/>
  <c r="T144" i="6"/>
  <c r="R144" i="6"/>
  <c r="P144" i="6"/>
  <c r="J144" i="6"/>
  <c r="BE144" i="6" s="1"/>
  <c r="BK143" i="6"/>
  <c r="BI143" i="6"/>
  <c r="BH143" i="6"/>
  <c r="BG143" i="6"/>
  <c r="BF143" i="6"/>
  <c r="BE143" i="6"/>
  <c r="T143" i="6"/>
  <c r="R143" i="6"/>
  <c r="P143" i="6"/>
  <c r="J143" i="6"/>
  <c r="BK142" i="6"/>
  <c r="BI142" i="6"/>
  <c r="BH142" i="6"/>
  <c r="BG142" i="6"/>
  <c r="BF142" i="6"/>
  <c r="BE142" i="6"/>
  <c r="T142" i="6"/>
  <c r="R142" i="6"/>
  <c r="P142" i="6"/>
  <c r="J142" i="6"/>
  <c r="BK141" i="6"/>
  <c r="BI141" i="6"/>
  <c r="BH141" i="6"/>
  <c r="BG141" i="6"/>
  <c r="BF141" i="6"/>
  <c r="T141" i="6"/>
  <c r="R141" i="6"/>
  <c r="P141" i="6"/>
  <c r="J141" i="6"/>
  <c r="BE141" i="6" s="1"/>
  <c r="BK139" i="6"/>
  <c r="BI139" i="6"/>
  <c r="BH139" i="6"/>
  <c r="BG139" i="6"/>
  <c r="BF139" i="6"/>
  <c r="T139" i="6"/>
  <c r="R139" i="6"/>
  <c r="P139" i="6"/>
  <c r="J139" i="6"/>
  <c r="BE139" i="6" s="1"/>
  <c r="BK138" i="6"/>
  <c r="BI138" i="6"/>
  <c r="BH138" i="6"/>
  <c r="BG138" i="6"/>
  <c r="BF138" i="6"/>
  <c r="BE138" i="6"/>
  <c r="T138" i="6"/>
  <c r="R138" i="6"/>
  <c r="P138" i="6"/>
  <c r="J138" i="6"/>
  <c r="BK136" i="6"/>
  <c r="BI136" i="6"/>
  <c r="BH136" i="6"/>
  <c r="BG136" i="6"/>
  <c r="BF136" i="6"/>
  <c r="BE136" i="6"/>
  <c r="T136" i="6"/>
  <c r="R136" i="6"/>
  <c r="P136" i="6"/>
  <c r="J136" i="6"/>
  <c r="BK135" i="6"/>
  <c r="BI135" i="6"/>
  <c r="BH135" i="6"/>
  <c r="BG135" i="6"/>
  <c r="BF135" i="6"/>
  <c r="T135" i="6"/>
  <c r="R135" i="6"/>
  <c r="P135" i="6"/>
  <c r="J135" i="6"/>
  <c r="BE135" i="6" s="1"/>
  <c r="BK134" i="6"/>
  <c r="BI134" i="6"/>
  <c r="BH134" i="6"/>
  <c r="BG134" i="6"/>
  <c r="BF134" i="6"/>
  <c r="T134" i="6"/>
  <c r="R134" i="6"/>
  <c r="P134" i="6"/>
  <c r="J134" i="6"/>
  <c r="BE134" i="6" s="1"/>
  <c r="BK132" i="6"/>
  <c r="BI132" i="6"/>
  <c r="BH132" i="6"/>
  <c r="BG132" i="6"/>
  <c r="BF132" i="6"/>
  <c r="BE132" i="6"/>
  <c r="T132" i="6"/>
  <c r="R132" i="6"/>
  <c r="P132" i="6"/>
  <c r="J132" i="6"/>
  <c r="BK131" i="6"/>
  <c r="BI131" i="6"/>
  <c r="BH131" i="6"/>
  <c r="BG131" i="6"/>
  <c r="BF131" i="6"/>
  <c r="BE131" i="6"/>
  <c r="T131" i="6"/>
  <c r="R131" i="6"/>
  <c r="P131" i="6"/>
  <c r="J131" i="6"/>
  <c r="BK130" i="6"/>
  <c r="BI130" i="6"/>
  <c r="BH130" i="6"/>
  <c r="BG130" i="6"/>
  <c r="BF130" i="6"/>
  <c r="T130" i="6"/>
  <c r="R130" i="6"/>
  <c r="P130" i="6"/>
  <c r="J130" i="6"/>
  <c r="BE130" i="6" s="1"/>
  <c r="BK128" i="6"/>
  <c r="BI128" i="6"/>
  <c r="BH128" i="6"/>
  <c r="BG128" i="6"/>
  <c r="BF128" i="6"/>
  <c r="T128" i="6"/>
  <c r="R128" i="6"/>
  <c r="P128" i="6"/>
  <c r="J128" i="6"/>
  <c r="BE128" i="6" s="1"/>
  <c r="BK127" i="6"/>
  <c r="BI127" i="6"/>
  <c r="BH127" i="6"/>
  <c r="BG127" i="6"/>
  <c r="BF127" i="6"/>
  <c r="BE127" i="6"/>
  <c r="T127" i="6"/>
  <c r="R127" i="6"/>
  <c r="P127" i="6"/>
  <c r="J127" i="6"/>
  <c r="BK125" i="6"/>
  <c r="BI125" i="6"/>
  <c r="BH125" i="6"/>
  <c r="BG125" i="6"/>
  <c r="BF125" i="6"/>
  <c r="BE125" i="6"/>
  <c r="T125" i="6"/>
  <c r="R125" i="6"/>
  <c r="P125" i="6"/>
  <c r="J125" i="6"/>
  <c r="BK123" i="6"/>
  <c r="BI123" i="6"/>
  <c r="BH123" i="6"/>
  <c r="BG123" i="6"/>
  <c r="BF123" i="6"/>
  <c r="T123" i="6"/>
  <c r="R123" i="6"/>
  <c r="P123" i="6"/>
  <c r="J123" i="6"/>
  <c r="BE123" i="6" s="1"/>
  <c r="BK121" i="6"/>
  <c r="BI121" i="6"/>
  <c r="BH121" i="6"/>
  <c r="BG121" i="6"/>
  <c r="BF121" i="6"/>
  <c r="T121" i="6"/>
  <c r="R121" i="6"/>
  <c r="P121" i="6"/>
  <c r="J121" i="6"/>
  <c r="BE121" i="6" s="1"/>
  <c r="BK120" i="6"/>
  <c r="BI120" i="6"/>
  <c r="BH120" i="6"/>
  <c r="BG120" i="6"/>
  <c r="BF120" i="6"/>
  <c r="BE120" i="6"/>
  <c r="T120" i="6"/>
  <c r="R120" i="6"/>
  <c r="P120" i="6"/>
  <c r="J120" i="6"/>
  <c r="BK118" i="6"/>
  <c r="BI118" i="6"/>
  <c r="BH118" i="6"/>
  <c r="BG118" i="6"/>
  <c r="BF118" i="6"/>
  <c r="BE118" i="6"/>
  <c r="T118" i="6"/>
  <c r="R118" i="6"/>
  <c r="P118" i="6"/>
  <c r="J118" i="6"/>
  <c r="BK117" i="6"/>
  <c r="BI117" i="6"/>
  <c r="BH117" i="6"/>
  <c r="BG117" i="6"/>
  <c r="BF117" i="6"/>
  <c r="T117" i="6"/>
  <c r="R117" i="6"/>
  <c r="P117" i="6"/>
  <c r="J117" i="6"/>
  <c r="BE117" i="6" s="1"/>
  <c r="BK116" i="6"/>
  <c r="BI116" i="6"/>
  <c r="BH116" i="6"/>
  <c r="BG116" i="6"/>
  <c r="BF116" i="6"/>
  <c r="T116" i="6"/>
  <c r="R116" i="6"/>
  <c r="P116" i="6"/>
  <c r="J116" i="6"/>
  <c r="BE116" i="6" s="1"/>
  <c r="BK114" i="6"/>
  <c r="BI114" i="6"/>
  <c r="BH114" i="6"/>
  <c r="BG114" i="6"/>
  <c r="BF114" i="6"/>
  <c r="BE114" i="6"/>
  <c r="T114" i="6"/>
  <c r="R114" i="6"/>
  <c r="P114" i="6"/>
  <c r="J114" i="6"/>
  <c r="BK113" i="6"/>
  <c r="BI113" i="6"/>
  <c r="BH113" i="6"/>
  <c r="BG113" i="6"/>
  <c r="BF113" i="6"/>
  <c r="BE113" i="6"/>
  <c r="T113" i="6"/>
  <c r="R113" i="6"/>
  <c r="P113" i="6"/>
  <c r="J113" i="6"/>
  <c r="BK112" i="6"/>
  <c r="BI112" i="6"/>
  <c r="BH112" i="6"/>
  <c r="BG112" i="6"/>
  <c r="BF112" i="6"/>
  <c r="T112" i="6"/>
  <c r="R112" i="6"/>
  <c r="P112" i="6"/>
  <c r="J112" i="6"/>
  <c r="BE112" i="6" s="1"/>
  <c r="BK111" i="6"/>
  <c r="BI111" i="6"/>
  <c r="BH111" i="6"/>
  <c r="BG111" i="6"/>
  <c r="BF111" i="6"/>
  <c r="T111" i="6"/>
  <c r="R111" i="6"/>
  <c r="P111" i="6"/>
  <c r="J111" i="6"/>
  <c r="BE111" i="6" s="1"/>
  <c r="BK110" i="6"/>
  <c r="BI110" i="6"/>
  <c r="BH110" i="6"/>
  <c r="BG110" i="6"/>
  <c r="BF110" i="6"/>
  <c r="BE110" i="6"/>
  <c r="T110" i="6"/>
  <c r="R110" i="6"/>
  <c r="P110" i="6"/>
  <c r="J110" i="6"/>
  <c r="BK108" i="6"/>
  <c r="BI108" i="6"/>
  <c r="BH108" i="6"/>
  <c r="BG108" i="6"/>
  <c r="BF108" i="6"/>
  <c r="BE108" i="6"/>
  <c r="T108" i="6"/>
  <c r="R108" i="6"/>
  <c r="P108" i="6"/>
  <c r="J108" i="6"/>
  <c r="BK106" i="6"/>
  <c r="BI106" i="6"/>
  <c r="BH106" i="6"/>
  <c r="BG106" i="6"/>
  <c r="BF106" i="6"/>
  <c r="T106" i="6"/>
  <c r="R106" i="6"/>
  <c r="P106" i="6"/>
  <c r="J106" i="6"/>
  <c r="BE106" i="6" s="1"/>
  <c r="BK105" i="6"/>
  <c r="BI105" i="6"/>
  <c r="BH105" i="6"/>
  <c r="BG105" i="6"/>
  <c r="BF105" i="6"/>
  <c r="T105" i="6"/>
  <c r="R105" i="6"/>
  <c r="P105" i="6"/>
  <c r="J105" i="6"/>
  <c r="BE105" i="6" s="1"/>
  <c r="BK104" i="6"/>
  <c r="BI104" i="6"/>
  <c r="BH104" i="6"/>
  <c r="BG104" i="6"/>
  <c r="BF104" i="6"/>
  <c r="BE104" i="6"/>
  <c r="T104" i="6"/>
  <c r="R104" i="6"/>
  <c r="P104" i="6"/>
  <c r="J104" i="6"/>
  <c r="BK103" i="6"/>
  <c r="BI103" i="6"/>
  <c r="BH103" i="6"/>
  <c r="BG103" i="6"/>
  <c r="BF103" i="6"/>
  <c r="BE103" i="6"/>
  <c r="T103" i="6"/>
  <c r="R103" i="6"/>
  <c r="P103" i="6"/>
  <c r="J103" i="6"/>
  <c r="BK102" i="6"/>
  <c r="BI102" i="6"/>
  <c r="BH102" i="6"/>
  <c r="BG102" i="6"/>
  <c r="BF102" i="6"/>
  <c r="T102" i="6"/>
  <c r="R102" i="6"/>
  <c r="P102" i="6"/>
  <c r="J102" i="6"/>
  <c r="BE102" i="6" s="1"/>
  <c r="BK100" i="6"/>
  <c r="BI100" i="6"/>
  <c r="BH100" i="6"/>
  <c r="BG100" i="6"/>
  <c r="BF100" i="6"/>
  <c r="T100" i="6"/>
  <c r="R100" i="6"/>
  <c r="P100" i="6"/>
  <c r="J100" i="6"/>
  <c r="BE100" i="6" s="1"/>
  <c r="BK98" i="6"/>
  <c r="BI98" i="6"/>
  <c r="BH98" i="6"/>
  <c r="BG98" i="6"/>
  <c r="BF98" i="6"/>
  <c r="BE98" i="6"/>
  <c r="T98" i="6"/>
  <c r="R98" i="6"/>
  <c r="P98" i="6"/>
  <c r="J98" i="6"/>
  <c r="BK96" i="6"/>
  <c r="BI96" i="6"/>
  <c r="BH96" i="6"/>
  <c r="BG96" i="6"/>
  <c r="BF96" i="6"/>
  <c r="BE96" i="6"/>
  <c r="T96" i="6"/>
  <c r="R96" i="6"/>
  <c r="P96" i="6"/>
  <c r="J96" i="6"/>
  <c r="BK95" i="6"/>
  <c r="BI95" i="6"/>
  <c r="BH95" i="6"/>
  <c r="BG95" i="6"/>
  <c r="BF95" i="6"/>
  <c r="T95" i="6"/>
  <c r="R95" i="6"/>
  <c r="P95" i="6"/>
  <c r="J95" i="6"/>
  <c r="BE95" i="6" s="1"/>
  <c r="BK94" i="6"/>
  <c r="BI94" i="6"/>
  <c r="BH94" i="6"/>
  <c r="BG94" i="6"/>
  <c r="BF94" i="6"/>
  <c r="T94" i="6"/>
  <c r="R94" i="6"/>
  <c r="P94" i="6"/>
  <c r="J94" i="6"/>
  <c r="BE94" i="6" s="1"/>
  <c r="BK92" i="6"/>
  <c r="BI92" i="6"/>
  <c r="BH92" i="6"/>
  <c r="BG92" i="6"/>
  <c r="BF92" i="6"/>
  <c r="BE92" i="6"/>
  <c r="T92" i="6"/>
  <c r="R92" i="6"/>
  <c r="P92" i="6"/>
  <c r="J92" i="6"/>
  <c r="BK91" i="6"/>
  <c r="BI91" i="6"/>
  <c r="BH91" i="6"/>
  <c r="BG91" i="6"/>
  <c r="BF91" i="6"/>
  <c r="BE91" i="6"/>
  <c r="T91" i="6"/>
  <c r="R91" i="6"/>
  <c r="P91" i="6"/>
  <c r="J91" i="6"/>
  <c r="BK90" i="6"/>
  <c r="BI90" i="6"/>
  <c r="BH90" i="6"/>
  <c r="BG90" i="6"/>
  <c r="BF90" i="6"/>
  <c r="J34" i="6" s="1"/>
  <c r="T90" i="6"/>
  <c r="R90" i="6"/>
  <c r="P90" i="6"/>
  <c r="J90" i="6"/>
  <c r="BE90" i="6" s="1"/>
  <c r="BK89" i="6"/>
  <c r="BI89" i="6"/>
  <c r="BH89" i="6"/>
  <c r="BG89" i="6"/>
  <c r="BF89" i="6"/>
  <c r="T89" i="6"/>
  <c r="R89" i="6"/>
  <c r="P89" i="6"/>
  <c r="J89" i="6"/>
  <c r="BE89" i="6" s="1"/>
  <c r="BK87" i="6"/>
  <c r="BK84" i="6" s="1"/>
  <c r="BI87" i="6"/>
  <c r="BH87" i="6"/>
  <c r="BG87" i="6"/>
  <c r="BF87" i="6"/>
  <c r="BE87" i="6"/>
  <c r="T87" i="6"/>
  <c r="R87" i="6"/>
  <c r="P87" i="6"/>
  <c r="P84" i="6" s="1"/>
  <c r="P83" i="6" s="1"/>
  <c r="J87" i="6"/>
  <c r="BK85" i="6"/>
  <c r="BI85" i="6"/>
  <c r="BH85" i="6"/>
  <c r="BG85" i="6"/>
  <c r="F35" i="6" s="1"/>
  <c r="BF85" i="6"/>
  <c r="BE85" i="6"/>
  <c r="T85" i="6"/>
  <c r="T84" i="6" s="1"/>
  <c r="R85" i="6"/>
  <c r="R84" i="6" s="1"/>
  <c r="R83" i="6" s="1"/>
  <c r="P85" i="6"/>
  <c r="J85" i="6"/>
  <c r="F80" i="6"/>
  <c r="J79" i="6"/>
  <c r="F79" i="6"/>
  <c r="F77" i="6"/>
  <c r="E75" i="6"/>
  <c r="E73" i="6"/>
  <c r="J54" i="6"/>
  <c r="F54" i="6"/>
  <c r="F52" i="6"/>
  <c r="E50" i="6"/>
  <c r="J37" i="6"/>
  <c r="J36" i="6"/>
  <c r="J35" i="6"/>
  <c r="J24" i="6"/>
  <c r="E24" i="6"/>
  <c r="J55" i="6" s="1"/>
  <c r="J23" i="6"/>
  <c r="J18" i="6"/>
  <c r="E18" i="6"/>
  <c r="F55" i="6" s="1"/>
  <c r="J17" i="6"/>
  <c r="J12" i="6"/>
  <c r="J77" i="6" s="1"/>
  <c r="E7" i="6"/>
  <c r="E48" i="6" s="1"/>
  <c r="BK136" i="5"/>
  <c r="BI136" i="5"/>
  <c r="BH136" i="5"/>
  <c r="BG136" i="5"/>
  <c r="BF136" i="5"/>
  <c r="T136" i="5"/>
  <c r="R136" i="5"/>
  <c r="R135" i="5" s="1"/>
  <c r="R134" i="5" s="1"/>
  <c r="P136" i="5"/>
  <c r="P135" i="5" s="1"/>
  <c r="P134" i="5" s="1"/>
  <c r="J136" i="5"/>
  <c r="BE136" i="5" s="1"/>
  <c r="BK135" i="5"/>
  <c r="J135" i="5" s="1"/>
  <c r="J64" i="5" s="1"/>
  <c r="T135" i="5"/>
  <c r="BK134" i="5"/>
  <c r="J134" i="5" s="1"/>
  <c r="J63" i="5" s="1"/>
  <c r="T134" i="5"/>
  <c r="BK132" i="5"/>
  <c r="BI132" i="5"/>
  <c r="BH132" i="5"/>
  <c r="BG132" i="5"/>
  <c r="BF132" i="5"/>
  <c r="BE132" i="5"/>
  <c r="T132" i="5"/>
  <c r="R132" i="5"/>
  <c r="P132" i="5"/>
  <c r="J132" i="5"/>
  <c r="BK131" i="5"/>
  <c r="BI131" i="5"/>
  <c r="BH131" i="5"/>
  <c r="BG131" i="5"/>
  <c r="BF131" i="5"/>
  <c r="T131" i="5"/>
  <c r="R131" i="5"/>
  <c r="P131" i="5"/>
  <c r="J131" i="5"/>
  <c r="BE131" i="5" s="1"/>
  <c r="BK130" i="5"/>
  <c r="BI130" i="5"/>
  <c r="BH130" i="5"/>
  <c r="BG130" i="5"/>
  <c r="BF130" i="5"/>
  <c r="T130" i="5"/>
  <c r="R130" i="5"/>
  <c r="P130" i="5"/>
  <c r="J130" i="5"/>
  <c r="BE130" i="5" s="1"/>
  <c r="BK128" i="5"/>
  <c r="BI128" i="5"/>
  <c r="BH128" i="5"/>
  <c r="BG128" i="5"/>
  <c r="BF128" i="5"/>
  <c r="BE128" i="5"/>
  <c r="T128" i="5"/>
  <c r="R128" i="5"/>
  <c r="P128" i="5"/>
  <c r="J128" i="5"/>
  <c r="BK127" i="5"/>
  <c r="BI127" i="5"/>
  <c r="BH127" i="5"/>
  <c r="BG127" i="5"/>
  <c r="BF127" i="5"/>
  <c r="BE127" i="5"/>
  <c r="T127" i="5"/>
  <c r="R127" i="5"/>
  <c r="P127" i="5"/>
  <c r="J127" i="5"/>
  <c r="BK126" i="5"/>
  <c r="BI126" i="5"/>
  <c r="BH126" i="5"/>
  <c r="BG126" i="5"/>
  <c r="BF126" i="5"/>
  <c r="T126" i="5"/>
  <c r="T124" i="5" s="1"/>
  <c r="R126" i="5"/>
  <c r="P126" i="5"/>
  <c r="J126" i="5"/>
  <c r="BE126" i="5" s="1"/>
  <c r="BK125" i="5"/>
  <c r="BI125" i="5"/>
  <c r="BH125" i="5"/>
  <c r="BG125" i="5"/>
  <c r="BF125" i="5"/>
  <c r="T125" i="5"/>
  <c r="R125" i="5"/>
  <c r="R124" i="5" s="1"/>
  <c r="P125" i="5"/>
  <c r="P124" i="5" s="1"/>
  <c r="J125" i="5"/>
  <c r="BE125" i="5" s="1"/>
  <c r="BK124" i="5"/>
  <c r="J124" i="5" s="1"/>
  <c r="J62" i="5" s="1"/>
  <c r="BK123" i="5"/>
  <c r="BI123" i="5"/>
  <c r="BH123" i="5"/>
  <c r="BG123" i="5"/>
  <c r="BF123" i="5"/>
  <c r="BE123" i="5"/>
  <c r="T123" i="5"/>
  <c r="R123" i="5"/>
  <c r="P123" i="5"/>
  <c r="J123" i="5"/>
  <c r="BK122" i="5"/>
  <c r="BI122" i="5"/>
  <c r="BH122" i="5"/>
  <c r="BG122" i="5"/>
  <c r="BF122" i="5"/>
  <c r="T122" i="5"/>
  <c r="R122" i="5"/>
  <c r="P122" i="5"/>
  <c r="J122" i="5"/>
  <c r="BE122" i="5" s="1"/>
  <c r="BK121" i="5"/>
  <c r="BI121" i="5"/>
  <c r="BH121" i="5"/>
  <c r="BG121" i="5"/>
  <c r="BF121" i="5"/>
  <c r="T121" i="5"/>
  <c r="R121" i="5"/>
  <c r="P121" i="5"/>
  <c r="J121" i="5"/>
  <c r="BE121" i="5" s="1"/>
  <c r="BK120" i="5"/>
  <c r="BI120" i="5"/>
  <c r="BH120" i="5"/>
  <c r="BG120" i="5"/>
  <c r="BF120" i="5"/>
  <c r="BE120" i="5"/>
  <c r="T120" i="5"/>
  <c r="R120" i="5"/>
  <c r="P120" i="5"/>
  <c r="J120" i="5"/>
  <c r="BK119" i="5"/>
  <c r="BI119" i="5"/>
  <c r="BH119" i="5"/>
  <c r="BG119" i="5"/>
  <c r="BF119" i="5"/>
  <c r="BE119" i="5"/>
  <c r="T119" i="5"/>
  <c r="R119" i="5"/>
  <c r="P119" i="5"/>
  <c r="J119" i="5"/>
  <c r="BK118" i="5"/>
  <c r="BI118" i="5"/>
  <c r="BH118" i="5"/>
  <c r="BG118" i="5"/>
  <c r="BF118" i="5"/>
  <c r="T118" i="5"/>
  <c r="R118" i="5"/>
  <c r="P118" i="5"/>
  <c r="J118" i="5"/>
  <c r="BE118" i="5" s="1"/>
  <c r="BK117" i="5"/>
  <c r="BI117" i="5"/>
  <c r="BH117" i="5"/>
  <c r="BG117" i="5"/>
  <c r="BF117" i="5"/>
  <c r="T117" i="5"/>
  <c r="R117" i="5"/>
  <c r="P117" i="5"/>
  <c r="J117" i="5"/>
  <c r="BE117" i="5" s="1"/>
  <c r="BK116" i="5"/>
  <c r="BI116" i="5"/>
  <c r="BH116" i="5"/>
  <c r="BG116" i="5"/>
  <c r="BF116" i="5"/>
  <c r="BE116" i="5"/>
  <c r="T116" i="5"/>
  <c r="R116" i="5"/>
  <c r="P116" i="5"/>
  <c r="J116" i="5"/>
  <c r="BK115" i="5"/>
  <c r="BI115" i="5"/>
  <c r="BH115" i="5"/>
  <c r="BG115" i="5"/>
  <c r="BF115" i="5"/>
  <c r="BE115" i="5"/>
  <c r="T115" i="5"/>
  <c r="R115" i="5"/>
  <c r="P115" i="5"/>
  <c r="J115" i="5"/>
  <c r="BK114" i="5"/>
  <c r="BI114" i="5"/>
  <c r="BH114" i="5"/>
  <c r="BG114" i="5"/>
  <c r="BF114" i="5"/>
  <c r="T114" i="5"/>
  <c r="R114" i="5"/>
  <c r="P114" i="5"/>
  <c r="J114" i="5"/>
  <c r="BE114" i="5" s="1"/>
  <c r="BK113" i="5"/>
  <c r="BI113" i="5"/>
  <c r="BH113" i="5"/>
  <c r="BG113" i="5"/>
  <c r="BF113" i="5"/>
  <c r="T113" i="5"/>
  <c r="R113" i="5"/>
  <c r="P113" i="5"/>
  <c r="J113" i="5"/>
  <c r="BE113" i="5" s="1"/>
  <c r="BK112" i="5"/>
  <c r="BI112" i="5"/>
  <c r="BH112" i="5"/>
  <c r="BG112" i="5"/>
  <c r="BF112" i="5"/>
  <c r="BE112" i="5"/>
  <c r="T112" i="5"/>
  <c r="R112" i="5"/>
  <c r="P112" i="5"/>
  <c r="J112" i="5"/>
  <c r="BK111" i="5"/>
  <c r="BI111" i="5"/>
  <c r="BH111" i="5"/>
  <c r="BG111" i="5"/>
  <c r="BF111" i="5"/>
  <c r="BE111" i="5"/>
  <c r="T111" i="5"/>
  <c r="R111" i="5"/>
  <c r="P111" i="5"/>
  <c r="J111" i="5"/>
  <c r="BK110" i="5"/>
  <c r="BI110" i="5"/>
  <c r="BH110" i="5"/>
  <c r="BG110" i="5"/>
  <c r="BF110" i="5"/>
  <c r="T110" i="5"/>
  <c r="R110" i="5"/>
  <c r="P110" i="5"/>
  <c r="J110" i="5"/>
  <c r="BE110" i="5" s="1"/>
  <c r="BK109" i="5"/>
  <c r="BI109" i="5"/>
  <c r="BH109" i="5"/>
  <c r="BG109" i="5"/>
  <c r="BF109" i="5"/>
  <c r="T109" i="5"/>
  <c r="R109" i="5"/>
  <c r="P109" i="5"/>
  <c r="J109" i="5"/>
  <c r="BE109" i="5" s="1"/>
  <c r="BK108" i="5"/>
  <c r="BI108" i="5"/>
  <c r="BH108" i="5"/>
  <c r="BG108" i="5"/>
  <c r="BF108" i="5"/>
  <c r="BE108" i="5"/>
  <c r="T108" i="5"/>
  <c r="R108" i="5"/>
  <c r="P108" i="5"/>
  <c r="J108" i="5"/>
  <c r="BK107" i="5"/>
  <c r="BI107" i="5"/>
  <c r="BH107" i="5"/>
  <c r="BG107" i="5"/>
  <c r="BF107" i="5"/>
  <c r="BE107" i="5"/>
  <c r="T107" i="5"/>
  <c r="R107" i="5"/>
  <c r="P107" i="5"/>
  <c r="J107" i="5"/>
  <c r="BK106" i="5"/>
  <c r="BI106" i="5"/>
  <c r="BH106" i="5"/>
  <c r="BG106" i="5"/>
  <c r="BF106" i="5"/>
  <c r="T106" i="5"/>
  <c r="R106" i="5"/>
  <c r="P106" i="5"/>
  <c r="J106" i="5"/>
  <c r="BE106" i="5" s="1"/>
  <c r="BK105" i="5"/>
  <c r="BI105" i="5"/>
  <c r="BH105" i="5"/>
  <c r="BG105" i="5"/>
  <c r="BF105" i="5"/>
  <c r="T105" i="5"/>
  <c r="R105" i="5"/>
  <c r="P105" i="5"/>
  <c r="J105" i="5"/>
  <c r="BE105" i="5" s="1"/>
  <c r="BK104" i="5"/>
  <c r="BI104" i="5"/>
  <c r="BH104" i="5"/>
  <c r="BG104" i="5"/>
  <c r="BF104" i="5"/>
  <c r="T104" i="5"/>
  <c r="R104" i="5"/>
  <c r="P104" i="5"/>
  <c r="J104" i="5"/>
  <c r="BE104" i="5" s="1"/>
  <c r="BK103" i="5"/>
  <c r="BI103" i="5"/>
  <c r="BH103" i="5"/>
  <c r="BG103" i="5"/>
  <c r="BF103" i="5"/>
  <c r="BE103" i="5"/>
  <c r="T103" i="5"/>
  <c r="R103" i="5"/>
  <c r="P103" i="5"/>
  <c r="J103" i="5"/>
  <c r="BK102" i="5"/>
  <c r="BI102" i="5"/>
  <c r="BH102" i="5"/>
  <c r="BG102" i="5"/>
  <c r="BF102" i="5"/>
  <c r="T102" i="5"/>
  <c r="R102" i="5"/>
  <c r="P102" i="5"/>
  <c r="J102" i="5"/>
  <c r="BE102" i="5" s="1"/>
  <c r="BK101" i="5"/>
  <c r="BI101" i="5"/>
  <c r="BH101" i="5"/>
  <c r="BG101" i="5"/>
  <c r="BF101" i="5"/>
  <c r="T101" i="5"/>
  <c r="R101" i="5"/>
  <c r="P101" i="5"/>
  <c r="J101" i="5"/>
  <c r="BE101" i="5" s="1"/>
  <c r="BK100" i="5"/>
  <c r="BI100" i="5"/>
  <c r="BH100" i="5"/>
  <c r="BG100" i="5"/>
  <c r="BF100" i="5"/>
  <c r="BE100" i="5"/>
  <c r="T100" i="5"/>
  <c r="R100" i="5"/>
  <c r="P100" i="5"/>
  <c r="J100" i="5"/>
  <c r="BK99" i="5"/>
  <c r="BI99" i="5"/>
  <c r="BH99" i="5"/>
  <c r="BG99" i="5"/>
  <c r="BF99" i="5"/>
  <c r="BE99" i="5"/>
  <c r="T99" i="5"/>
  <c r="R99" i="5"/>
  <c r="P99" i="5"/>
  <c r="P97" i="5" s="1"/>
  <c r="J99" i="5"/>
  <c r="BK98" i="5"/>
  <c r="BI98" i="5"/>
  <c r="BH98" i="5"/>
  <c r="BG98" i="5"/>
  <c r="BF98" i="5"/>
  <c r="T98" i="5"/>
  <c r="T97" i="5" s="1"/>
  <c r="R98" i="5"/>
  <c r="R97" i="5" s="1"/>
  <c r="P98" i="5"/>
  <c r="J98" i="5"/>
  <c r="BE98" i="5" s="1"/>
  <c r="BK96" i="5"/>
  <c r="BI96" i="5"/>
  <c r="BH96" i="5"/>
  <c r="BG96" i="5"/>
  <c r="BF96" i="5"/>
  <c r="BE96" i="5"/>
  <c r="T96" i="5"/>
  <c r="R96" i="5"/>
  <c r="P96" i="5"/>
  <c r="J96" i="5"/>
  <c r="BK95" i="5"/>
  <c r="BI95" i="5"/>
  <c r="BH95" i="5"/>
  <c r="BG95" i="5"/>
  <c r="BF95" i="5"/>
  <c r="BE95" i="5"/>
  <c r="T95" i="5"/>
  <c r="R95" i="5"/>
  <c r="P95" i="5"/>
  <c r="J95" i="5"/>
  <c r="BK94" i="5"/>
  <c r="BI94" i="5"/>
  <c r="BH94" i="5"/>
  <c r="BG94" i="5"/>
  <c r="BF94" i="5"/>
  <c r="T94" i="5"/>
  <c r="R94" i="5"/>
  <c r="P94" i="5"/>
  <c r="J94" i="5"/>
  <c r="BE94" i="5" s="1"/>
  <c r="BK93" i="5"/>
  <c r="BI93" i="5"/>
  <c r="BH93" i="5"/>
  <c r="BG93" i="5"/>
  <c r="BF93" i="5"/>
  <c r="T93" i="5"/>
  <c r="R93" i="5"/>
  <c r="P93" i="5"/>
  <c r="J93" i="5"/>
  <c r="BE93" i="5" s="1"/>
  <c r="BK92" i="5"/>
  <c r="BI92" i="5"/>
  <c r="BH92" i="5"/>
  <c r="BG92" i="5"/>
  <c r="BF92" i="5"/>
  <c r="T92" i="5"/>
  <c r="R92" i="5"/>
  <c r="P92" i="5"/>
  <c r="J92" i="5"/>
  <c r="BE92" i="5" s="1"/>
  <c r="BK91" i="5"/>
  <c r="BI91" i="5"/>
  <c r="BH91" i="5"/>
  <c r="BG91" i="5"/>
  <c r="BF91" i="5"/>
  <c r="BE91" i="5"/>
  <c r="T91" i="5"/>
  <c r="R91" i="5"/>
  <c r="P91" i="5"/>
  <c r="J91" i="5"/>
  <c r="BK90" i="5"/>
  <c r="BI90" i="5"/>
  <c r="BH90" i="5"/>
  <c r="BG90" i="5"/>
  <c r="BF90" i="5"/>
  <c r="BE90" i="5"/>
  <c r="T90" i="5"/>
  <c r="R90" i="5"/>
  <c r="P90" i="5"/>
  <c r="J90" i="5"/>
  <c r="BK89" i="5"/>
  <c r="BI89" i="5"/>
  <c r="BH89" i="5"/>
  <c r="BG89" i="5"/>
  <c r="BF89" i="5"/>
  <c r="T89" i="5"/>
  <c r="R89" i="5"/>
  <c r="P89" i="5"/>
  <c r="J89" i="5"/>
  <c r="BE89" i="5" s="1"/>
  <c r="BK88" i="5"/>
  <c r="BI88" i="5"/>
  <c r="BH88" i="5"/>
  <c r="BG88" i="5"/>
  <c r="BF88" i="5"/>
  <c r="T88" i="5"/>
  <c r="R88" i="5"/>
  <c r="R85" i="5" s="1"/>
  <c r="P88" i="5"/>
  <c r="J88" i="5"/>
  <c r="BE88" i="5" s="1"/>
  <c r="BK87" i="5"/>
  <c r="BI87" i="5"/>
  <c r="BH87" i="5"/>
  <c r="BG87" i="5"/>
  <c r="BF87" i="5"/>
  <c r="BE87" i="5"/>
  <c r="T87" i="5"/>
  <c r="R87" i="5"/>
  <c r="P87" i="5"/>
  <c r="J87" i="5"/>
  <c r="BK86" i="5"/>
  <c r="BK85" i="5" s="1"/>
  <c r="BI86" i="5"/>
  <c r="BH86" i="5"/>
  <c r="BG86" i="5"/>
  <c r="F35" i="5" s="1"/>
  <c r="BF86" i="5"/>
  <c r="T86" i="5"/>
  <c r="R86" i="5"/>
  <c r="P86" i="5"/>
  <c r="P85" i="5" s="1"/>
  <c r="J86" i="5"/>
  <c r="BE86" i="5" s="1"/>
  <c r="T85" i="5"/>
  <c r="T84" i="5" s="1"/>
  <c r="J81" i="5"/>
  <c r="J80" i="5"/>
  <c r="F80" i="5"/>
  <c r="F78" i="5"/>
  <c r="E76" i="5"/>
  <c r="E74" i="5"/>
  <c r="F55" i="5"/>
  <c r="J54" i="5"/>
  <c r="F54" i="5"/>
  <c r="J52" i="5"/>
  <c r="F52" i="5"/>
  <c r="E50" i="5"/>
  <c r="J37" i="5"/>
  <c r="J36" i="5"/>
  <c r="J35" i="5"/>
  <c r="J24" i="5"/>
  <c r="E24" i="5"/>
  <c r="J55" i="5" s="1"/>
  <c r="J23" i="5"/>
  <c r="J18" i="5"/>
  <c r="E18" i="5"/>
  <c r="F81" i="5" s="1"/>
  <c r="J17" i="5"/>
  <c r="J12" i="5"/>
  <c r="J78" i="5" s="1"/>
  <c r="E7" i="5"/>
  <c r="E48" i="5" s="1"/>
  <c r="BK251" i="4"/>
  <c r="BK250" i="4" s="1"/>
  <c r="BI251" i="4"/>
  <c r="BH251" i="4"/>
  <c r="BG251" i="4"/>
  <c r="BF251" i="4"/>
  <c r="T251" i="4"/>
  <c r="R251" i="4"/>
  <c r="R250" i="4" s="1"/>
  <c r="R249" i="4" s="1"/>
  <c r="P251" i="4"/>
  <c r="P250" i="4" s="1"/>
  <c r="P249" i="4" s="1"/>
  <c r="J251" i="4"/>
  <c r="BE251" i="4" s="1"/>
  <c r="T250" i="4"/>
  <c r="T249" i="4" s="1"/>
  <c r="J248" i="4"/>
  <c r="BK247" i="4"/>
  <c r="T247" i="4"/>
  <c r="R247" i="4"/>
  <c r="P247" i="4"/>
  <c r="J247" i="4"/>
  <c r="BK246" i="4"/>
  <c r="BI246" i="4"/>
  <c r="BH246" i="4"/>
  <c r="BG246" i="4"/>
  <c r="BF246" i="4"/>
  <c r="BE246" i="4"/>
  <c r="T246" i="4"/>
  <c r="R246" i="4"/>
  <c r="P246" i="4"/>
  <c r="J246" i="4"/>
  <c r="BK245" i="4"/>
  <c r="BI245" i="4"/>
  <c r="BH245" i="4"/>
  <c r="BG245" i="4"/>
  <c r="BF245" i="4"/>
  <c r="BE245" i="4"/>
  <c r="T245" i="4"/>
  <c r="R245" i="4"/>
  <c r="P245" i="4"/>
  <c r="J245" i="4"/>
  <c r="BK243" i="4"/>
  <c r="BI243" i="4"/>
  <c r="BH243" i="4"/>
  <c r="BG243" i="4"/>
  <c r="BF243" i="4"/>
  <c r="T243" i="4"/>
  <c r="R243" i="4"/>
  <c r="P243" i="4"/>
  <c r="J243" i="4"/>
  <c r="BE243" i="4" s="1"/>
  <c r="BK242" i="4"/>
  <c r="BI242" i="4"/>
  <c r="BH242" i="4"/>
  <c r="BG242" i="4"/>
  <c r="BF242" i="4"/>
  <c r="T242" i="4"/>
  <c r="R242" i="4"/>
  <c r="P242" i="4"/>
  <c r="J242" i="4"/>
  <c r="BE242" i="4" s="1"/>
  <c r="BK240" i="4"/>
  <c r="BI240" i="4"/>
  <c r="BH240" i="4"/>
  <c r="BG240" i="4"/>
  <c r="BF240" i="4"/>
  <c r="BE240" i="4"/>
  <c r="T240" i="4"/>
  <c r="T239" i="4" s="1"/>
  <c r="T238" i="4" s="1"/>
  <c r="R240" i="4"/>
  <c r="R239" i="4" s="1"/>
  <c r="R238" i="4" s="1"/>
  <c r="P240" i="4"/>
  <c r="J240" i="4"/>
  <c r="BK239" i="4"/>
  <c r="J239" i="4" s="1"/>
  <c r="J67" i="4" s="1"/>
  <c r="P239" i="4"/>
  <c r="P238" i="4" s="1"/>
  <c r="BK238" i="4"/>
  <c r="J238" i="4" s="1"/>
  <c r="J66" i="4" s="1"/>
  <c r="BK237" i="4"/>
  <c r="BI237" i="4"/>
  <c r="BH237" i="4"/>
  <c r="BG237" i="4"/>
  <c r="BF237" i="4"/>
  <c r="T237" i="4"/>
  <c r="R237" i="4"/>
  <c r="P237" i="4"/>
  <c r="J237" i="4"/>
  <c r="BE237" i="4" s="1"/>
  <c r="BK235" i="4"/>
  <c r="BK234" i="4" s="1"/>
  <c r="J234" i="4" s="1"/>
  <c r="J65" i="4" s="1"/>
  <c r="BI235" i="4"/>
  <c r="BH235" i="4"/>
  <c r="BG235" i="4"/>
  <c r="BF235" i="4"/>
  <c r="T235" i="4"/>
  <c r="R235" i="4"/>
  <c r="R234" i="4" s="1"/>
  <c r="P235" i="4"/>
  <c r="P234" i="4" s="1"/>
  <c r="J235" i="4"/>
  <c r="BE235" i="4" s="1"/>
  <c r="T234" i="4"/>
  <c r="BK233" i="4"/>
  <c r="BI233" i="4"/>
  <c r="BH233" i="4"/>
  <c r="BG233" i="4"/>
  <c r="BF233" i="4"/>
  <c r="BE233" i="4"/>
  <c r="T233" i="4"/>
  <c r="R233" i="4"/>
  <c r="P233" i="4"/>
  <c r="J233" i="4"/>
  <c r="BK232" i="4"/>
  <c r="BI232" i="4"/>
  <c r="BH232" i="4"/>
  <c r="BG232" i="4"/>
  <c r="BF232" i="4"/>
  <c r="T232" i="4"/>
  <c r="R232" i="4"/>
  <c r="P232" i="4"/>
  <c r="J232" i="4"/>
  <c r="BE232" i="4" s="1"/>
  <c r="BK230" i="4"/>
  <c r="BI230" i="4"/>
  <c r="BH230" i="4"/>
  <c r="BG230" i="4"/>
  <c r="BF230" i="4"/>
  <c r="T230" i="4"/>
  <c r="R230" i="4"/>
  <c r="P230" i="4"/>
  <c r="J230" i="4"/>
  <c r="BE230" i="4" s="1"/>
  <c r="BK229" i="4"/>
  <c r="BI229" i="4"/>
  <c r="BH229" i="4"/>
  <c r="BG229" i="4"/>
  <c r="BF229" i="4"/>
  <c r="BE229" i="4"/>
  <c r="T229" i="4"/>
  <c r="R229" i="4"/>
  <c r="P229" i="4"/>
  <c r="J229" i="4"/>
  <c r="BK228" i="4"/>
  <c r="BI228" i="4"/>
  <c r="BH228" i="4"/>
  <c r="BG228" i="4"/>
  <c r="BF228" i="4"/>
  <c r="BE228" i="4"/>
  <c r="T228" i="4"/>
  <c r="R228" i="4"/>
  <c r="P228" i="4"/>
  <c r="J228" i="4"/>
  <c r="BK226" i="4"/>
  <c r="BI226" i="4"/>
  <c r="BH226" i="4"/>
  <c r="BG226" i="4"/>
  <c r="BF226" i="4"/>
  <c r="T226" i="4"/>
  <c r="R226" i="4"/>
  <c r="P226" i="4"/>
  <c r="J226" i="4"/>
  <c r="BE226" i="4" s="1"/>
  <c r="BK224" i="4"/>
  <c r="BI224" i="4"/>
  <c r="BH224" i="4"/>
  <c r="BG224" i="4"/>
  <c r="BF224" i="4"/>
  <c r="T224" i="4"/>
  <c r="R224" i="4"/>
  <c r="P224" i="4"/>
  <c r="J224" i="4"/>
  <c r="BE224" i="4" s="1"/>
  <c r="BK222" i="4"/>
  <c r="BI222" i="4"/>
  <c r="BH222" i="4"/>
  <c r="BG222" i="4"/>
  <c r="BF222" i="4"/>
  <c r="BE222" i="4"/>
  <c r="T222" i="4"/>
  <c r="R222" i="4"/>
  <c r="P222" i="4"/>
  <c r="J222" i="4"/>
  <c r="BK220" i="4"/>
  <c r="BI220" i="4"/>
  <c r="BH220" i="4"/>
  <c r="BG220" i="4"/>
  <c r="BF220" i="4"/>
  <c r="BE220" i="4"/>
  <c r="T220" i="4"/>
  <c r="R220" i="4"/>
  <c r="P220" i="4"/>
  <c r="J220" i="4"/>
  <c r="BK217" i="4"/>
  <c r="BK216" i="4" s="1"/>
  <c r="J216" i="4" s="1"/>
  <c r="J64" i="4" s="1"/>
  <c r="BI217" i="4"/>
  <c r="BH217" i="4"/>
  <c r="BG217" i="4"/>
  <c r="BF217" i="4"/>
  <c r="T217" i="4"/>
  <c r="T216" i="4" s="1"/>
  <c r="R217" i="4"/>
  <c r="R216" i="4" s="1"/>
  <c r="P217" i="4"/>
  <c r="P216" i="4" s="1"/>
  <c r="J217" i="4"/>
  <c r="BE217" i="4" s="1"/>
  <c r="BK215" i="4"/>
  <c r="BI215" i="4"/>
  <c r="BH215" i="4"/>
  <c r="BG215" i="4"/>
  <c r="BF215" i="4"/>
  <c r="T215" i="4"/>
  <c r="R215" i="4"/>
  <c r="P215" i="4"/>
  <c r="J215" i="4"/>
  <c r="BE215" i="4" s="1"/>
  <c r="BK214" i="4"/>
  <c r="BI214" i="4"/>
  <c r="BH214" i="4"/>
  <c r="BG214" i="4"/>
  <c r="BF214" i="4"/>
  <c r="BE214" i="4"/>
  <c r="T214" i="4"/>
  <c r="R214" i="4"/>
  <c r="P214" i="4"/>
  <c r="J214" i="4"/>
  <c r="BK212" i="4"/>
  <c r="BI212" i="4"/>
  <c r="BH212" i="4"/>
  <c r="BG212" i="4"/>
  <c r="BF212" i="4"/>
  <c r="BE212" i="4"/>
  <c r="T212" i="4"/>
  <c r="R212" i="4"/>
  <c r="P212" i="4"/>
  <c r="J212" i="4"/>
  <c r="BK210" i="4"/>
  <c r="BI210" i="4"/>
  <c r="BH210" i="4"/>
  <c r="BG210" i="4"/>
  <c r="BF210" i="4"/>
  <c r="T210" i="4"/>
  <c r="R210" i="4"/>
  <c r="P210" i="4"/>
  <c r="J210" i="4"/>
  <c r="BE210" i="4" s="1"/>
  <c r="BK208" i="4"/>
  <c r="BI208" i="4"/>
  <c r="BH208" i="4"/>
  <c r="BG208" i="4"/>
  <c r="BF208" i="4"/>
  <c r="T208" i="4"/>
  <c r="R208" i="4"/>
  <c r="P208" i="4"/>
  <c r="J208" i="4"/>
  <c r="BE208" i="4" s="1"/>
  <c r="BK206" i="4"/>
  <c r="BI206" i="4"/>
  <c r="BH206" i="4"/>
  <c r="BG206" i="4"/>
  <c r="BF206" i="4"/>
  <c r="BE206" i="4"/>
  <c r="T206" i="4"/>
  <c r="R206" i="4"/>
  <c r="P206" i="4"/>
  <c r="J206" i="4"/>
  <c r="BK204" i="4"/>
  <c r="BI204" i="4"/>
  <c r="BH204" i="4"/>
  <c r="BG204" i="4"/>
  <c r="BF204" i="4"/>
  <c r="BE204" i="4"/>
  <c r="T204" i="4"/>
  <c r="R204" i="4"/>
  <c r="P204" i="4"/>
  <c r="J204" i="4"/>
  <c r="BK202" i="4"/>
  <c r="BI202" i="4"/>
  <c r="BH202" i="4"/>
  <c r="BG202" i="4"/>
  <c r="BF202" i="4"/>
  <c r="T202" i="4"/>
  <c r="R202" i="4"/>
  <c r="P202" i="4"/>
  <c r="J202" i="4"/>
  <c r="BE202" i="4" s="1"/>
  <c r="BK200" i="4"/>
  <c r="BI200" i="4"/>
  <c r="BH200" i="4"/>
  <c r="BG200" i="4"/>
  <c r="BF200" i="4"/>
  <c r="T200" i="4"/>
  <c r="R200" i="4"/>
  <c r="P200" i="4"/>
  <c r="J200" i="4"/>
  <c r="BE200" i="4" s="1"/>
  <c r="BK198" i="4"/>
  <c r="BI198" i="4"/>
  <c r="BH198" i="4"/>
  <c r="BG198" i="4"/>
  <c r="BF198" i="4"/>
  <c r="BE198" i="4"/>
  <c r="T198" i="4"/>
  <c r="R198" i="4"/>
  <c r="P198" i="4"/>
  <c r="J198" i="4"/>
  <c r="BK196" i="4"/>
  <c r="BI196" i="4"/>
  <c r="BH196" i="4"/>
  <c r="BG196" i="4"/>
  <c r="BF196" i="4"/>
  <c r="BE196" i="4"/>
  <c r="T196" i="4"/>
  <c r="R196" i="4"/>
  <c r="P196" i="4"/>
  <c r="J196" i="4"/>
  <c r="BK194" i="4"/>
  <c r="BI194" i="4"/>
  <c r="BH194" i="4"/>
  <c r="BG194" i="4"/>
  <c r="BF194" i="4"/>
  <c r="T194" i="4"/>
  <c r="R194" i="4"/>
  <c r="P194" i="4"/>
  <c r="J194" i="4"/>
  <c r="BE194" i="4" s="1"/>
  <c r="BK191" i="4"/>
  <c r="BI191" i="4"/>
  <c r="BH191" i="4"/>
  <c r="BG191" i="4"/>
  <c r="BF191" i="4"/>
  <c r="T191" i="4"/>
  <c r="R191" i="4"/>
  <c r="P191" i="4"/>
  <c r="J191" i="4"/>
  <c r="BE191" i="4" s="1"/>
  <c r="BK188" i="4"/>
  <c r="BI188" i="4"/>
  <c r="BH188" i="4"/>
  <c r="BG188" i="4"/>
  <c r="BF188" i="4"/>
  <c r="BE188" i="4"/>
  <c r="T188" i="4"/>
  <c r="R188" i="4"/>
  <c r="P188" i="4"/>
  <c r="J188" i="4"/>
  <c r="BK185" i="4"/>
  <c r="BI185" i="4"/>
  <c r="BH185" i="4"/>
  <c r="BG185" i="4"/>
  <c r="BF185" i="4"/>
  <c r="BE185" i="4"/>
  <c r="T185" i="4"/>
  <c r="R185" i="4"/>
  <c r="P185" i="4"/>
  <c r="J185" i="4"/>
  <c r="BK182" i="4"/>
  <c r="BI182" i="4"/>
  <c r="F37" i="4" s="1"/>
  <c r="BH182" i="4"/>
  <c r="BG182" i="4"/>
  <c r="BF182" i="4"/>
  <c r="T182" i="4"/>
  <c r="R182" i="4"/>
  <c r="R181" i="4" s="1"/>
  <c r="P182" i="4"/>
  <c r="J182" i="4"/>
  <c r="BE182" i="4" s="1"/>
  <c r="BK181" i="4"/>
  <c r="J181" i="4" s="1"/>
  <c r="J63" i="4" s="1"/>
  <c r="T181" i="4"/>
  <c r="P181" i="4"/>
  <c r="BK180" i="4"/>
  <c r="BI180" i="4"/>
  <c r="BH180" i="4"/>
  <c r="BG180" i="4"/>
  <c r="BF180" i="4"/>
  <c r="BE180" i="4"/>
  <c r="T180" i="4"/>
  <c r="R180" i="4"/>
  <c r="P180" i="4"/>
  <c r="J180" i="4"/>
  <c r="BK179" i="4"/>
  <c r="BI179" i="4"/>
  <c r="BH179" i="4"/>
  <c r="BG179" i="4"/>
  <c r="BF179" i="4"/>
  <c r="T179" i="4"/>
  <c r="R179" i="4"/>
  <c r="P179" i="4"/>
  <c r="J179" i="4"/>
  <c r="BE179" i="4" s="1"/>
  <c r="BK169" i="4"/>
  <c r="BI169" i="4"/>
  <c r="BH169" i="4"/>
  <c r="BG169" i="4"/>
  <c r="BF169" i="4"/>
  <c r="T169" i="4"/>
  <c r="R169" i="4"/>
  <c r="P169" i="4"/>
  <c r="J169" i="4"/>
  <c r="BE169" i="4" s="1"/>
  <c r="BK167" i="4"/>
  <c r="BI167" i="4"/>
  <c r="BH167" i="4"/>
  <c r="BG167" i="4"/>
  <c r="BF167" i="4"/>
  <c r="BE167" i="4"/>
  <c r="T167" i="4"/>
  <c r="R167" i="4"/>
  <c r="P167" i="4"/>
  <c r="J167" i="4"/>
  <c r="BK165" i="4"/>
  <c r="BI165" i="4"/>
  <c r="BH165" i="4"/>
  <c r="BG165" i="4"/>
  <c r="BF165" i="4"/>
  <c r="BE165" i="4"/>
  <c r="T165" i="4"/>
  <c r="R165" i="4"/>
  <c r="P165" i="4"/>
  <c r="J165" i="4"/>
  <c r="BK163" i="4"/>
  <c r="BI163" i="4"/>
  <c r="BH163" i="4"/>
  <c r="BG163" i="4"/>
  <c r="BF163" i="4"/>
  <c r="T163" i="4"/>
  <c r="R163" i="4"/>
  <c r="P163" i="4"/>
  <c r="J163" i="4"/>
  <c r="BE163" i="4" s="1"/>
  <c r="BK162" i="4"/>
  <c r="BI162" i="4"/>
  <c r="BH162" i="4"/>
  <c r="BG162" i="4"/>
  <c r="BF162" i="4"/>
  <c r="T162" i="4"/>
  <c r="R162" i="4"/>
  <c r="P162" i="4"/>
  <c r="J162" i="4"/>
  <c r="BE162" i="4" s="1"/>
  <c r="BK160" i="4"/>
  <c r="BI160" i="4"/>
  <c r="BH160" i="4"/>
  <c r="BG160" i="4"/>
  <c r="BF160" i="4"/>
  <c r="BE160" i="4"/>
  <c r="T160" i="4"/>
  <c r="R160" i="4"/>
  <c r="P160" i="4"/>
  <c r="J160" i="4"/>
  <c r="BK158" i="4"/>
  <c r="BI158" i="4"/>
  <c r="BH158" i="4"/>
  <c r="BG158" i="4"/>
  <c r="BF158" i="4"/>
  <c r="BE158" i="4"/>
  <c r="T158" i="4"/>
  <c r="R158" i="4"/>
  <c r="P158" i="4"/>
  <c r="J158" i="4"/>
  <c r="BK156" i="4"/>
  <c r="BI156" i="4"/>
  <c r="BH156" i="4"/>
  <c r="BG156" i="4"/>
  <c r="BF156" i="4"/>
  <c r="T156" i="4"/>
  <c r="R156" i="4"/>
  <c r="P156" i="4"/>
  <c r="J156" i="4"/>
  <c r="BE156" i="4" s="1"/>
  <c r="BK154" i="4"/>
  <c r="BI154" i="4"/>
  <c r="BH154" i="4"/>
  <c r="BG154" i="4"/>
  <c r="BF154" i="4"/>
  <c r="T154" i="4"/>
  <c r="R154" i="4"/>
  <c r="P154" i="4"/>
  <c r="J154" i="4"/>
  <c r="BE154" i="4" s="1"/>
  <c r="BK152" i="4"/>
  <c r="BI152" i="4"/>
  <c r="BH152" i="4"/>
  <c r="BG152" i="4"/>
  <c r="BF152" i="4"/>
  <c r="BE152" i="4"/>
  <c r="T152" i="4"/>
  <c r="R152" i="4"/>
  <c r="P152" i="4"/>
  <c r="J152" i="4"/>
  <c r="BK150" i="4"/>
  <c r="BI150" i="4"/>
  <c r="BH150" i="4"/>
  <c r="BG150" i="4"/>
  <c r="BF150" i="4"/>
  <c r="BE150" i="4"/>
  <c r="T150" i="4"/>
  <c r="R150" i="4"/>
  <c r="P150" i="4"/>
  <c r="J150" i="4"/>
  <c r="BK148" i="4"/>
  <c r="BI148" i="4"/>
  <c r="BH148" i="4"/>
  <c r="BG148" i="4"/>
  <c r="BF148" i="4"/>
  <c r="T148" i="4"/>
  <c r="R148" i="4"/>
  <c r="P148" i="4"/>
  <c r="J148" i="4"/>
  <c r="BE148" i="4" s="1"/>
  <c r="BK146" i="4"/>
  <c r="BI146" i="4"/>
  <c r="BH146" i="4"/>
  <c r="BG146" i="4"/>
  <c r="BF146" i="4"/>
  <c r="T146" i="4"/>
  <c r="R146" i="4"/>
  <c r="P146" i="4"/>
  <c r="J146" i="4"/>
  <c r="BE146" i="4" s="1"/>
  <c r="BK144" i="4"/>
  <c r="BI144" i="4"/>
  <c r="BH144" i="4"/>
  <c r="BG144" i="4"/>
  <c r="BF144" i="4"/>
  <c r="BE144" i="4"/>
  <c r="T144" i="4"/>
  <c r="R144" i="4"/>
  <c r="P144" i="4"/>
  <c r="J144" i="4"/>
  <c r="BK139" i="4"/>
  <c r="BI139" i="4"/>
  <c r="BH139" i="4"/>
  <c r="BG139" i="4"/>
  <c r="BF139" i="4"/>
  <c r="BE139" i="4"/>
  <c r="T139" i="4"/>
  <c r="R139" i="4"/>
  <c r="P139" i="4"/>
  <c r="J139" i="4"/>
  <c r="BK137" i="4"/>
  <c r="BI137" i="4"/>
  <c r="BH137" i="4"/>
  <c r="BG137" i="4"/>
  <c r="BF137" i="4"/>
  <c r="T137" i="4"/>
  <c r="R137" i="4"/>
  <c r="P137" i="4"/>
  <c r="P128" i="4" s="1"/>
  <c r="J137" i="4"/>
  <c r="BE137" i="4" s="1"/>
  <c r="BK134" i="4"/>
  <c r="BI134" i="4"/>
  <c r="BH134" i="4"/>
  <c r="BG134" i="4"/>
  <c r="BF134" i="4"/>
  <c r="T134" i="4"/>
  <c r="T128" i="4" s="1"/>
  <c r="T92" i="4" s="1"/>
  <c r="T91" i="4" s="1"/>
  <c r="R134" i="4"/>
  <c r="P134" i="4"/>
  <c r="J134" i="4"/>
  <c r="BE134" i="4" s="1"/>
  <c r="BK131" i="4"/>
  <c r="BI131" i="4"/>
  <c r="BH131" i="4"/>
  <c r="BG131" i="4"/>
  <c r="BF131" i="4"/>
  <c r="BE131" i="4"/>
  <c r="T131" i="4"/>
  <c r="R131" i="4"/>
  <c r="P131" i="4"/>
  <c r="J131" i="4"/>
  <c r="BK129" i="4"/>
  <c r="BI129" i="4"/>
  <c r="BH129" i="4"/>
  <c r="BG129" i="4"/>
  <c r="BF129" i="4"/>
  <c r="BE129" i="4"/>
  <c r="T129" i="4"/>
  <c r="R129" i="4"/>
  <c r="R128" i="4" s="1"/>
  <c r="R92" i="4" s="1"/>
  <c r="R91" i="4" s="1"/>
  <c r="P129" i="4"/>
  <c r="J129" i="4"/>
  <c r="BK128" i="4"/>
  <c r="J128" i="4" s="1"/>
  <c r="J62" i="4" s="1"/>
  <c r="BK126" i="4"/>
  <c r="BK125" i="4" s="1"/>
  <c r="J125" i="4" s="1"/>
  <c r="J61" i="4" s="1"/>
  <c r="BI126" i="4"/>
  <c r="BH126" i="4"/>
  <c r="BG126" i="4"/>
  <c r="F35" i="4" s="1"/>
  <c r="BF126" i="4"/>
  <c r="BE126" i="4"/>
  <c r="T126" i="4"/>
  <c r="R126" i="4"/>
  <c r="P126" i="4"/>
  <c r="P125" i="4" s="1"/>
  <c r="J126" i="4"/>
  <c r="T125" i="4"/>
  <c r="R125" i="4"/>
  <c r="BK121" i="4"/>
  <c r="BI121" i="4"/>
  <c r="BH121" i="4"/>
  <c r="BG121" i="4"/>
  <c r="BF121" i="4"/>
  <c r="T121" i="4"/>
  <c r="R121" i="4"/>
  <c r="P121" i="4"/>
  <c r="J121" i="4"/>
  <c r="BE121" i="4" s="1"/>
  <c r="BK115" i="4"/>
  <c r="BI115" i="4"/>
  <c r="BH115" i="4"/>
  <c r="BG115" i="4"/>
  <c r="BF115" i="4"/>
  <c r="BE115" i="4"/>
  <c r="T115" i="4"/>
  <c r="R115" i="4"/>
  <c r="P115" i="4"/>
  <c r="J115" i="4"/>
  <c r="BK111" i="4"/>
  <c r="BI111" i="4"/>
  <c r="BH111" i="4"/>
  <c r="BG111" i="4"/>
  <c r="BF111" i="4"/>
  <c r="T111" i="4"/>
  <c r="R111" i="4"/>
  <c r="P111" i="4"/>
  <c r="J111" i="4"/>
  <c r="BE111" i="4" s="1"/>
  <c r="BK108" i="4"/>
  <c r="BI108" i="4"/>
  <c r="BH108" i="4"/>
  <c r="BG108" i="4"/>
  <c r="BF108" i="4"/>
  <c r="T108" i="4"/>
  <c r="R108" i="4"/>
  <c r="P108" i="4"/>
  <c r="J108" i="4"/>
  <c r="BE108" i="4" s="1"/>
  <c r="BK105" i="4"/>
  <c r="BI105" i="4"/>
  <c r="BH105" i="4"/>
  <c r="BG105" i="4"/>
  <c r="BF105" i="4"/>
  <c r="BE105" i="4"/>
  <c r="T105" i="4"/>
  <c r="R105" i="4"/>
  <c r="P105" i="4"/>
  <c r="J105" i="4"/>
  <c r="BK102" i="4"/>
  <c r="BI102" i="4"/>
  <c r="BH102" i="4"/>
  <c r="BG102" i="4"/>
  <c r="BF102" i="4"/>
  <c r="BE102" i="4"/>
  <c r="T102" i="4"/>
  <c r="R102" i="4"/>
  <c r="P102" i="4"/>
  <c r="J102" i="4"/>
  <c r="BK99" i="4"/>
  <c r="BI99" i="4"/>
  <c r="BH99" i="4"/>
  <c r="BG99" i="4"/>
  <c r="BF99" i="4"/>
  <c r="T99" i="4"/>
  <c r="R99" i="4"/>
  <c r="P99" i="4"/>
  <c r="J99" i="4"/>
  <c r="BE99" i="4" s="1"/>
  <c r="BK96" i="4"/>
  <c r="BI96" i="4"/>
  <c r="BH96" i="4"/>
  <c r="BG96" i="4"/>
  <c r="BF96" i="4"/>
  <c r="T96" i="4"/>
  <c r="R96" i="4"/>
  <c r="P96" i="4"/>
  <c r="J96" i="4"/>
  <c r="BE96" i="4" s="1"/>
  <c r="BK93" i="4"/>
  <c r="BI93" i="4"/>
  <c r="BH93" i="4"/>
  <c r="BG93" i="4"/>
  <c r="BF93" i="4"/>
  <c r="J34" i="4" s="1"/>
  <c r="BE93" i="4"/>
  <c r="T93" i="4"/>
  <c r="R93" i="4"/>
  <c r="P93" i="4"/>
  <c r="J93" i="4"/>
  <c r="J88" i="4"/>
  <c r="J87" i="4"/>
  <c r="F87" i="4"/>
  <c r="F85" i="4"/>
  <c r="E83" i="4"/>
  <c r="J69" i="4"/>
  <c r="J68" i="4"/>
  <c r="J55" i="4"/>
  <c r="J54" i="4"/>
  <c r="F54" i="4"/>
  <c r="J52" i="4"/>
  <c r="F52" i="4"/>
  <c r="E50" i="4"/>
  <c r="J37" i="4"/>
  <c r="J36" i="4"/>
  <c r="J35" i="4"/>
  <c r="J18" i="4"/>
  <c r="E18" i="4"/>
  <c r="F88" i="4" s="1"/>
  <c r="J17" i="4"/>
  <c r="J12" i="4"/>
  <c r="J85" i="4" s="1"/>
  <c r="E7" i="4"/>
  <c r="E48" i="4" s="1"/>
  <c r="BK264" i="3"/>
  <c r="BK263" i="3" s="1"/>
  <c r="BI264" i="3"/>
  <c r="BH264" i="3"/>
  <c r="BG264" i="3"/>
  <c r="BF264" i="3"/>
  <c r="T264" i="3"/>
  <c r="R264" i="3"/>
  <c r="R263" i="3" s="1"/>
  <c r="R262" i="3" s="1"/>
  <c r="P264" i="3"/>
  <c r="P263" i="3" s="1"/>
  <c r="P262" i="3" s="1"/>
  <c r="J264" i="3"/>
  <c r="BE264" i="3" s="1"/>
  <c r="T263" i="3"/>
  <c r="T262" i="3"/>
  <c r="BK259" i="3"/>
  <c r="BK258" i="3" s="1"/>
  <c r="J258" i="3" s="1"/>
  <c r="J74" i="3" s="1"/>
  <c r="BI259" i="3"/>
  <c r="BH259" i="3"/>
  <c r="BG259" i="3"/>
  <c r="BF259" i="3"/>
  <c r="BE259" i="3"/>
  <c r="T259" i="3"/>
  <c r="R259" i="3"/>
  <c r="P259" i="3"/>
  <c r="J259" i="3"/>
  <c r="T258" i="3"/>
  <c r="R258" i="3"/>
  <c r="P258" i="3"/>
  <c r="BK255" i="3"/>
  <c r="BI255" i="3"/>
  <c r="BH255" i="3"/>
  <c r="BG255" i="3"/>
  <c r="BF255" i="3"/>
  <c r="BE255" i="3"/>
  <c r="T255" i="3"/>
  <c r="T254" i="3" s="1"/>
  <c r="R255" i="3"/>
  <c r="P255" i="3"/>
  <c r="J255" i="3"/>
  <c r="BK254" i="3"/>
  <c r="R254" i="3"/>
  <c r="P254" i="3"/>
  <c r="J254" i="3"/>
  <c r="BK250" i="3"/>
  <c r="BI250" i="3"/>
  <c r="BH250" i="3"/>
  <c r="BG250" i="3"/>
  <c r="BF250" i="3"/>
  <c r="BE250" i="3"/>
  <c r="T250" i="3"/>
  <c r="T249" i="3" s="1"/>
  <c r="R250" i="3"/>
  <c r="R249" i="3" s="1"/>
  <c r="P250" i="3"/>
  <c r="J250" i="3"/>
  <c r="BK249" i="3"/>
  <c r="P249" i="3"/>
  <c r="J249" i="3"/>
  <c r="BK247" i="3"/>
  <c r="BK238" i="3" s="1"/>
  <c r="J238" i="3" s="1"/>
  <c r="J71" i="3" s="1"/>
  <c r="BI247" i="3"/>
  <c r="BH247" i="3"/>
  <c r="BG247" i="3"/>
  <c r="BF247" i="3"/>
  <c r="T247" i="3"/>
  <c r="R247" i="3"/>
  <c r="P247" i="3"/>
  <c r="J247" i="3"/>
  <c r="BE247" i="3" s="1"/>
  <c r="BK239" i="3"/>
  <c r="BI239" i="3"/>
  <c r="BH239" i="3"/>
  <c r="BG239" i="3"/>
  <c r="BF239" i="3"/>
  <c r="T239" i="3"/>
  <c r="T238" i="3" s="1"/>
  <c r="R239" i="3"/>
  <c r="P239" i="3"/>
  <c r="J239" i="3"/>
  <c r="BE239" i="3" s="1"/>
  <c r="R238" i="3"/>
  <c r="P238" i="3"/>
  <c r="BK236" i="3"/>
  <c r="BI236" i="3"/>
  <c r="BH236" i="3"/>
  <c r="BG236" i="3"/>
  <c r="BF236" i="3"/>
  <c r="BE236" i="3"/>
  <c r="T236" i="3"/>
  <c r="R236" i="3"/>
  <c r="P236" i="3"/>
  <c r="J236" i="3"/>
  <c r="BK233" i="3"/>
  <c r="BI233" i="3"/>
  <c r="BH233" i="3"/>
  <c r="BG233" i="3"/>
  <c r="BF233" i="3"/>
  <c r="BE233" i="3"/>
  <c r="T233" i="3"/>
  <c r="R233" i="3"/>
  <c r="P233" i="3"/>
  <c r="P226" i="3" s="1"/>
  <c r="J233" i="3"/>
  <c r="BK227" i="3"/>
  <c r="BI227" i="3"/>
  <c r="BH227" i="3"/>
  <c r="BG227" i="3"/>
  <c r="BF227" i="3"/>
  <c r="T227" i="3"/>
  <c r="T226" i="3" s="1"/>
  <c r="R227" i="3"/>
  <c r="R226" i="3" s="1"/>
  <c r="P227" i="3"/>
  <c r="J227" i="3"/>
  <c r="BE227" i="3" s="1"/>
  <c r="BK226" i="3"/>
  <c r="J226" i="3" s="1"/>
  <c r="J70" i="3" s="1"/>
  <c r="BK224" i="3"/>
  <c r="BI224" i="3"/>
  <c r="BH224" i="3"/>
  <c r="BG224" i="3"/>
  <c r="BF224" i="3"/>
  <c r="BE224" i="3"/>
  <c r="T224" i="3"/>
  <c r="R224" i="3"/>
  <c r="P224" i="3"/>
  <c r="J224" i="3"/>
  <c r="BK222" i="3"/>
  <c r="BI222" i="3"/>
  <c r="BH222" i="3"/>
  <c r="BG222" i="3"/>
  <c r="BF222" i="3"/>
  <c r="T222" i="3"/>
  <c r="R222" i="3"/>
  <c r="P222" i="3"/>
  <c r="J222" i="3"/>
  <c r="BE222" i="3" s="1"/>
  <c r="BK220" i="3"/>
  <c r="BI220" i="3"/>
  <c r="BH220" i="3"/>
  <c r="BG220" i="3"/>
  <c r="BF220" i="3"/>
  <c r="T220" i="3"/>
  <c r="T214" i="3" s="1"/>
  <c r="R220" i="3"/>
  <c r="P220" i="3"/>
  <c r="J220" i="3"/>
  <c r="BE220" i="3" s="1"/>
  <c r="BK218" i="3"/>
  <c r="BI218" i="3"/>
  <c r="BH218" i="3"/>
  <c r="BG218" i="3"/>
  <c r="BF218" i="3"/>
  <c r="BE218" i="3"/>
  <c r="T218" i="3"/>
  <c r="R218" i="3"/>
  <c r="P218" i="3"/>
  <c r="J218" i="3"/>
  <c r="BK217" i="3"/>
  <c r="BI217" i="3"/>
  <c r="BH217" i="3"/>
  <c r="BG217" i="3"/>
  <c r="BF217" i="3"/>
  <c r="BE217" i="3"/>
  <c r="T217" i="3"/>
  <c r="R217" i="3"/>
  <c r="R214" i="3" s="1"/>
  <c r="P217" i="3"/>
  <c r="J217" i="3"/>
  <c r="BK215" i="3"/>
  <c r="BK214" i="3" s="1"/>
  <c r="J214" i="3" s="1"/>
  <c r="J69" i="3" s="1"/>
  <c r="BI215" i="3"/>
  <c r="BH215" i="3"/>
  <c r="BG215" i="3"/>
  <c r="BF215" i="3"/>
  <c r="T215" i="3"/>
  <c r="R215" i="3"/>
  <c r="P215" i="3"/>
  <c r="P214" i="3" s="1"/>
  <c r="J215" i="3"/>
  <c r="BE215" i="3" s="1"/>
  <c r="BK210" i="3"/>
  <c r="BI210" i="3"/>
  <c r="BH210" i="3"/>
  <c r="BG210" i="3"/>
  <c r="BF210" i="3"/>
  <c r="T210" i="3"/>
  <c r="R210" i="3"/>
  <c r="P210" i="3"/>
  <c r="J210" i="3"/>
  <c r="BE210" i="3" s="1"/>
  <c r="BK208" i="3"/>
  <c r="BI208" i="3"/>
  <c r="BH208" i="3"/>
  <c r="BG208" i="3"/>
  <c r="BF208" i="3"/>
  <c r="T208" i="3"/>
  <c r="R208" i="3"/>
  <c r="P208" i="3"/>
  <c r="J208" i="3"/>
  <c r="BE208" i="3" s="1"/>
  <c r="BK204" i="3"/>
  <c r="BI204" i="3"/>
  <c r="BH204" i="3"/>
  <c r="BG204" i="3"/>
  <c r="BF204" i="3"/>
  <c r="BE204" i="3"/>
  <c r="T204" i="3"/>
  <c r="T203" i="3" s="1"/>
  <c r="R204" i="3"/>
  <c r="R203" i="3" s="1"/>
  <c r="P204" i="3"/>
  <c r="J204" i="3"/>
  <c r="BK203" i="3"/>
  <c r="J203" i="3" s="1"/>
  <c r="J68" i="3" s="1"/>
  <c r="P203" i="3"/>
  <c r="BK201" i="3"/>
  <c r="BI201" i="3"/>
  <c r="BH201" i="3"/>
  <c r="BG201" i="3"/>
  <c r="BF201" i="3"/>
  <c r="T201" i="3"/>
  <c r="T196" i="3" s="1"/>
  <c r="R201" i="3"/>
  <c r="P201" i="3"/>
  <c r="J201" i="3"/>
  <c r="BE201" i="3" s="1"/>
  <c r="BK199" i="3"/>
  <c r="BI199" i="3"/>
  <c r="BH199" i="3"/>
  <c r="BG199" i="3"/>
  <c r="BF199" i="3"/>
  <c r="T199" i="3"/>
  <c r="R199" i="3"/>
  <c r="P199" i="3"/>
  <c r="J199" i="3"/>
  <c r="BE199" i="3" s="1"/>
  <c r="BK197" i="3"/>
  <c r="BI197" i="3"/>
  <c r="BH197" i="3"/>
  <c r="BG197" i="3"/>
  <c r="BF197" i="3"/>
  <c r="BE197" i="3"/>
  <c r="T197" i="3"/>
  <c r="R197" i="3"/>
  <c r="R196" i="3" s="1"/>
  <c r="P197" i="3"/>
  <c r="J197" i="3"/>
  <c r="BK196" i="3"/>
  <c r="J196" i="3" s="1"/>
  <c r="J67" i="3" s="1"/>
  <c r="P196" i="3"/>
  <c r="BK194" i="3"/>
  <c r="BI194" i="3"/>
  <c r="BH194" i="3"/>
  <c r="BG194" i="3"/>
  <c r="BF194" i="3"/>
  <c r="BE194" i="3"/>
  <c r="T194" i="3"/>
  <c r="R194" i="3"/>
  <c r="P194" i="3"/>
  <c r="P191" i="3" s="1"/>
  <c r="P187" i="3" s="1"/>
  <c r="J194" i="3"/>
  <c r="BK192" i="3"/>
  <c r="BI192" i="3"/>
  <c r="BH192" i="3"/>
  <c r="BG192" i="3"/>
  <c r="BF192" i="3"/>
  <c r="T192" i="3"/>
  <c r="T191" i="3" s="1"/>
  <c r="R192" i="3"/>
  <c r="P192" i="3"/>
  <c r="J192" i="3"/>
  <c r="BE192" i="3" s="1"/>
  <c r="BK191" i="3"/>
  <c r="J191" i="3" s="1"/>
  <c r="J66" i="3" s="1"/>
  <c r="R191" i="3"/>
  <c r="BK189" i="3"/>
  <c r="BI189" i="3"/>
  <c r="BH189" i="3"/>
  <c r="BG189" i="3"/>
  <c r="BF189" i="3"/>
  <c r="BE189" i="3"/>
  <c r="T189" i="3"/>
  <c r="R189" i="3"/>
  <c r="R188" i="3" s="1"/>
  <c r="P189" i="3"/>
  <c r="J189" i="3"/>
  <c r="BK188" i="3"/>
  <c r="J188" i="3" s="1"/>
  <c r="J65" i="3" s="1"/>
  <c r="T188" i="3"/>
  <c r="T187" i="3" s="1"/>
  <c r="P188" i="3"/>
  <c r="BK185" i="3"/>
  <c r="BI185" i="3"/>
  <c r="BH185" i="3"/>
  <c r="BG185" i="3"/>
  <c r="BF185" i="3"/>
  <c r="T185" i="3"/>
  <c r="R185" i="3"/>
  <c r="P185" i="3"/>
  <c r="J185" i="3"/>
  <c r="BE185" i="3" s="1"/>
  <c r="BK183" i="3"/>
  <c r="BI183" i="3"/>
  <c r="BH183" i="3"/>
  <c r="BG183" i="3"/>
  <c r="BF183" i="3"/>
  <c r="BE183" i="3"/>
  <c r="T183" i="3"/>
  <c r="R183" i="3"/>
  <c r="P183" i="3"/>
  <c r="J183" i="3"/>
  <c r="BK181" i="3"/>
  <c r="BI181" i="3"/>
  <c r="BH181" i="3"/>
  <c r="BG181" i="3"/>
  <c r="BF181" i="3"/>
  <c r="BE181" i="3"/>
  <c r="T181" i="3"/>
  <c r="R181" i="3"/>
  <c r="P181" i="3"/>
  <c r="J181" i="3"/>
  <c r="BK179" i="3"/>
  <c r="BI179" i="3"/>
  <c r="BH179" i="3"/>
  <c r="BG179" i="3"/>
  <c r="BF179" i="3"/>
  <c r="T179" i="3"/>
  <c r="R179" i="3"/>
  <c r="P179" i="3"/>
  <c r="J179" i="3"/>
  <c r="BE179" i="3" s="1"/>
  <c r="BK177" i="3"/>
  <c r="BI177" i="3"/>
  <c r="BH177" i="3"/>
  <c r="BG177" i="3"/>
  <c r="BF177" i="3"/>
  <c r="T177" i="3"/>
  <c r="R177" i="3"/>
  <c r="P177" i="3"/>
  <c r="J177" i="3"/>
  <c r="BE177" i="3" s="1"/>
  <c r="BK175" i="3"/>
  <c r="BI175" i="3"/>
  <c r="BH175" i="3"/>
  <c r="BG175" i="3"/>
  <c r="BF175" i="3"/>
  <c r="BE175" i="3"/>
  <c r="T175" i="3"/>
  <c r="R175" i="3"/>
  <c r="P175" i="3"/>
  <c r="J175" i="3"/>
  <c r="BK173" i="3"/>
  <c r="BI173" i="3"/>
  <c r="BH173" i="3"/>
  <c r="BG173" i="3"/>
  <c r="BF173" i="3"/>
  <c r="BE173" i="3"/>
  <c r="T173" i="3"/>
  <c r="R173" i="3"/>
  <c r="P173" i="3"/>
  <c r="J173" i="3"/>
  <c r="BK171" i="3"/>
  <c r="BI171" i="3"/>
  <c r="BH171" i="3"/>
  <c r="BG171" i="3"/>
  <c r="BF171" i="3"/>
  <c r="T171" i="3"/>
  <c r="R171" i="3"/>
  <c r="P171" i="3"/>
  <c r="P165" i="3" s="1"/>
  <c r="P104" i="3" s="1"/>
  <c r="J171" i="3"/>
  <c r="BE171" i="3" s="1"/>
  <c r="BK169" i="3"/>
  <c r="BI169" i="3"/>
  <c r="BH169" i="3"/>
  <c r="BG169" i="3"/>
  <c r="BF169" i="3"/>
  <c r="T169" i="3"/>
  <c r="T165" i="3" s="1"/>
  <c r="R169" i="3"/>
  <c r="P169" i="3"/>
  <c r="J169" i="3"/>
  <c r="BE169" i="3" s="1"/>
  <c r="BK167" i="3"/>
  <c r="BI167" i="3"/>
  <c r="BH167" i="3"/>
  <c r="BG167" i="3"/>
  <c r="BF167" i="3"/>
  <c r="J34" i="3" s="1"/>
  <c r="BE167" i="3"/>
  <c r="T167" i="3"/>
  <c r="R167" i="3"/>
  <c r="P167" i="3"/>
  <c r="J167" i="3"/>
  <c r="BK166" i="3"/>
  <c r="BI166" i="3"/>
  <c r="BH166" i="3"/>
  <c r="F36" i="3" s="1"/>
  <c r="BG166" i="3"/>
  <c r="BF166" i="3"/>
  <c r="BE166" i="3"/>
  <c r="T166" i="3"/>
  <c r="R166" i="3"/>
  <c r="R165" i="3" s="1"/>
  <c r="P166" i="3"/>
  <c r="J166" i="3"/>
  <c r="BK165" i="3"/>
  <c r="J165" i="3" s="1"/>
  <c r="J63" i="3" s="1"/>
  <c r="BK163" i="3"/>
  <c r="BI163" i="3"/>
  <c r="BH163" i="3"/>
  <c r="BG163" i="3"/>
  <c r="BF163" i="3"/>
  <c r="BE163" i="3"/>
  <c r="T163" i="3"/>
  <c r="R163" i="3"/>
  <c r="P163" i="3"/>
  <c r="J163" i="3"/>
  <c r="BK160" i="3"/>
  <c r="BI160" i="3"/>
  <c r="BH160" i="3"/>
  <c r="BG160" i="3"/>
  <c r="BF160" i="3"/>
  <c r="T160" i="3"/>
  <c r="R160" i="3"/>
  <c r="P160" i="3"/>
  <c r="J160" i="3"/>
  <c r="BE160" i="3" s="1"/>
  <c r="BK157" i="3"/>
  <c r="BI157" i="3"/>
  <c r="BH157" i="3"/>
  <c r="BG157" i="3"/>
  <c r="BF157" i="3"/>
  <c r="T157" i="3"/>
  <c r="R157" i="3"/>
  <c r="P157" i="3"/>
  <c r="J157" i="3"/>
  <c r="BE157" i="3" s="1"/>
  <c r="BK155" i="3"/>
  <c r="BI155" i="3"/>
  <c r="BH155" i="3"/>
  <c r="BG155" i="3"/>
  <c r="BF155" i="3"/>
  <c r="BE155" i="3"/>
  <c r="T155" i="3"/>
  <c r="R155" i="3"/>
  <c r="P155" i="3"/>
  <c r="J155" i="3"/>
  <c r="BK149" i="3"/>
  <c r="BI149" i="3"/>
  <c r="BH149" i="3"/>
  <c r="BG149" i="3"/>
  <c r="BF149" i="3"/>
  <c r="BE149" i="3"/>
  <c r="T149" i="3"/>
  <c r="R149" i="3"/>
  <c r="P149" i="3"/>
  <c r="J149" i="3"/>
  <c r="BK146" i="3"/>
  <c r="BI146" i="3"/>
  <c r="BH146" i="3"/>
  <c r="BG146" i="3"/>
  <c r="BF146" i="3"/>
  <c r="T146" i="3"/>
  <c r="R146" i="3"/>
  <c r="P146" i="3"/>
  <c r="J146" i="3"/>
  <c r="BE146" i="3" s="1"/>
  <c r="BK143" i="3"/>
  <c r="BI143" i="3"/>
  <c r="BH143" i="3"/>
  <c r="BG143" i="3"/>
  <c r="BF143" i="3"/>
  <c r="T143" i="3"/>
  <c r="R143" i="3"/>
  <c r="P143" i="3"/>
  <c r="J143" i="3"/>
  <c r="BE143" i="3" s="1"/>
  <c r="BK133" i="3"/>
  <c r="BI133" i="3"/>
  <c r="BH133" i="3"/>
  <c r="BG133" i="3"/>
  <c r="BF133" i="3"/>
  <c r="BE133" i="3"/>
  <c r="T133" i="3"/>
  <c r="R133" i="3"/>
  <c r="P133" i="3"/>
  <c r="J133" i="3"/>
  <c r="BK130" i="3"/>
  <c r="BI130" i="3"/>
  <c r="BH130" i="3"/>
  <c r="BG130" i="3"/>
  <c r="BF130" i="3"/>
  <c r="BE130" i="3"/>
  <c r="T130" i="3"/>
  <c r="R130" i="3"/>
  <c r="P130" i="3"/>
  <c r="J130" i="3"/>
  <c r="BK127" i="3"/>
  <c r="BI127" i="3"/>
  <c r="BH127" i="3"/>
  <c r="BG127" i="3"/>
  <c r="BF127" i="3"/>
  <c r="T127" i="3"/>
  <c r="R127" i="3"/>
  <c r="P127" i="3"/>
  <c r="J127" i="3"/>
  <c r="BE127" i="3" s="1"/>
  <c r="BK124" i="3"/>
  <c r="BI124" i="3"/>
  <c r="BH124" i="3"/>
  <c r="BG124" i="3"/>
  <c r="BF124" i="3"/>
  <c r="T124" i="3"/>
  <c r="R124" i="3"/>
  <c r="R105" i="3" s="1"/>
  <c r="R104" i="3" s="1"/>
  <c r="P124" i="3"/>
  <c r="J124" i="3"/>
  <c r="BE124" i="3" s="1"/>
  <c r="BK116" i="3"/>
  <c r="BI116" i="3"/>
  <c r="BH116" i="3"/>
  <c r="BG116" i="3"/>
  <c r="BF116" i="3"/>
  <c r="BE116" i="3"/>
  <c r="T116" i="3"/>
  <c r="R116" i="3"/>
  <c r="P116" i="3"/>
  <c r="J116" i="3"/>
  <c r="BK109" i="3"/>
  <c r="BI109" i="3"/>
  <c r="BH109" i="3"/>
  <c r="BG109" i="3"/>
  <c r="BF109" i="3"/>
  <c r="BE109" i="3"/>
  <c r="T109" i="3"/>
  <c r="R109" i="3"/>
  <c r="P109" i="3"/>
  <c r="J109" i="3"/>
  <c r="BK106" i="3"/>
  <c r="BI106" i="3"/>
  <c r="F37" i="3" s="1"/>
  <c r="BH106" i="3"/>
  <c r="BG106" i="3"/>
  <c r="BF106" i="3"/>
  <c r="T106" i="3"/>
  <c r="R106" i="3"/>
  <c r="P106" i="3"/>
  <c r="J106" i="3"/>
  <c r="BE106" i="3" s="1"/>
  <c r="BK105" i="3"/>
  <c r="J105" i="3" s="1"/>
  <c r="J62" i="3" s="1"/>
  <c r="T105" i="3"/>
  <c r="T104" i="3" s="1"/>
  <c r="P105" i="3"/>
  <c r="BK101" i="3"/>
  <c r="BI101" i="3"/>
  <c r="BH101" i="3"/>
  <c r="BG101" i="3"/>
  <c r="BF101" i="3"/>
  <c r="BE101" i="3"/>
  <c r="T101" i="3"/>
  <c r="R101" i="3"/>
  <c r="P101" i="3"/>
  <c r="J101" i="3"/>
  <c r="BK98" i="3"/>
  <c r="BK97" i="3" s="1"/>
  <c r="BI98" i="3"/>
  <c r="BH98" i="3"/>
  <c r="BG98" i="3"/>
  <c r="BF98" i="3"/>
  <c r="BE98" i="3"/>
  <c r="T98" i="3"/>
  <c r="R98" i="3"/>
  <c r="P98" i="3"/>
  <c r="J98" i="3"/>
  <c r="T97" i="3"/>
  <c r="T96" i="3" s="1"/>
  <c r="R97" i="3"/>
  <c r="P97" i="3"/>
  <c r="P96" i="3" s="1"/>
  <c r="J93" i="3"/>
  <c r="J92" i="3"/>
  <c r="F92" i="3"/>
  <c r="F90" i="3"/>
  <c r="E88" i="3"/>
  <c r="E86" i="3"/>
  <c r="J73" i="3"/>
  <c r="J72" i="3"/>
  <c r="J55" i="3"/>
  <c r="J54" i="3"/>
  <c r="F54" i="3"/>
  <c r="F52" i="3"/>
  <c r="E50" i="3"/>
  <c r="J37" i="3"/>
  <c r="J36" i="3"/>
  <c r="J35" i="3"/>
  <c r="J18" i="3"/>
  <c r="E18" i="3"/>
  <c r="F93" i="3" s="1"/>
  <c r="J17" i="3"/>
  <c r="J12" i="3"/>
  <c r="J90" i="3" s="1"/>
  <c r="E7" i="3"/>
  <c r="E48" i="3" s="1"/>
  <c r="BK684" i="1"/>
  <c r="BK683" i="1" s="1"/>
  <c r="BI684" i="1"/>
  <c r="BH684" i="1"/>
  <c r="BG684" i="1"/>
  <c r="BF684" i="1"/>
  <c r="T684" i="1"/>
  <c r="R684" i="1"/>
  <c r="P684" i="1"/>
  <c r="P683" i="1" s="1"/>
  <c r="P682" i="1" s="1"/>
  <c r="J684" i="1"/>
  <c r="BE684" i="1" s="1"/>
  <c r="T683" i="1"/>
  <c r="T682" i="1" s="1"/>
  <c r="R683" i="1"/>
  <c r="R682" i="1" s="1"/>
  <c r="BK680" i="1"/>
  <c r="BI680" i="1"/>
  <c r="BH680" i="1"/>
  <c r="BG680" i="1"/>
  <c r="BF680" i="1"/>
  <c r="BE680" i="1"/>
  <c r="T680" i="1"/>
  <c r="R680" i="1"/>
  <c r="P680" i="1"/>
  <c r="J680" i="1"/>
  <c r="BK666" i="1"/>
  <c r="BI666" i="1"/>
  <c r="BH666" i="1"/>
  <c r="BG666" i="1"/>
  <c r="BF666" i="1"/>
  <c r="T666" i="1"/>
  <c r="R666" i="1"/>
  <c r="P666" i="1"/>
  <c r="J666" i="1"/>
  <c r="BE666" i="1" s="1"/>
  <c r="BK660" i="1"/>
  <c r="BI660" i="1"/>
  <c r="BH660" i="1"/>
  <c r="BG660" i="1"/>
  <c r="BF660" i="1"/>
  <c r="T660" i="1"/>
  <c r="R660" i="1"/>
  <c r="P660" i="1"/>
  <c r="J660" i="1"/>
  <c r="BE660" i="1" s="1"/>
  <c r="BK648" i="1"/>
  <c r="BI648" i="1"/>
  <c r="BH648" i="1"/>
  <c r="BG648" i="1"/>
  <c r="BF648" i="1"/>
  <c r="T648" i="1"/>
  <c r="R648" i="1"/>
  <c r="P648" i="1"/>
  <c r="J648" i="1"/>
  <c r="BE648" i="1" s="1"/>
  <c r="BK640" i="1"/>
  <c r="BI640" i="1"/>
  <c r="BH640" i="1"/>
  <c r="BG640" i="1"/>
  <c r="BF640" i="1"/>
  <c r="T640" i="1"/>
  <c r="R640" i="1"/>
  <c r="R639" i="1" s="1"/>
  <c r="P640" i="1"/>
  <c r="J640" i="1"/>
  <c r="BE640" i="1" s="1"/>
  <c r="BK637" i="1"/>
  <c r="BI637" i="1"/>
  <c r="BH637" i="1"/>
  <c r="BG637" i="1"/>
  <c r="BF637" i="1"/>
  <c r="T637" i="1"/>
  <c r="R637" i="1"/>
  <c r="P637" i="1"/>
  <c r="J637" i="1"/>
  <c r="BE637" i="1" s="1"/>
  <c r="BK633" i="1"/>
  <c r="BI633" i="1"/>
  <c r="BH633" i="1"/>
  <c r="BG633" i="1"/>
  <c r="BF633" i="1"/>
  <c r="T633" i="1"/>
  <c r="R633" i="1"/>
  <c r="P633" i="1"/>
  <c r="J633" i="1"/>
  <c r="BE633" i="1" s="1"/>
  <c r="BK629" i="1"/>
  <c r="BI629" i="1"/>
  <c r="BH629" i="1"/>
  <c r="BG629" i="1"/>
  <c r="BF629" i="1"/>
  <c r="T629" i="1"/>
  <c r="R629" i="1"/>
  <c r="P629" i="1"/>
  <c r="J629" i="1"/>
  <c r="BE629" i="1" s="1"/>
  <c r="BK625" i="1"/>
  <c r="BI625" i="1"/>
  <c r="BH625" i="1"/>
  <c r="BG625" i="1"/>
  <c r="BF625" i="1"/>
  <c r="T625" i="1"/>
  <c r="R625" i="1"/>
  <c r="P625" i="1"/>
  <c r="J625" i="1"/>
  <c r="BE625" i="1" s="1"/>
  <c r="BK621" i="1"/>
  <c r="BI621" i="1"/>
  <c r="BH621" i="1"/>
  <c r="BG621" i="1"/>
  <c r="BF621" i="1"/>
  <c r="T621" i="1"/>
  <c r="R621" i="1"/>
  <c r="P621" i="1"/>
  <c r="J621" i="1"/>
  <c r="BE621" i="1" s="1"/>
  <c r="BK617" i="1"/>
  <c r="BI617" i="1"/>
  <c r="BH617" i="1"/>
  <c r="BG617" i="1"/>
  <c r="BF617" i="1"/>
  <c r="T617" i="1"/>
  <c r="R617" i="1"/>
  <c r="P617" i="1"/>
  <c r="J617" i="1"/>
  <c r="BE617" i="1" s="1"/>
  <c r="BK613" i="1"/>
  <c r="BI613" i="1"/>
  <c r="BH613" i="1"/>
  <c r="BG613" i="1"/>
  <c r="BF613" i="1"/>
  <c r="T613" i="1"/>
  <c r="R613" i="1"/>
  <c r="P613" i="1"/>
  <c r="J613" i="1"/>
  <c r="BE613" i="1" s="1"/>
  <c r="BK611" i="1"/>
  <c r="BI611" i="1"/>
  <c r="BH611" i="1"/>
  <c r="BG611" i="1"/>
  <c r="BF611" i="1"/>
  <c r="T611" i="1"/>
  <c r="R611" i="1"/>
  <c r="P611" i="1"/>
  <c r="J611" i="1"/>
  <c r="BE611" i="1" s="1"/>
  <c r="BK610" i="1"/>
  <c r="BI610" i="1"/>
  <c r="BH610" i="1"/>
  <c r="BG610" i="1"/>
  <c r="BF610" i="1"/>
  <c r="T610" i="1"/>
  <c r="R610" i="1"/>
  <c r="P610" i="1"/>
  <c r="J610" i="1"/>
  <c r="BE610" i="1" s="1"/>
  <c r="BK602" i="1"/>
  <c r="BI602" i="1"/>
  <c r="BH602" i="1"/>
  <c r="BG602" i="1"/>
  <c r="BF602" i="1"/>
  <c r="T602" i="1"/>
  <c r="R602" i="1"/>
  <c r="P602" i="1"/>
  <c r="J602" i="1"/>
  <c r="BE602" i="1" s="1"/>
  <c r="BK600" i="1"/>
  <c r="BI600" i="1"/>
  <c r="BH600" i="1"/>
  <c r="BG600" i="1"/>
  <c r="BF600" i="1"/>
  <c r="T600" i="1"/>
  <c r="R600" i="1"/>
  <c r="P600" i="1"/>
  <c r="J600" i="1"/>
  <c r="BE600" i="1" s="1"/>
  <c r="BK590" i="1"/>
  <c r="BI590" i="1"/>
  <c r="BH590" i="1"/>
  <c r="BG590" i="1"/>
  <c r="BF590" i="1"/>
  <c r="T590" i="1"/>
  <c r="R590" i="1"/>
  <c r="P590" i="1"/>
  <c r="J590" i="1"/>
  <c r="BE590" i="1" s="1"/>
  <c r="BK588" i="1"/>
  <c r="BI588" i="1"/>
  <c r="BH588" i="1"/>
  <c r="BG588" i="1"/>
  <c r="BF588" i="1"/>
  <c r="T588" i="1"/>
  <c r="R588" i="1"/>
  <c r="P588" i="1"/>
  <c r="J588" i="1"/>
  <c r="BE588" i="1" s="1"/>
  <c r="BK584" i="1"/>
  <c r="BI584" i="1"/>
  <c r="BH584" i="1"/>
  <c r="BG584" i="1"/>
  <c r="BF584" i="1"/>
  <c r="T584" i="1"/>
  <c r="R584" i="1"/>
  <c r="P584" i="1"/>
  <c r="J584" i="1"/>
  <c r="BE584" i="1" s="1"/>
  <c r="BK582" i="1"/>
  <c r="BI582" i="1"/>
  <c r="BH582" i="1"/>
  <c r="BG582" i="1"/>
  <c r="BF582" i="1"/>
  <c r="T582" i="1"/>
  <c r="R582" i="1"/>
  <c r="P582" i="1"/>
  <c r="J582" i="1"/>
  <c r="BE582" i="1" s="1"/>
  <c r="BK577" i="1"/>
  <c r="BI577" i="1"/>
  <c r="BH577" i="1"/>
  <c r="BG577" i="1"/>
  <c r="BF577" i="1"/>
  <c r="T577" i="1"/>
  <c r="R577" i="1"/>
  <c r="P577" i="1"/>
  <c r="J577" i="1"/>
  <c r="BE577" i="1" s="1"/>
  <c r="BK573" i="1"/>
  <c r="BK572" i="1" s="1"/>
  <c r="J572" i="1" s="1"/>
  <c r="J79" i="1" s="1"/>
  <c r="BI573" i="1"/>
  <c r="BH573" i="1"/>
  <c r="BG573" i="1"/>
  <c r="BF573" i="1"/>
  <c r="T573" i="1"/>
  <c r="R573" i="1"/>
  <c r="R572" i="1" s="1"/>
  <c r="P573" i="1"/>
  <c r="P572" i="1" s="1"/>
  <c r="J573" i="1"/>
  <c r="BE573" i="1" s="1"/>
  <c r="T572" i="1"/>
  <c r="BK571" i="1"/>
  <c r="BI571" i="1"/>
  <c r="BH571" i="1"/>
  <c r="BG571" i="1"/>
  <c r="BF571" i="1"/>
  <c r="T571" i="1"/>
  <c r="R571" i="1"/>
  <c r="P571" i="1"/>
  <c r="J571" i="1"/>
  <c r="BE571" i="1" s="1"/>
  <c r="BK570" i="1"/>
  <c r="BI570" i="1"/>
  <c r="BH570" i="1"/>
  <c r="BG570" i="1"/>
  <c r="BF570" i="1"/>
  <c r="T570" i="1"/>
  <c r="R570" i="1"/>
  <c r="P570" i="1"/>
  <c r="J570" i="1"/>
  <c r="BE570" i="1" s="1"/>
  <c r="BK558" i="1"/>
  <c r="BI558" i="1"/>
  <c r="BH558" i="1"/>
  <c r="BG558" i="1"/>
  <c r="BF558" i="1"/>
  <c r="T558" i="1"/>
  <c r="R558" i="1"/>
  <c r="P558" i="1"/>
  <c r="J558" i="1"/>
  <c r="BE558" i="1" s="1"/>
  <c r="BK556" i="1"/>
  <c r="BI556" i="1"/>
  <c r="BH556" i="1"/>
  <c r="BG556" i="1"/>
  <c r="BF556" i="1"/>
  <c r="T556" i="1"/>
  <c r="R556" i="1"/>
  <c r="P556" i="1"/>
  <c r="J556" i="1"/>
  <c r="BE556" i="1" s="1"/>
  <c r="BK544" i="1"/>
  <c r="BI544" i="1"/>
  <c r="BH544" i="1"/>
  <c r="BG544" i="1"/>
  <c r="BF544" i="1"/>
  <c r="T544" i="1"/>
  <c r="R544" i="1"/>
  <c r="P544" i="1"/>
  <c r="J544" i="1"/>
  <c r="BE544" i="1" s="1"/>
  <c r="BK539" i="1"/>
  <c r="BI539" i="1"/>
  <c r="BH539" i="1"/>
  <c r="BG539" i="1"/>
  <c r="BF539" i="1"/>
  <c r="T539" i="1"/>
  <c r="R539" i="1"/>
  <c r="P539" i="1"/>
  <c r="J539" i="1"/>
  <c r="BE539" i="1" s="1"/>
  <c r="BK536" i="1"/>
  <c r="BI536" i="1"/>
  <c r="BH536" i="1"/>
  <c r="BG536" i="1"/>
  <c r="BF536" i="1"/>
  <c r="T536" i="1"/>
  <c r="R536" i="1"/>
  <c r="P536" i="1"/>
  <c r="J536" i="1"/>
  <c r="BE536" i="1" s="1"/>
  <c r="BK534" i="1"/>
  <c r="BI534" i="1"/>
  <c r="BH534" i="1"/>
  <c r="BG534" i="1"/>
  <c r="BF534" i="1"/>
  <c r="T534" i="1"/>
  <c r="R534" i="1"/>
  <c r="P534" i="1"/>
  <c r="J534" i="1"/>
  <c r="BE534" i="1" s="1"/>
  <c r="BK532" i="1"/>
  <c r="BI532" i="1"/>
  <c r="BH532" i="1"/>
  <c r="BG532" i="1"/>
  <c r="BF532" i="1"/>
  <c r="T532" i="1"/>
  <c r="R532" i="1"/>
  <c r="P532" i="1"/>
  <c r="J532" i="1"/>
  <c r="BE532" i="1" s="1"/>
  <c r="BK531" i="1"/>
  <c r="BI531" i="1"/>
  <c r="BH531" i="1"/>
  <c r="BG531" i="1"/>
  <c r="BF531" i="1"/>
  <c r="T531" i="1"/>
  <c r="R531" i="1"/>
  <c r="P531" i="1"/>
  <c r="J531" i="1"/>
  <c r="BE531" i="1" s="1"/>
  <c r="BK530" i="1"/>
  <c r="BI530" i="1"/>
  <c r="BH530" i="1"/>
  <c r="BG530" i="1"/>
  <c r="BF530" i="1"/>
  <c r="T530" i="1"/>
  <c r="R530" i="1"/>
  <c r="P530" i="1"/>
  <c r="J530" i="1"/>
  <c r="BE530" i="1" s="1"/>
  <c r="BK528" i="1"/>
  <c r="BI528" i="1"/>
  <c r="BH528" i="1"/>
  <c r="BG528" i="1"/>
  <c r="BF528" i="1"/>
  <c r="T528" i="1"/>
  <c r="R528" i="1"/>
  <c r="P528" i="1"/>
  <c r="J528" i="1"/>
  <c r="BE528" i="1" s="1"/>
  <c r="BK526" i="1"/>
  <c r="BI526" i="1"/>
  <c r="BH526" i="1"/>
  <c r="BG526" i="1"/>
  <c r="BF526" i="1"/>
  <c r="T526" i="1"/>
  <c r="R526" i="1"/>
  <c r="P526" i="1"/>
  <c r="J526" i="1"/>
  <c r="BE526" i="1" s="1"/>
  <c r="BK524" i="1"/>
  <c r="BI524" i="1"/>
  <c r="BH524" i="1"/>
  <c r="BG524" i="1"/>
  <c r="BF524" i="1"/>
  <c r="T524" i="1"/>
  <c r="R524" i="1"/>
  <c r="P524" i="1"/>
  <c r="J524" i="1"/>
  <c r="BE524" i="1" s="1"/>
  <c r="BK523" i="1"/>
  <c r="BI523" i="1"/>
  <c r="BH523" i="1"/>
  <c r="BG523" i="1"/>
  <c r="BF523" i="1"/>
  <c r="T523" i="1"/>
  <c r="R523" i="1"/>
  <c r="P523" i="1"/>
  <c r="J523" i="1"/>
  <c r="BE523" i="1" s="1"/>
  <c r="BK522" i="1"/>
  <c r="BI522" i="1"/>
  <c r="BH522" i="1"/>
  <c r="BG522" i="1"/>
  <c r="BF522" i="1"/>
  <c r="T522" i="1"/>
  <c r="R522" i="1"/>
  <c r="P522" i="1"/>
  <c r="J522" i="1"/>
  <c r="BE522" i="1" s="1"/>
  <c r="BK520" i="1"/>
  <c r="BI520" i="1"/>
  <c r="BH520" i="1"/>
  <c r="BG520" i="1"/>
  <c r="BF520" i="1"/>
  <c r="T520" i="1"/>
  <c r="R520" i="1"/>
  <c r="P520" i="1"/>
  <c r="J520" i="1"/>
  <c r="BE520" i="1" s="1"/>
  <c r="BK519" i="1"/>
  <c r="BI519" i="1"/>
  <c r="BH519" i="1"/>
  <c r="BG519" i="1"/>
  <c r="BF519" i="1"/>
  <c r="T519" i="1"/>
  <c r="R519" i="1"/>
  <c r="P519" i="1"/>
  <c r="J519" i="1"/>
  <c r="BE519" i="1" s="1"/>
  <c r="BK517" i="1"/>
  <c r="BI517" i="1"/>
  <c r="BH517" i="1"/>
  <c r="BG517" i="1"/>
  <c r="BF517" i="1"/>
  <c r="T517" i="1"/>
  <c r="R517" i="1"/>
  <c r="P517" i="1"/>
  <c r="J517" i="1"/>
  <c r="BE517" i="1" s="1"/>
  <c r="BK515" i="1"/>
  <c r="BI515" i="1"/>
  <c r="BH515" i="1"/>
  <c r="BG515" i="1"/>
  <c r="BF515" i="1"/>
  <c r="T515" i="1"/>
  <c r="R515" i="1"/>
  <c r="P515" i="1"/>
  <c r="J515" i="1"/>
  <c r="BE515" i="1" s="1"/>
  <c r="BK513" i="1"/>
  <c r="BI513" i="1"/>
  <c r="BH513" i="1"/>
  <c r="BG513" i="1"/>
  <c r="BF513" i="1"/>
  <c r="T513" i="1"/>
  <c r="R513" i="1"/>
  <c r="P513" i="1"/>
  <c r="J513" i="1"/>
  <c r="BE513" i="1" s="1"/>
  <c r="BK511" i="1"/>
  <c r="BI511" i="1"/>
  <c r="BH511" i="1"/>
  <c r="BG511" i="1"/>
  <c r="BF511" i="1"/>
  <c r="T511" i="1"/>
  <c r="R511" i="1"/>
  <c r="P511" i="1"/>
  <c r="J511" i="1"/>
  <c r="BE511" i="1" s="1"/>
  <c r="BK509" i="1"/>
  <c r="BI509" i="1"/>
  <c r="BH509" i="1"/>
  <c r="BG509" i="1"/>
  <c r="BF509" i="1"/>
  <c r="T509" i="1"/>
  <c r="R509" i="1"/>
  <c r="P509" i="1"/>
  <c r="J509" i="1"/>
  <c r="BE509" i="1" s="1"/>
  <c r="BK508" i="1"/>
  <c r="BI508" i="1"/>
  <c r="BH508" i="1"/>
  <c r="BG508" i="1"/>
  <c r="BF508" i="1"/>
  <c r="T508" i="1"/>
  <c r="R508" i="1"/>
  <c r="P508" i="1"/>
  <c r="J508" i="1"/>
  <c r="BE508" i="1" s="1"/>
  <c r="BK506" i="1"/>
  <c r="BI506" i="1"/>
  <c r="BH506" i="1"/>
  <c r="BG506" i="1"/>
  <c r="BF506" i="1"/>
  <c r="BE506" i="1"/>
  <c r="T506" i="1"/>
  <c r="R506" i="1"/>
  <c r="P506" i="1"/>
  <c r="J506" i="1"/>
  <c r="BK504" i="1"/>
  <c r="BI504" i="1"/>
  <c r="BH504" i="1"/>
  <c r="BG504" i="1"/>
  <c r="BF504" i="1"/>
  <c r="T504" i="1"/>
  <c r="R504" i="1"/>
  <c r="P504" i="1"/>
  <c r="J504" i="1"/>
  <c r="BE504" i="1" s="1"/>
  <c r="BK503" i="1"/>
  <c r="BI503" i="1"/>
  <c r="BH503" i="1"/>
  <c r="BG503" i="1"/>
  <c r="BF503" i="1"/>
  <c r="T503" i="1"/>
  <c r="R503" i="1"/>
  <c r="P503" i="1"/>
  <c r="J503" i="1"/>
  <c r="BE503" i="1" s="1"/>
  <c r="BK502" i="1"/>
  <c r="BI502" i="1"/>
  <c r="BH502" i="1"/>
  <c r="BG502" i="1"/>
  <c r="BF502" i="1"/>
  <c r="T502" i="1"/>
  <c r="R502" i="1"/>
  <c r="P502" i="1"/>
  <c r="J502" i="1"/>
  <c r="BE502" i="1" s="1"/>
  <c r="BK500" i="1"/>
  <c r="BI500" i="1"/>
  <c r="BH500" i="1"/>
  <c r="BG500" i="1"/>
  <c r="BF500" i="1"/>
  <c r="T500" i="1"/>
  <c r="R500" i="1"/>
  <c r="P500" i="1"/>
  <c r="J500" i="1"/>
  <c r="BE500" i="1" s="1"/>
  <c r="BK497" i="1"/>
  <c r="BI497" i="1"/>
  <c r="BH497" i="1"/>
  <c r="BG497" i="1"/>
  <c r="BF497" i="1"/>
  <c r="T497" i="1"/>
  <c r="R497" i="1"/>
  <c r="P497" i="1"/>
  <c r="J497" i="1"/>
  <c r="BE497" i="1" s="1"/>
  <c r="BK494" i="1"/>
  <c r="BI494" i="1"/>
  <c r="BH494" i="1"/>
  <c r="BG494" i="1"/>
  <c r="BF494" i="1"/>
  <c r="T494" i="1"/>
  <c r="R494" i="1"/>
  <c r="P494" i="1"/>
  <c r="J494" i="1"/>
  <c r="BE494" i="1" s="1"/>
  <c r="BK491" i="1"/>
  <c r="BI491" i="1"/>
  <c r="BH491" i="1"/>
  <c r="BG491" i="1"/>
  <c r="BF491" i="1"/>
  <c r="T491" i="1"/>
  <c r="R491" i="1"/>
  <c r="P491" i="1"/>
  <c r="J491" i="1"/>
  <c r="BE491" i="1" s="1"/>
  <c r="BK489" i="1"/>
  <c r="BI489" i="1"/>
  <c r="BH489" i="1"/>
  <c r="BG489" i="1"/>
  <c r="BF489" i="1"/>
  <c r="T489" i="1"/>
  <c r="R489" i="1"/>
  <c r="P489" i="1"/>
  <c r="J489" i="1"/>
  <c r="BE489" i="1" s="1"/>
  <c r="BK488" i="1"/>
  <c r="BI488" i="1"/>
  <c r="BH488" i="1"/>
  <c r="BG488" i="1"/>
  <c r="BF488" i="1"/>
  <c r="T488" i="1"/>
  <c r="R488" i="1"/>
  <c r="P488" i="1"/>
  <c r="J488" i="1"/>
  <c r="BE488" i="1" s="1"/>
  <c r="BK485" i="1"/>
  <c r="BI485" i="1"/>
  <c r="BH485" i="1"/>
  <c r="BG485" i="1"/>
  <c r="BF485" i="1"/>
  <c r="T485" i="1"/>
  <c r="R485" i="1"/>
  <c r="P485" i="1"/>
  <c r="J485" i="1"/>
  <c r="BE485" i="1" s="1"/>
  <c r="BK483" i="1"/>
  <c r="BI483" i="1"/>
  <c r="BH483" i="1"/>
  <c r="BG483" i="1"/>
  <c r="BF483" i="1"/>
  <c r="T483" i="1"/>
  <c r="R483" i="1"/>
  <c r="P483" i="1"/>
  <c r="J483" i="1"/>
  <c r="BE483" i="1" s="1"/>
  <c r="BK477" i="1"/>
  <c r="BI477" i="1"/>
  <c r="BH477" i="1"/>
  <c r="BG477" i="1"/>
  <c r="BF477" i="1"/>
  <c r="T477" i="1"/>
  <c r="R477" i="1"/>
  <c r="P477" i="1"/>
  <c r="J477" i="1"/>
  <c r="BE477" i="1" s="1"/>
  <c r="BK463" i="1"/>
  <c r="BI463" i="1"/>
  <c r="BH463" i="1"/>
  <c r="BG463" i="1"/>
  <c r="BF463" i="1"/>
  <c r="T463" i="1"/>
  <c r="R463" i="1"/>
  <c r="P463" i="1"/>
  <c r="J463" i="1"/>
  <c r="BE463" i="1" s="1"/>
  <c r="BK460" i="1"/>
  <c r="BI460" i="1"/>
  <c r="BH460" i="1"/>
  <c r="BG460" i="1"/>
  <c r="BF460" i="1"/>
  <c r="T460" i="1"/>
  <c r="R460" i="1"/>
  <c r="P460" i="1"/>
  <c r="J460" i="1"/>
  <c r="BE460" i="1" s="1"/>
  <c r="BK454" i="1"/>
  <c r="BI454" i="1"/>
  <c r="BH454" i="1"/>
  <c r="BG454" i="1"/>
  <c r="BF454" i="1"/>
  <c r="T454" i="1"/>
  <c r="R454" i="1"/>
  <c r="P454" i="1"/>
  <c r="J454" i="1"/>
  <c r="BE454" i="1" s="1"/>
  <c r="BK452" i="1"/>
  <c r="BI452" i="1"/>
  <c r="BH452" i="1"/>
  <c r="BG452" i="1"/>
  <c r="BF452" i="1"/>
  <c r="T452" i="1"/>
  <c r="R452" i="1"/>
  <c r="P452" i="1"/>
  <c r="J452" i="1"/>
  <c r="BE452" i="1" s="1"/>
  <c r="BK450" i="1"/>
  <c r="BI450" i="1"/>
  <c r="BH450" i="1"/>
  <c r="BG450" i="1"/>
  <c r="BF450" i="1"/>
  <c r="T450" i="1"/>
  <c r="R450" i="1"/>
  <c r="P450" i="1"/>
  <c r="J450" i="1"/>
  <c r="BE450" i="1" s="1"/>
  <c r="BK448" i="1"/>
  <c r="BI448" i="1"/>
  <c r="BH448" i="1"/>
  <c r="BG448" i="1"/>
  <c r="BF448" i="1"/>
  <c r="T448" i="1"/>
  <c r="R448" i="1"/>
  <c r="P448" i="1"/>
  <c r="J448" i="1"/>
  <c r="BE448" i="1" s="1"/>
  <c r="BK442" i="1"/>
  <c r="BI442" i="1"/>
  <c r="BH442" i="1"/>
  <c r="BG442" i="1"/>
  <c r="BF442" i="1"/>
  <c r="T442" i="1"/>
  <c r="R442" i="1"/>
  <c r="P442" i="1"/>
  <c r="J442" i="1"/>
  <c r="BE442" i="1" s="1"/>
  <c r="BK436" i="1"/>
  <c r="BI436" i="1"/>
  <c r="BH436" i="1"/>
  <c r="BG436" i="1"/>
  <c r="BF436" i="1"/>
  <c r="T436" i="1"/>
  <c r="R436" i="1"/>
  <c r="P436" i="1"/>
  <c r="J436" i="1"/>
  <c r="BE436" i="1" s="1"/>
  <c r="BK434" i="1"/>
  <c r="BI434" i="1"/>
  <c r="BH434" i="1"/>
  <c r="BG434" i="1"/>
  <c r="BF434" i="1"/>
  <c r="T434" i="1"/>
  <c r="R434" i="1"/>
  <c r="R433" i="1" s="1"/>
  <c r="P434" i="1"/>
  <c r="J434" i="1"/>
  <c r="BE434" i="1" s="1"/>
  <c r="BK431" i="1"/>
  <c r="BK430" i="1" s="1"/>
  <c r="J430" i="1" s="1"/>
  <c r="J72" i="1" s="1"/>
  <c r="BI431" i="1"/>
  <c r="BH431" i="1"/>
  <c r="BG431" i="1"/>
  <c r="BF431" i="1"/>
  <c r="T431" i="1"/>
  <c r="T430" i="1" s="1"/>
  <c r="R431" i="1"/>
  <c r="R430" i="1" s="1"/>
  <c r="P431" i="1"/>
  <c r="P430" i="1" s="1"/>
  <c r="J431" i="1"/>
  <c r="BE431" i="1" s="1"/>
  <c r="BK429" i="1"/>
  <c r="BI429" i="1"/>
  <c r="BH429" i="1"/>
  <c r="BG429" i="1"/>
  <c r="BF429" i="1"/>
  <c r="T429" i="1"/>
  <c r="R429" i="1"/>
  <c r="P429" i="1"/>
  <c r="J429" i="1"/>
  <c r="BE429" i="1" s="1"/>
  <c r="BK428" i="1"/>
  <c r="BI428" i="1"/>
  <c r="BH428" i="1"/>
  <c r="BG428" i="1"/>
  <c r="BF428" i="1"/>
  <c r="T428" i="1"/>
  <c r="R428" i="1"/>
  <c r="P428" i="1"/>
  <c r="J428" i="1"/>
  <c r="BE428" i="1" s="1"/>
  <c r="BK426" i="1"/>
  <c r="BI426" i="1"/>
  <c r="BH426" i="1"/>
  <c r="BG426" i="1"/>
  <c r="BF426" i="1"/>
  <c r="T426" i="1"/>
  <c r="R426" i="1"/>
  <c r="P426" i="1"/>
  <c r="J426" i="1"/>
  <c r="BE426" i="1" s="1"/>
  <c r="BK425" i="1"/>
  <c r="BI425" i="1"/>
  <c r="BH425" i="1"/>
  <c r="BG425" i="1"/>
  <c r="BF425" i="1"/>
  <c r="T425" i="1"/>
  <c r="R425" i="1"/>
  <c r="P425" i="1"/>
  <c r="J425" i="1"/>
  <c r="BE425" i="1" s="1"/>
  <c r="BK423" i="1"/>
  <c r="BI423" i="1"/>
  <c r="BH423" i="1"/>
  <c r="BG423" i="1"/>
  <c r="BF423" i="1"/>
  <c r="T423" i="1"/>
  <c r="R423" i="1"/>
  <c r="P423" i="1"/>
  <c r="J423" i="1"/>
  <c r="BE423" i="1" s="1"/>
  <c r="BK420" i="1"/>
  <c r="BK419" i="1" s="1"/>
  <c r="J419" i="1" s="1"/>
  <c r="J70" i="1" s="1"/>
  <c r="BI420" i="1"/>
  <c r="BH420" i="1"/>
  <c r="BG420" i="1"/>
  <c r="BF420" i="1"/>
  <c r="T420" i="1"/>
  <c r="T419" i="1" s="1"/>
  <c r="R420" i="1"/>
  <c r="R419" i="1" s="1"/>
  <c r="P420" i="1"/>
  <c r="P419" i="1" s="1"/>
  <c r="J420" i="1"/>
  <c r="BE420" i="1" s="1"/>
  <c r="BK418" i="1"/>
  <c r="BI418" i="1"/>
  <c r="BH418" i="1"/>
  <c r="BG418" i="1"/>
  <c r="BF418" i="1"/>
  <c r="T418" i="1"/>
  <c r="R418" i="1"/>
  <c r="P418" i="1"/>
  <c r="J418" i="1"/>
  <c r="BE418" i="1" s="1"/>
  <c r="BK417" i="1"/>
  <c r="BI417" i="1"/>
  <c r="BH417" i="1"/>
  <c r="BG417" i="1"/>
  <c r="BF417" i="1"/>
  <c r="T417" i="1"/>
  <c r="R417" i="1"/>
  <c r="P417" i="1"/>
  <c r="J417" i="1"/>
  <c r="BE417" i="1" s="1"/>
  <c r="BK415" i="1"/>
  <c r="BI415" i="1"/>
  <c r="BH415" i="1"/>
  <c r="BG415" i="1"/>
  <c r="BF415" i="1"/>
  <c r="T415" i="1"/>
  <c r="R415" i="1"/>
  <c r="P415" i="1"/>
  <c r="J415" i="1"/>
  <c r="BE415" i="1" s="1"/>
  <c r="BK413" i="1"/>
  <c r="BI413" i="1"/>
  <c r="BH413" i="1"/>
  <c r="BG413" i="1"/>
  <c r="BF413" i="1"/>
  <c r="T413" i="1"/>
  <c r="R413" i="1"/>
  <c r="P413" i="1"/>
  <c r="J413" i="1"/>
  <c r="BE413" i="1" s="1"/>
  <c r="BK410" i="1"/>
  <c r="BI410" i="1"/>
  <c r="BH410" i="1"/>
  <c r="BG410" i="1"/>
  <c r="BF410" i="1"/>
  <c r="T410" i="1"/>
  <c r="R410" i="1"/>
  <c r="P410" i="1"/>
  <c r="J410" i="1"/>
  <c r="BE410" i="1" s="1"/>
  <c r="BK407" i="1"/>
  <c r="BI407" i="1"/>
  <c r="BH407" i="1"/>
  <c r="BG407" i="1"/>
  <c r="BF407" i="1"/>
  <c r="T407" i="1"/>
  <c r="R407" i="1"/>
  <c r="P407" i="1"/>
  <c r="J407" i="1"/>
  <c r="BE407" i="1" s="1"/>
  <c r="BK404" i="1"/>
  <c r="BI404" i="1"/>
  <c r="BH404" i="1"/>
  <c r="BG404" i="1"/>
  <c r="BF404" i="1"/>
  <c r="T404" i="1"/>
  <c r="R404" i="1"/>
  <c r="P404" i="1"/>
  <c r="J404" i="1"/>
  <c r="BE404" i="1" s="1"/>
  <c r="BK401" i="1"/>
  <c r="BI401" i="1"/>
  <c r="BH401" i="1"/>
  <c r="BG401" i="1"/>
  <c r="BF401" i="1"/>
  <c r="T401" i="1"/>
  <c r="R401" i="1"/>
  <c r="P401" i="1"/>
  <c r="J401" i="1"/>
  <c r="BE401" i="1" s="1"/>
  <c r="BK399" i="1"/>
  <c r="BI399" i="1"/>
  <c r="BH399" i="1"/>
  <c r="BG399" i="1"/>
  <c r="BF399" i="1"/>
  <c r="T399" i="1"/>
  <c r="R399" i="1"/>
  <c r="P399" i="1"/>
  <c r="J399" i="1"/>
  <c r="BE399" i="1" s="1"/>
  <c r="BK398" i="1"/>
  <c r="BI398" i="1"/>
  <c r="BH398" i="1"/>
  <c r="BG398" i="1"/>
  <c r="BF398" i="1"/>
  <c r="T398" i="1"/>
  <c r="R398" i="1"/>
  <c r="P398" i="1"/>
  <c r="J398" i="1"/>
  <c r="BE398" i="1" s="1"/>
  <c r="BK396" i="1"/>
  <c r="BI396" i="1"/>
  <c r="BH396" i="1"/>
  <c r="BG396" i="1"/>
  <c r="BF396" i="1"/>
  <c r="T396" i="1"/>
  <c r="R396" i="1"/>
  <c r="P396" i="1"/>
  <c r="J396" i="1"/>
  <c r="BE396" i="1" s="1"/>
  <c r="BK384" i="1"/>
  <c r="BI384" i="1"/>
  <c r="BH384" i="1"/>
  <c r="BG384" i="1"/>
  <c r="BF384" i="1"/>
  <c r="T384" i="1"/>
  <c r="R384" i="1"/>
  <c r="P384" i="1"/>
  <c r="J384" i="1"/>
  <c r="BE384" i="1" s="1"/>
  <c r="BK382" i="1"/>
  <c r="BI382" i="1"/>
  <c r="BH382" i="1"/>
  <c r="BG382" i="1"/>
  <c r="BF382" i="1"/>
  <c r="T382" i="1"/>
  <c r="R382" i="1"/>
  <c r="P382" i="1"/>
  <c r="J382" i="1"/>
  <c r="BE382" i="1" s="1"/>
  <c r="BK381" i="1"/>
  <c r="BI381" i="1"/>
  <c r="BH381" i="1"/>
  <c r="BG381" i="1"/>
  <c r="BF381" i="1"/>
  <c r="T381" i="1"/>
  <c r="R381" i="1"/>
  <c r="P381" i="1"/>
  <c r="J381" i="1"/>
  <c r="BE381" i="1" s="1"/>
  <c r="BK379" i="1"/>
  <c r="BI379" i="1"/>
  <c r="BH379" i="1"/>
  <c r="BG379" i="1"/>
  <c r="BF379" i="1"/>
  <c r="T379" i="1"/>
  <c r="R379" i="1"/>
  <c r="P379" i="1"/>
  <c r="J379" i="1"/>
  <c r="BE379" i="1" s="1"/>
  <c r="BK377" i="1"/>
  <c r="BI377" i="1"/>
  <c r="BH377" i="1"/>
  <c r="BG377" i="1"/>
  <c r="BF377" i="1"/>
  <c r="T377" i="1"/>
  <c r="R377" i="1"/>
  <c r="P377" i="1"/>
  <c r="J377" i="1"/>
  <c r="BE377" i="1" s="1"/>
  <c r="BK374" i="1"/>
  <c r="BI374" i="1"/>
  <c r="BH374" i="1"/>
  <c r="BG374" i="1"/>
  <c r="BF374" i="1"/>
  <c r="T374" i="1"/>
  <c r="R374" i="1"/>
  <c r="P374" i="1"/>
  <c r="J374" i="1"/>
  <c r="BE374" i="1" s="1"/>
  <c r="BK370" i="1"/>
  <c r="BI370" i="1"/>
  <c r="BH370" i="1"/>
  <c r="BG370" i="1"/>
  <c r="BF370" i="1"/>
  <c r="T370" i="1"/>
  <c r="R370" i="1"/>
  <c r="P370" i="1"/>
  <c r="J370" i="1"/>
  <c r="BE370" i="1" s="1"/>
  <c r="BK367" i="1"/>
  <c r="BI367" i="1"/>
  <c r="BH367" i="1"/>
  <c r="BG367" i="1"/>
  <c r="BF367" i="1"/>
  <c r="T367" i="1"/>
  <c r="R367" i="1"/>
  <c r="P367" i="1"/>
  <c r="J367" i="1"/>
  <c r="BE367" i="1" s="1"/>
  <c r="BK361" i="1"/>
  <c r="BI361" i="1"/>
  <c r="BH361" i="1"/>
  <c r="BG361" i="1"/>
  <c r="BF361" i="1"/>
  <c r="T361" i="1"/>
  <c r="R361" i="1"/>
  <c r="P361" i="1"/>
  <c r="J361" i="1"/>
  <c r="BE361" i="1" s="1"/>
  <c r="BK358" i="1"/>
  <c r="BI358" i="1"/>
  <c r="BH358" i="1"/>
  <c r="BG358" i="1"/>
  <c r="BF358" i="1"/>
  <c r="T358" i="1"/>
  <c r="R358" i="1"/>
  <c r="P358" i="1"/>
  <c r="J358" i="1"/>
  <c r="BE358" i="1" s="1"/>
  <c r="BK344" i="1"/>
  <c r="BI344" i="1"/>
  <c r="BH344" i="1"/>
  <c r="BG344" i="1"/>
  <c r="BF344" i="1"/>
  <c r="T344" i="1"/>
  <c r="R344" i="1"/>
  <c r="P344" i="1"/>
  <c r="J344" i="1"/>
  <c r="BE344" i="1" s="1"/>
  <c r="BK341" i="1"/>
  <c r="BI341" i="1"/>
  <c r="BH341" i="1"/>
  <c r="BG341" i="1"/>
  <c r="BF341" i="1"/>
  <c r="T341" i="1"/>
  <c r="R341" i="1"/>
  <c r="P341" i="1"/>
  <c r="J341" i="1"/>
  <c r="BE341" i="1" s="1"/>
  <c r="BK340" i="1"/>
  <c r="BI340" i="1"/>
  <c r="BH340" i="1"/>
  <c r="BG340" i="1"/>
  <c r="BF340" i="1"/>
  <c r="T340" i="1"/>
  <c r="R340" i="1"/>
  <c r="P340" i="1"/>
  <c r="J340" i="1"/>
  <c r="BE340" i="1" s="1"/>
  <c r="BK338" i="1"/>
  <c r="BI338" i="1"/>
  <c r="BH338" i="1"/>
  <c r="BG338" i="1"/>
  <c r="BF338" i="1"/>
  <c r="T338" i="1"/>
  <c r="R338" i="1"/>
  <c r="P338" i="1"/>
  <c r="J338" i="1"/>
  <c r="BE338" i="1" s="1"/>
  <c r="BK332" i="1"/>
  <c r="BI332" i="1"/>
  <c r="BH332" i="1"/>
  <c r="BG332" i="1"/>
  <c r="BF332" i="1"/>
  <c r="T332" i="1"/>
  <c r="R332" i="1"/>
  <c r="P332" i="1"/>
  <c r="J332" i="1"/>
  <c r="BE332" i="1" s="1"/>
  <c r="BK330" i="1"/>
  <c r="BI330" i="1"/>
  <c r="BH330" i="1"/>
  <c r="BG330" i="1"/>
  <c r="BF330" i="1"/>
  <c r="T330" i="1"/>
  <c r="R330" i="1"/>
  <c r="P330" i="1"/>
  <c r="J330" i="1"/>
  <c r="BE330" i="1" s="1"/>
  <c r="BK327" i="1"/>
  <c r="BI327" i="1"/>
  <c r="BH327" i="1"/>
  <c r="BG327" i="1"/>
  <c r="BF327" i="1"/>
  <c r="T327" i="1"/>
  <c r="R327" i="1"/>
  <c r="P327" i="1"/>
  <c r="J327" i="1"/>
  <c r="BE327" i="1" s="1"/>
  <c r="BK324" i="1"/>
  <c r="BI324" i="1"/>
  <c r="BH324" i="1"/>
  <c r="BG324" i="1"/>
  <c r="BF324" i="1"/>
  <c r="T324" i="1"/>
  <c r="R324" i="1"/>
  <c r="P324" i="1"/>
  <c r="J324" i="1"/>
  <c r="BE324" i="1" s="1"/>
  <c r="BK322" i="1"/>
  <c r="BI322" i="1"/>
  <c r="BH322" i="1"/>
  <c r="BG322" i="1"/>
  <c r="BF322" i="1"/>
  <c r="T322" i="1"/>
  <c r="R322" i="1"/>
  <c r="P322" i="1"/>
  <c r="J322" i="1"/>
  <c r="BE322" i="1" s="1"/>
  <c r="BK320" i="1"/>
  <c r="BI320" i="1"/>
  <c r="BH320" i="1"/>
  <c r="BG320" i="1"/>
  <c r="BF320" i="1"/>
  <c r="T320" i="1"/>
  <c r="R320" i="1"/>
  <c r="P320" i="1"/>
  <c r="J320" i="1"/>
  <c r="BE320" i="1" s="1"/>
  <c r="BK318" i="1"/>
  <c r="BI318" i="1"/>
  <c r="BH318" i="1"/>
  <c r="BG318" i="1"/>
  <c r="BF318" i="1"/>
  <c r="BE318" i="1"/>
  <c r="T318" i="1"/>
  <c r="R318" i="1"/>
  <c r="P318" i="1"/>
  <c r="J318" i="1"/>
  <c r="BK316" i="1"/>
  <c r="BI316" i="1"/>
  <c r="BH316" i="1"/>
  <c r="BG316" i="1"/>
  <c r="BF316" i="1"/>
  <c r="T316" i="1"/>
  <c r="R316" i="1"/>
  <c r="P316" i="1"/>
  <c r="J316" i="1"/>
  <c r="BE316" i="1" s="1"/>
  <c r="BK314" i="1"/>
  <c r="BI314" i="1"/>
  <c r="BH314" i="1"/>
  <c r="BG314" i="1"/>
  <c r="BF314" i="1"/>
  <c r="T314" i="1"/>
  <c r="T313" i="1" s="1"/>
  <c r="R314" i="1"/>
  <c r="R313" i="1" s="1"/>
  <c r="P314" i="1"/>
  <c r="P313" i="1" s="1"/>
  <c r="J314" i="1"/>
  <c r="BE314" i="1" s="1"/>
  <c r="BK313" i="1"/>
  <c r="J313" i="1" s="1"/>
  <c r="J64" i="1" s="1"/>
  <c r="BK310" i="1"/>
  <c r="BI310" i="1"/>
  <c r="BH310" i="1"/>
  <c r="BG310" i="1"/>
  <c r="BF310" i="1"/>
  <c r="T310" i="1"/>
  <c r="R310" i="1"/>
  <c r="P310" i="1"/>
  <c r="J310" i="1"/>
  <c r="BE310" i="1" s="1"/>
  <c r="BK301" i="1"/>
  <c r="BI301" i="1"/>
  <c r="BH301" i="1"/>
  <c r="BG301" i="1"/>
  <c r="BF301" i="1"/>
  <c r="T301" i="1"/>
  <c r="R301" i="1"/>
  <c r="P301" i="1"/>
  <c r="J301" i="1"/>
  <c r="BE301" i="1" s="1"/>
  <c r="BK299" i="1"/>
  <c r="BI299" i="1"/>
  <c r="BH299" i="1"/>
  <c r="BG299" i="1"/>
  <c r="BF299" i="1"/>
  <c r="T299" i="1"/>
  <c r="R299" i="1"/>
  <c r="P299" i="1"/>
  <c r="J299" i="1"/>
  <c r="BE299" i="1" s="1"/>
  <c r="BK277" i="1"/>
  <c r="BI277" i="1"/>
  <c r="BH277" i="1"/>
  <c r="BG277" i="1"/>
  <c r="BF277" i="1"/>
  <c r="BE277" i="1"/>
  <c r="T277" i="1"/>
  <c r="R277" i="1"/>
  <c r="P277" i="1"/>
  <c r="J277" i="1"/>
  <c r="BK262" i="1"/>
  <c r="BI262" i="1"/>
  <c r="BH262" i="1"/>
  <c r="BG262" i="1"/>
  <c r="BF262" i="1"/>
  <c r="T262" i="1"/>
  <c r="R262" i="1"/>
  <c r="P262" i="1"/>
  <c r="J262" i="1"/>
  <c r="BE262" i="1" s="1"/>
  <c r="BK260" i="1"/>
  <c r="BI260" i="1"/>
  <c r="BH260" i="1"/>
  <c r="BG260" i="1"/>
  <c r="BF260" i="1"/>
  <c r="T260" i="1"/>
  <c r="R260" i="1"/>
  <c r="P260" i="1"/>
  <c r="J260" i="1"/>
  <c r="BE260" i="1" s="1"/>
  <c r="BK258" i="1"/>
  <c r="BI258" i="1"/>
  <c r="BH258" i="1"/>
  <c r="BG258" i="1"/>
  <c r="BF258" i="1"/>
  <c r="T258" i="1"/>
  <c r="R258" i="1"/>
  <c r="P258" i="1"/>
  <c r="J258" i="1"/>
  <c r="BE258" i="1" s="1"/>
  <c r="BK256" i="1"/>
  <c r="BI256" i="1"/>
  <c r="BH256" i="1"/>
  <c r="BG256" i="1"/>
  <c r="BF256" i="1"/>
  <c r="T256" i="1"/>
  <c r="R256" i="1"/>
  <c r="P256" i="1"/>
  <c r="J256" i="1"/>
  <c r="BE256" i="1" s="1"/>
  <c r="BK254" i="1"/>
  <c r="BI254" i="1"/>
  <c r="BH254" i="1"/>
  <c r="BG254" i="1"/>
  <c r="BF254" i="1"/>
  <c r="T254" i="1"/>
  <c r="R254" i="1"/>
  <c r="P254" i="1"/>
  <c r="J254" i="1"/>
  <c r="BE254" i="1" s="1"/>
  <c r="BK252" i="1"/>
  <c r="BI252" i="1"/>
  <c r="BH252" i="1"/>
  <c r="BG252" i="1"/>
  <c r="BF252" i="1"/>
  <c r="T252" i="1"/>
  <c r="R252" i="1"/>
  <c r="P252" i="1"/>
  <c r="J252" i="1"/>
  <c r="BE252" i="1" s="1"/>
  <c r="BK250" i="1"/>
  <c r="BI250" i="1"/>
  <c r="BH250" i="1"/>
  <c r="BG250" i="1"/>
  <c r="BF250" i="1"/>
  <c r="T250" i="1"/>
  <c r="R250" i="1"/>
  <c r="P250" i="1"/>
  <c r="J250" i="1"/>
  <c r="BE250" i="1" s="1"/>
  <c r="BK248" i="1"/>
  <c r="BI248" i="1"/>
  <c r="BH248" i="1"/>
  <c r="BG248" i="1"/>
  <c r="BF248" i="1"/>
  <c r="T248" i="1"/>
  <c r="R248" i="1"/>
  <c r="P248" i="1"/>
  <c r="J248" i="1"/>
  <c r="BE248" i="1" s="1"/>
  <c r="BK245" i="1"/>
  <c r="BI245" i="1"/>
  <c r="BH245" i="1"/>
  <c r="BG245" i="1"/>
  <c r="BF245" i="1"/>
  <c r="T245" i="1"/>
  <c r="R245" i="1"/>
  <c r="P245" i="1"/>
  <c r="J245" i="1"/>
  <c r="BE245" i="1" s="1"/>
  <c r="BK242" i="1"/>
  <c r="BI242" i="1"/>
  <c r="BH242" i="1"/>
  <c r="BG242" i="1"/>
  <c r="BF242" i="1"/>
  <c r="T242" i="1"/>
  <c r="R242" i="1"/>
  <c r="P242" i="1"/>
  <c r="J242" i="1"/>
  <c r="BE242" i="1" s="1"/>
  <c r="BK228" i="1"/>
  <c r="BI228" i="1"/>
  <c r="BH228" i="1"/>
  <c r="BG228" i="1"/>
  <c r="BF228" i="1"/>
  <c r="T228" i="1"/>
  <c r="R228" i="1"/>
  <c r="P228" i="1"/>
  <c r="J228" i="1"/>
  <c r="BE228" i="1" s="1"/>
  <c r="BK225" i="1"/>
  <c r="BI225" i="1"/>
  <c r="BH225" i="1"/>
  <c r="BG225" i="1"/>
  <c r="BF225" i="1"/>
  <c r="T225" i="1"/>
  <c r="R225" i="1"/>
  <c r="P225" i="1"/>
  <c r="J225" i="1"/>
  <c r="BE225" i="1" s="1"/>
  <c r="BK220" i="1"/>
  <c r="BI220" i="1"/>
  <c r="BH220" i="1"/>
  <c r="BG220" i="1"/>
  <c r="BF220" i="1"/>
  <c r="T220" i="1"/>
  <c r="R220" i="1"/>
  <c r="P220" i="1"/>
  <c r="J220" i="1"/>
  <c r="BE220" i="1" s="1"/>
  <c r="BK217" i="1"/>
  <c r="BI217" i="1"/>
  <c r="BH217" i="1"/>
  <c r="BG217" i="1"/>
  <c r="BF217" i="1"/>
  <c r="T217" i="1"/>
  <c r="R217" i="1"/>
  <c r="P217" i="1"/>
  <c r="J217" i="1"/>
  <c r="BE217" i="1" s="1"/>
  <c r="BK216" i="1"/>
  <c r="BI216" i="1"/>
  <c r="BH216" i="1"/>
  <c r="BG216" i="1"/>
  <c r="BF216" i="1"/>
  <c r="T216" i="1"/>
  <c r="R216" i="1"/>
  <c r="P216" i="1"/>
  <c r="J216" i="1"/>
  <c r="BE216" i="1" s="1"/>
  <c r="BK211" i="1"/>
  <c r="BI211" i="1"/>
  <c r="BH211" i="1"/>
  <c r="BG211" i="1"/>
  <c r="BF211" i="1"/>
  <c r="T211" i="1"/>
  <c r="R211" i="1"/>
  <c r="P211" i="1"/>
  <c r="J211" i="1"/>
  <c r="BE211" i="1" s="1"/>
  <c r="BK208" i="1"/>
  <c r="BI208" i="1"/>
  <c r="BH208" i="1"/>
  <c r="BG208" i="1"/>
  <c r="BF208" i="1"/>
  <c r="T208" i="1"/>
  <c r="R208" i="1"/>
  <c r="P208" i="1"/>
  <c r="J208" i="1"/>
  <c r="BE208" i="1" s="1"/>
  <c r="BK192" i="1"/>
  <c r="BI192" i="1"/>
  <c r="BH192" i="1"/>
  <c r="BG192" i="1"/>
  <c r="BF192" i="1"/>
  <c r="T192" i="1"/>
  <c r="R192" i="1"/>
  <c r="P192" i="1"/>
  <c r="J192" i="1"/>
  <c r="BE192" i="1" s="1"/>
  <c r="BK177" i="1"/>
  <c r="BI177" i="1"/>
  <c r="BH177" i="1"/>
  <c r="BG177" i="1"/>
  <c r="BF177" i="1"/>
  <c r="T177" i="1"/>
  <c r="R177" i="1"/>
  <c r="P177" i="1"/>
  <c r="J177" i="1"/>
  <c r="BE177" i="1" s="1"/>
  <c r="BK162" i="1"/>
  <c r="BI162" i="1"/>
  <c r="BH162" i="1"/>
  <c r="BG162" i="1"/>
  <c r="BF162" i="1"/>
  <c r="T162" i="1"/>
  <c r="R162" i="1"/>
  <c r="P162" i="1"/>
  <c r="J162" i="1"/>
  <c r="BE162" i="1" s="1"/>
  <c r="BK153" i="1"/>
  <c r="BI153" i="1"/>
  <c r="BH153" i="1"/>
  <c r="BG153" i="1"/>
  <c r="BF153" i="1"/>
  <c r="T153" i="1"/>
  <c r="R153" i="1"/>
  <c r="P153" i="1"/>
  <c r="J153" i="1"/>
  <c r="BE153" i="1" s="1"/>
  <c r="BK147" i="1"/>
  <c r="BI147" i="1"/>
  <c r="BH147" i="1"/>
  <c r="BG147" i="1"/>
  <c r="BF147" i="1"/>
  <c r="T147" i="1"/>
  <c r="R147" i="1"/>
  <c r="P147" i="1"/>
  <c r="J147" i="1"/>
  <c r="BE147" i="1" s="1"/>
  <c r="BK142" i="1"/>
  <c r="BI142" i="1"/>
  <c r="BH142" i="1"/>
  <c r="BG142" i="1"/>
  <c r="BF142" i="1"/>
  <c r="T142" i="1"/>
  <c r="R142" i="1"/>
  <c r="P142" i="1"/>
  <c r="J142" i="1"/>
  <c r="BE142" i="1" s="1"/>
  <c r="BK139" i="1"/>
  <c r="BI139" i="1"/>
  <c r="BH139" i="1"/>
  <c r="BG139" i="1"/>
  <c r="BF139" i="1"/>
  <c r="T139" i="1"/>
  <c r="R139" i="1"/>
  <c r="P139" i="1"/>
  <c r="J139" i="1"/>
  <c r="BE139" i="1" s="1"/>
  <c r="BK136" i="1"/>
  <c r="BI136" i="1"/>
  <c r="BH136" i="1"/>
  <c r="BG136" i="1"/>
  <c r="BF136" i="1"/>
  <c r="T136" i="1"/>
  <c r="R136" i="1"/>
  <c r="P136" i="1"/>
  <c r="J136" i="1"/>
  <c r="BE136" i="1" s="1"/>
  <c r="BK133" i="1"/>
  <c r="BI133" i="1"/>
  <c r="BH133" i="1"/>
  <c r="BG133" i="1"/>
  <c r="BF133" i="1"/>
  <c r="T133" i="1"/>
  <c r="R133" i="1"/>
  <c r="P133" i="1"/>
  <c r="J133" i="1"/>
  <c r="BE133" i="1" s="1"/>
  <c r="BK131" i="1"/>
  <c r="BI131" i="1"/>
  <c r="BH131" i="1"/>
  <c r="BG131" i="1"/>
  <c r="BF131" i="1"/>
  <c r="T131" i="1"/>
  <c r="R131" i="1"/>
  <c r="P131" i="1"/>
  <c r="J131" i="1"/>
  <c r="BE131" i="1" s="1"/>
  <c r="BK129" i="1"/>
  <c r="BI129" i="1"/>
  <c r="BH129" i="1"/>
  <c r="BG129" i="1"/>
  <c r="BF129" i="1"/>
  <c r="T129" i="1"/>
  <c r="R129" i="1"/>
  <c r="P129" i="1"/>
  <c r="J129" i="1"/>
  <c r="BE129" i="1" s="1"/>
  <c r="BK126" i="1"/>
  <c r="BI126" i="1"/>
  <c r="BH126" i="1"/>
  <c r="BG126" i="1"/>
  <c r="BF126" i="1"/>
  <c r="T126" i="1"/>
  <c r="R126" i="1"/>
  <c r="P126" i="1"/>
  <c r="J126" i="1"/>
  <c r="BE126" i="1" s="1"/>
  <c r="BK123" i="1"/>
  <c r="BI123" i="1"/>
  <c r="BH123" i="1"/>
  <c r="BG123" i="1"/>
  <c r="BF123" i="1"/>
  <c r="T123" i="1"/>
  <c r="R123" i="1"/>
  <c r="P123" i="1"/>
  <c r="J123" i="1"/>
  <c r="BE123" i="1" s="1"/>
  <c r="BK118" i="1"/>
  <c r="BI118" i="1"/>
  <c r="BH118" i="1"/>
  <c r="BG118" i="1"/>
  <c r="BF118" i="1"/>
  <c r="T118" i="1"/>
  <c r="R118" i="1"/>
  <c r="P118" i="1"/>
  <c r="J118" i="1"/>
  <c r="BE118" i="1" s="1"/>
  <c r="BK116" i="1"/>
  <c r="BI116" i="1"/>
  <c r="BH116" i="1"/>
  <c r="BG116" i="1"/>
  <c r="BF116" i="1"/>
  <c r="T116" i="1"/>
  <c r="R116" i="1"/>
  <c r="P116" i="1"/>
  <c r="J116" i="1"/>
  <c r="BE116" i="1" s="1"/>
  <c r="BK114" i="1"/>
  <c r="BI114" i="1"/>
  <c r="BH114" i="1"/>
  <c r="BG114" i="1"/>
  <c r="BF114" i="1"/>
  <c r="T114" i="1"/>
  <c r="R114" i="1"/>
  <c r="P114" i="1"/>
  <c r="J114" i="1"/>
  <c r="BE114" i="1" s="1"/>
  <c r="BK112" i="1"/>
  <c r="BI112" i="1"/>
  <c r="BH112" i="1"/>
  <c r="BG112" i="1"/>
  <c r="BF112" i="1"/>
  <c r="T112" i="1"/>
  <c r="R112" i="1"/>
  <c r="P112" i="1"/>
  <c r="J112" i="1"/>
  <c r="BE112" i="1" s="1"/>
  <c r="BK109" i="1"/>
  <c r="BI109" i="1"/>
  <c r="BH109" i="1"/>
  <c r="BG109" i="1"/>
  <c r="BF109" i="1"/>
  <c r="T109" i="1"/>
  <c r="R109" i="1"/>
  <c r="P109" i="1"/>
  <c r="J109" i="1"/>
  <c r="BE109" i="1" s="1"/>
  <c r="BK107" i="1"/>
  <c r="BI107" i="1"/>
  <c r="BH107" i="1"/>
  <c r="BG107" i="1"/>
  <c r="BF107" i="1"/>
  <c r="T107" i="1"/>
  <c r="R107" i="1"/>
  <c r="P107" i="1"/>
  <c r="J107" i="1"/>
  <c r="BE107" i="1" s="1"/>
  <c r="J101" i="1"/>
  <c r="J100" i="1"/>
  <c r="F100" i="1"/>
  <c r="F98" i="1"/>
  <c r="E96" i="1"/>
  <c r="J55" i="1"/>
  <c r="J54" i="1"/>
  <c r="F54" i="1"/>
  <c r="F52" i="1"/>
  <c r="E50" i="1"/>
  <c r="J37" i="1"/>
  <c r="J36" i="1"/>
  <c r="J35" i="1"/>
  <c r="J18" i="1"/>
  <c r="E18" i="1"/>
  <c r="F101" i="1" s="1"/>
  <c r="J17" i="1"/>
  <c r="J12" i="1"/>
  <c r="J98" i="1" s="1"/>
  <c r="E7" i="1"/>
  <c r="E48" i="1" s="1"/>
  <c r="J34" i="8" l="1"/>
  <c r="F36" i="6"/>
  <c r="BK97" i="5"/>
  <c r="J97" i="5" s="1"/>
  <c r="J61" i="5" s="1"/>
  <c r="F36" i="4"/>
  <c r="F36" i="7"/>
  <c r="F35" i="7"/>
  <c r="F37" i="7"/>
  <c r="F34" i="7"/>
  <c r="BK85" i="7"/>
  <c r="BK84" i="7" s="1"/>
  <c r="J84" i="7" s="1"/>
  <c r="F37" i="6"/>
  <c r="F36" i="5"/>
  <c r="F37" i="5"/>
  <c r="J34" i="5"/>
  <c r="F35" i="3"/>
  <c r="AW54" i="10"/>
  <c r="AK30" i="10" s="1"/>
  <c r="W30" i="10"/>
  <c r="AX54" i="10"/>
  <c r="W31" i="10"/>
  <c r="W29" i="10"/>
  <c r="AV54" i="10"/>
  <c r="AY54" i="10"/>
  <c r="W32" i="10"/>
  <c r="T315" i="1"/>
  <c r="BK400" i="1"/>
  <c r="J400" i="1" s="1"/>
  <c r="J69" i="1" s="1"/>
  <c r="BK261" i="1"/>
  <c r="J261" i="1" s="1"/>
  <c r="J63" i="1" s="1"/>
  <c r="BK612" i="1"/>
  <c r="J612" i="1" s="1"/>
  <c r="J81" i="1" s="1"/>
  <c r="P106" i="1"/>
  <c r="T639" i="1"/>
  <c r="BK383" i="1"/>
  <c r="J383" i="1" s="1"/>
  <c r="J68" i="1" s="1"/>
  <c r="BK433" i="1"/>
  <c r="J433" i="1" s="1"/>
  <c r="J73" i="1" s="1"/>
  <c r="T261" i="1"/>
  <c r="BK576" i="1"/>
  <c r="J576" i="1" s="1"/>
  <c r="J80" i="1" s="1"/>
  <c r="P315" i="1"/>
  <c r="T433" i="1"/>
  <c r="P343" i="1"/>
  <c r="BK343" i="1"/>
  <c r="J343" i="1" s="1"/>
  <c r="J67" i="1" s="1"/>
  <c r="P400" i="1"/>
  <c r="T400" i="1"/>
  <c r="BK505" i="1"/>
  <c r="J505" i="1" s="1"/>
  <c r="J76" i="1" s="1"/>
  <c r="T106" i="1"/>
  <c r="P261" i="1"/>
  <c r="P433" i="1"/>
  <c r="BK106" i="1"/>
  <c r="J106" i="1" s="1"/>
  <c r="J61" i="1" s="1"/>
  <c r="F35" i="1"/>
  <c r="BK538" i="1"/>
  <c r="J538" i="1" s="1"/>
  <c r="J78" i="1" s="1"/>
  <c r="BK315" i="1"/>
  <c r="J315" i="1" s="1"/>
  <c r="J65" i="1" s="1"/>
  <c r="T453" i="1"/>
  <c r="R576" i="1"/>
  <c r="P576" i="1"/>
  <c r="R261" i="1"/>
  <c r="R315" i="1"/>
  <c r="R383" i="1"/>
  <c r="BK422" i="1"/>
  <c r="J422" i="1" s="1"/>
  <c r="J71" i="1" s="1"/>
  <c r="BK441" i="1"/>
  <c r="J441" i="1" s="1"/>
  <c r="J74" i="1" s="1"/>
  <c r="T343" i="1"/>
  <c r="T422" i="1"/>
  <c r="P422" i="1"/>
  <c r="R441" i="1"/>
  <c r="T576" i="1"/>
  <c r="F37" i="1"/>
  <c r="R400" i="1"/>
  <c r="T505" i="1"/>
  <c r="T525" i="1"/>
  <c r="R343" i="1"/>
  <c r="R505" i="1"/>
  <c r="F36" i="1"/>
  <c r="J34" i="1"/>
  <c r="P441" i="1"/>
  <c r="R612" i="1"/>
  <c r="P505" i="1"/>
  <c r="BK161" i="1"/>
  <c r="J161" i="1" s="1"/>
  <c r="J62" i="1" s="1"/>
  <c r="R422" i="1"/>
  <c r="T441" i="1"/>
  <c r="BK453" i="1"/>
  <c r="J453" i="1" s="1"/>
  <c r="J75" i="1" s="1"/>
  <c r="P639" i="1"/>
  <c r="R106" i="1"/>
  <c r="R161" i="1"/>
  <c r="P161" i="1"/>
  <c r="P105" i="1" s="1"/>
  <c r="P383" i="1"/>
  <c r="P453" i="1"/>
  <c r="BK525" i="1"/>
  <c r="J525" i="1" s="1"/>
  <c r="J77" i="1" s="1"/>
  <c r="P612" i="1"/>
  <c r="T161" i="1"/>
  <c r="T383" i="1"/>
  <c r="R453" i="1"/>
  <c r="P525" i="1"/>
  <c r="R538" i="1"/>
  <c r="P538" i="1"/>
  <c r="R525" i="1"/>
  <c r="T538" i="1"/>
  <c r="T612" i="1"/>
  <c r="BK639" i="1"/>
  <c r="J639" i="1" s="1"/>
  <c r="J82" i="1" s="1"/>
  <c r="J33" i="8"/>
  <c r="F33" i="8"/>
  <c r="BK82" i="8"/>
  <c r="J83" i="8"/>
  <c r="J61" i="8" s="1"/>
  <c r="F55" i="8"/>
  <c r="J33" i="7"/>
  <c r="F33" i="7"/>
  <c r="P84" i="7"/>
  <c r="F81" i="7"/>
  <c r="J81" i="7"/>
  <c r="T83" i="6"/>
  <c r="BK83" i="6"/>
  <c r="J83" i="6" s="1"/>
  <c r="J84" i="6"/>
  <c r="J60" i="6" s="1"/>
  <c r="J33" i="6"/>
  <c r="F33" i="6"/>
  <c r="J52" i="6"/>
  <c r="J80" i="6"/>
  <c r="F34" i="6"/>
  <c r="F33" i="5"/>
  <c r="J33" i="5"/>
  <c r="J85" i="5"/>
  <c r="J60" i="5" s="1"/>
  <c r="P84" i="5"/>
  <c r="R84" i="5"/>
  <c r="F34" i="5"/>
  <c r="J33" i="4"/>
  <c r="P92" i="4"/>
  <c r="P91" i="4" s="1"/>
  <c r="F33" i="4"/>
  <c r="BK249" i="4"/>
  <c r="J249" i="4" s="1"/>
  <c r="J70" i="4" s="1"/>
  <c r="J250" i="4"/>
  <c r="J71" i="4" s="1"/>
  <c r="E81" i="4"/>
  <c r="F55" i="4"/>
  <c r="BK92" i="4"/>
  <c r="F34" i="4"/>
  <c r="R187" i="3"/>
  <c r="R96" i="3" s="1"/>
  <c r="J33" i="3"/>
  <c r="J97" i="3"/>
  <c r="J60" i="3" s="1"/>
  <c r="BK262" i="3"/>
  <c r="J262" i="3" s="1"/>
  <c r="J75" i="3" s="1"/>
  <c r="J263" i="3"/>
  <c r="J76" i="3" s="1"/>
  <c r="J52" i="3"/>
  <c r="BK104" i="3"/>
  <c r="J104" i="3" s="1"/>
  <c r="J61" i="3" s="1"/>
  <c r="F33" i="3"/>
  <c r="BK187" i="3"/>
  <c r="J187" i="3" s="1"/>
  <c r="J64" i="3" s="1"/>
  <c r="F55" i="3"/>
  <c r="F34" i="3"/>
  <c r="J33" i="1"/>
  <c r="F33" i="1"/>
  <c r="J683" i="1"/>
  <c r="J84" i="1" s="1"/>
  <c r="BK682" i="1"/>
  <c r="J682" i="1" s="1"/>
  <c r="J83" i="1" s="1"/>
  <c r="E94" i="1"/>
  <c r="J52" i="1"/>
  <c r="F55" i="1"/>
  <c r="F34" i="1"/>
  <c r="J85" i="7" l="1"/>
  <c r="J60" i="7" s="1"/>
  <c r="BK84" i="5"/>
  <c r="J84" i="5" s="1"/>
  <c r="AT54" i="10"/>
  <c r="AK29" i="10"/>
  <c r="BK105" i="1"/>
  <c r="J105" i="1" s="1"/>
  <c r="J60" i="1" s="1"/>
  <c r="T105" i="1"/>
  <c r="R342" i="1"/>
  <c r="T342" i="1"/>
  <c r="R105" i="1"/>
  <c r="P342" i="1"/>
  <c r="P104" i="1" s="1"/>
  <c r="BK342" i="1"/>
  <c r="J342" i="1" s="1"/>
  <c r="J66" i="1" s="1"/>
  <c r="J82" i="8"/>
  <c r="J60" i="8" s="1"/>
  <c r="BK81" i="8"/>
  <c r="J81" i="8" s="1"/>
  <c r="J30" i="7"/>
  <c r="J59" i="7"/>
  <c r="J59" i="6"/>
  <c r="J30" i="6"/>
  <c r="J30" i="5"/>
  <c r="J59" i="5"/>
  <c r="J92" i="4"/>
  <c r="J60" i="4" s="1"/>
  <c r="BK91" i="4"/>
  <c r="J91" i="4" s="1"/>
  <c r="BK96" i="3"/>
  <c r="J96" i="3" s="1"/>
  <c r="J39" i="7" l="1"/>
  <c r="AG60" i="10"/>
  <c r="AN60" i="10" s="1"/>
  <c r="J39" i="6"/>
  <c r="AG59" i="10"/>
  <c r="AN59" i="10" s="1"/>
  <c r="J39" i="5"/>
  <c r="AG58" i="10"/>
  <c r="AN58" i="10" s="1"/>
  <c r="T104" i="1"/>
  <c r="R104" i="1"/>
  <c r="BK104" i="1"/>
  <c r="J104" i="1" s="1"/>
  <c r="J59" i="1" s="1"/>
  <c r="J59" i="8"/>
  <c r="J30" i="8"/>
  <c r="J59" i="4"/>
  <c r="J30" i="4"/>
  <c r="J59" i="3"/>
  <c r="J30" i="3"/>
  <c r="J39" i="8" l="1"/>
  <c r="AG61" i="10"/>
  <c r="AN61" i="10" s="1"/>
  <c r="J39" i="4"/>
  <c r="AG57" i="10"/>
  <c r="AN57" i="10" s="1"/>
  <c r="J39" i="3"/>
  <c r="AG55" i="10"/>
  <c r="J30" i="1"/>
  <c r="J39" i="1" l="1"/>
  <c r="AG56" i="10"/>
  <c r="AN56" i="10" s="1"/>
  <c r="AN55" i="10"/>
  <c r="AG54" i="10" l="1"/>
  <c r="AN54" i="10" s="1"/>
  <c r="AK26" i="10" l="1"/>
  <c r="AK35" i="10" s="1"/>
</calcChain>
</file>

<file path=xl/sharedStrings.xml><?xml version="1.0" encoding="utf-8"?>
<sst xmlns="http://schemas.openxmlformats.org/spreadsheetml/2006/main" count="14265" uniqueCount="2217">
  <si>
    <t>{308c5353-9c67-4f05-aaaf-a8e73b766e56}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</si>
  <si>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</si>
  <si>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</si>
  <si>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</si>
  <si>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</si>
  <si>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</si>
  <si>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</si>
  <si>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02 - Stavební práce</t>
  </si>
  <si>
    <t>KSO:</t>
  </si>
  <si>
    <t>801 3</t>
  </si>
  <si>
    <t>CC-CZ:</t>
  </si>
  <si>
    <t/>
  </si>
  <si>
    <t>Místo:</t>
  </si>
  <si>
    <t>Praha č.p.269/31</t>
  </si>
  <si>
    <t>Datum:</t>
  </si>
  <si>
    <t>Zadavatel:</t>
  </si>
  <si>
    <t>IČ:</t>
  </si>
  <si>
    <t>Fakulta tělesné výchovy a sportu University Karlov</t>
  </si>
  <si>
    <t>DIČ:</t>
  </si>
  <si>
    <t>Uchazeč:</t>
  </si>
  <si>
    <t>Projektant:</t>
  </si>
  <si>
    <t>IBF MANAGEMENT s.r.o.</t>
  </si>
  <si>
    <t>Zpracovatel:</t>
  </si>
  <si>
    <t xml:space="preserve"> 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</si>
  <si>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</si>
  <si>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</si>
  <si>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</si>
  <si>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</si>
  <si>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</si>
  <si>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</si>
  <si>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</si>
  <si>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</si>
  <si>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</si>
  <si>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</si>
  <si>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</si>
  <si>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</si>
  <si>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</si>
  <si>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</si>
  <si>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</si>
  <si>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</si>
  <si>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</si>
  <si>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</si>
  <si>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</si>
  <si>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</si>
  <si>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</si>
  <si>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</si>
  <si>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</si>
  <si>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</si>
  <si>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776 - Podlahy povlakové</t>
  </si>
  <si>
    <t>PSV - Práce a dodávky PSV</t>
  </si>
  <si>
    <t xml:space="preserve">    711 - Izolace proti vodě, vlhkosti a plynům</t>
  </si>
  <si>
    <t xml:space="preserve">    713 - Izolace tepelné</t>
  </si>
  <si>
    <t xml:space="preserve">    714 - Akustická a protiotřesová opatření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</si>
  <si>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</si>
  <si>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</si>
  <si>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</si>
  <si>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</si>
  <si>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</si>
  <si>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</si>
  <si>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</si>
  <si>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</si>
  <si>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</si>
  <si>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</si>
  <si>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</si>
  <si>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</si>
  <si>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</si>
  <si>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Ostatní - Ostatní</t>
  </si>
  <si>
    <t xml:space="preserve">    999 - Ostatní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</si>
  <si>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</si>
  <si>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</si>
  <si>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</si>
  <si>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</si>
  <si>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</si>
  <si>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</si>
  <si>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</si>
  <si>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</si>
  <si>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</si>
  <si>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</si>
  <si>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</si>
  <si>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</si>
  <si>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</si>
  <si>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</si>
  <si>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</si>
  <si>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</si>
  <si>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</si>
  <si>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</si>
  <si>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</si>
  <si>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</si>
  <si>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</si>
  <si>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</si>
  <si>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3</t>
  </si>
  <si>
    <t>Svislé a kompletní konstrukce</t>
  </si>
  <si>
    <t>K</t>
  </si>
  <si>
    <t>311272031</t>
  </si>
  <si>
    <t>Zdivo z pórobetonových tvárnic na tenké maltové lože, tl. zdiva 200 mm pevnost tvárnic přes P2 do P4, objemová hmotnost přes 450 do 600 kg/m3 hladkých</t>
  </si>
  <si>
    <t>m2</t>
  </si>
  <si>
    <t>CS ÚRS 2021 01</t>
  </si>
  <si>
    <t>4</t>
  </si>
  <si>
    <t>-395445991</t>
  </si>
  <si>
    <t>VV</t>
  </si>
  <si>
    <t>"plochy stěn" 3,69*(1,7+2,2+2,2)</t>
  </si>
  <si>
    <t>True</t>
  </si>
  <si>
    <t>311272211</t>
  </si>
  <si>
    <t>Zdivo z pórobetonových tvárnic na tenké maltové lože, tl. zdiva 300 mm pevnost tvárnic do P2, objemová hmotnost do 450 kg/m3 hladkých</t>
  </si>
  <si>
    <t>-2141255700</t>
  </si>
  <si>
    <t xml:space="preserve">pilíř u požárně dělící konstrukce na západním konci chodby </t>
  </si>
  <si>
    <t>0,44*2,5</t>
  </si>
  <si>
    <t>317142420</t>
  </si>
  <si>
    <t>Překlady nenosné z pórobetonu osazené do tenkého maltového lože, výšky do 250 mm, šířky překladu 100 mm, délky překladu do 1000 mm</t>
  </si>
  <si>
    <t>kus</t>
  </si>
  <si>
    <t>-1088326730</t>
  </si>
  <si>
    <t>317142422</t>
  </si>
  <si>
    <t>Překlady nenosné z pórobetonu osazené do tenkého maltového lože, výšky do 250 mm, šířky překladu 100 mm, délky překladu přes 1000 do 1250 mm</t>
  </si>
  <si>
    <t>-645155483</t>
  </si>
  <si>
    <t>5</t>
  </si>
  <si>
    <t>317142442</t>
  </si>
  <si>
    <t>Překlady nenosné z pórobetonu osazené do tenkého maltového lože, výšky do 250 mm, šířky překladu 150 mm, délky překladu přes 1000 do 1250 mm</t>
  </si>
  <si>
    <t>-337950532</t>
  </si>
  <si>
    <t>6</t>
  </si>
  <si>
    <t>317168012</t>
  </si>
  <si>
    <t>Překlady keramické ploché osazené do maltového lože, výšky překladu 71 mm šířky 115 mm, délky 1250 mm</t>
  </si>
  <si>
    <t>1874587462</t>
  </si>
  <si>
    <t>překlad nad světlíkem</t>
  </si>
  <si>
    <t>překlady nede dveřmi</t>
  </si>
  <si>
    <t>7</t>
  </si>
  <si>
    <t>317168013</t>
  </si>
  <si>
    <t>Překlady keramické ploché osazené do maltového lože, výšky překladu 71 mm šířky 115 mm, délky 1500 mm</t>
  </si>
  <si>
    <t>-252488764</t>
  </si>
  <si>
    <t>překlad nad svetlíkem</t>
  </si>
  <si>
    <t>8</t>
  </si>
  <si>
    <t>317321311</t>
  </si>
  <si>
    <t>Překlady z betonu železového (bez výztuže) tř. C 16/20</t>
  </si>
  <si>
    <t>m3</t>
  </si>
  <si>
    <t>1915021266</t>
  </si>
  <si>
    <t>překlad nad světlíkem mezi m.č. 1.19 a 1.22</t>
  </si>
  <si>
    <t>0,25*3,3*0,15</t>
  </si>
  <si>
    <t>9</t>
  </si>
  <si>
    <t>317351101</t>
  </si>
  <si>
    <t>Bednění klenbových pásů, říms nebo překladů klenbových pásů válcových včetně podpěrné konstrukce do výše 4 m zřízení</t>
  </si>
  <si>
    <t>263092464</t>
  </si>
  <si>
    <t>0,25*3,3*2+0,15*3+0,25*0,15*2</t>
  </si>
  <si>
    <t>10</t>
  </si>
  <si>
    <t>317351102</t>
  </si>
  <si>
    <t>Bednění klenbových pásů, říms nebo překladů klenbových pásů válcových včetně podpěrné konstrukce do výše 4 m odstranění</t>
  </si>
  <si>
    <t>1580135655</t>
  </si>
  <si>
    <t>11</t>
  </si>
  <si>
    <t>317361221</t>
  </si>
  <si>
    <t>Výztuž překladů, říms, žlabů, žlabových říms, klenbových pásů z betonářské oceli 10 216 (E)</t>
  </si>
  <si>
    <t>t</t>
  </si>
  <si>
    <t>1934316584</t>
  </si>
  <si>
    <t>0,25*3,3*0,15*0,2</t>
  </si>
  <si>
    <t>12</t>
  </si>
  <si>
    <t>340236212</t>
  </si>
  <si>
    <t>Zazdívka otvorů v příčkách nebo stěnách cihlami plnými pálenými plochy přes 0,0225 m2 do 0,09 m2, tloušťky přes 100 mm</t>
  </si>
  <si>
    <t>1457554248</t>
  </si>
  <si>
    <t xml:space="preserve">prostupy po demontovaném VZT potrubí </t>
  </si>
  <si>
    <t>13</t>
  </si>
  <si>
    <t>340271041</t>
  </si>
  <si>
    <t>Zazdívka otvorů v příčkách nebo stěnách pórobetonovými tvárnicemi plochy přes 0,025 m2 do 1 m2, objemová hmotnost 500 kg/m3, tloušťka příčky 150 mm</t>
  </si>
  <si>
    <t>-1338729087</t>
  </si>
  <si>
    <t>zazdívka konce VZT kanálu v mstnosti č. 1.13</t>
  </si>
  <si>
    <t>0,8*0,4</t>
  </si>
  <si>
    <t>14</t>
  </si>
  <si>
    <t>342272225</t>
  </si>
  <si>
    <t>Příčky z pórobetonových tvárnic hladkých na tenké maltové lože objemová hmotnost do 500 kg/m3, tloušťka příčky 100 mm</t>
  </si>
  <si>
    <t>-81898468</t>
  </si>
  <si>
    <t>"plocha příček" 3,67*(5,4+1,1775+0,9+0,9+1,75+0,9+1,75+0,9+1,75+1,05+1,05+0,95)</t>
  </si>
  <si>
    <t>"ODPOČET PŘEKLADŮ" -(0,25*6*1,0)</t>
  </si>
  <si>
    <t>"odpočet dveří" -(0,7*1,94*4+0,9*1,97*2)</t>
  </si>
  <si>
    <t>Součet</t>
  </si>
  <si>
    <t>15</t>
  </si>
  <si>
    <t>342272235</t>
  </si>
  <si>
    <t>Příčky z pórobetonových tvárnic hladkých na tenké maltové lože objemová hmotnost do 500 kg/m3, tloušťka příčky 125 mm</t>
  </si>
  <si>
    <t>1534949096</t>
  </si>
  <si>
    <t>"vyzdívka nad překlady dveří "</t>
  </si>
  <si>
    <t>(1,02+1,03*3+1,04)*1,29</t>
  </si>
  <si>
    <t>"vyzdívka nad překlady svetlíků"</t>
  </si>
  <si>
    <t>(1,05+1,27)*0,79</t>
  </si>
  <si>
    <t>16</t>
  </si>
  <si>
    <t>342272245</t>
  </si>
  <si>
    <t>Příčky z pórobetonových tvárnic hladkých na tenké maltové lože objemová hmotnost do 500 kg/m3, tloušťka příčky 150 mm</t>
  </si>
  <si>
    <t>962208180</t>
  </si>
  <si>
    <t>(1+2,16+1+6,4)*3,67</t>
  </si>
  <si>
    <t>3,15*2,3</t>
  </si>
  <si>
    <t>"NIKY" 1,02*3,29*4+1,03*3,29*3</t>
  </si>
  <si>
    <t>"PŘÍČKA SKLAD" 6,24*3,29</t>
  </si>
  <si>
    <t>"ODPOČET PŘEKLADŮ"-(2*0,25*1,25+0,25*3,3)</t>
  </si>
  <si>
    <t>"odpočet dveří" -(0,9*1,97*3)</t>
  </si>
  <si>
    <t>Úpravy povrchů, podlahy a osazování výplní</t>
  </si>
  <si>
    <t>17</t>
  </si>
  <si>
    <t>612131121R.1</t>
  </si>
  <si>
    <t>Podkladní a spojovací vrstva vnitřních omítaných ploch penetrace nanášená ručně stěn</t>
  </si>
  <si>
    <t>-1669892426</t>
  </si>
  <si>
    <t>(1+2+1+6,4)*3,69</t>
  </si>
  <si>
    <t>"PŘÍČKA SKLAD" 6,24*3,27</t>
  </si>
  <si>
    <t>Mezisoučet</t>
  </si>
  <si>
    <t>166,871*2</t>
  </si>
  <si>
    <t>18</t>
  </si>
  <si>
    <t>612142001</t>
  </si>
  <si>
    <t>Potažení vnitřních ploch pletivem v ploše nebo pruzích, na plném podkladu sklovláknitým vtlačením do tmelu stěn</t>
  </si>
  <si>
    <t>-1165637506</t>
  </si>
  <si>
    <t>19</t>
  </si>
  <si>
    <t>612311131</t>
  </si>
  <si>
    <t>Potažení vnitřních ploch štukem tloušťky do 3 mm svislých konstrukcí stěn</t>
  </si>
  <si>
    <t>-1397930345</t>
  </si>
  <si>
    <t>"NIKY" (1,02*3,29*2+1,03*2,29*2)*2</t>
  </si>
  <si>
    <t>"NIKY štukované z 1.28"1,02*3,29+1,03*3,29</t>
  </si>
  <si>
    <t>"PŘÍČKA SKLAD"( 6,24*3,27)*2</t>
  </si>
  <si>
    <t>"odpočet dveří" -(0,9*1,97*3)*2</t>
  </si>
  <si>
    <t xml:space="preserve">"vyzdívka nad překlady svetlíků" </t>
  </si>
  <si>
    <t>1,05*0,79+1,27*0,79*2</t>
  </si>
  <si>
    <t>"plocha v 1.13" (3,67*(5,4*2+1,3*2))*2</t>
  </si>
  <si>
    <t>"odpočet dveří" -(0,7*1,94*4+0,9*1,97*2)*2</t>
  </si>
  <si>
    <t>"plocha stěny v první části posilovny" 6,4*3,69</t>
  </si>
  <si>
    <t>"odpočet dveří" -0,9*1,97*2</t>
  </si>
  <si>
    <t>"plocha stěn Warm up zóna - obvod odměřen z výkresu"54,85*3,69</t>
  </si>
  <si>
    <t>"odpočet otvorů"- (0,9*1,97*2+2,5*1,05+1,3*1,33*9+0,38*0,2*18)</t>
  </si>
  <si>
    <t>20</t>
  </si>
  <si>
    <t>611311132</t>
  </si>
  <si>
    <t>Potažení vnitřních ploch štukem tloušťky do 3 mm vodorovných konstrukcí stropů žebrových nebo osamělých trámů</t>
  </si>
  <si>
    <t>-463451672</t>
  </si>
  <si>
    <t>plocha stropu Warm up zóny a skladu pomůcek</t>
  </si>
  <si>
    <t xml:space="preserve"> 24,375*6,24</t>
  </si>
  <si>
    <t>21</t>
  </si>
  <si>
    <t>61232530R.2</t>
  </si>
  <si>
    <t>Vápenocementová omítka ostění nebo nadpraží štuková- zapravení prostupů VZT</t>
  </si>
  <si>
    <t>-872514001</t>
  </si>
  <si>
    <t>"oprava okolo prostupů VZT</t>
  </si>
  <si>
    <t>(22+8)*2*2*Pi*0,2*0,25</t>
  </si>
  <si>
    <t>2*2*(0,8*2+0,25*2)*0,25</t>
  </si>
  <si>
    <t>22</t>
  </si>
  <si>
    <t>61232542R.3</t>
  </si>
  <si>
    <t>Zapravení drážek pro vedení přípravy nouzového osvěltení, vedení elektroinstalace, zapravení nerovností stěn v místnosti č. 1.03</t>
  </si>
  <si>
    <t>soubor</t>
  </si>
  <si>
    <t>394274972</t>
  </si>
  <si>
    <t>23</t>
  </si>
  <si>
    <t>612325423</t>
  </si>
  <si>
    <t>Oprava vápenocementové omítky vnitřních ploch štukové dvouvrstvé, tloušťky do 20 mm a tloušťky štuku do 3 mm stěn, v rozsahu opravované plochy přes 30 do 50%</t>
  </si>
  <si>
    <t>1175001008</t>
  </si>
  <si>
    <t>plocha opravovaných konstrukcí ve warm up zóně- odměřeno z výkresu</t>
  </si>
  <si>
    <t>31,98*1</t>
  </si>
  <si>
    <t>24</t>
  </si>
  <si>
    <t>61999500R.4</t>
  </si>
  <si>
    <t>Začištění omítek (s dodáním hmot) kolem oken, dveří, podlah, obkladů apod.</t>
  </si>
  <si>
    <t>m</t>
  </si>
  <si>
    <t>-1404677556</t>
  </si>
  <si>
    <t>"začištění nového okna" 1,3*+1,33*2</t>
  </si>
  <si>
    <t>"začištění otvoru po vybourání mříží" 3,3*2+2,5*2+2,5*2</t>
  </si>
  <si>
    <t>"začištění niky" 2*0,5+1,02*0,5</t>
  </si>
  <si>
    <t>27</t>
  </si>
  <si>
    <t>631312141</t>
  </si>
  <si>
    <t>Doplnění dosavadních mazanin prostým betonem s dodáním hmot, bez potěru, plochy jednotlivě rýh v dosavadních mazaninách</t>
  </si>
  <si>
    <t>-1933174460</t>
  </si>
  <si>
    <t>"rýhy v ŽB podkladní mazanině tl.200mm po kanalizaci</t>
  </si>
  <si>
    <t>(4,1+2,9+2,3+0,9+0,9)*0,4*0,2</t>
  </si>
  <si>
    <t>26</t>
  </si>
  <si>
    <t>63131111R.5</t>
  </si>
  <si>
    <t>Mazanina z betonu prostého bez zvýšených nároků na prostředí tl. přes 50 do 80 mm tř. C 16/20</t>
  </si>
  <si>
    <t>-1088813729</t>
  </si>
  <si>
    <t>"mč.1.13" 7,37</t>
  </si>
  <si>
    <t>"mč.1.15" 14,48</t>
  </si>
  <si>
    <t>"mč.1.16" 1,51</t>
  </si>
  <si>
    <t>"mč.1.17" 3,78</t>
  </si>
  <si>
    <t>"mč.1.18" 1,48</t>
  </si>
  <si>
    <t>"mč.1.19" 6,16</t>
  </si>
  <si>
    <t>"mč.1.20" 1,51</t>
  </si>
  <si>
    <t>"mč.1.21" 3,9</t>
  </si>
  <si>
    <t>"mč.1.22" 18,56</t>
  </si>
  <si>
    <t>"mč.1.29" 0,7</t>
  </si>
  <si>
    <t>"mazanina tl.70mm</t>
  </si>
  <si>
    <t>59,45*0,07</t>
  </si>
  <si>
    <t>28</t>
  </si>
  <si>
    <t>631319011</t>
  </si>
  <si>
    <t>Příplatek k cenám mazanin za úpravu povrchu mazaniny přehlazením, mazanina tl. přes 50 do 80 mm</t>
  </si>
  <si>
    <t>-1530544591</t>
  </si>
  <si>
    <t>29</t>
  </si>
  <si>
    <t>631319221</t>
  </si>
  <si>
    <t>Příplatek k cenám betonových mazanin za vyztužení polymerovými makrovlákny objemové vyztužení 2,5 kg/m3</t>
  </si>
  <si>
    <t>-1074716794</t>
  </si>
  <si>
    <t>30</t>
  </si>
  <si>
    <t>64294211R.6</t>
  </si>
  <si>
    <t>Osazování zárubní nebo rámů kovových dveřních</t>
  </si>
  <si>
    <t>-2110790860</t>
  </si>
  <si>
    <t>31</t>
  </si>
  <si>
    <t>M</t>
  </si>
  <si>
    <t>55331386R.7</t>
  </si>
  <si>
    <t>zárubeň jednokřídlá ocelová pro zdění tl stěny 100mm rozměru 900/1970</t>
  </si>
  <si>
    <t>249838642</t>
  </si>
  <si>
    <t>32</t>
  </si>
  <si>
    <t>55331352R.8</t>
  </si>
  <si>
    <t>zárubeň jednokřídlá ocelová  tl stěny 150 mm rozměru 900/1970</t>
  </si>
  <si>
    <t>-1387374874</t>
  </si>
  <si>
    <t>33</t>
  </si>
  <si>
    <t>55331348R.9</t>
  </si>
  <si>
    <t>zárubeň jednokřídlá ocelová tl stěny 100mm rozměru 700/1970</t>
  </si>
  <si>
    <t>-1175600537</t>
  </si>
  <si>
    <t>34</t>
  </si>
  <si>
    <t>55331350R.10</t>
  </si>
  <si>
    <t>zárubeň jednokřídlá ocelová  tl stěny 100mm rozměru 800/1970</t>
  </si>
  <si>
    <t>1380423786</t>
  </si>
  <si>
    <t>35</t>
  </si>
  <si>
    <t>642945111</t>
  </si>
  <si>
    <t>Osazování ocelových zárubní protipožárních nebo protiplynových dveří do vynechaného otvoru, s obetonováním, dveří jednokřídlových do 2,5 m2</t>
  </si>
  <si>
    <t>-1137617897</t>
  </si>
  <si>
    <t>36</t>
  </si>
  <si>
    <t>55331563R.11</t>
  </si>
  <si>
    <t>zárubeň jednokřídlá ocelová s protipožární úpravou tl stěny 150mm rozměru 900/1970</t>
  </si>
  <si>
    <t>1263017359</t>
  </si>
  <si>
    <t>Ostatní konstrukce a práce, bourání</t>
  </si>
  <si>
    <t>37</t>
  </si>
  <si>
    <t>949101111</t>
  </si>
  <si>
    <t>Lešení pomocné pracovní pro objekty pozemních staveb pro zatížení do 150 kg/m2, o výšce lešeňové podlahy do 1,9 m</t>
  </si>
  <si>
    <t>435606386</t>
  </si>
  <si>
    <t>"mč.1.03" 99</t>
  </si>
  <si>
    <t>"mč.1.04" 10,38</t>
  </si>
  <si>
    <t>"mč.1.15" 16,07</t>
  </si>
  <si>
    <t>"mč.1.16" 1,44</t>
  </si>
  <si>
    <t>"mč.1.17" 2,51</t>
  </si>
  <si>
    <t>"mč.1.18" 1,58</t>
  </si>
  <si>
    <t>"mč.1.19" 7,51</t>
  </si>
  <si>
    <t>"mč.1.21" 6,31</t>
  </si>
  <si>
    <t>"mč.1.22" 16,38</t>
  </si>
  <si>
    <t>"mč.1.29" 0,9*0,57</t>
  </si>
  <si>
    <t>"mč.1.28" 165,91</t>
  </si>
  <si>
    <t>38</t>
  </si>
  <si>
    <t>952901111</t>
  </si>
  <si>
    <t>Vyčištění budov nebo objektů před předáním do užívání budov bytové nebo občanské výstavby, světlé výšky podlaží do 4 m</t>
  </si>
  <si>
    <t>1991587877</t>
  </si>
  <si>
    <t>"mč.1.01" 46,23</t>
  </si>
  <si>
    <t>"mč.1.02" 11,54</t>
  </si>
  <si>
    <t>"mč.1.03" 99,0</t>
  </si>
  <si>
    <t>"mč.1.15" 15,35</t>
  </si>
  <si>
    <t>"mč.1.17" 2,16</t>
  </si>
  <si>
    <t>"mč.1.18" 1,53</t>
  </si>
  <si>
    <t>"mč.1.19" 6,63</t>
  </si>
  <si>
    <t>"mč.1.21" 5,56</t>
  </si>
  <si>
    <t>"mč.1.22" 18,46</t>
  </si>
  <si>
    <t>"mč.1.23" 92,75</t>
  </si>
  <si>
    <t>"mč.1.24" 38,75</t>
  </si>
  <si>
    <t>"mč.1.25" 38,06</t>
  </si>
  <si>
    <t>"mč.1.26" 50,71</t>
  </si>
  <si>
    <t>"mč.1.27" 64,21</t>
  </si>
  <si>
    <t>39</t>
  </si>
  <si>
    <t>95290111R.1</t>
  </si>
  <si>
    <t>Zakrýván proti prachu v 1.02, 1.23-1.27</t>
  </si>
  <si>
    <t>1997174245</t>
  </si>
  <si>
    <t>41</t>
  </si>
  <si>
    <t>977332111</t>
  </si>
  <si>
    <t>Frézování drážek pro vodiče ve stěnách z cihel, rozměru do 30x30 mm</t>
  </si>
  <si>
    <t>1819373177</t>
  </si>
  <si>
    <t xml:space="preserve">příprava pro nouzové osvětlení </t>
  </si>
  <si>
    <t>1,2*10</t>
  </si>
  <si>
    <t xml:space="preserve">příprava pro ovládání chlazení </t>
  </si>
  <si>
    <t>1,8</t>
  </si>
  <si>
    <t xml:space="preserve">drážkování pro vedení vody </t>
  </si>
  <si>
    <t>2,7*7+2,2*6+0,5</t>
  </si>
  <si>
    <t>42</t>
  </si>
  <si>
    <t>977332112</t>
  </si>
  <si>
    <t>Frézování drážek pro vodiče ve stěnách z cihel, rozměru do 50x50 mm</t>
  </si>
  <si>
    <t>-1401519503</t>
  </si>
  <si>
    <t>drážkování pro vedení kanalizace</t>
  </si>
  <si>
    <t>0,5+0,5+0,9+0,9+2</t>
  </si>
  <si>
    <t>998</t>
  </si>
  <si>
    <t>Přesun hmot</t>
  </si>
  <si>
    <t>43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</si>
  <si>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</si>
  <si>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</si>
  <si>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-1748980649</t>
  </si>
  <si>
    <t>776</t>
  </si>
  <si>
    <t>Podlahy povlakové</t>
  </si>
  <si>
    <t>44</t>
  </si>
  <si>
    <t>776111117</t>
  </si>
  <si>
    <t>Příprava podkladu broušení podlah stávajícího podkladu pro odstranění nerovností (diamantovým kotoučem)</t>
  </si>
  <si>
    <t>2083148549</t>
  </si>
  <si>
    <t>109,91</t>
  </si>
  <si>
    <t>45</t>
  </si>
  <si>
    <t>776111311</t>
  </si>
  <si>
    <t>Příprava podkladu vysátí podlah</t>
  </si>
  <si>
    <t>-176497517</t>
  </si>
  <si>
    <t>46</t>
  </si>
  <si>
    <t>776141112R.2</t>
  </si>
  <si>
    <t>Vyrovnání podkladu povlakových podlah samonicelační stěrkou s rozptýlenou výztuží, tl 25mm</t>
  </si>
  <si>
    <t>-1636477525</t>
  </si>
  <si>
    <t>47</t>
  </si>
  <si>
    <t>776111112R.2</t>
  </si>
  <si>
    <t xml:space="preserve">Přebroušení nové samonivelační stěrky, zabroušení koutů </t>
  </si>
  <si>
    <t>467060876</t>
  </si>
  <si>
    <t>49</t>
  </si>
  <si>
    <t>776201811</t>
  </si>
  <si>
    <t>Demontáž povlakových podlahovin lepených ručně bez podložky</t>
  </si>
  <si>
    <t>-1360086755</t>
  </si>
  <si>
    <t>plocha před a za vstupem do hlavní chodby</t>
  </si>
  <si>
    <t>17,43</t>
  </si>
  <si>
    <t>50</t>
  </si>
  <si>
    <t>776211111</t>
  </si>
  <si>
    <t>Montáž textilních podlahovin lepením pásů standardních</t>
  </si>
  <si>
    <t>2083875794</t>
  </si>
  <si>
    <t>51</t>
  </si>
  <si>
    <t>69751063R.1</t>
  </si>
  <si>
    <t xml:space="preserve">Rohož ze 100 % Polypropylenových vláken zatavených do měkčeného PVC, výška min tl.12 mm </t>
  </si>
  <si>
    <t>-104025594</t>
  </si>
  <si>
    <t>17,43*1,1 'Přepočtené koeficientem množství</t>
  </si>
  <si>
    <t>52</t>
  </si>
  <si>
    <t>776421312</t>
  </si>
  <si>
    <t>Montáž lišt přechodových šroubovaných</t>
  </si>
  <si>
    <t>1036421798</t>
  </si>
  <si>
    <t>předod z 1.28 do 1.03 ,1.23 a 1.13</t>
  </si>
  <si>
    <t>1*4</t>
  </si>
  <si>
    <t>přechod z rohože na litou gumu v 1.28</t>
  </si>
  <si>
    <t>53</t>
  </si>
  <si>
    <t>59054115R.1</t>
  </si>
  <si>
    <t>profil přechodový Al mezi specifické pružné povrchy</t>
  </si>
  <si>
    <t>117519402</t>
  </si>
  <si>
    <t>7*1,02 'Přepočtené koeficientem množství</t>
  </si>
  <si>
    <t>54</t>
  </si>
  <si>
    <t>998776101</t>
  </si>
  <si>
    <t>Přesun hmot pro podlahy povlakové stanovený z hmotnosti přesunovaného materiálu vodorovná dopravní vzdálenost do 50 m v objektech výšky do 6 m</t>
  </si>
  <si>
    <t>1690024471</t>
  </si>
  <si>
    <t>55</t>
  </si>
  <si>
    <t>998776181</t>
  </si>
  <si>
    <t>Přesun hmot pro podlahy povlakové stanovený z hmotnosti přesunovaného materiálu Příplatek k cenám za přesun prováděný bez použití mechanizace pro jakoukoliv výšku objektu</t>
  </si>
  <si>
    <t>-812642447</t>
  </si>
  <si>
    <t>PSV</t>
  </si>
  <si>
    <t>Práce a dodávky PSV</t>
  </si>
  <si>
    <t>711</t>
  </si>
  <si>
    <t>Izolace proti vodě, vlhkosti a plynům</t>
  </si>
  <si>
    <t>56</t>
  </si>
  <si>
    <t>711111051</t>
  </si>
  <si>
    <t>Provedení izolace proti zemní vlhkosti natěradly a tmely za studena na ploše vodorovné V dvojnásobným nátěrem tekutou elastickou hydroizolací</t>
  </si>
  <si>
    <t>-1897942411</t>
  </si>
  <si>
    <t>POLCHA ŠATEN</t>
  </si>
  <si>
    <t>57</t>
  </si>
  <si>
    <t>58581210</t>
  </si>
  <si>
    <t>stěrka hydroizolační pružná</t>
  </si>
  <si>
    <t>kg</t>
  </si>
  <si>
    <t>615108674</t>
  </si>
  <si>
    <t>“spotřeba 1kg/m2“</t>
  </si>
  <si>
    <t>59,350</t>
  </si>
  <si>
    <t>58</t>
  </si>
  <si>
    <t>711112051</t>
  </si>
  <si>
    <t>Provedení izolace proti zemní vlhkosti natěradly a tmely za studena na ploše svislé S dvojnásobným nátěrem tekutou elastickou hydroizolací</t>
  </si>
  <si>
    <t>1817626980</t>
  </si>
  <si>
    <t>"obvod šaten -odměřeno z PD" (32,0-6,65+38,2-7,25)*0,2</t>
  </si>
  <si>
    <t>"odpočet dveří" -(0,7*3*4+0,9*4)*0,2</t>
  </si>
  <si>
    <t>"plocha sprch" 7,05*3,15+9,36*3,15</t>
  </si>
  <si>
    <t>"plocha kolem umyvadel" 1*2*2</t>
  </si>
  <si>
    <t>59</t>
  </si>
  <si>
    <t>705254472</t>
  </si>
  <si>
    <t>64,552</t>
  </si>
  <si>
    <t>60</t>
  </si>
  <si>
    <t>711199101</t>
  </si>
  <si>
    <t>Provedení izolace proti zemní vlhkosti hydroizolační stěrkou doplňků vodotěsné těsnící pásky pro dilatační a styčné spáry</t>
  </si>
  <si>
    <t>-1526959102</t>
  </si>
  <si>
    <t>"odvod odměřen z PD" 32,9+61,8</t>
  </si>
  <si>
    <t>"rohy sprch" 3,15*7</t>
  </si>
  <si>
    <t>61</t>
  </si>
  <si>
    <t>24771221</t>
  </si>
  <si>
    <t>páska pružná těsnící hydroizolační š do 120mm</t>
  </si>
  <si>
    <t>1656333462</t>
  </si>
  <si>
    <t>116,70*1,05</t>
  </si>
  <si>
    <t>122,535*1,05 'Přepočtené koeficientem množství</t>
  </si>
  <si>
    <t>62</t>
  </si>
  <si>
    <t>711141559</t>
  </si>
  <si>
    <t>Provedení izolace proti zemní vlhkosti pásy přitavením NAIP na ploše vodorovné V</t>
  </si>
  <si>
    <t>520182022</t>
  </si>
  <si>
    <t>9,71*6,72</t>
  </si>
  <si>
    <t>63</t>
  </si>
  <si>
    <t>62853004</t>
  </si>
  <si>
    <t>pás asfaltový natavitelný modifikovaný SBS tl 4,0mm s vložkou ze skleněné tkaniny a spalitelnou PE fólií nebo jemnozrnným minerálním posypem na horním povrchu</t>
  </si>
  <si>
    <t>-1840714557</t>
  </si>
  <si>
    <t>65,251*1,1655 'Přepočtené koeficientem množství</t>
  </si>
  <si>
    <t>64</t>
  </si>
  <si>
    <t>998711101</t>
  </si>
  <si>
    <t>Přesun hmot pro izolace proti vodě, vlhkosti a plynům stanovený z hmotnosti přesunovaného materiálu vodorovná dopravní vzdálenost do 50 m v objektech výšky do 6 m</t>
  </si>
  <si>
    <t>-19565080</t>
  </si>
  <si>
    <t>65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</si>
  <si>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</si>
  <si>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</si>
  <si>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1359361058</t>
  </si>
  <si>
    <t>713</t>
  </si>
  <si>
    <t>Izolace tepelné</t>
  </si>
  <si>
    <t>66</t>
  </si>
  <si>
    <t>713121111</t>
  </si>
  <si>
    <t>Montáž tepelné izolace podlah rohožemi, pásy, deskami, dílci, bloky (izolační materiál ve specifikaci) kladenými volně jednovrstvá</t>
  </si>
  <si>
    <t>-140034965</t>
  </si>
  <si>
    <t>67</t>
  </si>
  <si>
    <t>28375910</t>
  </si>
  <si>
    <t>deska EPS 150 do plochých střech a podlah λ=0,035 tl 60mm</t>
  </si>
  <si>
    <t>792117541</t>
  </si>
  <si>
    <t>59,45*1,02 'Přepočtené koeficientem množství</t>
  </si>
  <si>
    <t>68</t>
  </si>
  <si>
    <t>998713101</t>
  </si>
  <si>
    <t>Přesun hmot pro izolace tepelné stanovený z hmotnosti přesunovaného materiálu vodorovná dopravní vzdálenost do 50 m v objektech výšky do 6 m</t>
  </si>
  <si>
    <t>-587842798</t>
  </si>
  <si>
    <t>69</t>
  </si>
  <si>
    <t>998713181</t>
  </si>
  <si>
    <t>Přesun hmot pro izolace tepelné stanovený z hmotnosti přesunovaného materiálu Příplatek k cenám za přesun prováděný bez použití mechanizace pro jakoukoliv výšku objektu</t>
  </si>
  <si>
    <t>-832681642</t>
  </si>
  <si>
    <t>714</t>
  </si>
  <si>
    <t>Akustická a protiotřesová opatření</t>
  </si>
  <si>
    <t>70</t>
  </si>
  <si>
    <t>714451001</t>
  </si>
  <si>
    <t>Montáž antivibračních rohoží stavebních konstrukcí a strojních zařízení z recyklované pryže volně položených vodorovně nebo svisle</t>
  </si>
  <si>
    <t>1304148461</t>
  </si>
  <si>
    <t>doplnění gumové podlahy v místě vstupu z místnosti č. 1.28 do místnosti 1.23</t>
  </si>
  <si>
    <t>2*2,5</t>
  </si>
  <si>
    <t>71</t>
  </si>
  <si>
    <t>27245183R.1</t>
  </si>
  <si>
    <t xml:space="preserve">deska antivibrační recyklovaná pryž tl. 12mm  vč. soklu, vzhled dle stávaící </t>
  </si>
  <si>
    <t>1804214500</t>
  </si>
  <si>
    <t>2,5*2*1,05</t>
  </si>
  <si>
    <t>5,25*1,05 'Přepočtené koeficientem množství</t>
  </si>
  <si>
    <t>72</t>
  </si>
  <si>
    <t>71445100R.2</t>
  </si>
  <si>
    <t xml:space="preserve">Montáž soklu antivibrační gumové rohože </t>
  </si>
  <si>
    <t>-30611191</t>
  </si>
  <si>
    <t xml:space="preserve">“odměřeno z výkresu“ </t>
  </si>
  <si>
    <t>48,5</t>
  </si>
  <si>
    <t>73</t>
  </si>
  <si>
    <t>27245011R.3</t>
  </si>
  <si>
    <t xml:space="preserve">Sokly pro antívibrační gumovou podlahu </t>
  </si>
  <si>
    <t>113067728</t>
  </si>
  <si>
    <t>48,5*1,1 'Přepočtené koeficientem množství</t>
  </si>
  <si>
    <t>74</t>
  </si>
  <si>
    <t>71445100R.4</t>
  </si>
  <si>
    <t>706311415</t>
  </si>
  <si>
    <t>99+10,38</t>
  </si>
  <si>
    <t>75</t>
  </si>
  <si>
    <t>27245011R.5</t>
  </si>
  <si>
    <t>deska sendvičová s horní vrstvou EPDM a antivibrační spodní vrstvou tl. 45mm černá</t>
  </si>
  <si>
    <t>-1358021147</t>
  </si>
  <si>
    <t>109,38*1,05 'Přepočtené koeficientem množství</t>
  </si>
  <si>
    <t>76</t>
  </si>
  <si>
    <t>998714101</t>
  </si>
  <si>
    <t>Přesun hmot pro akustická a protiotřesová opatření stanovený z hmotnosti přesunovaného materiálu vodorovná dopravní vzdálenost do 50 m v objektech výšky do 6 m</t>
  </si>
  <si>
    <t>1571951438</t>
  </si>
  <si>
    <t>77</t>
  </si>
  <si>
    <t>998714181</t>
  </si>
  <si>
    <t>Přesun hmot pro akustická a protiotřesová opatření stanovený z hmotnosti přesunovaného materiálu Příplatek k cenám za přesun prováděný bez použití mechanizace pro jakoukoliv výšku objektu</t>
  </si>
  <si>
    <t>-829050148</t>
  </si>
  <si>
    <t>722</t>
  </si>
  <si>
    <t>Zdravotechnika - vnitřní vodovod</t>
  </si>
  <si>
    <t>78</t>
  </si>
  <si>
    <t>72217919R.1</t>
  </si>
  <si>
    <t>Přetrasování stavajících rozvodů vody v nutném rozsahu, vč. likvidace zbytků potrubí</t>
  </si>
  <si>
    <t xml:space="preserve">kpl </t>
  </si>
  <si>
    <t>2096409103</t>
  </si>
  <si>
    <t>725</t>
  </si>
  <si>
    <t>Zdravotechnika - zařizovací předměty</t>
  </si>
  <si>
    <t>79</t>
  </si>
  <si>
    <t>725291511</t>
  </si>
  <si>
    <t>Doplňky zařízení koupelen a záchodů plastové dávkovač tekutého mýdla na 350 ml</t>
  </si>
  <si>
    <t>-85801446</t>
  </si>
  <si>
    <t>80</t>
  </si>
  <si>
    <t>725291621</t>
  </si>
  <si>
    <t>Doplňky zařízení koupelen a záchodů nerezové zásobník toaletních papírů d=300 mm</t>
  </si>
  <si>
    <t>-304963639</t>
  </si>
  <si>
    <t>81</t>
  </si>
  <si>
    <t>725291631</t>
  </si>
  <si>
    <t>Doplňky zařízení koupelen a záchodů nerezové zásobník papírových ručníků</t>
  </si>
  <si>
    <t>797067985</t>
  </si>
  <si>
    <t>82</t>
  </si>
  <si>
    <t>998725101</t>
  </si>
  <si>
    <t>Přesun hmot pro zařizovací předměty stanovený z hmotnosti přesunovaného materiálu vodorovná dopravní vzdálenost do 50 m v objektech výšky do 6 m</t>
  </si>
  <si>
    <t>2078576254</t>
  </si>
  <si>
    <t>83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</si>
  <si>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</si>
  <si>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</si>
  <si>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489380907</t>
  </si>
  <si>
    <t>727</t>
  </si>
  <si>
    <t>Zdravotechnika - požární ochrana</t>
  </si>
  <si>
    <t>84</t>
  </si>
  <si>
    <t>727111116R.1</t>
  </si>
  <si>
    <t>Obnovení požárních ucpávek na hranicí požárního úseku P1.02-III</t>
  </si>
  <si>
    <t>kpl</t>
  </si>
  <si>
    <t>298754599</t>
  </si>
  <si>
    <t>735</t>
  </si>
  <si>
    <t>Ústřední vytápění - otopná tělesa</t>
  </si>
  <si>
    <t>85</t>
  </si>
  <si>
    <t>735191905</t>
  </si>
  <si>
    <t>Ostatní opravy otopných těles odvzdušnění tělesa</t>
  </si>
  <si>
    <t>-1199635470</t>
  </si>
  <si>
    <t>86</t>
  </si>
  <si>
    <t>735192912</t>
  </si>
  <si>
    <t>Ostatní opravy otopných těles zpětná montáž otopných těles článkových ocelových</t>
  </si>
  <si>
    <t>962098190</t>
  </si>
  <si>
    <t>počet článků x plocha článku</t>
  </si>
  <si>
    <t>11*0,462*2+6*0,462</t>
  </si>
  <si>
    <t>10*0,44*2+6*0,4*2</t>
  </si>
  <si>
    <t>741</t>
  </si>
  <si>
    <t>Elektroinstalace - silnoproud</t>
  </si>
  <si>
    <t>87</t>
  </si>
  <si>
    <t>741110002</t>
  </si>
  <si>
    <t>Montáž trubek elektroinstalačních s nasunutím nebo našroubováním do krabic plastových tuhých, uložených pevně, vnější Ø přes 23 do 35 mm</t>
  </si>
  <si>
    <t>1402086479</t>
  </si>
  <si>
    <t>88</t>
  </si>
  <si>
    <t>34571154</t>
  </si>
  <si>
    <t>trubka elektroinstalační ohebná z PH, D 22,9/28,5mm</t>
  </si>
  <si>
    <t>1703291096</t>
  </si>
  <si>
    <t>13,8*1,05 'Přepočtené koeficientem množství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</si>
  <si>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</si>
  <si>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</si>
  <si>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</si>
  <si>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-1459883253</t>
  </si>
  <si>
    <t>90</t>
  </si>
  <si>
    <t>34571457</t>
  </si>
  <si>
    <t>krabice pod omítku PVC odbočná kruhová D 70mm s víčkem</t>
  </si>
  <si>
    <t>1921979960</t>
  </si>
  <si>
    <t>763</t>
  </si>
  <si>
    <t>Konstrukce suché výstavby</t>
  </si>
  <si>
    <t>91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</si>
  <si>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</si>
  <si>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</si>
  <si>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1032035027</t>
  </si>
  <si>
    <t>plocha pod a nad novým rozvaděčem</t>
  </si>
  <si>
    <t>1,02*2,8</t>
  </si>
  <si>
    <t>předpokládaná velikost rozvaděče</t>
  </si>
  <si>
    <t>-0,6*1,2</t>
  </si>
  <si>
    <t>92</t>
  </si>
  <si>
    <t>763131411R.1</t>
  </si>
  <si>
    <t>SDK boční krycí stěna instalčního kazetového podhledu</t>
  </si>
  <si>
    <t>615019615</t>
  </si>
  <si>
    <t xml:space="preserve">čelní stěna inslačního podhledu ve warm up zóně </t>
  </si>
  <si>
    <t>0,62*17,170</t>
  </si>
  <si>
    <t>93</t>
  </si>
  <si>
    <t>763131551</t>
  </si>
  <si>
    <t>Podhled ze sádrokartonových desek jednovrstvá zavěšená spodní konstrukce z ocelových profilů CD, UD jednoduše opláštěná deskou impregnovanou H2, tl. 12,5 mm, bez izolace</t>
  </si>
  <si>
    <t>480548288</t>
  </si>
  <si>
    <t>"mč.1.19" 3,9</t>
  </si>
  <si>
    <t>94</t>
  </si>
  <si>
    <t>763135101</t>
  </si>
  <si>
    <t>Montáž sádrokartonového podhledu kazetového demontovatelného, velikosti kazet 600x600 mm včetně zavěšené nosné konstrukce viditelné</t>
  </si>
  <si>
    <t>-1766926546</t>
  </si>
  <si>
    <t>“chodba“</t>
  </si>
  <si>
    <t>165,91</t>
  </si>
  <si>
    <t xml:space="preserve">zakrytí instalací warm up zóna </t>
  </si>
  <si>
    <t>17,17*0,9</t>
  </si>
  <si>
    <t>95</t>
  </si>
  <si>
    <t>59030570</t>
  </si>
  <si>
    <t>podhled kazetový bez děrování viditelný rastr tl 10mm 600x600mm</t>
  </si>
  <si>
    <t>544691843</t>
  </si>
  <si>
    <t>181,363*1,05 'Přepočtené koeficientem množství</t>
  </si>
  <si>
    <t>96</t>
  </si>
  <si>
    <t>763172347</t>
  </si>
  <si>
    <t>Montáž dvířek pro konstrukce ze sádrokartonových desek revizních jednoplášťových pro příčky a předsazené stěny ostatních velikostí do 0,16 m2</t>
  </si>
  <si>
    <t>748849022</t>
  </si>
  <si>
    <t>dvířka k čistícím tvarovkám kanalizace</t>
  </si>
  <si>
    <t>97</t>
  </si>
  <si>
    <t>5903075R.2</t>
  </si>
  <si>
    <t>dvířka revizní jednokřídlá magnetická 200x400mm, dvířka určená k lepení keramického obkladu</t>
  </si>
  <si>
    <t>-1415699930</t>
  </si>
  <si>
    <t>98</t>
  </si>
  <si>
    <t>763172353</t>
  </si>
  <si>
    <t>Montáž dvířek pro konstrukce ze sádrokartonových desek revizních jednoplášťových pro podhledy velikost (šxv) 400 x 400 mm</t>
  </si>
  <si>
    <t>-583416340</t>
  </si>
  <si>
    <t>99</t>
  </si>
  <si>
    <t>59030712</t>
  </si>
  <si>
    <t>dvířka revizní jednokřídlá s automatickým zámkem 400x400mm</t>
  </si>
  <si>
    <t>1393368839</t>
  </si>
  <si>
    <t xml:space="preserve">strop šatna ženy </t>
  </si>
  <si>
    <t>100</t>
  </si>
  <si>
    <t>59030710</t>
  </si>
  <si>
    <t>dvířka revizní jednokřídlá s automatickým zámkem 200x200mm</t>
  </si>
  <si>
    <t>1155395704</t>
  </si>
  <si>
    <t>ovládání rozvodů vody v soc. zázemí</t>
  </si>
  <si>
    <t>101</t>
  </si>
  <si>
    <t>5903075R.3</t>
  </si>
  <si>
    <t>dvířka revizní jednokřídlá uzamykatelná 400x600mm</t>
  </si>
  <si>
    <t>814382407</t>
  </si>
  <si>
    <t>rozvaděč</t>
  </si>
  <si>
    <t>102</t>
  </si>
  <si>
    <t>763172478R.1</t>
  </si>
  <si>
    <t>Montáž dvířek revizních protipožárních do zdiva, velikost do 0,5m2</t>
  </si>
  <si>
    <t>261195784</t>
  </si>
  <si>
    <t>103</t>
  </si>
  <si>
    <t>56245701R.1</t>
  </si>
  <si>
    <t xml:space="preserve">Dvířka revizní do zdiva 600x800mm, požázní odolnost EW 30 DP3 </t>
  </si>
  <si>
    <t>-84281185</t>
  </si>
  <si>
    <t>104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</si>
  <si>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</si>
  <si>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</si>
  <si>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688646648</t>
  </si>
  <si>
    <t>105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</si>
  <si>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</si>
  <si>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</si>
  <si>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-1904994589</t>
  </si>
  <si>
    <t>766</t>
  </si>
  <si>
    <t>Konstrukce truhlářské</t>
  </si>
  <si>
    <t>106</t>
  </si>
  <si>
    <t>766660001</t>
  </si>
  <si>
    <t>Montáž dveřních křídel dřevěných nebo plastových otevíravých do ocelové zárubně povrchově upravených jednokřídlových, šířky do 800 mm</t>
  </si>
  <si>
    <t>-518978371</t>
  </si>
  <si>
    <t>107</t>
  </si>
  <si>
    <t>61160051R.1</t>
  </si>
  <si>
    <t xml:space="preserve">dveře jednokřídlé, výplň DTD,  plné 700x1970mm vč. kování </t>
  </si>
  <si>
    <t>2065204827</t>
  </si>
  <si>
    <t>108</t>
  </si>
  <si>
    <t>61160052R.2</t>
  </si>
  <si>
    <t xml:space="preserve">dveře jednokřídlé, výplň DTD,  plné 800x1970mm vč. kování </t>
  </si>
  <si>
    <t>-273193376</t>
  </si>
  <si>
    <t>109</t>
  </si>
  <si>
    <t>766660002</t>
  </si>
  <si>
    <t>Montáž dveřních křídel dřevěných nebo plastových otevíravých do ocelové zárubně povrchově upravených jednokřídlových, šířky přes 800 mm</t>
  </si>
  <si>
    <t>-1885382496</t>
  </si>
  <si>
    <t>110</t>
  </si>
  <si>
    <t>61160053R.3</t>
  </si>
  <si>
    <t>dveře jednokřídlé, výplň DTD,  plné 900x1970mm, vč. kování</t>
  </si>
  <si>
    <t>489665677</t>
  </si>
  <si>
    <t>111</t>
  </si>
  <si>
    <t>61160053R.4</t>
  </si>
  <si>
    <t>dveře jednokřídlé, výplň DTD,  plné 900x1970mm s přípravou pro  elektomagnetický zámek, instalována vložka pro generální klíč, vč. kování</t>
  </si>
  <si>
    <t>1084063506</t>
  </si>
  <si>
    <t>112</t>
  </si>
  <si>
    <t>766660022</t>
  </si>
  <si>
    <t>Montáž dveřních křídel dřevěných nebo plastových otevíravých do ocelové zárubně protipožárních jednokřídlových, šířky přes 800 mm</t>
  </si>
  <si>
    <t>64896566</t>
  </si>
  <si>
    <t>113</t>
  </si>
  <si>
    <t>61160053R.5</t>
  </si>
  <si>
    <t xml:space="preserve">dveře jednokřídlé dřevěné,  plné 900x1970mm protipožární odolnost EW 30 DP3, vč. kování </t>
  </si>
  <si>
    <t>-95790518</t>
  </si>
  <si>
    <t>114</t>
  </si>
  <si>
    <t>766660734</t>
  </si>
  <si>
    <t>Montáž dveřních doplňků dveřního kování bezpečnostního panikového kování</t>
  </si>
  <si>
    <t>1128024896</t>
  </si>
  <si>
    <t>115</t>
  </si>
  <si>
    <t>54914120R.6</t>
  </si>
  <si>
    <t xml:space="preserve">kování panikové , klika-klika včetně zámku </t>
  </si>
  <si>
    <t>1206946617</t>
  </si>
  <si>
    <t>116</t>
  </si>
  <si>
    <t>998766101</t>
  </si>
  <si>
    <t>Přesun hmot pro konstrukce truhlářské stanovený z hmotnosti přesunovaného materiálu vodorovná dopravní vzdálenost do 50 m v objektech výšky do 6 m</t>
  </si>
  <si>
    <t>1507543867</t>
  </si>
  <si>
    <t>117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</si>
  <si>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</si>
  <si>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</si>
  <si>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-1607859844</t>
  </si>
  <si>
    <t>767</t>
  </si>
  <si>
    <t>Konstrukce zámečnické</t>
  </si>
  <si>
    <t>118</t>
  </si>
  <si>
    <t>767630111R.1</t>
  </si>
  <si>
    <t>Montáž a dodávka požárně dělící hliníkové konstrukce c celoplošným prosklením s bezpečnostní folií 3740x2500mm s dveřmi 11 L+P + dvoukřídlími otočnými 2000x2000 EI 30 DP1 + samozavírač+ příprava pro EMZ, vložka pro generální klíč, panikové kování klika/klika</t>
  </si>
  <si>
    <t>-1624275486</t>
  </si>
  <si>
    <t>119</t>
  </si>
  <si>
    <t>767630111R.2</t>
  </si>
  <si>
    <t>Montáž a dodávka okenní výplně, hliníková konstrukce se skleněnou výplní 44.2</t>
  </si>
  <si>
    <t>-2076006548</t>
  </si>
  <si>
    <t>120</t>
  </si>
  <si>
    <t>767630111R.3</t>
  </si>
  <si>
    <t xml:space="preserve">Montáž a dodávka světlíku fixního světlíku, hliníková konstrukce 2950x750mm, neprůhledné průsvitné sklo </t>
  </si>
  <si>
    <t>713993273</t>
  </si>
  <si>
    <t>154</t>
  </si>
  <si>
    <t>767630111R.4</t>
  </si>
  <si>
    <t>Montáž a dodávka fixního okna 1300x1330 mm, požární odolnost DP1, hliníkový rám, čiré sklo</t>
  </si>
  <si>
    <t>-1780830434</t>
  </si>
  <si>
    <t>122</t>
  </si>
  <si>
    <t>767662110R.5</t>
  </si>
  <si>
    <t>Ocelová mříž, vzd. svislích prvků max. 200mm, materiál pozinkovaná ocel s následnou povrchovou úpravou komaxit, vč. montáže</t>
  </si>
  <si>
    <t>236087051</t>
  </si>
  <si>
    <t>123</t>
  </si>
  <si>
    <t>998767101R.7</t>
  </si>
  <si>
    <t>Přesun hmot pro zámečnické konstrukce stanovený z hmotnosti přesunovaného materiálu vodorovná dopravní vzdálenost do 50 m v objektech výšky do 6 m</t>
  </si>
  <si>
    <t>-899043522</t>
  </si>
  <si>
    <t>2,5</t>
  </si>
  <si>
    <t>124</t>
  </si>
  <si>
    <t>998767181R.8</t>
  </si>
  <si>
    <t>Přesun hmot pro zámečnické konstrukce stanovený z hmotnosti přesunovaného materiálu Příplatek k cenám za přesun prováděný bez použití mechanizace pro jakoukoliv výšku objektu</t>
  </si>
  <si>
    <t>1747698085</t>
  </si>
  <si>
    <t>771</t>
  </si>
  <si>
    <t>Podlahy z dlaždic</t>
  </si>
  <si>
    <t>125</t>
  </si>
  <si>
    <t>771474111</t>
  </si>
  <si>
    <t>Montáž soklů z dlaždic keramických lepených flexibilním lepidlem rovných, výšky do 65 mm</t>
  </si>
  <si>
    <t>361872539</t>
  </si>
  <si>
    <t>místnost 1.13</t>
  </si>
  <si>
    <t>5,4*2+1,3*2</t>
  </si>
  <si>
    <t>-(0,8+0,9+0,9+0,9+0,7)</t>
  </si>
  <si>
    <t>126</t>
  </si>
  <si>
    <t>77157426R.1</t>
  </si>
  <si>
    <t>Montáž podlah z dlaždic keramických lepených flexibilním lepidlemí protiskluzných R10-R11 )</t>
  </si>
  <si>
    <t>-1121103688</t>
  </si>
  <si>
    <t>127</t>
  </si>
  <si>
    <t>59761420R.4</t>
  </si>
  <si>
    <t>dlažba keramická protiskluzná R10-R11 rozměr šířka 20-30cm, délka 40-60cm</t>
  </si>
  <si>
    <t>-2129228226</t>
  </si>
  <si>
    <t>60,0383703225593*1,1 'Přepočtené koeficientem množství</t>
  </si>
  <si>
    <t>128</t>
  </si>
  <si>
    <t>77159111R.3</t>
  </si>
  <si>
    <t>Příprava podkladu před provedením dlažby nátěr penetrační na podlahu</t>
  </si>
  <si>
    <t>-334437214</t>
  </si>
  <si>
    <t>129</t>
  </si>
  <si>
    <t>998771101</t>
  </si>
  <si>
    <t>Přesun hmot pro podlahy z dlaždic stanovený z hmotnosti přesunovaného materiálu vodorovná dopravní vzdálenost do 50 m v objektech výšky do 6 m</t>
  </si>
  <si>
    <t>313854143</t>
  </si>
  <si>
    <t>130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</si>
  <si>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</si>
  <si>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</si>
  <si>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-438853789</t>
  </si>
  <si>
    <t>777</t>
  </si>
  <si>
    <t>Podlahy lité</t>
  </si>
  <si>
    <t>131</t>
  </si>
  <si>
    <t>777211011R.1</t>
  </si>
  <si>
    <t>Litá gumová podlahovina, včetně přípravy podkladu a práce</t>
  </si>
  <si>
    <t>529102840</t>
  </si>
  <si>
    <t>vstupy do místností + nika</t>
  </si>
  <si>
    <t>1,03*0,55*2+1,02*0,5</t>
  </si>
  <si>
    <t>781</t>
  </si>
  <si>
    <t>Dokončovací práce - obklady</t>
  </si>
  <si>
    <t>132</t>
  </si>
  <si>
    <t>78147415R.1</t>
  </si>
  <si>
    <t xml:space="preserve">Montáž obkladů vnitřních stěn z dlaždic keramických lepených flexibilním lepidlem velkoformátových hladkých přes </t>
  </si>
  <si>
    <t>-1956042217</t>
  </si>
  <si>
    <t>"obvod šaten -odměřeno z PD" (32,0+38,2)*3,05+(0,57*2+0,9*2)*3,05</t>
  </si>
  <si>
    <t>"odpočet orvorů" -(1,33*1,3*4+0,9*2,02*4+0,7*2,02*4)</t>
  </si>
  <si>
    <t>"odočet zrcadel"  -(1,7*1*2+0,7*0,8*2)</t>
  </si>
  <si>
    <t>133</t>
  </si>
  <si>
    <t>59761001R.2</t>
  </si>
  <si>
    <t xml:space="preserve">obklad velkoformátový keramický hladký </t>
  </si>
  <si>
    <t>-290593078</t>
  </si>
  <si>
    <t>198,713*1,15 'Přepočtené koeficientem množství</t>
  </si>
  <si>
    <t>134</t>
  </si>
  <si>
    <t>781491012</t>
  </si>
  <si>
    <t>Montáž zrcadel lepených silikonovým tmelem na podkladní omítku, plochy přes 1 m2</t>
  </si>
  <si>
    <t>1893385959</t>
  </si>
  <si>
    <t>1*1,7*2</t>
  </si>
  <si>
    <t>0,7*0,8*2</t>
  </si>
  <si>
    <t>135</t>
  </si>
  <si>
    <t>63465124</t>
  </si>
  <si>
    <t>zrcadlo nemontované čiré tl 4mm max rozměr 3210x2250mm</t>
  </si>
  <si>
    <t>-630190199</t>
  </si>
  <si>
    <t>4,52*1,1 'Přepočtené koeficientem množství</t>
  </si>
  <si>
    <t>136</t>
  </si>
  <si>
    <t>78149411R.3</t>
  </si>
  <si>
    <t>Obklad - dokončující práce profily ukončovací lepené flexibilním lepidlem rohové</t>
  </si>
  <si>
    <t>2045958021</t>
  </si>
  <si>
    <t>3,05*(22+14)</t>
  </si>
  <si>
    <t>(1,3*2+1,33*2)*4</t>
  </si>
  <si>
    <t>1,75*16</t>
  </si>
  <si>
    <t>obvod zrcadel</t>
  </si>
  <si>
    <t>1+1,7*4+0,7+0,8*4</t>
  </si>
  <si>
    <t>137</t>
  </si>
  <si>
    <t>78149511R.4</t>
  </si>
  <si>
    <t>Příprava podkladu před provedením obkladu nátěr penetrační na stěnu</t>
  </si>
  <si>
    <t>1891835107</t>
  </si>
  <si>
    <t>210,547</t>
  </si>
  <si>
    <t>138</t>
  </si>
  <si>
    <t>781495115</t>
  </si>
  <si>
    <t>Obklad - dokončující práce ostatní práce spárování silikonem</t>
  </si>
  <si>
    <t>651891051</t>
  </si>
  <si>
    <t>kouty místností</t>
  </si>
  <si>
    <t>3,05*29</t>
  </si>
  <si>
    <t>koty pod okny</t>
  </si>
  <si>
    <t>1,75*8</t>
  </si>
  <si>
    <t>wc+obvody šaten</t>
  </si>
  <si>
    <t>4,4*2+4,1+3,4+20,34+19,5</t>
  </si>
  <si>
    <t>139</t>
  </si>
  <si>
    <t>998781101</t>
  </si>
  <si>
    <t>Přesun hmot pro obklady keramické stanovený z hmotnosti přesunovaného materiálu vodorovná dopravní vzdálenost do 50 m v objektech výšky do 6 m</t>
  </si>
  <si>
    <t>-626837115</t>
  </si>
  <si>
    <t>140</t>
  </si>
  <si>
    <t>998781181</t>
  </si>
  <si>
    <t>Přesun hmot pro obklady keramické stanovený z hmotnosti přesunovaného materiálu Příplatek k cenám za přesun prováděný bez použití mechanizace pro jakoukoliv výšku objektu</t>
  </si>
  <si>
    <t>123135471</t>
  </si>
  <si>
    <t>783</t>
  </si>
  <si>
    <t>Dokončovací práce - nátěry</t>
  </si>
  <si>
    <t>141</t>
  </si>
  <si>
    <t>783601321</t>
  </si>
  <si>
    <t>Příprava podkladu otopných těles před provedením nátěrů článkových odrezivěním bezoplachovým</t>
  </si>
  <si>
    <t>1217302596</t>
  </si>
  <si>
    <t>142</t>
  </si>
  <si>
    <t>783606814</t>
  </si>
  <si>
    <t>Odstranění nátěrů z otopných těles článkových okartáčováním</t>
  </si>
  <si>
    <t>-1398498566</t>
  </si>
  <si>
    <t>143</t>
  </si>
  <si>
    <t>783614111</t>
  </si>
  <si>
    <t>Základní nátěr otopných těles jednonásobný článkových syntetický</t>
  </si>
  <si>
    <t>43388795</t>
  </si>
  <si>
    <t>144</t>
  </si>
  <si>
    <t>783614653</t>
  </si>
  <si>
    <t>Základní antikorozní nátěr armatur a kovových potrubí jednonásobný potrubí do DN 50 mm syntetický samozákladující</t>
  </si>
  <si>
    <t>928893492</t>
  </si>
  <si>
    <t>"potrubí ve warm up zóně" 3*2*3,6</t>
  </si>
  <si>
    <t>"potrubí šatne ženy" 2*2*3,6</t>
  </si>
  <si>
    <t>145</t>
  </si>
  <si>
    <t>783617147</t>
  </si>
  <si>
    <t>Krycí nátěr (email) otopných těles litinových dvojnásobný syntetický</t>
  </si>
  <si>
    <t>254779510</t>
  </si>
  <si>
    <t>146</t>
  </si>
  <si>
    <t>783617615</t>
  </si>
  <si>
    <t>Krycí nátěr (email) armatur a kovových potrubí potrubí do DN 50 mm dvojnásobný syntetický tepelně odolný</t>
  </si>
  <si>
    <t>-312310325</t>
  </si>
  <si>
    <t>147</t>
  </si>
  <si>
    <t>783917151</t>
  </si>
  <si>
    <t>Krycí (uzavírací) nátěr betonových podlah jednonásobný syntetický</t>
  </si>
  <si>
    <t>-1921859363</t>
  </si>
  <si>
    <t>784</t>
  </si>
  <si>
    <t>Dokončovací práce - malby a tapety</t>
  </si>
  <si>
    <t>148</t>
  </si>
  <si>
    <t>784121001</t>
  </si>
  <si>
    <t>Oškrabání malby v místnostech výšky do 3,80 m</t>
  </si>
  <si>
    <t>1940112530</t>
  </si>
  <si>
    <t>steny warm up zóna + stěna v místnosti 1.13</t>
  </si>
  <si>
    <t>3,2*(6,24*2+17,17*2)+5,2*3,29+1,3*3,29</t>
  </si>
  <si>
    <t>odpočet dveří</t>
  </si>
  <si>
    <t>-(0,9*1,97)*3</t>
  </si>
  <si>
    <t>"strop warm up zóna"21,64*6,24</t>
  </si>
  <si>
    <t>"ostění" 3,29*12*0,5+(0,75+1,03+1,05+1,02+1,03+0,73+0,82+1,04)*0,5+1,3*2*0,5*9+1,33*0,5*9</t>
  </si>
  <si>
    <t>149</t>
  </si>
  <si>
    <t>784181101</t>
  </si>
  <si>
    <t>Penetrace podkladu jednonásobná základní akrylátová bezbarvá v místnostech výšky do 3,80 m</t>
  </si>
  <si>
    <t>-2082829153</t>
  </si>
  <si>
    <t xml:space="preserve"> "stěna místnost 1.13" 3,67*(5,4+5,4+1,3+1,3)</t>
  </si>
  <si>
    <t>"odpočet dveří" -(0,7*1,94*+0,9*1,97*2)</t>
  </si>
  <si>
    <t>"NIKY" 1,02*3,29+1,03*3,29*2</t>
  </si>
  <si>
    <t>"PŘÍČKA SKLAD" 6,24*3,27*2</t>
  </si>
  <si>
    <t>"odpočet dveří" -(0,9*1,97*1)*2</t>
  </si>
  <si>
    <t>"steny warm up zóna" 3,69*(6,24*2+17,17*2)</t>
  </si>
  <si>
    <t>"odpočet oken a trámů" -(1,3*1,33*9+0,38*0,2*16)</t>
  </si>
  <si>
    <t>"podhled soc. zázemí" 60,535</t>
  </si>
  <si>
    <t>"odpočet dveří ve warm up" -(0,9*1,97*2)</t>
  </si>
  <si>
    <t>150</t>
  </si>
  <si>
    <t>784211101</t>
  </si>
  <si>
    <t>Malby z malířských směsí otěruvzdorných za mokra dvojnásobné, bílé za mokra otěruvzdorné výborně v místnostech výšky do 3,80 m</t>
  </si>
  <si>
    <t>-83207614</t>
  </si>
  <si>
    <t>"stěny v 1.13" 1,5*(5,4+5,4+1,3+1,3)</t>
  </si>
  <si>
    <t>"odpočet dveří" -(0,7*1,5*+0,9*1,5*2)</t>
  </si>
  <si>
    <t>"stěny hlavní chodba" 125*2</t>
  </si>
  <si>
    <t>"odpočet dveří" -(0,9*1,97*13+3,3*2+3,08*2+2*1,27+2*1,06)</t>
  </si>
  <si>
    <t>151</t>
  </si>
  <si>
    <t>784211111</t>
  </si>
  <si>
    <t>Malby z malířských směsí otěruvzdorných za mokra dvojnásobné, bílé za mokra otěruvzdorné velmi dobře v místnostech výšky do 3,80 m</t>
  </si>
  <si>
    <t>2021850714</t>
  </si>
  <si>
    <t>"strop Warm up " 21,64*6,24</t>
  </si>
  <si>
    <t>"stěny v 1.13" 1,55*(5,4+5,4+1,3+1,3)</t>
  </si>
  <si>
    <t>"odpočet dveří" -(0,7*1,55*+0,9*1,55*2)</t>
  </si>
  <si>
    <t>"stěny warm up zóna" 3,69*(6,24*2+17,17*2)</t>
  </si>
  <si>
    <t>"stěny hlavní chodba"125*0,7</t>
  </si>
  <si>
    <t>"odpočet dveří ve hlavní chodbě" -(3,0*0,7+3,3*0,5+1,27*0,5+1,05*0,5)</t>
  </si>
  <si>
    <t>152</t>
  </si>
  <si>
    <t>78451104R.1</t>
  </si>
  <si>
    <t>Lepení neprůhledných průsvitných fólií na oknení výplně, včetně demontáže stávajících</t>
  </si>
  <si>
    <t>-1838366847</t>
  </si>
  <si>
    <t>Ostatní</t>
  </si>
  <si>
    <t>999</t>
  </si>
  <si>
    <t>153</t>
  </si>
  <si>
    <t>R.1</t>
  </si>
  <si>
    <t>Dokumentace skutečného provedení stavby</t>
  </si>
  <si>
    <t>262144</t>
  </si>
  <si>
    <t>-2121926982</t>
  </si>
  <si>
    <t>Export Komplet</t>
  </si>
  <si>
    <t>VZ</t>
  </si>
  <si>
    <t>2.0</t>
  </si>
  <si>
    <t>ZAMOK</t>
  </si>
  <si>
    <t>{e3bd2fb0-043f-4b41-9d41-d05f9e24efe9}</t>
  </si>
  <si>
    <t>0,01</t>
  </si>
  <si>
    <t>REKAPITULACE STAVBY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</si>
  <si>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</si>
  <si>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</si>
  <si>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</si>
  <si>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</si>
  <si>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</si>
  <si>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Rozšíření posilovny o Warm up zónu</t>
  </si>
  <si>
    <t>15. 4. 2021</t>
  </si>
  <si>
    <t>Vyplň údaj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</si>
  <si>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</si>
  <si>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REKAPITULACE OBJEKTŮ STAVBY A SOUPISŮ PRACÍ</t>
  </si>
  <si>
    <t>Informatívní údaje z listů zakázek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</si>
  <si>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</si>
  <si>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</si>
  <si>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</si>
  <si>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</si>
  <si>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</si>
  <si>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</si>
  <si>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</si>
  <si>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</si>
  <si>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</si>
  <si>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</si>
  <si>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</si>
  <si>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</si>
  <si>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</si>
  <si>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</si>
  <si>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###NOIMPORT###</t>
  </si>
  <si>
    <t>IMPORT</t>
  </si>
  <si>
    <t>{00000000-0000-0000-0000-000000000000}</t>
  </si>
  <si>
    <t>/</t>
  </si>
  <si>
    <t>Bourací práce</t>
  </si>
  <si>
    <t>STA</t>
  </si>
  <si>
    <t>{acc37213-b3a0-459a-8db2-75d3055f5b81}</t>
  </si>
  <si>
    <t>02</t>
  </si>
  <si>
    <t>Stavební práce</t>
  </si>
  <si>
    <t>03</t>
  </si>
  <si>
    <t>Zdravotně technické instalace</t>
  </si>
  <si>
    <t>{1e56acbc-6adb-4f3f-91f1-05f65d43c3c4}</t>
  </si>
  <si>
    <t>04</t>
  </si>
  <si>
    <t>Elektroinstalace</t>
  </si>
  <si>
    <t>{07388c5d-9ed0-40a8-9a1e-1e1e4ba1d98a}</t>
  </si>
  <si>
    <t>05</t>
  </si>
  <si>
    <t>VZT, dochlazování</t>
  </si>
  <si>
    <t>{4f4d43c7-74b5-4446-add3-9139c7247f49}</t>
  </si>
  <si>
    <t>06</t>
  </si>
  <si>
    <t>MaR</t>
  </si>
  <si>
    <t>{d5d77e2d-ac44-473e-91d2-f5b31b35f1c1}</t>
  </si>
  <si>
    <t>07</t>
  </si>
  <si>
    <t>VRN</t>
  </si>
  <si>
    <t>{1eb05f7f-1f29-4589-93b8-1aaac03f9a26}</t>
  </si>
  <si>
    <t>01 - Bourací práce</t>
  </si>
  <si>
    <t>6 - Úpravy povrchů, podlahy a osazování výplní</t>
  </si>
  <si>
    <t xml:space="preserve">    997 - Přesun sutě</t>
  </si>
  <si>
    <t xml:space="preserve">    721 - Zdravotechnika - vnitřní kanalizace</t>
  </si>
  <si>
    <t xml:space="preserve">    751 - Vzduchotechnika</t>
  </si>
  <si>
    <t xml:space="preserve">    786 - Dokončovací práce - čalounické úpravy</t>
  </si>
  <si>
    <t>619996115</t>
  </si>
  <si>
    <t>Ochrana stavebních konstrukcí a samostatných prvků včetně pozdějšího odstranění obedněním z řeziva podlahy</t>
  </si>
  <si>
    <t>-1429092697</t>
  </si>
  <si>
    <t>"chodba 1.12</t>
  </si>
  <si>
    <t>619996145R.1</t>
  </si>
  <si>
    <t xml:space="preserve">Ochrana stavebních konstrukcí a samostatných prvků včetně pozdějšího odstranění obalením folií </t>
  </si>
  <si>
    <t>-1615479684</t>
  </si>
  <si>
    <t>961055111</t>
  </si>
  <si>
    <t>Bourání základů z betonu železového</t>
  </si>
  <si>
    <t>2057054478</t>
  </si>
  <si>
    <t xml:space="preserve">"bloky pod VZT jednotkou </t>
  </si>
  <si>
    <t>0,45*0,45*3+ 1*0,8*0,6</t>
  </si>
  <si>
    <t>962031132</t>
  </si>
  <si>
    <t>Bourání příček z cihel, tvárnic nebo příčkovek z cihel pálených, plných nebo dutých na maltu vápennou nebo vápenocementovou, tl. do 100 mm</t>
  </si>
  <si>
    <t>-19350372</t>
  </si>
  <si>
    <t>soc zázemí</t>
  </si>
  <si>
    <t>(3,05+1,78+3,285+1,9+0,733+1,8+1+1+0,86+1+1+0,96+1,23+1,4*4+5,44+1,1)*3,67+3*1,5*2,5</t>
  </si>
  <si>
    <t>"výklenky" 1,02*2,045+1,05*3,05</t>
  </si>
  <si>
    <t>"odpočet otvorů" -(0,6*2,0*9+0,7*2,0*2+0,9*2,0*2+0,8*2,0*3)</t>
  </si>
  <si>
    <t>" Zakrytí stoupačky S4"  (0,45+0,45+0,45)*3,69</t>
  </si>
  <si>
    <t>962032231</t>
  </si>
  <si>
    <t>Bourání zdiva nadzákladového z cihel nebo tvárnic z cihel pálených nebo vápenopískových, na maltu vápennou nebo vápenocementovou, objemu přes 1 m3</t>
  </si>
  <si>
    <t>1640999141</t>
  </si>
  <si>
    <t>Příčky tl.170mm</t>
  </si>
  <si>
    <t>(4,54*3,67-0,8*2,0)*0,17</t>
  </si>
  <si>
    <t>výklenky</t>
  </si>
  <si>
    <t>1,27*3,05*0,23+1,01*3,05*0,17</t>
  </si>
  <si>
    <t>stěna tl.225mm</t>
  </si>
  <si>
    <t>4,54*3,67*0,225</t>
  </si>
  <si>
    <t>962051114</t>
  </si>
  <si>
    <t>Bourání příček železobetonových tloušťky do 50 mm</t>
  </si>
  <si>
    <t>-1287721461</t>
  </si>
  <si>
    <t>vzuduchotechincký kanál</t>
  </si>
  <si>
    <t>0,8*5,29+0,8*5,29+0,3*5,29</t>
  </si>
  <si>
    <t>962051115</t>
  </si>
  <si>
    <t>Bourání příček železobetonových tloušťky do 100 mm</t>
  </si>
  <si>
    <t>1077703051</t>
  </si>
  <si>
    <t>nevyhovující požární ucpávky nad podhledem</t>
  </si>
  <si>
    <t>3*1,2*2</t>
  </si>
  <si>
    <t>962081141</t>
  </si>
  <si>
    <t>Bourání zdiva příček nebo vybourání otvorů ze skleněných tvárnic, tl. do 150 mm</t>
  </si>
  <si>
    <t>456156895</t>
  </si>
  <si>
    <t>sklobetonové příčky mezi 1.12 a 1.03,1.02,1.01 + prostor nade dveřmi v 1.03</t>
  </si>
  <si>
    <t>1,02*3,29*2+1,03*3,29*4+1,3*1,05+1,04*1,3</t>
  </si>
  <si>
    <t>965042141</t>
  </si>
  <si>
    <t>Bourání mazanin betonových nebo z litého asfaltu tl. do 100 mm, plochy přes 4 m2</t>
  </si>
  <si>
    <t>2091702557</t>
  </si>
  <si>
    <t xml:space="preserve">"mazanina podlah </t>
  </si>
  <si>
    <t>"1.13" 16,78</t>
  </si>
  <si>
    <t>"1.15" 12,17</t>
  </si>
  <si>
    <t>"1.16" 7,45</t>
  </si>
  <si>
    <t>"1.17" 10,1</t>
  </si>
  <si>
    <t>"1.18" 6,54</t>
  </si>
  <si>
    <t>"část podlahy ve staré posilovně" 1,9*3,35</t>
  </si>
  <si>
    <t>59,405*0,07</t>
  </si>
  <si>
    <t>965042241</t>
  </si>
  <si>
    <t>Bourání mazanin betonových nebo z litého asfaltu tl. přes 100 mm, plochy přes 4 m2</t>
  </si>
  <si>
    <t>-1616580317</t>
  </si>
  <si>
    <t>"rýhy v ŽB podkladní mazanině tl.200mm pro ležaté potrubí kanalizace</t>
  </si>
  <si>
    <t>965049112</t>
  </si>
  <si>
    <t>Bourání mazanin Příplatek k cenám za bourání mazanin betonových se svařovanou sítí, tl. přes 100 mm</t>
  </si>
  <si>
    <t>-1967471941</t>
  </si>
  <si>
    <t>968072455</t>
  </si>
  <si>
    <t>Vybourání kovových rámů oken s křídly, dveřních zárubní, vrat, stěn, ostění nebo obkladů dveřních zárubní, plochy do 2 m2</t>
  </si>
  <si>
    <t>-2027794157</t>
  </si>
  <si>
    <t>0,6*2,0*9</t>
  </si>
  <si>
    <t>0,7*2,0*2</t>
  </si>
  <si>
    <t>0,8*2,0*4</t>
  </si>
  <si>
    <t>0,9*2,0*4</t>
  </si>
  <si>
    <t>968082016</t>
  </si>
  <si>
    <t>Vybourání plastových rámů oken s křídly, dveřních zárubní, vrat rámu oken s křídly, plochy přes 1 do 2 m2</t>
  </si>
  <si>
    <t>910299955</t>
  </si>
  <si>
    <t>1,33*1,3</t>
  </si>
  <si>
    <t>971033531</t>
  </si>
  <si>
    <t>Vybourání otvorů ve zdivu základovém nebo nadzákladovém z cihel, tvárnic, příčkovek z cihel pálených na maltu vápennou nebo vápenocementovou plochy do 1 m2, tl. do 150 mm</t>
  </si>
  <si>
    <t>1050530326</t>
  </si>
  <si>
    <t>Otvor pro revizní dvířka v 1.28</t>
  </si>
  <si>
    <t>977151113</t>
  </si>
  <si>
    <t>Jádrové vrty diamantovými korunkami do stavebních materiálů (železobetonu, betonu, cihel, obkladů, dlažeb, kamene) průměru přes 40 do 50 mm</t>
  </si>
  <si>
    <t>1681856071</t>
  </si>
  <si>
    <t>příprava pro vedení kabeláže</t>
  </si>
  <si>
    <t>8*0,15</t>
  </si>
  <si>
    <t>977151124</t>
  </si>
  <si>
    <t>Jádrové vrty diamantovými korunkami do stavebních materiálů (železobetonu, betonu, cihel, obkladů, dlažeb, kamene) průměru přes 150 do 180 mm</t>
  </si>
  <si>
    <t>1123695593</t>
  </si>
  <si>
    <t>0,15*22</t>
  </si>
  <si>
    <t>997</t>
  </si>
  <si>
    <t>Přesun sutě</t>
  </si>
  <si>
    <t>997013154</t>
  </si>
  <si>
    <t>Vnitrostaveništní doprava suti a vybouraných hmot vodorovně do 50 m svisle s omezením mechanizace pro budovy a haly výšky přes 12 do 15 m</t>
  </si>
  <si>
    <t>810929195</t>
  </si>
  <si>
    <t>997013501</t>
  </si>
  <si>
    <t>Odvoz suti a vybouraných hmot na skládku nebo meziskládku se složením, na vzdálenost do 1 km</t>
  </si>
  <si>
    <t>-1803267831</t>
  </si>
  <si>
    <t>68,49</t>
  </si>
  <si>
    <t>997013509</t>
  </si>
  <si>
    <t>Odvoz suti a vybouraných hmot na skládku nebo meziskládku se složením, na vzdálenost Příplatek k ceně za každý další i započatý 1 km přes 1 km</t>
  </si>
  <si>
    <t>1581925540</t>
  </si>
  <si>
    <t>68,49*15</t>
  </si>
  <si>
    <t>997013601</t>
  </si>
  <si>
    <t>Poplatek za uložení stavebního odpadu na skládce (skládkovné) z prostého betonu zatříděného do Katalogu odpadů pod kódem 17 01 01</t>
  </si>
  <si>
    <t>1402262778</t>
  </si>
  <si>
    <t>2,61+1,206+1,21+9,148+1,839</t>
  </si>
  <si>
    <t>997013603</t>
  </si>
  <si>
    <t>Poplatek za uložení stavebního odpadu na skládce (skládkovné) cihelného zatříděného do Katalogu odpadů pod kódem 17 01 02</t>
  </si>
  <si>
    <t>-1867419674</t>
  </si>
  <si>
    <t>15,196+13,423</t>
  </si>
  <si>
    <t>997013804</t>
  </si>
  <si>
    <t>Poplatek za uložení stavebního odpadu na skládce (skládkovné) ze skla zatříděného do Katalogu odpadů pod kódem 17 02 02</t>
  </si>
  <si>
    <t>315415563</t>
  </si>
  <si>
    <t>1,885</t>
  </si>
  <si>
    <t>997013607</t>
  </si>
  <si>
    <t>Poplatek za uložení stavebního odpadu na skládce (skládkovné) z tašek a keramických výrobků zatříděného do Katalogu odpadů pod kódem 17 01 03</t>
  </si>
  <si>
    <t>457592483</t>
  </si>
  <si>
    <t>0,378</t>
  </si>
  <si>
    <t>997013812</t>
  </si>
  <si>
    <t>Poplatek za uložení stavebního odpadu na skládce (skládkovné) z materiálů na bázi sádry zatříděného do Katalogu odpadů pod kódem 17 08 02</t>
  </si>
  <si>
    <t>1222287342</t>
  </si>
  <si>
    <t>2,168</t>
  </si>
  <si>
    <t>997013813</t>
  </si>
  <si>
    <t>Poplatek za uložení stavebního odpadu na skládce (skládkovné) z plastických hmot zatříděného do Katalogu odpadů pod kódem 17 02 03</t>
  </si>
  <si>
    <t>-1701304030</t>
  </si>
  <si>
    <t>0,102</t>
  </si>
  <si>
    <t>997013631</t>
  </si>
  <si>
    <t>Poplatek za uložení stavebního odpadu na skládce (skládkovné) směsného stavebního a demoličního zatříděného do Katalogu odpadů pod kódem 17 09 04</t>
  </si>
  <si>
    <t>-1708200423</t>
  </si>
  <si>
    <t>19,065</t>
  </si>
  <si>
    <t>25</t>
  </si>
  <si>
    <t>997013847</t>
  </si>
  <si>
    <t>Poplatek za uložení stavebního odpadu na skládce (skládkovné) asfaltového s obsahem dehtu zatříděného do Katalogu odpadů pod kódem 17 03 01</t>
  </si>
  <si>
    <t>-1882768571</t>
  </si>
  <si>
    <t>0,26</t>
  </si>
  <si>
    <t>711131811</t>
  </si>
  <si>
    <t>Odstranění izolace proti zemní vlhkosti na ploše vodorovné V</t>
  </si>
  <si>
    <t>701541877</t>
  </si>
  <si>
    <t>6,72*9,66</t>
  </si>
  <si>
    <t>721</t>
  </si>
  <si>
    <t>Zdravotechnika - vnitřní kanalizace</t>
  </si>
  <si>
    <t>721140802</t>
  </si>
  <si>
    <t>Demontáž potrubí z litinových trub odpadních nebo dešťových do DN 100</t>
  </si>
  <si>
    <t>-1630497396</t>
  </si>
  <si>
    <t>3,69</t>
  </si>
  <si>
    <t>721140806</t>
  </si>
  <si>
    <t>Demontáž potrubí z litinových trub odpadních nebo dešťových přes 100 do DN 200</t>
  </si>
  <si>
    <t>-1868778971</t>
  </si>
  <si>
    <t>725110814</t>
  </si>
  <si>
    <t>Demontáž klozetů odsávacích nebo kombinačních</t>
  </si>
  <si>
    <t>1933132269</t>
  </si>
  <si>
    <t>725122817</t>
  </si>
  <si>
    <t>Demontáž pisoárů bez nádrže s rohovým ventilem s 1 záchodkem</t>
  </si>
  <si>
    <t>-661534374</t>
  </si>
  <si>
    <t>725210821</t>
  </si>
  <si>
    <t>Demontáž umyvadel bez výtokových armatur umyvadel</t>
  </si>
  <si>
    <t>-224415349</t>
  </si>
  <si>
    <t>735121810</t>
  </si>
  <si>
    <t>Demontáž otopných těles ocelových článkových</t>
  </si>
  <si>
    <t>91361783</t>
  </si>
  <si>
    <t>735291800</t>
  </si>
  <si>
    <t>Demontáž konzol nebo držáků otopných těles, registrů, konvektorů do odpadu</t>
  </si>
  <si>
    <t>2105182592</t>
  </si>
  <si>
    <t>735494811</t>
  </si>
  <si>
    <t>Vypuštění vody z otopných soustav bez kotlů, ohříváků, zásobníků a nádrží</t>
  </si>
  <si>
    <t>-1666692127</t>
  </si>
  <si>
    <t>741210831</t>
  </si>
  <si>
    <t>Demontáž rozvodnic plastových, uložených na povrchu, krytí do IPx 4, plochy do 0,2 m2</t>
  </si>
  <si>
    <t>873611440</t>
  </si>
  <si>
    <t>741213845</t>
  </si>
  <si>
    <t>Demontáž kabelu z rozvodnice se zachováním funkčnosti silových, průřezu přes 10 do 25 mm2</t>
  </si>
  <si>
    <t>356503777</t>
  </si>
  <si>
    <t>741311803</t>
  </si>
  <si>
    <t>Demontáž spínačů bez zachování funkčnosti (do suti) nástěnných, pro prostředí normální do 10 A, připojení bezšroubové do 2 svorek</t>
  </si>
  <si>
    <t>1313665334</t>
  </si>
  <si>
    <t>741315823</t>
  </si>
  <si>
    <t>Demontáž zásuvek bez zachování funkčnosti (do suti) domovních polozapuštěných nebo zapuštěných, pro prostředí normální do 16 A, připojení šroubové 2P+PE</t>
  </si>
  <si>
    <t>379218061</t>
  </si>
  <si>
    <t>741371823</t>
  </si>
  <si>
    <t>Demontáž svítidel bez zachování funkčnosti (do suti) v bytových nebo společenských místnostech modulového systému zářivkových, délky přes 1100 mm</t>
  </si>
  <si>
    <t>-388803225</t>
  </si>
  <si>
    <t>9+3</t>
  </si>
  <si>
    <t>40</t>
  </si>
  <si>
    <t>741374811</t>
  </si>
  <si>
    <t>Demontáž svítidel se zachováním funkčnosti v bytových nebo společenských místnostech modulového systému bodových vestavných</t>
  </si>
  <si>
    <t>1319492456</t>
  </si>
  <si>
    <t>751</t>
  </si>
  <si>
    <t>Vzduchotechnika</t>
  </si>
  <si>
    <t>75112381R.1</t>
  </si>
  <si>
    <t xml:space="preserve">Demontáž ventilátoru radiálního nízkotlakého kruhové potrubí, průměru do 300 mm ,včetně likvidace a zaslapení el. přívodu </t>
  </si>
  <si>
    <t>892492392</t>
  </si>
  <si>
    <t xml:space="preserve">šatna ženy </t>
  </si>
  <si>
    <t>warm up zóna</t>
  </si>
  <si>
    <t>751510871</t>
  </si>
  <si>
    <t>Demontáž vzduchotechnického potrubí plechového do suti kruhového, spirálně vinutého bez příruby, průměru přes 200 do 400 mm</t>
  </si>
  <si>
    <t>34357139</t>
  </si>
  <si>
    <t>věrtání z místnosti 1.23+šatna ženy</t>
  </si>
  <si>
    <t>11,2+1,5</t>
  </si>
  <si>
    <t>751611812R.2</t>
  </si>
  <si>
    <t>Demontáž vzduchotechnické jednotky a jejího porubí, včetně likvidace</t>
  </si>
  <si>
    <t>-969228282</t>
  </si>
  <si>
    <t>763121811</t>
  </si>
  <si>
    <t>Demontáž předsazených nebo šachtových stěn ze sádrokartonových desek s nosnou konstrukcí z ocelových profilů jednoduchých, opláštění jednoduché</t>
  </si>
  <si>
    <t>-729335427</t>
  </si>
  <si>
    <t>předstěna okolo S3</t>
  </si>
  <si>
    <t>0,38*2,2+0,23*2,2</t>
  </si>
  <si>
    <t>předstěna v hlavní chodbě - krytí vody do 1.03</t>
  </si>
  <si>
    <t>0,25*1,2+0,15*1,2*2</t>
  </si>
  <si>
    <t>zakrytí luxfer</t>
  </si>
  <si>
    <t>1,02*2,8*2+1,03*2,8*3+1,05*2,8</t>
  </si>
  <si>
    <t>763135811</t>
  </si>
  <si>
    <t>Demontáž podhledu sádrokartonového kazetového na zavěšeném na roštu viditelném</t>
  </si>
  <si>
    <t>1266705190</t>
  </si>
  <si>
    <t>165,91+1,9*3,35</t>
  </si>
  <si>
    <t>767661811</t>
  </si>
  <si>
    <t>Demontáž mříží pevných nebo otevíravých</t>
  </si>
  <si>
    <t>-1702143052</t>
  </si>
  <si>
    <t xml:space="preserve">mříž na konci požárního úseku+ mříž v podschodišťovém prostoru </t>
  </si>
  <si>
    <t>3,74*2,5+2,5*2,5</t>
  </si>
  <si>
    <t>771551810</t>
  </si>
  <si>
    <t>Demontáž podlah z dlaždic teracových kladených do malty</t>
  </si>
  <si>
    <t>-1603557648</t>
  </si>
  <si>
    <t xml:space="preserve">plocha archivu </t>
  </si>
  <si>
    <t>786</t>
  </si>
  <si>
    <t>Dokončovací práce - čalounické úpravy</t>
  </si>
  <si>
    <t>48</t>
  </si>
  <si>
    <t>786611200R.4</t>
  </si>
  <si>
    <t xml:space="preserve">Demontáž žaluzií včetně likvidace </t>
  </si>
  <si>
    <t>-1395330066</t>
  </si>
  <si>
    <t>žaluzie ve warm up zóně</t>
  </si>
  <si>
    <t>1460901810</t>
  </si>
  <si>
    <t>03 - Zdravotně technické instalace</t>
  </si>
  <si>
    <t>1 - Zemní práce</t>
  </si>
  <si>
    <t xml:space="preserve">    4 - Vodorovné konstrukce</t>
  </si>
  <si>
    <t>726 - Zdravotechnika - předstěnové instalace</t>
  </si>
  <si>
    <t>M - Práce a dodávky M</t>
  </si>
  <si>
    <t xml:space="preserve">    23-M - Montáže potrubí</t>
  </si>
  <si>
    <t>Zemní práce</t>
  </si>
  <si>
    <t>139751101</t>
  </si>
  <si>
    <t>Vykopávka v uzavřených prostorech ručně v hornině třídy těžitelnosti I skupiny 1 až 3</t>
  </si>
  <si>
    <t>1447223125</t>
  </si>
  <si>
    <t>"pro ležatou kanalizaci</t>
  </si>
  <si>
    <t>(4,1+2,9+2,3+0,9+0,9)*0,4*0,6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</si>
  <si>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</si>
  <si>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</si>
  <si>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-1004769835</t>
  </si>
  <si>
    <t>162211219</t>
  </si>
  <si>
    <t>Vodorovné přemístění výkopku nebo sypaniny nošením s vyprázdněním nádoby na hromady nebo do dopravního prostředku na vzdálenost do 10 m Příplatek za každých dalších 10 m k ceně -1211</t>
  </si>
  <si>
    <t>-292908085</t>
  </si>
  <si>
    <t>((4,1+2,9+2,3+0,9+0,9)*0,4*0,6)*5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</si>
  <si>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</si>
  <si>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</si>
  <si>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-539336233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</si>
  <si>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</si>
  <si>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</si>
  <si>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611550809</t>
  </si>
  <si>
    <t>171201221</t>
  </si>
  <si>
    <t>Poplatek za uložení stavebního odpadu na skládce (skládkovné) zeminy a kamení zatříděného do Katalogu odpadů pod kódem 17 05 04</t>
  </si>
  <si>
    <t>-931665249</t>
  </si>
  <si>
    <t>(4,1+2,9+2,3+0,9+0,9)*0,4*0,6*1,8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</si>
  <si>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</si>
  <si>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</si>
  <si>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-2038871128</t>
  </si>
  <si>
    <t>-3,14*0,05*0,05*(4,1+2,9+2,3+0,9+0,9)</t>
  </si>
  <si>
    <t>58331351</t>
  </si>
  <si>
    <t>kamenivo těžené drobné frakce 0/4</t>
  </si>
  <si>
    <t>185666842</t>
  </si>
  <si>
    <t>-3,14*0,05*0,05*(3,5+0,7+2,3+1,15+1,9+0,9)</t>
  </si>
  <si>
    <t>2,426*1,8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</si>
  <si>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</si>
  <si>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</si>
  <si>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-731700346</t>
  </si>
  <si>
    <t>(3,5+0,7+2,3+1,15+1,9+0,9)*0,4*0,6</t>
  </si>
  <si>
    <t>Vodorovné konstrukce</t>
  </si>
  <si>
    <t>451572111</t>
  </si>
  <si>
    <t>Lože pod potrubí, stoky a drobné objekty v otevřeném výkopu z kameniva drobného těženého 0 až 4 mm</t>
  </si>
  <si>
    <t>1812670878</t>
  </si>
  <si>
    <t>(4,1+2,9+2,3+0,9+0,9)*0,4*0,1</t>
  </si>
  <si>
    <t>721171915</t>
  </si>
  <si>
    <t>Opravy odpadního potrubí plastového propojení dosavadního potrubí DN 110</t>
  </si>
  <si>
    <t>603352225</t>
  </si>
  <si>
    <t>721173402</t>
  </si>
  <si>
    <t>Potrubí z trub PVC SN4 svodné (ležaté) DN 125</t>
  </si>
  <si>
    <t>-702607282</t>
  </si>
  <si>
    <t>ležaté potrubí S2</t>
  </si>
  <si>
    <t>1,15*2</t>
  </si>
  <si>
    <t>721174026</t>
  </si>
  <si>
    <t>Potrubí z trub polypropylenových odpadní (svislé) DN 125</t>
  </si>
  <si>
    <t>1729373502</t>
  </si>
  <si>
    <t>přeložení potrubí  S2</t>
  </si>
  <si>
    <t>3,3+0,7</t>
  </si>
  <si>
    <t>721173401</t>
  </si>
  <si>
    <t>Potrubí z trub PVC SN4 svodné (ležaté) DN 110</t>
  </si>
  <si>
    <t>1322405253</t>
  </si>
  <si>
    <t>4,1+2,9+2,3+0,9+0,9+0,9</t>
  </si>
  <si>
    <t>721174025</t>
  </si>
  <si>
    <t>Potrubí z trub polypropylenových odpadní (svislé) DN 110</t>
  </si>
  <si>
    <t>-1664992013</t>
  </si>
  <si>
    <t>"přeložka stávajícího potrubí S2" 3,2+0,7</t>
  </si>
  <si>
    <t>"přeložka stávajícího potrubí S4" 3,2</t>
  </si>
  <si>
    <t>"přípojení WC"4*1</t>
  </si>
  <si>
    <t>721174042</t>
  </si>
  <si>
    <t>Potrubí z trub polypropylenových připojovací DN 40</t>
  </si>
  <si>
    <t>1878525336</t>
  </si>
  <si>
    <t>1,3+0,6+1,26+0,6+0,64+0,6+0,7</t>
  </si>
  <si>
    <t>721174043</t>
  </si>
  <si>
    <t>Potrubí z trub polypropylenových připojovací DN 50</t>
  </si>
  <si>
    <t>1352629908</t>
  </si>
  <si>
    <t>1,1+0,7+0,8+0,8</t>
  </si>
  <si>
    <t>721174044</t>
  </si>
  <si>
    <t>Potrubí z trub polypropylenových připojovací DN 75</t>
  </si>
  <si>
    <t>-95737372</t>
  </si>
  <si>
    <t>721174045</t>
  </si>
  <si>
    <t>Potrubí z trub polypropylenových připojovací DN 110</t>
  </si>
  <si>
    <t>1852512546</t>
  </si>
  <si>
    <t>2,1</t>
  </si>
  <si>
    <t>72117404R.1</t>
  </si>
  <si>
    <t>Fixace ležatého potrubí vedeného pod stropem</t>
  </si>
  <si>
    <t>-1143238393</t>
  </si>
  <si>
    <t>72117404R.2</t>
  </si>
  <si>
    <t>Dočasná fixace potrubí S1</t>
  </si>
  <si>
    <t>-689488484</t>
  </si>
  <si>
    <t>72117404R.3</t>
  </si>
  <si>
    <t>Fixace stoupacího potrubí S1</t>
  </si>
  <si>
    <t>1679747593</t>
  </si>
  <si>
    <t>72117404R.4</t>
  </si>
  <si>
    <t>Přeložení stoupacího potrubí S4 dle části projektu č. D1.2 vč litinového kolena a jeho fixace</t>
  </si>
  <si>
    <t>-849820840</t>
  </si>
  <si>
    <t>721212126</t>
  </si>
  <si>
    <t>Odtokové sprchové žlaby se zápachovou uzávěrkou a krycím roštem délky 950 mm</t>
  </si>
  <si>
    <t>371657221</t>
  </si>
  <si>
    <t>721274123</t>
  </si>
  <si>
    <t>Ventily přivzdušňovací odpadních potrubí vnitřní DN 100</t>
  </si>
  <si>
    <t>1187462652</t>
  </si>
  <si>
    <t>72127412R.5</t>
  </si>
  <si>
    <t>Čistící tvarovka stoupacího potrubí DN 110</t>
  </si>
  <si>
    <t>-257943885</t>
  </si>
  <si>
    <t>72127412R.6</t>
  </si>
  <si>
    <t>Čistící tvarovka stoupacího potrubí DN 125</t>
  </si>
  <si>
    <t>-121465687</t>
  </si>
  <si>
    <t>72111111R.7</t>
  </si>
  <si>
    <t>Potrubí kanalizační litinové přechod na PVC - litina DN 125</t>
  </si>
  <si>
    <t>1998527967</t>
  </si>
  <si>
    <t>721290111</t>
  </si>
  <si>
    <t>Zkouška těsnosti kanalizace v objektech vodou do DN 125</t>
  </si>
  <si>
    <t>1702695513</t>
  </si>
  <si>
    <t>2,3</t>
  </si>
  <si>
    <t>11,1</t>
  </si>
  <si>
    <t>5,7</t>
  </si>
  <si>
    <t>3,4</t>
  </si>
  <si>
    <t>998721103</t>
  </si>
  <si>
    <t>Přesun hmot pro vnitřní kanalizace stanovený z hmotnosti přesunovaného materiálu vodorovná dopravní vzdálenost do 50 m v objektech výšky přes 12 do 24 m</t>
  </si>
  <si>
    <t>-823105321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</si>
  <si>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</si>
  <si>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</si>
  <si>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1964456062</t>
  </si>
  <si>
    <t>722174022</t>
  </si>
  <si>
    <t>Potrubí z plastových trubek z polypropylenu PPR svařovaných polyfúzně PN 20 (SDR 6) D 20 x 3,4</t>
  </si>
  <si>
    <t>-1462800991</t>
  </si>
  <si>
    <t>viz. výkaz výměr VaK</t>
  </si>
  <si>
    <t>82,4</t>
  </si>
  <si>
    <t>722174023</t>
  </si>
  <si>
    <t>Potrubí z plastových trubek z polypropylenu PPR svařovaných polyfúzně PN 20 (SDR 6) D 25 x 4,2</t>
  </si>
  <si>
    <t>1401195609</t>
  </si>
  <si>
    <t>18,2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</si>
  <si>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</si>
  <si>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</si>
  <si>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715161212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</si>
  <si>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</si>
  <si>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</si>
  <si>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694373283</t>
  </si>
  <si>
    <t>72218201R.1</t>
  </si>
  <si>
    <t>Fixace objímkami vodovodního potrubí pod stropní kostrukcí</t>
  </si>
  <si>
    <t>1251556765</t>
  </si>
  <si>
    <t>722190401</t>
  </si>
  <si>
    <t>Zřízení přípojek na potrubí vyvedení a upevnění výpustek do DN 25</t>
  </si>
  <si>
    <t>-1779447771</t>
  </si>
  <si>
    <t>722220111</t>
  </si>
  <si>
    <t>Armatury s jedním závitem nástěnky pro výtokový ventil G 1/2"</t>
  </si>
  <si>
    <t>591878805</t>
  </si>
  <si>
    <t>722234264</t>
  </si>
  <si>
    <t>Armatury se dvěma závity filtry mosazný PN 20 do 80 °C G 3/4"</t>
  </si>
  <si>
    <t>1531362096</t>
  </si>
  <si>
    <t>722240101</t>
  </si>
  <si>
    <t>Armatury z plastických hmot ventily (PPR) přímé DN 20</t>
  </si>
  <si>
    <t>1833968723</t>
  </si>
  <si>
    <t>722240102</t>
  </si>
  <si>
    <t>Armatury z plastických hmot ventily (PPR) přímé DN 25</t>
  </si>
  <si>
    <t>-2050613705</t>
  </si>
  <si>
    <t>722262213</t>
  </si>
  <si>
    <t>Vodoměry pro vodu do 40°C závitové horizontální jednovtokové suchoběžné G 3/4" x 130 mm Qn 1,5</t>
  </si>
  <si>
    <t>274098371</t>
  </si>
  <si>
    <t>722230102</t>
  </si>
  <si>
    <t>Armatury se dvěma závity ventily přímé G 3/4"</t>
  </si>
  <si>
    <t>-849013426</t>
  </si>
  <si>
    <t>722290226</t>
  </si>
  <si>
    <t>Zkoušky, proplach a desinfekce vodovodního potrubí zkoušky těsnosti vodovodního potrubí závitového do DN 50</t>
  </si>
  <si>
    <t>-368999431</t>
  </si>
  <si>
    <t>82,4+18,2</t>
  </si>
  <si>
    <t>725813111</t>
  </si>
  <si>
    <t>Ventily rohové bez připojovací trubičky nebo flexi hadičky G 1/2"</t>
  </si>
  <si>
    <t>-787566950</t>
  </si>
  <si>
    <t>998722103</t>
  </si>
  <si>
    <t>Přesun hmot pro vnitřní vodovod stanovený z hmotnosti přesunovaného materiálu vodorovná dopravní vzdálenost do 50 m v objektech výšky přes 12 do 24 m</t>
  </si>
  <si>
    <t>-1201524494</t>
  </si>
  <si>
    <t>998722181</t>
  </si>
  <si>
    <t>Přesun hmot pro vnitřní vodovod stanovený z hmotnosti přesunovaného materiálu Příplatek k ceně za přesun prováděný bez použití mechanizace pro jakoukoliv výšku objektu</t>
  </si>
  <si>
    <t>-303028260</t>
  </si>
  <si>
    <t>725112022</t>
  </si>
  <si>
    <t>Zařízení záchodů klozety keramické závěsné na nosné stěny s hlubokým splachováním odpad vodorovný</t>
  </si>
  <si>
    <t>-1325179881</t>
  </si>
  <si>
    <t>P</t>
  </si>
  <si>
    <t>Poznámka k položce:_x000D_
dle výběru investora _x000D_
dodávka včetně sedátka</t>
  </si>
  <si>
    <t>725121502</t>
  </si>
  <si>
    <t>Pisoárové záchodky keramické bez splachovací nádrže urinál bez odsávání s otvorem pro ventil</t>
  </si>
  <si>
    <t>-1443092060</t>
  </si>
  <si>
    <t>725121011R.1</t>
  </si>
  <si>
    <t>Splachovač automatický pisoáru s montážní krabicí skupinový</t>
  </si>
  <si>
    <t>1511172049</t>
  </si>
  <si>
    <t>725211616</t>
  </si>
  <si>
    <t>Umyvadla keramická bílá bez výtokových armatur připevněná na stěnu šrouby s krytem na sifon (polosloupem), šířka umyvadla 550 mm</t>
  </si>
  <si>
    <t>1647917353</t>
  </si>
  <si>
    <t>725822655</t>
  </si>
  <si>
    <t>Baterie umyvadlové stojánkové automatické senzorové směšovací s termostatickým ventilem a bateriovým napájením</t>
  </si>
  <si>
    <t>-1527935024</t>
  </si>
  <si>
    <t>725331211</t>
  </si>
  <si>
    <t>Výlevky bez výtokových armatur a splachovací nádrže nerezové připevněné na zeď konzolou 450 x 550 x 300 mm</t>
  </si>
  <si>
    <t>892922341</t>
  </si>
  <si>
    <t>725821315</t>
  </si>
  <si>
    <t>Baterie dřezové nástěnné pákové s otáčivým plochým ústím a délkou ramínka 200 mm</t>
  </si>
  <si>
    <t>937348199</t>
  </si>
  <si>
    <t>725841354R.3</t>
  </si>
  <si>
    <t xml:space="preserve">Ovládání sprch vestavnými směšovacími samouzavíracími bateriemi s plynule regulovatelnou dobou výtoku, antiavnadlovou výtkovovou růžicí s možností nastavení úhlu výtkou </t>
  </si>
  <si>
    <t>337426935</t>
  </si>
  <si>
    <t>998725103</t>
  </si>
  <si>
    <t>Přesun hmot pro zařizovací předměty stanovený z hmotnosti přesunovaného materiálu vodorovná dopravní vzdálenost do 50 m v objektech výšky přes 12 do 24 m</t>
  </si>
  <si>
    <t>2058261467</t>
  </si>
  <si>
    <t>-45558731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</si>
  <si>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</si>
  <si>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</si>
  <si>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</si>
  <si>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</si>
  <si>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2038846006</t>
  </si>
  <si>
    <t>998726112</t>
  </si>
  <si>
    <t>Přesun hmot pro instalační prefabrikáty stanovený z hmotnosti přesunovaného materiálu vodorovná dopravní vzdálenost do 50 m v objektech výšky přes 6 m do 12 m</t>
  </si>
  <si>
    <t>594104148</t>
  </si>
  <si>
    <t>751398021</t>
  </si>
  <si>
    <t>Montáž ostatních zařízení větrací mřížky stěnové, průřezu do 0,040 m2</t>
  </si>
  <si>
    <t>1413444284</t>
  </si>
  <si>
    <t>42972301</t>
  </si>
  <si>
    <t>mřížka stěnová otevřená jednořadá kovová úhel lamel 0° 200x100mm</t>
  </si>
  <si>
    <t>1061475754</t>
  </si>
  <si>
    <t>751613110R.1</t>
  </si>
  <si>
    <t xml:space="preserve">Přečerpávač konenzátu z VZT jednotky vč. hadice, napojení na kanalizační potrubí </t>
  </si>
  <si>
    <t>563507843</t>
  </si>
  <si>
    <t>998751101</t>
  </si>
  <si>
    <t>Přesun hmot pro vzduchotechniku stanovený z hmotnosti přesunovaného materiálu vodorovná dopravní vzdálenost do 100 m v objektech výšky do 12 m</t>
  </si>
  <si>
    <t>-1633796188</t>
  </si>
  <si>
    <t>998751181</t>
  </si>
  <si>
    <t>Přesun hmot pro vzduchotechniku stanovený z hmotnosti přesunovaného materiálu Příplatek k cenám za přesun prováděný bez použití mechanizace pro jakoukoliv výšku objektu</t>
  </si>
  <si>
    <t>-1212963825</t>
  </si>
  <si>
    <t>Práce a dodávky M</t>
  </si>
  <si>
    <t>23-M</t>
  </si>
  <si>
    <t>Montáže potrubí</t>
  </si>
  <si>
    <t>-242694186</t>
  </si>
  <si>
    <t>04 - Elektroinstalace</t>
  </si>
  <si>
    <t>IBF MANAGEMENT s.r.o</t>
  </si>
  <si>
    <t>D1 - Specifikace dodávky RP1</t>
  </si>
  <si>
    <t>D2 - Elektromontáže- silnoproud</t>
  </si>
  <si>
    <t>D3 - Elektromontáže- slaboproud</t>
  </si>
  <si>
    <t xml:space="preserve">    D4 - Ostatní</t>
  </si>
  <si>
    <t>D1</t>
  </si>
  <si>
    <t>Specifikace dodávky RP1</t>
  </si>
  <si>
    <t>Pol37</t>
  </si>
  <si>
    <t>OLE-6B-1N-030AC Proudový chránič s nadproudovou ochranou</t>
  </si>
  <si>
    <t>Ks</t>
  </si>
  <si>
    <t>Pol38</t>
  </si>
  <si>
    <t>OLE-10B-1N-030AC Proudový chránič s nadproudovou ochranou</t>
  </si>
  <si>
    <t>Pol39</t>
  </si>
  <si>
    <t>OLE-16B-1N-030AC Proudový chránič s nadproudovou ochranou</t>
  </si>
  <si>
    <t>Pol40</t>
  </si>
  <si>
    <t>OLI-10C-1N-030A Proudový chránič s nadproudovou ochranou</t>
  </si>
  <si>
    <t>Pol41</t>
  </si>
  <si>
    <t>LTE-16C-1 Jistič</t>
  </si>
  <si>
    <t>Pol42</t>
  </si>
  <si>
    <t>LTE-40B-3 Jistič</t>
  </si>
  <si>
    <t>Pol43</t>
  </si>
  <si>
    <t>MSN-125-4 Vypínač</t>
  </si>
  <si>
    <t>Pol44</t>
  </si>
  <si>
    <t>Rozvodnicová skříň, 165M, IP30</t>
  </si>
  <si>
    <t>Pol45</t>
  </si>
  <si>
    <t>propojení CY 16mm2, zl. Žl</t>
  </si>
  <si>
    <t>ks</t>
  </si>
  <si>
    <t>Pol46</t>
  </si>
  <si>
    <t>Tranformátor 230V AC/24 DC, 500W</t>
  </si>
  <si>
    <t>Pol47</t>
  </si>
  <si>
    <t>Spoluprace s reviz. technikem</t>
  </si>
  <si>
    <t>hod</t>
  </si>
  <si>
    <t>D2</t>
  </si>
  <si>
    <t>Elektromontáže- silnoproud</t>
  </si>
  <si>
    <t>Pol48</t>
  </si>
  <si>
    <t>Spínač jednopólový; řazení 1; d. b. jasně bílá</t>
  </si>
  <si>
    <t>Pol49</t>
  </si>
  <si>
    <t>Přepínač střídavý; řazení 6; d. b. jasně bílá</t>
  </si>
  <si>
    <t>Pol50</t>
  </si>
  <si>
    <t>Přepínač křížový; řazení 7; d. b. jasně bílá</t>
  </si>
  <si>
    <t>Pol51</t>
  </si>
  <si>
    <t>Zásuvka dvojnásobná, s ochrannými kolíky; řazení 2x(2P+PE); d b. jasně bílá</t>
  </si>
  <si>
    <t>Pol52</t>
  </si>
  <si>
    <t>svítidlo, 1x26W, 3490lm, 4000K, IP20, vestavné do podhledu, LED 270 x 270 x 90mm- A</t>
  </si>
  <si>
    <t>Pol53</t>
  </si>
  <si>
    <t>svítidlo LED - denní bílá (4000K), 1x40W, 5250 lm Ra80, přisazené ke stropu- C</t>
  </si>
  <si>
    <t>Pol54</t>
  </si>
  <si>
    <t>svítidlo- 1x26W, IP 40,M600, LED 592 x 592 x 57 mm, vestavné do podhledu-B</t>
  </si>
  <si>
    <t>Pol55</t>
  </si>
  <si>
    <t>KU 68-1902_KA KRABICE ODBOČNÁ</t>
  </si>
  <si>
    <t>Pol56</t>
  </si>
  <si>
    <t xml:space="preserve">Krabice propojovací pro tubkové vedení </t>
  </si>
  <si>
    <t>Pol57</t>
  </si>
  <si>
    <t>CYKY-J 3x1.5 , pevně</t>
  </si>
  <si>
    <t>Pol58</t>
  </si>
  <si>
    <t>CYKY-J 3x2.5 , pevně</t>
  </si>
  <si>
    <t>Pol59</t>
  </si>
  <si>
    <t>CYKY-J 5x1.5 , pevně</t>
  </si>
  <si>
    <t>Pol60</t>
  </si>
  <si>
    <t>CYKY-J 5x10 , pevně</t>
  </si>
  <si>
    <t>Pol61</t>
  </si>
  <si>
    <t>1-CYKY-J 4x35 RM , pevně</t>
  </si>
  <si>
    <t>Pol62</t>
  </si>
  <si>
    <t>CYKY-O 3x1.5 , pevně</t>
  </si>
  <si>
    <t>Pol63</t>
  </si>
  <si>
    <t>CY 6 mm2, zl., žl., pevně, pospojení VZT</t>
  </si>
  <si>
    <t>Pol64</t>
  </si>
  <si>
    <t>Pohybové čidlo PIR, spínání osv. na soc. zařízení</t>
  </si>
  <si>
    <t>Pol65</t>
  </si>
  <si>
    <t>Zásuvka dvojnásobná, s ochrannými kolíky, s ochranou před přepětím; řazení 2x(2P+PE); d. Classic; b. bílá</t>
  </si>
  <si>
    <t>Pol66</t>
  </si>
  <si>
    <t>Krabice přístrojová pro lištové rozvody, nástěnná montáž; b. jasně bílá (na hořlavé podklady B až D)</t>
  </si>
  <si>
    <t>Pol67</t>
  </si>
  <si>
    <t>Ukončení kabelů 5x10 mm2</t>
  </si>
  <si>
    <t>Pol68</t>
  </si>
  <si>
    <t>Ukončení kabelů 4x35 mm2</t>
  </si>
  <si>
    <t>Pol69</t>
  </si>
  <si>
    <t>TRUBKA TUHÁ PVC pro vedení kabeláže pr. 16mm barva světle bílá</t>
  </si>
  <si>
    <t>Pol70</t>
  </si>
  <si>
    <t xml:space="preserve">LIŠTA povrchová, plast </t>
  </si>
  <si>
    <t>Pol30</t>
  </si>
  <si>
    <t>Revizni technik</t>
  </si>
  <si>
    <t>Pol71</t>
  </si>
  <si>
    <t>Spoluprace s reviz.technikem</t>
  </si>
  <si>
    <t>Pol</t>
  </si>
  <si>
    <t>Podružný materiál</t>
  </si>
  <si>
    <t>-888491454</t>
  </si>
  <si>
    <t>D3</t>
  </si>
  <si>
    <t>Elektromontáže- slaboproud</t>
  </si>
  <si>
    <t>Pol72</t>
  </si>
  <si>
    <t>Bezdátový přijímač signálu , jednokanálový,typ R1, umístěný v krabici</t>
  </si>
  <si>
    <t>Pol73</t>
  </si>
  <si>
    <t>Bezdátový vysílač signálu, typ, umístěný v recepci v 1.23</t>
  </si>
  <si>
    <t>Pol74</t>
  </si>
  <si>
    <t>Kabel UTP Cat 5e</t>
  </si>
  <si>
    <t>Pol75</t>
  </si>
  <si>
    <t>Konektor RJ 45</t>
  </si>
  <si>
    <t>Poznámka k položce:_x000D_
Podružný materiál</t>
  </si>
  <si>
    <t>Pol76</t>
  </si>
  <si>
    <t>1779479757</t>
  </si>
  <si>
    <t>Pol77</t>
  </si>
  <si>
    <t xml:space="preserve">Kabel audio 2x2,5 pro vedeni informačního rozhlasu </t>
  </si>
  <si>
    <t>1122757297</t>
  </si>
  <si>
    <t>Pol78</t>
  </si>
  <si>
    <t>Patch panel</t>
  </si>
  <si>
    <t>-233866207</t>
  </si>
  <si>
    <t>D4</t>
  </si>
  <si>
    <t>Pol79</t>
  </si>
  <si>
    <t>Dokumantace skutečného provedení stavby</t>
  </si>
  <si>
    <t>512</t>
  </si>
  <si>
    <t>-348544053</t>
  </si>
  <si>
    <t>05 - VZT, dochlazování</t>
  </si>
  <si>
    <t>VZ.01 - Větrání</t>
  </si>
  <si>
    <t>VZ.02 - Chlazení</t>
  </si>
  <si>
    <t>VZ.03 - Přípojka TOP</t>
  </si>
  <si>
    <t>VZ.04 - Ostatní</t>
  </si>
  <si>
    <t>VZ.01</t>
  </si>
  <si>
    <t>Větrání</t>
  </si>
  <si>
    <t>1.1</t>
  </si>
  <si>
    <t xml:space="preserve">MECH - vzduchotechnická jednotka v provedení TOP, vnitřní instalace, s rotačním regeneračním ZZT, reverzibilním DX chladičem, teplovodním ohřevem_x000D_
</t>
  </si>
  <si>
    <t>-103649853</t>
  </si>
  <si>
    <t xml:space="preserve">Poznámka k položce:_x000D_
 - Vp = 4 100 m3/h; 300 Pa_x000D_
 - Vo = 4 100 m3/h; 300 Pa_x000D_
 - rozměry 1,950 x 1,352 x 1,200 m_x000D_
 - hmotnost 720 kg_x000D_
 - měrný příkon VZT jednotky 2,25 kW/m3s-1_x000D_
 - hladiny hluku (venk/přív/odv/odp/okolí) 79/88/78/89/64 dB(A)_x000D_
 - rám z tenkostěnných profilů, stěnové panely přišroubovány_x000D_
 - základový rám 150 mm_x000D_
V sestavě na straně přívodu vzduchu (ve směru proudu vzduchu):_x000D_
 - klapka DN500 - externí, ; tř.těsnoti CEN3_x000D_
 - filtrační komora - filtr F5- ePM10 50%, synthetic; tlaková ztráta 101/13681771a_x000D_
     - U manometr_x000D_
 - rotační regenerační výměník ZZT_x000D_
   - nehygroskopický; velikost 11;  účinnost 74,7%; přenos energie v zimě 43 kW (tL = -15/112,7°C, rhL = 90/26,4%); přenos energie v létě 7 kW (tL = 32/26,8°C, rhL = 40/54%); _x000D_
 - ventilátorová komora_x000D_
     - Centriflow 3D ventilátor s volným oběžným kolem, velikost 3, nástěnné uložení na antivibrační podpěry - celková účinnost 57,3%, nárůst tlaku 838Pa_x000D_
     - uložení ventilátoru - namontováno na motoru s rychlospojkozu_x000D_
     - SFP výpočet - 1,46 kW, otáčky 2 060 ot/min, dp = 728 Pa_x000D_
     - motor 3 kW; 3x400V_x000D_
     - motorové příslušenství - start equiopment fan_x000D_
     - frekvenční měnič_x000D_
 - ohřívač teplovodní - montáž do potrubí - DN500_x000D_
   - Qt = 11,4 kW; tw =80/60°C; tL = 13,7/22°C; mw = 0,14 kg/s; dp = 1,3 kPa_x000D_
 - přímý výparník - 1 okruh - montáž do potrubí - 800x400 mm_x000D_
   - Qch = 17,2kW; tL = 27,8/18,8°C; medium R410a_x000D_
V sestavě na straně odvodu vzduchu (ve směru proudu vzduchu):_x000D_
 - filtrační komora - filtr F7 - ePM10 50%, syntheti; tlaková ztráta 90/125/160 Pa_x000D_
     - U manometr_x000D_
 - ventilátorová komora_x000D_
     - Centriflow 3D ventilátor s volným oběžným kolem, velikost 3, nástěnné uložení na antivibrační podpěry - celková účinnost 56,0%, nárůst tlaku 565 Pa_x000D_
     - SFP 1.11kW, otáčky 1863 ot/min, dp = 513 Pa_x000D_
     - EC motor 3 kW; 3x400V_x000D_
     - motorové příslušenství - start equiopment fan_x000D_
     - frekvenční měnič_x000D_
 - klapka DN500 - externí, ; tř.těsnoti CEN3_x000D_
</t>
  </si>
  <si>
    <t>1.2</t>
  </si>
  <si>
    <t xml:space="preserve">MECH - tepelné čerpadlo </t>
  </si>
  <si>
    <t>-564568531</t>
  </si>
  <si>
    <t>Poznámka k položce:_x000D_
-venkovní kondenzační jednotka Inverter - QCH = 19 kW (min 5,2 - max 22,4 kW); QT = 22,4 kW (min 3,3 - max 25,4 kW); PEL =  3x400V/50Hz/6,15kW/max.25A; LWA = 72/74dB(A); LP(1m) = 58/59 dB(A); hmotnost m =115 kg; max. délka potrubí 70 m; celoroční provoz; chladivo R41a; provozní rozsah - topení -15~+20°C; chlazení -15~+50°C</t>
  </si>
  <si>
    <t>1.2.1</t>
  </si>
  <si>
    <t>- elektronika pro napojení na výměník VZT jednotky, vč. čidel</t>
  </si>
  <si>
    <t>213951049</t>
  </si>
  <si>
    <t>1.2.2</t>
  </si>
  <si>
    <t>- nástěnný ovladač kabelový</t>
  </si>
  <si>
    <t>-1892830905</t>
  </si>
  <si>
    <t>1.2.3</t>
  </si>
  <si>
    <t>- přídavná karta pro ovládání signálšm 0-10V</t>
  </si>
  <si>
    <t>-1357274470</t>
  </si>
  <si>
    <t>1.2.4</t>
  </si>
  <si>
    <t>Cu potrubí pro rozvod chladiva - 16 x 25 mm - dvojvedení</t>
  </si>
  <si>
    <t>bm</t>
  </si>
  <si>
    <t>-599144608</t>
  </si>
  <si>
    <t>Poznámka k položce:_x000D_
Rozvod Cu potrubí pro rozvod chladiva R32a s odmaštěným vnitřním povrchem, vyrobeno dle DIN8905, provedení F22 měkké, vč.  tepelná izolace rozvodu chladu materiálem s parotěsnou zábranou (tloušťka izolace min.26 mm), upevněno na závěsný systém pro rozvody chladu bez tepelných mostů</t>
  </si>
  <si>
    <t>1.2.5</t>
  </si>
  <si>
    <t>Chladivo R410a</t>
  </si>
  <si>
    <t>2062620481</t>
  </si>
  <si>
    <t>1.2.6</t>
  </si>
  <si>
    <t>Kabeláž</t>
  </si>
  <si>
    <t>83768581</t>
  </si>
  <si>
    <t>1.3</t>
  </si>
  <si>
    <t>PPK 90 protipožární klapka odolnost 90 min- 800x225</t>
  </si>
  <si>
    <t>1217208110</t>
  </si>
  <si>
    <t xml:space="preserve">Poznámka k položce:_x000D_
PŘÍSL - PPK 90 protipožární klapka odolnost 90 min.; termické a ruční sppištění s koncovým spínačem polohy "Zavřeno"; CE certifikace dle EN 15650; testováno dle EN 1366-2; klasifikováno dle EN 13501-3+A1; požární odolnost až EIS 120; těsnost dle EN 1751 třída C a přes list třída 2; korozivzdornost dle EN 15650; cyklování C 10 000 dle EN 15650; ovládání klapek mechanické s možností budouvího osazení servopohonu; pro maximální rychlost 12 m/s a tlakový rozdíl na klapce 1 200 Pa_x000D_
Materiály - tělesa klapek v provedení z pozinkovaného plechu bez povrchové úpravy; listy klapek z bezazbestových požárně odolných desek z minerálních vláken; ovládací zařízení klapek  z materiálů galvanicky pozinkovaných bez povrchových úprav;  pružiny galvanicky pozinkované; tepelné tavné pojistky  z mosazného plechu o tlouštce 0,5 mm; spojovací materiál je galvanicky pozinkován._x000D_
_x000D_
</t>
  </si>
  <si>
    <t>1.4</t>
  </si>
  <si>
    <t>Tlumič hluku pro kruhová potrubí, kce z AL- Ø 150 / 1000</t>
  </si>
  <si>
    <t>-1651336278</t>
  </si>
  <si>
    <t xml:space="preserve">Poznámka k položce:_x000D_
PŘÍSL - tlumič hluku pro kruhová potrubí, kce z AL_x000D_
Varianta - 050: Kruhový tlumič s 50mm izolací_x000D_
Charakteristické konstrukční znaky - Kruhový plášť; Připojovací hrdlo vhodné pro kruhová potrubí dle EN 1506 nebo EN 13180;  Provozní tlak až 1000 Pa; Provozní teplota až 100 °C_x000D_
Materiály a povrchy - Plášť a děrovaná vnitřní trubka jsou z hliníku;  Vložka je z minerální vlny; Koncovky vyrobené z plastu ABS, hořlavost podle UL  94, V-0 (jmenovité velikosti 80 – 125); Koncovky z hliníku (jmenovité velikosti 160 – 400)_x000D_
Minerální vlna - Podle EN 13501, protipožární třída A2, nehořlavé; Známka kvality RAL-GZ 388; Biologicky rozložitelné, a tudíž hygienicky bezpečné podle německých předpisů TRGS 905 (technická pravidla pro nebezpečné látky) a směrnice EU 97/69/ES; Odolné vůči plísním a bakteriím_x000D_
_x000D_
_x000D_
_x000D_
</t>
  </si>
  <si>
    <t>1.5.1</t>
  </si>
  <si>
    <t>Kruhové mechanické samočinné regulátory pro regulaci průtoku Ø 100</t>
  </si>
  <si>
    <t>1782333685</t>
  </si>
  <si>
    <t xml:space="preserve">Poznámka k položce:_x000D_
PŘÍSL - CAV - Kruhové mechanické samočinné regulátory pro regulaci průtoku v systémech s konstantním průtokem vzduchu s nízkou rychlostí proudění vzduchu_x000D_
Charakteristické konstrukční znaky - Kruhový plášť; Připojovací hrdlo s břitovým těsněním pro kruhová spojovací potrubí podle EN 1506 nebo EN 13180; List klapky s ložisky s nízkým třením a speciální měchy_x000D_
Materiály a povrchy - Plášť je vyroben z pozinkovaného ocelového plechu; List klapky a jiné součásti vyrobené z vysoce kvalitního plastu, podle UL 94, V1, podle DIN 4120, protipožární třída B2; Listová pružina z nerezové oceli; Polyuretanové měchy_x000D_
Součásti a vlastnosti - Regulátor připravený k uvedení do provozu; List klapky s ložisky s nízkým třením; Měchy, které působí jako oscilační klapka; Listová pružina; Potenciometr s ukazatelem pro nastavení průtoku vzduchu; Břitové těsnění_x000D_
</t>
  </si>
  <si>
    <t>1.5.2</t>
  </si>
  <si>
    <t>1545143504</t>
  </si>
  <si>
    <t>1.5.3</t>
  </si>
  <si>
    <t>Kruhové mechanické samočinné regulátory pro regulaci průtoku Ø 160</t>
  </si>
  <si>
    <t>351271773</t>
  </si>
  <si>
    <t>1.5.4</t>
  </si>
  <si>
    <t>Kruhové mechanické samočinné regulátory pro regulaci průtoku Ø 200</t>
  </si>
  <si>
    <t>-2139913985</t>
  </si>
  <si>
    <t>1.5.5</t>
  </si>
  <si>
    <t>Kruhové mechanické samočinné regulátory pro regulaci průtoku Ø 250</t>
  </si>
  <si>
    <t>1618713676</t>
  </si>
  <si>
    <t>1.6</t>
  </si>
  <si>
    <t>Přívodní stropní anemostat- velikost 600, napojení DN250 - 600 m3/h</t>
  </si>
  <si>
    <t>-668948917</t>
  </si>
  <si>
    <t xml:space="preserve">Poznámka k položce:_x000D_
VYÚST - přívodní stropní anemostat pro osazení do podhledi/instalace volně; 4hranná  připojovací komora - horizontální připojení s regulační klapkou a závěsy; _x000D_
Materiály - připojovací komora z pozinkovaného ocelového plechu, příčka z pozinkované oceli; čelní část anemostatu, připojovací nástavec a regulační klapka z plastu ABS, UL 94, ohnivzdorného (V0); vzduchový rozváděcí prvek  z umělého vlákna; čelní díl anemostatu opatřen bílým nátěrem (RAL 9010)_x000D_
_x000D_
_x000D_
_x000D_
</t>
  </si>
  <si>
    <t>1.7.1</t>
  </si>
  <si>
    <t>Přívodní stropní anemostat- velikost 300 x 8 s 8 lamelami, napojení DN160</t>
  </si>
  <si>
    <t>701115528</t>
  </si>
  <si>
    <t>Poznámka k položce:_x000D_
VYÚST - přívodní stropní anemostat pro osazení do podhledi/instalace volně; 4hranná  připojovací komora - horizontální připojení s regulační klapkou a závěsy; _x000D_
Materiály - čelní deska anemostatu ze speciálně pozinkovaného ocelového plechu, povrch opatřen práškovou barvou v odstínu čistě bílá (RAL 9010); lamely  z polystyrolu (PS 476 L), ve standardním provedení černé (podobné RAL 9005); připojovací komora ze speciálně pozinkovaného ocelového plechu, břitově těsnění z pryže</t>
  </si>
  <si>
    <t>1.7.2</t>
  </si>
  <si>
    <t>Přívodní stropní anemostat- velikost- velikost 400 x 16 s 16 lamelami, napojení DN200</t>
  </si>
  <si>
    <t>1496832138</t>
  </si>
  <si>
    <t>1.7.3</t>
  </si>
  <si>
    <t>Přívodní stropní anemostat- velikost 500 x 24 s 24 lamelami, napojení DN200</t>
  </si>
  <si>
    <t>1922527498</t>
  </si>
  <si>
    <t>1.8.1</t>
  </si>
  <si>
    <t>Odvodní stropní anemostat- velikost 400 x 16 se 16 štrbinami, napojení DN200</t>
  </si>
  <si>
    <t>-1927507882</t>
  </si>
  <si>
    <t>1.8.2</t>
  </si>
  <si>
    <t>PP225x125-DN125/150</t>
  </si>
  <si>
    <t>835549528</t>
  </si>
  <si>
    <t>1.8.3</t>
  </si>
  <si>
    <t>Odvodní stropní anemostat- velikost 300 x 8 se 8 stěrbinami, napojení DN160</t>
  </si>
  <si>
    <t>1673905484</t>
  </si>
  <si>
    <t>Poznámka k položce:_x000D_
VYÚST - odvodní stropní anemostat pro osazení do podhledi/instalace volně; 4hranná  připojovací komora - horizontální připojení s regulační klapkou a závěsy; _x000D_
Materiály - čelní deska anemostatu ze speciálně pozinkovaného ocelového plechu, povrch opatřen práškovou barvou v odstínu čistě bílá (RAL 9010);  připojovací komora ze speciálně pozinkovaného ocelového plechu, břitově těsnění z pryže.</t>
  </si>
  <si>
    <t>1.8.5</t>
  </si>
  <si>
    <t>Odvodní stropní anemostat- velikost 400 x16 se 16 štěrbinami, napojení DN200</t>
  </si>
  <si>
    <t>-1986339887</t>
  </si>
  <si>
    <t>1.8.6</t>
  </si>
  <si>
    <t>Odvodní stropní anemostat- velikost 500 x 24 s 24 štěrbinami, napojení DN200</t>
  </si>
  <si>
    <t>1554345432</t>
  </si>
  <si>
    <t>1.9.1</t>
  </si>
  <si>
    <t>Odvodní talířový ventil- Ø 100</t>
  </si>
  <si>
    <t>1118407855</t>
  </si>
  <si>
    <t>Poznámka k položce:_x000D_
VYÚST - odvodní talířový ventil; sestávají z kruhového rámečku ventilu a talíře ventilu; kruhový rámeček ventilu vybaven těsněním; nastavení průtoku vzduchu se provádí pootočením talíře ventilu, čímž se může stanovit odpovídající velkost šířky štěrbiny – zajištění kontramatkou_x000D_
Materiály - čelní díly z ocelového plechu s elektrostaticky nanesenou práškovou barvou (RAL 9010, tloušťka vrstvy 60 μm); šroub se závitem a matice z pozinkované oceli; montážní rám z pozinkovaného ocelového plechu</t>
  </si>
  <si>
    <t>1.9.2</t>
  </si>
  <si>
    <t>Odvodní talířový ventil- Ø 160</t>
  </si>
  <si>
    <t>-157272452</t>
  </si>
  <si>
    <t>1.10.1</t>
  </si>
  <si>
    <t>4 hranná mřížka pro přívod / odvod vzduchu- 425x125</t>
  </si>
  <si>
    <t>714991116</t>
  </si>
  <si>
    <t xml:space="preserve">Poznámka k položce:_x000D_
VYÚST - 4 hranná mřížka pro přívod / odvod vzduchu;  z předního rámečku svodorovnými, pohyblivými úhlovými lamelami; vhodné pro viditelné šroubové upevnění (zapuštěný otvor); klapková regulace_x000D_
Materiály - Větrací mřížky z hliníkových lisovaných profilů; standardní povrch eloxován v přírodním odstínu (E6-C-0)_x000D_
_x000D_
</t>
  </si>
  <si>
    <t>1.10.2</t>
  </si>
  <si>
    <t>4 hranná mřížka pro přívod / odvod vzduchu- 625x225</t>
  </si>
  <si>
    <t>1257513423</t>
  </si>
  <si>
    <t>1.11.1</t>
  </si>
  <si>
    <t>Protidešťová žaluzie- PZ/630x630/S - výfuk odpadního vzduchu</t>
  </si>
  <si>
    <t>1578407086</t>
  </si>
  <si>
    <t>Poznámka k položce:_x000D_
VYÚST - Protidešťová žaluzie_x000D_
Materiály -  z pozinkovaného ocelového plechu s rámem v rohu spojeným nýty; vybaveno svařovanou sítí s oky 5 x 5mm; dodávka včetně montážního rámu z pozinkované oceli_x000D_
Provedení -  se širokými lamelami</t>
  </si>
  <si>
    <t>1.11.2</t>
  </si>
  <si>
    <t>Protidešťová žaluzie- PZ/500/S - přívod venkovního vzduchu</t>
  </si>
  <si>
    <t>-2101201094</t>
  </si>
  <si>
    <t>1.12.1</t>
  </si>
  <si>
    <t>Tepelně/zvukově izolované flexo potrubí- Ø 250</t>
  </si>
  <si>
    <t>-1128648722</t>
  </si>
  <si>
    <t>Poznámka k položce:_x000D_
FLEXO - tepelně/zvukově izolované flexo potrubí_x000D_
Velmi odolná ohebná Al laminátová hadice s kostrou z ocelového drátu, spirálovitě vinutou mezi dvěma vrstvami několikavrstvého Al laminátu pro střední a vysoký tlak, max. rychlost vzduchu 30 m/s,  provozní teplota -30 – 250 °C (mm); s tepelnou a hlukovou izolací z vrstvy ekologické nedráždivé minerální vaty tloušťky 25 mm, 16 kg/m3; parozábrana – zpevněný Al laminát; vnitřní hadice perforovaná jako tlumič hluku; konstrukcevč. parotěsné zábrany k zbránění kondenzace v tepelné / hlukové izolaci.</t>
  </si>
  <si>
    <t>1.12.2</t>
  </si>
  <si>
    <t>Tepelně/zvukově izolované flexo potrubí- Ø 200</t>
  </si>
  <si>
    <t>366745282</t>
  </si>
  <si>
    <t>1.12.3</t>
  </si>
  <si>
    <t>Tepelně/zvukově izolované flexo potrubí- Ø 100</t>
  </si>
  <si>
    <t>-454418500</t>
  </si>
  <si>
    <t>1.13.1</t>
  </si>
  <si>
    <t>Velmi odolná ohebná Al laminátová hadice- Ø 200</t>
  </si>
  <si>
    <t>1081816205</t>
  </si>
  <si>
    <t>Poznámka k položce:_x000D_
FLEXO - potrubí_x000D_
Velmi odolná ohebná Al laminátová hadice s kostrou z ocelového drátu, spirálovitě vinutou mezi dvěma vrstvami několikavrstvého Al laminátu pro střední a vysoký tlak, max. rychlost vzduchu 30 m/s,  provozní teplota -30 – 250 °C (mm):</t>
  </si>
  <si>
    <t>1.13.2</t>
  </si>
  <si>
    <t>Velmi odolná ohebná Al laminátová hadice- Ø 125</t>
  </si>
  <si>
    <t>2066254407</t>
  </si>
  <si>
    <t>1.13.3</t>
  </si>
  <si>
    <t>Velmi odolná ohebná Al laminátová hadice- Ø 100</t>
  </si>
  <si>
    <t>-815972087</t>
  </si>
  <si>
    <t>1.14.1</t>
  </si>
  <si>
    <t>Pravoúhlé 4hrannévzduchotechnické potrubí- rovné</t>
  </si>
  <si>
    <t>1727870708</t>
  </si>
  <si>
    <t>Poznámka k položce:_x000D_
POTR - Pravoúhlé 4hrannévzduchotechnické potrubí z ocelového pozinkovaného plechu sk. I v normálním provedení podle ON120405, třída těsnosti B a vyšší podle DIN 24194 (PK 120036, ÖNORM M 7615) -</t>
  </si>
  <si>
    <t>1.14.2</t>
  </si>
  <si>
    <t>Pravoúhlé 4hrannévzduchotechnické potrubí- tvarovky</t>
  </si>
  <si>
    <t>-1762203336</t>
  </si>
  <si>
    <t>1.15.1</t>
  </si>
  <si>
    <t>Kruhové vzduchotechnické potrubí- Ø 100 mm - rovné</t>
  </si>
  <si>
    <t>-389393889</t>
  </si>
  <si>
    <t>Poznámka k položce:_x000D_
POTR - Kruhové vzduchotechnické potrubí z ocelového pozinkovaného plechu sk. I v  provedení podle standardu SAFE , třída těsnosti B a vyšší podle DIN 24194 (PK 120036, ÖNORM M 7615)</t>
  </si>
  <si>
    <t>1.15.2</t>
  </si>
  <si>
    <t>Kruhové vzduchotechnické potrubí- Ø 100 mm - tvarovky</t>
  </si>
  <si>
    <t>-829056929</t>
  </si>
  <si>
    <t>1.15.3</t>
  </si>
  <si>
    <t>Kruhové vzduchotechnické potrubí- Ø 125 mm - rovné</t>
  </si>
  <si>
    <t>1898241102</t>
  </si>
  <si>
    <t>1.15.4</t>
  </si>
  <si>
    <t>Kruhové vzduchotechnické potrubí- Ø 125 mm - tvarovky</t>
  </si>
  <si>
    <t>813512257</t>
  </si>
  <si>
    <t>1.15.5</t>
  </si>
  <si>
    <t>Kruhové vzduchotechnické potrubí- Ø 140 mm - rovné</t>
  </si>
  <si>
    <t>1528013523</t>
  </si>
  <si>
    <t>1.15.6</t>
  </si>
  <si>
    <t>Kruhové vzduchotechnické potrubí- Ø 140 mm - tvarovky</t>
  </si>
  <si>
    <t>-1624251604</t>
  </si>
  <si>
    <t>1.15.7</t>
  </si>
  <si>
    <t>Kruhové vzduchotechnické potrubí- Ø 160 mm - rovné</t>
  </si>
  <si>
    <t>647994756</t>
  </si>
  <si>
    <t>1.15.8</t>
  </si>
  <si>
    <t>Kruhové vzduchotechnické potrubí- Ø 160 mm - tvarovky</t>
  </si>
  <si>
    <t>204024549</t>
  </si>
  <si>
    <t>1.15.9</t>
  </si>
  <si>
    <t>Kruhové vzduchotechnické potrubí- Ø 180 mm - rovné</t>
  </si>
  <si>
    <t>1403583108</t>
  </si>
  <si>
    <t>1.15.10</t>
  </si>
  <si>
    <t>Kruhové vzduchotechnické potrubí- Ø 180 mm - tvarovky</t>
  </si>
  <si>
    <t>172836130</t>
  </si>
  <si>
    <t>1.15.11</t>
  </si>
  <si>
    <t>Kruhové vzduchotechnické potrubí- Ø 200 mm - rovné</t>
  </si>
  <si>
    <t>-1880396956</t>
  </si>
  <si>
    <t>1.15.12</t>
  </si>
  <si>
    <t>Kruhové vzduchotechnické potrubí- Ø 200 mm - tvarovky</t>
  </si>
  <si>
    <t>-53219675</t>
  </si>
  <si>
    <t>1.15.13</t>
  </si>
  <si>
    <t>Kruhové vzduchotechnické potrubí- Ø 225 mm - rovné</t>
  </si>
  <si>
    <t>-1243750119</t>
  </si>
  <si>
    <t>1.15.14</t>
  </si>
  <si>
    <t>Kruhové vzduchotechnické potrubí- Ø 225 mm - tvarovky</t>
  </si>
  <si>
    <t>-678542381</t>
  </si>
  <si>
    <t>1.15.15</t>
  </si>
  <si>
    <t>Kruhové vzduchotechnické potrubí- Ø 250 mm - rovné</t>
  </si>
  <si>
    <t>1150766929</t>
  </si>
  <si>
    <t>1.15.16</t>
  </si>
  <si>
    <t>Kruhové vzduchotechnické potrubí- Ø 250 mm - tvarovky</t>
  </si>
  <si>
    <t>1386417669</t>
  </si>
  <si>
    <t>1.15.17</t>
  </si>
  <si>
    <t>Kruhové vzduchotechnické potrubí- Ø 500 mm - rovné</t>
  </si>
  <si>
    <t>33563542</t>
  </si>
  <si>
    <t>1.15.18</t>
  </si>
  <si>
    <t>Kruhové vzduchotechnické potrubí- Ø 500 mm - tvarovky</t>
  </si>
  <si>
    <t>-22117377</t>
  </si>
  <si>
    <t>1.16.1</t>
  </si>
  <si>
    <t>Tepelná izolace vzduchovodu ve vnitřním prostředí materiálem minerální vata z kamenné vlny 40 kg/m3, tl. 40 mm s Al folií, na trny.</t>
  </si>
  <si>
    <t>1294855847</t>
  </si>
  <si>
    <t>1.16.2</t>
  </si>
  <si>
    <t>Tepelná izolace vzduchovodu ve vnitřním prostředí  materiálem syntetický kaučuk, tl. 30 mm, lepeno na VZT potrubí</t>
  </si>
  <si>
    <t>1996413190</t>
  </si>
  <si>
    <t>1.16.3</t>
  </si>
  <si>
    <t>Protipožární izolace vzduchovodu EI30 ve vnitřním prostředí materiálem minerální vata z kamenné vlny 80 kg/m3, tl. 40 mm s Al folií, na trny.</t>
  </si>
  <si>
    <t>1945166093</t>
  </si>
  <si>
    <t>Poznámka k položce:_x000D_
MATERIÁL</t>
  </si>
  <si>
    <t>1.18</t>
  </si>
  <si>
    <t>Montážní a závěsový materiál</t>
  </si>
  <si>
    <t>2024885926</t>
  </si>
  <si>
    <t>1.19</t>
  </si>
  <si>
    <t>Spojovací a těsnící materiál</t>
  </si>
  <si>
    <t>-176904909</t>
  </si>
  <si>
    <t>VZ.02</t>
  </si>
  <si>
    <t>Chlazení</t>
  </si>
  <si>
    <t>2.3.1</t>
  </si>
  <si>
    <t>Rozvod Cu potrubí- rozbočovač potrubí</t>
  </si>
  <si>
    <t>-1498374914</t>
  </si>
  <si>
    <t>2.3.2</t>
  </si>
  <si>
    <t>Rozvod Cu potrubí- 9,52/15,88 mm - dvojvedení, vč. tvarovek</t>
  </si>
  <si>
    <t>-100607993</t>
  </si>
  <si>
    <t>2.3.3</t>
  </si>
  <si>
    <t>Rozvod Cu potrubí- 9,82/12,77 mm - dvojvedení</t>
  </si>
  <si>
    <t>797870768</t>
  </si>
  <si>
    <t>2.3.4</t>
  </si>
  <si>
    <t>Rozvod Cu potrubí-Chladivo R32 - doplnění</t>
  </si>
  <si>
    <t>2018802417</t>
  </si>
  <si>
    <t>2.3.5</t>
  </si>
  <si>
    <t>1111515193</t>
  </si>
  <si>
    <t>2.4</t>
  </si>
  <si>
    <t>-329602786</t>
  </si>
  <si>
    <t>2.5</t>
  </si>
  <si>
    <t>99050377</t>
  </si>
  <si>
    <t>VZ.03</t>
  </si>
  <si>
    <t>Přípojka TOP</t>
  </si>
  <si>
    <t>3.1</t>
  </si>
  <si>
    <t>MECH - oběhové čerpadlo</t>
  </si>
  <si>
    <t>1517361203</t>
  </si>
  <si>
    <t xml:space="preserve">Poznámka k položce:_x000D_
-mw = 0,514 m3/h; h = 3,159 m v.sl.; 10bar; DN25; topná voda +2 - +95°CVysoce účinné oběhové čerpadlo s motorem s permanentními magnety (ECM; tři regulační režimy; _x000D_
Materiály - Skříň čerpadla  z litiny elektrolyticky pokovována pro zlepšení odolnosti proti korozi; keramický hřídel a radiální ložiska, uhlíkové axiální ložisko, klec rotoru z nerezové oceli, nosnou desku a zapouzdření rotoru, kompozitní oběžné kolo, samoodvzdušňovací;_x000D_
Motor - synchronní rotorový motor s permanentním magnetem / kompaktní stator; regulátor čerpadla zabudován do ovládací skříně(připevněna ke skříni statoru a připojena ke statoru prostřednictvím svorkovnice)._x000D_
Vlastnosti - 3 konstantní křivky/konstantní rychlost; režim otopných těles; režim podlahového vytápění; PWM profil pro aplikace vytápění (profil A). PWM signál je metoda pro generování analogového signálu pomocí digitálního zdroje; energeticky úsporný provoz – splňuje požadavky směrnice ErP; deblokační šroub přístupný z přední strany ovládací skříňky; nastavitelná a flexibilní instalační zástrčka, se dvěma možnými polohami kabelových vývodek._x000D_
</t>
  </si>
  <si>
    <t>3.3.2</t>
  </si>
  <si>
    <t>kulový kohout s vypouštěním DN25/PN10</t>
  </si>
  <si>
    <t>196310773</t>
  </si>
  <si>
    <t>3.3.3</t>
  </si>
  <si>
    <t>filtr topné vody DN25/PN10</t>
  </si>
  <si>
    <t>-1199318441</t>
  </si>
  <si>
    <t>3.3.4</t>
  </si>
  <si>
    <t>teploměr axiální s jímkou</t>
  </si>
  <si>
    <t>-407461715</t>
  </si>
  <si>
    <t>3.3.5</t>
  </si>
  <si>
    <t>automatický odvzdušňovací ventil 1/2"</t>
  </si>
  <si>
    <t>-585775615</t>
  </si>
  <si>
    <t>3.4.1</t>
  </si>
  <si>
    <t>Potrubí- 28x1,5 mm</t>
  </si>
  <si>
    <t>-2051971141</t>
  </si>
  <si>
    <t>Poznámka k položce:_x000D_
trubka z uhlíkové oceli vně galvanicky pozinkovaná, pro otopné systémy, spojováno PRESS fitinky</t>
  </si>
  <si>
    <t>3.4.2</t>
  </si>
  <si>
    <t>Potrubí - koleno 90 - 25x1,5</t>
  </si>
  <si>
    <t>-854030126</t>
  </si>
  <si>
    <t>3.4.3</t>
  </si>
  <si>
    <t>Potrubí- přechod 28-25</t>
  </si>
  <si>
    <t>611002901</t>
  </si>
  <si>
    <t>3.4.4</t>
  </si>
  <si>
    <t>Potrubí - T ku 25x25x25</t>
  </si>
  <si>
    <t>1361026216</t>
  </si>
  <si>
    <t>3.4.5</t>
  </si>
  <si>
    <t>Potrubí - T kus 25x25x15</t>
  </si>
  <si>
    <t>18737220</t>
  </si>
  <si>
    <t>3.5</t>
  </si>
  <si>
    <t>Vinuté potrubní izolační pouzdro ze skelné vlny 28x40</t>
  </si>
  <si>
    <t>-939577405</t>
  </si>
  <si>
    <t>3.6</t>
  </si>
  <si>
    <t>-550148394</t>
  </si>
  <si>
    <t>3.7</t>
  </si>
  <si>
    <t>-104974902</t>
  </si>
  <si>
    <t>VZ.04</t>
  </si>
  <si>
    <t>4.1</t>
  </si>
  <si>
    <t>Lešení a montážní plošiny</t>
  </si>
  <si>
    <t>1710342805</t>
  </si>
  <si>
    <t>4.2</t>
  </si>
  <si>
    <t>Montáž zařízení VZT+CHLAD+TOP</t>
  </si>
  <si>
    <t>-1086700946</t>
  </si>
  <si>
    <t>4.3</t>
  </si>
  <si>
    <t>Doprava materiálu</t>
  </si>
  <si>
    <t>1593139434</t>
  </si>
  <si>
    <t>4.4</t>
  </si>
  <si>
    <t>Vakuování CU u rozvodu</t>
  </si>
  <si>
    <t>1115748077</t>
  </si>
  <si>
    <t>4.5</t>
  </si>
  <si>
    <t>Tlaková zkouška Cu rozvodui</t>
  </si>
  <si>
    <t>-1181341889</t>
  </si>
  <si>
    <t>4.6</t>
  </si>
  <si>
    <t>provozní zkouška</t>
  </si>
  <si>
    <t>1529019217</t>
  </si>
  <si>
    <t>4.7</t>
  </si>
  <si>
    <t>Úprava stávajícího rozdělovače/sběrače</t>
  </si>
  <si>
    <t>1362719305</t>
  </si>
  <si>
    <t>4.8</t>
  </si>
  <si>
    <t>Tlaková zkouška rozvodu TOP</t>
  </si>
  <si>
    <t>1202411545</t>
  </si>
  <si>
    <t>4.9</t>
  </si>
  <si>
    <t>Provozní zkouška TOP</t>
  </si>
  <si>
    <t>-667655089</t>
  </si>
  <si>
    <t>4.10</t>
  </si>
  <si>
    <t>Seřízení a zaregulování rozvodů a koncových prvků</t>
  </si>
  <si>
    <t>-1836606353</t>
  </si>
  <si>
    <t>4.11</t>
  </si>
  <si>
    <t>Protokoly, revize, zkoušky</t>
  </si>
  <si>
    <t>-858632033</t>
  </si>
  <si>
    <t>4.12</t>
  </si>
  <si>
    <t>Značení rozvodů</t>
  </si>
  <si>
    <t>-1144102655</t>
  </si>
  <si>
    <t>4.13</t>
  </si>
  <si>
    <t>Dokumenatace skutečného provedení stavby</t>
  </si>
  <si>
    <t>-1204809284</t>
  </si>
  <si>
    <t>06 - MaR</t>
  </si>
  <si>
    <t>4.01 - Regulace teploty vzduchu na konstantní hodnotu, protimrazová ochrana – VZT 1 (Warm Up zóna)</t>
  </si>
  <si>
    <t>D2 - Řídící systém umístěný v rozvaděči DT1</t>
  </si>
  <si>
    <t>D3 - ROZVADĚČE</t>
  </si>
  <si>
    <t>D5 - MONTÁŽNÍ MATERIÁL</t>
  </si>
  <si>
    <t>D6 - SLUŽBY</t>
  </si>
  <si>
    <t>4.01</t>
  </si>
  <si>
    <t>Regulace teploty vzduchu na konstantní hodnotu, protimrazová ochrana – VZT 1 (Warm Up zóna)</t>
  </si>
  <si>
    <t>T1.1, T1.2, T1.3, T1</t>
  </si>
  <si>
    <t>Snímač teploty se stonkem a plastovou hlavicí, typ čidla Pt1000, rozsah -40 až 120°C, délka stonku 192 mm, stupeň krytí IP 54</t>
  </si>
  <si>
    <t xml:space="preserve">Poznámka k položce:_x000D_
TS-6360D-B10_x000D_
</t>
  </si>
  <si>
    <t>T1.4</t>
  </si>
  <si>
    <t>Snímač teploty se stonkem a plastovou hlavicí, typ čidla Pt1000, rozsah -40 až 120°C, délka stonku 138 mm, stupeň krytí IP 54</t>
  </si>
  <si>
    <t xml:space="preserve">Poznámka k položce:_x000D_
TS-6360D-A10_x000D_
</t>
  </si>
  <si>
    <t>Pol6</t>
  </si>
  <si>
    <t>Ponorná jímka, měď, délka 120 mm</t>
  </si>
  <si>
    <t>Q1.1</t>
  </si>
  <si>
    <t>Opticko-teplotní požární hlásič kouře, automatické resetování, výstupní relé, nap.12-24VDC</t>
  </si>
  <si>
    <t>k pol.: Q1.1</t>
  </si>
  <si>
    <t>Jednotka pro odběr vzorku z VZT potrubí pro detektor kouře. Jednotka se skládá z plastového pouzdra (pro umístění detektoru) a z venturiho trubice pro přísun měřeného vzorku k detektoru.</t>
  </si>
  <si>
    <t>1.MS11</t>
  </si>
  <si>
    <t>"Plastový ovladač pomocných obvodů, otočný,
se signálizací LED (provoz/porucha), krytí IP30
design nutno konzultovat s gen. projektentem"</t>
  </si>
  <si>
    <t>1075892317</t>
  </si>
  <si>
    <t>TA1.1</t>
  </si>
  <si>
    <t>Termostat mrazové ochrany, rozsah +2/+20°C, kapilára 6m, vč. příchytek KIT 012N600, krytí IP44</t>
  </si>
  <si>
    <t>PA1.1, PA1.2</t>
  </si>
  <si>
    <t>Diferenční tlakový spínač, typ 604, rozsah 20-300 Pa, krytí IP 54, vč.připojovací sady</t>
  </si>
  <si>
    <t>PA1.11, PA1.12</t>
  </si>
  <si>
    <t>Diferenční tlakový spínač, typ 604, rozsah 50-500 Pa, krytí IP 54, vč.připojovací sady</t>
  </si>
  <si>
    <t>Y1.11</t>
  </si>
  <si>
    <t>Bronzový ventil řady, třícestný směšovací, PN 16, DN 15, kv=4,394 m3/h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</t>
  </si>
  <si>
    <t>Poznámka k položce:_x000D_
VG 7802GT</t>
  </si>
  <si>
    <t>k pol.:Y1.11</t>
  </si>
  <si>
    <t>Elektrický pohon, synchr. s magn. spojkou, IP42, pro řadu VG7000, ruční řízení, napájení 24 VAC proporcionální ovládání 0-10 VDC nebo 0-20mA</t>
  </si>
  <si>
    <t>Poznámka k položce:_x000D_
VA-7746-1001</t>
  </si>
  <si>
    <t>Y1.1, Y1.2</t>
  </si>
  <si>
    <t>Pohon s pružinovým zpětným chodem a havarijní funkcí pro přestavování klapek v technickém zařízení budov, napájení AC 24…240/DC 24…125, 50 Hz, ovládání ON/OFF, krytí IP54, kroutící moment 20Nm, velikost klapky do cca 4m2</t>
  </si>
  <si>
    <t>Poznámka k položce:_x000D_
SF24A-SR</t>
  </si>
  <si>
    <t>M1.1,M1.2</t>
  </si>
  <si>
    <t>EC motor, napájení 400 VAC, 50/60 Hz, 3,0kW/4,1A - el. připojení (napájecí a ovládací kabely), - nastavení parametrů</t>
  </si>
  <si>
    <t>FM1.3</t>
  </si>
  <si>
    <t>Frekvenční měnič, napájení 3x230 VAC, 50/60 Hz výkon 0,75 kW; Krytí IP54 - el. připojení (napájecí a ovládací kabely), - nastavení parametrů (měnič je součástí dodávky profese VZT)</t>
  </si>
  <si>
    <t>DQ1.1,DQ1.2</t>
  </si>
  <si>
    <t>Bezpečnostní odpínač motoru v plastové skříňce, spínač O-I 3p., 16A, IP65, včetně pomocného kontaktu rozpínajícího s předstihem, žluto-červená uzamikatelná rukojeť</t>
  </si>
  <si>
    <t>M1.11</t>
  </si>
  <si>
    <t xml:space="preserve">Čerpadlo el. připojení </t>
  </si>
  <si>
    <t>M1.12</t>
  </si>
  <si>
    <t>Kondenzační jednotka, el.připojení</t>
  </si>
  <si>
    <t>PK</t>
  </si>
  <si>
    <t>Zapojení požárních klapek</t>
  </si>
  <si>
    <t>Řídící systém umístěný v rozvaděči DT1</t>
  </si>
  <si>
    <t>Pol7</t>
  </si>
  <si>
    <t>Síťová integrační jednotka, 40 I/O, 14UI, 11DI, 7DO (triak), 4AO, 4CO, SA Bus, FC bus, 1xRS-232, 1xRS-485SA, 2xUSB, 1xEthernet, WEBserver,displej</t>
  </si>
  <si>
    <t>Pol8</t>
  </si>
  <si>
    <t>HUB SWITCH, 8 Port na DIN lištu</t>
  </si>
  <si>
    <t>ROZVADĚČE</t>
  </si>
  <si>
    <t>Pol9</t>
  </si>
  <si>
    <t>ocelová rozvodnice, š.800, v.1200, hl.320 /mm/, odnímatelný horní díl, odnímatelná zadní stěna, dveře: 2mm lakovaný plech,úprava RAL 7032, montážní deska: 3 mm pozinkovaný plech, nastavitelná hloubka po 25 mm, bočnice 1,5 mm lakovaný plech, úprava RAL 7032, krytí IP 54, vč.přístrojové náplně</t>
  </si>
  <si>
    <t>Poznámka k položce:_x000D_
DT1</t>
  </si>
  <si>
    <t>Pol10</t>
  </si>
  <si>
    <t>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</t>
  </si>
  <si>
    <t>M1.11.1</t>
  </si>
  <si>
    <t xml:space="preserve">Silový vývod pro čerpadlo 230V sestava:
1x jistič s pom. kontakty, 1x stykač+ jednotka pomocných kontaktů,
silové svorky, 1x třípolohový přepínač AUT-0-RUČ,
montážní příslušenství_x000D_
</t>
  </si>
  <si>
    <t>M1.1,M1.2.1</t>
  </si>
  <si>
    <t>Silový vývod pro ventilátor 3,0kW / 400V sestava: 1x jistič s pom. kontakty, 1x stykač+ jednotka pomocných kontaktů, silové svorky, montážní příslušenství</t>
  </si>
  <si>
    <t>-767277055</t>
  </si>
  <si>
    <t>M1.12.1</t>
  </si>
  <si>
    <t>Silový vývod pro kondenzační jednotku 25A / 400V sestava: 1x jistič s pom. kontakty, 1x stykač+ jednotka pomocných kontaktů, silové svorky, montážní příslušenství</t>
  </si>
  <si>
    <t>Pol11</t>
  </si>
  <si>
    <t>Drobný instalační materiál (svorky, propojovací kabelové žlaby vč.víka, šrouby M4 vč.podložek)</t>
  </si>
  <si>
    <t>Pol12</t>
  </si>
  <si>
    <t>Výrobní (dílenská) dokumentace</t>
  </si>
  <si>
    <t>Pol13</t>
  </si>
  <si>
    <t>Výroba rozváděče</t>
  </si>
  <si>
    <t>D5</t>
  </si>
  <si>
    <t>MONTÁŽNÍ MATERIÁL</t>
  </si>
  <si>
    <t>Pol14</t>
  </si>
  <si>
    <t>JYTY 2x1 - Propojovací kabel stíněný</t>
  </si>
  <si>
    <t>Pol15</t>
  </si>
  <si>
    <t>JYTY 4x1 - Propojovací kabel stíněný</t>
  </si>
  <si>
    <t>Pol16</t>
  </si>
  <si>
    <t>JYTY 7x1 - Propojovací kabel stíněný</t>
  </si>
  <si>
    <t>Pol17</t>
  </si>
  <si>
    <t>CYKY 3Jx1,5 - Propojovací kabel silový</t>
  </si>
  <si>
    <t>Pol18</t>
  </si>
  <si>
    <t>CYKY 5Jx1,5 - Propojovací kabel silový</t>
  </si>
  <si>
    <t>Pol19</t>
  </si>
  <si>
    <t>CYKY 5Jx2,5 - Propojovací kabel silový</t>
  </si>
  <si>
    <t>Pol20</t>
  </si>
  <si>
    <t>CY6 - Propojovací vodič zelenožlutý pevný průřez 6mm</t>
  </si>
  <si>
    <t>Pol21</t>
  </si>
  <si>
    <t>lišta vkládací LV 60x40</t>
  </si>
  <si>
    <t>Pol22</t>
  </si>
  <si>
    <t>trubka z PVC, samozhášivá, s hrdlem pro lehké mechanické zatížení VRM 25, vč.příslušenství</t>
  </si>
  <si>
    <t>Pol23</t>
  </si>
  <si>
    <t>trubka z PVC, samozhášivá, s hrdlem pro lehké mechanické zatížení VRM 32, vč.příslušenství</t>
  </si>
  <si>
    <t>Pol24</t>
  </si>
  <si>
    <t>kabelový žlab 62/50 vč.víka, vč. drobného pomocného spojovací a závěsného materiálu</t>
  </si>
  <si>
    <t>Pol25</t>
  </si>
  <si>
    <t>kabelový žlab 125/100 vč.víka, vč. drobného pomocného spojovací a závěsného materiálu</t>
  </si>
  <si>
    <t>Pol26</t>
  </si>
  <si>
    <t>montáž kovových nosných a doplňkových konstr.5-10 kg</t>
  </si>
  <si>
    <t>D6</t>
  </si>
  <si>
    <t>SLUŽBY</t>
  </si>
  <si>
    <t>Pol27</t>
  </si>
  <si>
    <t>Montáž zařízení MaR</t>
  </si>
  <si>
    <t>Pol28</t>
  </si>
  <si>
    <t>Montáž kabelů a kabelových tras MaR</t>
  </si>
  <si>
    <t>Pol29</t>
  </si>
  <si>
    <t>Vyhotovení návodu pro obsluhu a podkladů pro provozní řád</t>
  </si>
  <si>
    <t>Pol31</t>
  </si>
  <si>
    <t>Koordinace MaR a ostatní technologie</t>
  </si>
  <si>
    <t>Pol32</t>
  </si>
  <si>
    <t>Softwarové vybavení řídícího systému</t>
  </si>
  <si>
    <t>Pol33</t>
  </si>
  <si>
    <t>Softwarové vybavení vizualizace systému MaR</t>
  </si>
  <si>
    <t>Pol34</t>
  </si>
  <si>
    <t>Oživení vstupů/výstupů, včetně odladění software na stavbě</t>
  </si>
  <si>
    <t>Pol35</t>
  </si>
  <si>
    <t>Výchozí revize elektrických zařízení</t>
  </si>
  <si>
    <t>Pol36</t>
  </si>
  <si>
    <t>Funkční zkoušky, uvedení do provozu</t>
  </si>
  <si>
    <t>Zkušební provoz</t>
  </si>
  <si>
    <t>Zaškolení personálu obsluhy a údržby</t>
  </si>
  <si>
    <t>Pol80</t>
  </si>
  <si>
    <t>Odvoz a ekologická likvidace odpadového materiálu_x000D_
(ochranných obalů, převozních palet, naložení a složení_x000D_
nákladu, vč. poplatku za skládku)</t>
  </si>
  <si>
    <t>484670641</t>
  </si>
  <si>
    <t>Pol81</t>
  </si>
  <si>
    <t>07 - VRN</t>
  </si>
  <si>
    <t>IBF MANaGEMENT s.r.o.</t>
  </si>
  <si>
    <t>VRN - Vedlejší rozpočtové náklady</t>
  </si>
  <si>
    <t xml:space="preserve">    VRN4 - Inženýrská činnost</t>
  </si>
  <si>
    <t>Vedlejší rozpočtové náklady</t>
  </si>
  <si>
    <t>VRN4</t>
  </si>
  <si>
    <t>Inženýrská činnost</t>
  </si>
  <si>
    <t>VRN.01</t>
  </si>
  <si>
    <t>VRN %</t>
  </si>
  <si>
    <t>…</t>
  </si>
  <si>
    <t>1024</t>
  </si>
  <si>
    <t>336874492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</si>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</sst>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50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indexed="65"/>
        <bgColor theme="0"/>
      </patternFill>
    </fill>
    <fill>
      <patternFill patternType="solid">
        <fgColor rgb="FFFFFFCC"/>
        <bgColor theme="0"/>
      </patternFill>
    </fill>
    <fill>
      <patternFill patternType="solid">
        <fgColor rgb="FFD2D2D2"/>
        <bgColor theme="0"/>
      </patternFill>
    </fill>
    <fill>
      <patternFill patternType="solid">
        <fgColor rgb="FFBEBEBE"/>
        <bgColor theme="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5" fillId="0" borderId="0"/>
    <xf numFmtId="0" fontId="33" fillId="0" borderId="0" applyNumberFormat="0" applyFill="0" applyBorder="0" applyAlignment="0" applyProtection="0"/>
  </cellStyleXfs>
  <cellXfs count="582">
    <xf numFmtId="0" fontId="0" fillId="0" borderId="0" xfId="0"/>
    <xf numFmtId="0" fontId="0" fillId="4" borderId="0" xfId="0" applyFill="1"/>
    <xf numFmtId="0" fontId="0" fillId="4" borderId="0" xfId="0" applyFill="1"/>
    <xf numFmtId="0" fontId="0" fillId="4" borderId="0" xfId="0" applyFont="1" applyFill="1" applyAlignment="1">
      <alignment horizontal="left" vertical="center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horizontal="left" vertical="center" wrapText="1"/>
    </xf>
    <xf numFmtId="0" fontId="0" fillId="4" borderId="0" xfId="0" applyFont="1" applyFill="1" applyAlignment="1">
      <alignment vertical="center"/>
    </xf>
    <xf numFmtId="0" fontId="5" fillId="4" borderId="0" xfId="0" applyFont="1" applyFill="1" applyAlignment="1">
      <alignment horizontal="left" vertical="center"/>
    </xf>
    <xf numFmtId="164" fontId="5" fillId="4" borderId="0" xfId="0" applyNumberFormat="1" applyFont="1" applyFill="1" applyAlignment="1">
      <alignment horizontal="left" vertical="center"/>
    </xf>
    <xf numFmtId="0" fontId="5" fillId="5" borderId="0" xfId="0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/>
      <protection locked="0"/>
    </xf>
    <xf numFmtId="0" fontId="0" fillId="4" borderId="0" xfId="0" applyFont="1" applyFill="1" applyAlignment="1">
      <alignment vertical="center" wrapText="1"/>
    </xf>
    <xf numFmtId="0" fontId="0" fillId="4" borderId="3" xfId="0" applyFont="1" applyFill="1" applyBorder="1" applyAlignment="1">
      <alignment vertical="center" wrapText="1"/>
    </xf>
    <xf numFmtId="0" fontId="5" fillId="4" borderId="0" xfId="0" applyFont="1" applyFill="1" applyAlignment="1">
      <alignment horizontal="left" vertical="center" wrapText="1"/>
    </xf>
    <xf numFmtId="0" fontId="0" fillId="4" borderId="3" xfId="0" applyFill="1" applyBorder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4" xfId="0" applyFont="1" applyFill="1" applyBorder="1" applyAlignment="1">
      <alignment vertical="center"/>
    </xf>
    <xf numFmtId="0" fontId="6" fillId="4" borderId="0" xfId="0" applyFont="1" applyFill="1" applyAlignment="1">
      <alignment horizontal="left" vertical="center"/>
    </xf>
    <xf numFmtId="4" fontId="7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8" fillId="4" borderId="0" xfId="0" applyFont="1" applyFill="1" applyAlignment="1">
      <alignment horizontal="left" vertical="center"/>
    </xf>
    <xf numFmtId="4" fontId="3" fillId="4" borderId="0" xfId="0" applyNumberFormat="1" applyFont="1" applyFill="1" applyAlignment="1">
      <alignment vertical="center"/>
    </xf>
    <xf numFmtId="165" fontId="3" fillId="4" borderId="0" xfId="0" applyNumberFormat="1" applyFont="1" applyFill="1" applyAlignment="1">
      <alignment horizontal="right" vertical="center"/>
    </xf>
    <xf numFmtId="0" fontId="0" fillId="6" borderId="0" xfId="0" applyFont="1" applyFill="1" applyAlignment="1">
      <alignment vertical="center"/>
    </xf>
    <xf numFmtId="0" fontId="9" fillId="6" borderId="5" xfId="0" applyFont="1" applyFill="1" applyBorder="1" applyAlignment="1">
      <alignment horizontal="left" vertical="center"/>
    </xf>
    <xf numFmtId="0" fontId="0" fillId="6" borderId="6" xfId="0" applyFont="1" applyFill="1" applyBorder="1" applyAlignment="1">
      <alignment vertical="center"/>
    </xf>
    <xf numFmtId="0" fontId="9" fillId="6" borderId="6" xfId="0" applyFont="1" applyFill="1" applyBorder="1" applyAlignment="1">
      <alignment horizontal="right" vertical="center"/>
    </xf>
    <xf numFmtId="0" fontId="9" fillId="6" borderId="6" xfId="0" applyFont="1" applyFill="1" applyBorder="1" applyAlignment="1">
      <alignment horizontal="center" vertical="center"/>
    </xf>
    <xf numFmtId="4" fontId="9" fillId="6" borderId="6" xfId="0" applyNumberFormat="1" applyFont="1" applyFill="1" applyBorder="1" applyAlignment="1">
      <alignment vertical="center"/>
    </xf>
    <xf numFmtId="0" fontId="0" fillId="6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2" xfId="0" applyFont="1" applyFill="1" applyBorder="1" applyAlignment="1">
      <alignment vertical="center"/>
    </xf>
    <xf numFmtId="0" fontId="0" fillId="4" borderId="3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 wrapText="1"/>
    </xf>
    <xf numFmtId="0" fontId="0" fillId="4" borderId="0" xfId="0" applyFont="1" applyFill="1" applyAlignment="1" applyProtection="1">
      <alignment vertical="center"/>
    </xf>
    <xf numFmtId="0" fontId="5" fillId="4" borderId="0" xfId="0" applyFont="1" applyFill="1" applyAlignment="1" applyProtection="1">
      <alignment horizontal="left" vertical="center"/>
    </xf>
    <xf numFmtId="164" fontId="5" fillId="4" borderId="0" xfId="0" applyNumberFormat="1" applyFont="1" applyFill="1" applyAlignment="1" applyProtection="1">
      <alignment horizontal="left" vertical="center"/>
    </xf>
    <xf numFmtId="0" fontId="5" fillId="4" borderId="0" xfId="0" applyFont="1" applyFill="1" applyAlignment="1" applyProtection="1">
      <alignment horizontal="left" vertical="center" wrapText="1"/>
    </xf>
    <xf numFmtId="0" fontId="10" fillId="6" borderId="0" xfId="0" applyFont="1" applyFill="1" applyAlignment="1" applyProtection="1">
      <alignment horizontal="left" vertical="center"/>
    </xf>
    <xf numFmtId="0" fontId="0" fillId="6" borderId="0" xfId="0" applyFont="1" applyFill="1" applyAlignment="1" applyProtection="1">
      <alignment vertical="center"/>
    </xf>
    <xf numFmtId="0" fontId="10" fillId="6" borderId="0" xfId="0" applyFont="1" applyFill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</xf>
    <xf numFmtId="4" fontId="7" fillId="4" borderId="0" xfId="0" applyNumberFormat="1" applyFont="1" applyFill="1" applyAlignment="1" applyProtection="1">
      <alignment vertical="center"/>
    </xf>
    <xf numFmtId="0" fontId="12" fillId="4" borderId="0" xfId="0" applyFont="1" applyFill="1" applyAlignment="1">
      <alignment vertical="center"/>
    </xf>
    <xf numFmtId="0" fontId="12" fillId="4" borderId="3" xfId="0" applyFont="1" applyFill="1" applyBorder="1" applyAlignment="1" applyProtection="1">
      <alignment vertical="center"/>
    </xf>
    <xf numFmtId="0" fontId="12" fillId="4" borderId="0" xfId="0" applyFont="1" applyFill="1" applyAlignment="1" applyProtection="1">
      <alignment vertical="center"/>
    </xf>
    <xf numFmtId="0" fontId="12" fillId="4" borderId="10" xfId="0" applyFont="1" applyFill="1" applyBorder="1" applyAlignment="1" applyProtection="1">
      <alignment horizontal="left" vertical="center"/>
    </xf>
    <xf numFmtId="0" fontId="12" fillId="4" borderId="10" xfId="0" applyFont="1" applyFill="1" applyBorder="1" applyAlignment="1" applyProtection="1">
      <alignment vertical="center"/>
    </xf>
    <xf numFmtId="4" fontId="12" fillId="4" borderId="10" xfId="0" applyNumberFormat="1" applyFont="1" applyFill="1" applyBorder="1" applyAlignment="1" applyProtection="1">
      <alignment vertical="center"/>
    </xf>
    <xf numFmtId="0" fontId="12" fillId="4" borderId="3" xfId="0" applyFont="1" applyFill="1" applyBorder="1" applyAlignment="1">
      <alignment vertical="center"/>
    </xf>
    <xf numFmtId="0" fontId="13" fillId="4" borderId="0" xfId="0" applyFont="1" applyFill="1" applyAlignment="1">
      <alignment vertical="center"/>
    </xf>
    <xf numFmtId="0" fontId="13" fillId="4" borderId="3" xfId="0" applyFont="1" applyFill="1" applyBorder="1" applyAlignment="1" applyProtection="1">
      <alignment vertical="center"/>
    </xf>
    <xf numFmtId="0" fontId="13" fillId="4" borderId="0" xfId="0" applyFont="1" applyFill="1" applyAlignment="1" applyProtection="1">
      <alignment vertical="center"/>
    </xf>
    <xf numFmtId="0" fontId="13" fillId="4" borderId="10" xfId="0" applyFont="1" applyFill="1" applyBorder="1" applyAlignment="1" applyProtection="1">
      <alignment horizontal="left" vertical="center"/>
    </xf>
    <xf numFmtId="0" fontId="13" fillId="4" borderId="10" xfId="0" applyFont="1" applyFill="1" applyBorder="1" applyAlignment="1" applyProtection="1">
      <alignment vertical="center"/>
    </xf>
    <xf numFmtId="4" fontId="13" fillId="4" borderId="10" xfId="0" applyNumberFormat="1" applyFont="1" applyFill="1" applyBorder="1" applyAlignment="1" applyProtection="1">
      <alignment vertical="center"/>
    </xf>
    <xf numFmtId="0" fontId="13" fillId="4" borderId="3" xfId="0" applyFont="1" applyFill="1" applyBorder="1" applyAlignment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4" borderId="1" xfId="0" applyFont="1" applyFill="1" applyBorder="1" applyAlignment="1" applyProtection="1">
      <alignment vertical="center"/>
    </xf>
    <xf numFmtId="0" fontId="0" fillId="4" borderId="2" xfId="0" applyFont="1" applyFill="1" applyBorder="1" applyAlignment="1" applyProtection="1">
      <alignment vertical="center"/>
    </xf>
    <xf numFmtId="0" fontId="0" fillId="4" borderId="0" xfId="0" applyFont="1" applyFill="1" applyAlignment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10" fillId="6" borderId="11" xfId="0" applyFont="1" applyFill="1" applyBorder="1" applyAlignment="1" applyProtection="1">
      <alignment horizontal="center" vertical="center" wrapText="1"/>
    </xf>
    <xf numFmtId="0" fontId="10" fillId="6" borderId="12" xfId="0" applyFont="1" applyFill="1" applyBorder="1" applyAlignment="1" applyProtection="1">
      <alignment horizontal="center" vertic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</xf>
    <xf numFmtId="0" fontId="14" fillId="4" borderId="12" xfId="0" applyFont="1" applyFill="1" applyBorder="1" applyAlignment="1" applyProtection="1">
      <alignment horizontal="center" vertical="center" wrapText="1"/>
    </xf>
    <xf numFmtId="0" fontId="14" fillId="4" borderId="13" xfId="0" applyFon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7" fillId="4" borderId="0" xfId="0" applyFont="1" applyFill="1" applyAlignment="1" applyProtection="1">
      <alignment horizontal="left" vertical="center"/>
    </xf>
    <xf numFmtId="4" fontId="7" fillId="4" borderId="0" xfId="0" applyNumberFormat="1" applyFont="1" applyFill="1" applyAlignment="1" applyProtection="1"/>
    <xf numFmtId="0" fontId="0" fillId="4" borderId="14" xfId="0" applyFont="1" applyFill="1" applyBorder="1" applyAlignment="1" applyProtection="1">
      <alignment vertical="center"/>
    </xf>
    <xf numFmtId="0" fontId="0" fillId="4" borderId="4" xfId="0" applyFill="1" applyBorder="1" applyAlignment="1" applyProtection="1">
      <alignment vertical="center"/>
    </xf>
    <xf numFmtId="0" fontId="0" fillId="4" borderId="4" xfId="0" applyFont="1" applyFill="1" applyBorder="1" applyAlignment="1" applyProtection="1">
      <alignment vertical="center"/>
    </xf>
    <xf numFmtId="166" fontId="15" fillId="4" borderId="4" xfId="0" applyNumberFormat="1" applyFont="1" applyFill="1" applyBorder="1" applyAlignment="1" applyProtection="1"/>
    <xf numFmtId="166" fontId="15" fillId="4" borderId="15" xfId="0" applyNumberFormat="1" applyFont="1" applyFill="1" applyBorder="1" applyAlignment="1" applyProtection="1"/>
    <xf numFmtId="4" fontId="16" fillId="4" borderId="0" xfId="0" applyNumberFormat="1" applyFont="1" applyFill="1" applyAlignment="1">
      <alignment vertical="center"/>
    </xf>
    <xf numFmtId="0" fontId="17" fillId="4" borderId="0" xfId="0" applyFont="1" applyFill="1" applyAlignment="1"/>
    <xf numFmtId="0" fontId="17" fillId="4" borderId="3" xfId="0" applyFont="1" applyFill="1" applyBorder="1" applyAlignment="1" applyProtection="1"/>
    <xf numFmtId="0" fontId="17" fillId="4" borderId="0" xfId="0" applyFont="1" applyFill="1" applyAlignment="1" applyProtection="1"/>
    <xf numFmtId="0" fontId="17" fillId="4" borderId="0" xfId="0" applyFont="1" applyFill="1" applyAlignment="1" applyProtection="1">
      <alignment horizontal="left"/>
    </xf>
    <xf numFmtId="0" fontId="12" fillId="4" borderId="0" xfId="0" applyFont="1" applyFill="1" applyAlignment="1" applyProtection="1">
      <alignment horizontal="left"/>
    </xf>
    <xf numFmtId="0" fontId="17" fillId="4" borderId="0" xfId="0" applyFont="1" applyFill="1" applyAlignment="1" applyProtection="1">
      <protection locked="0"/>
    </xf>
    <xf numFmtId="4" fontId="12" fillId="4" borderId="0" xfId="0" applyNumberFormat="1" applyFont="1" applyFill="1" applyAlignment="1" applyProtection="1"/>
    <xf numFmtId="0" fontId="17" fillId="4" borderId="3" xfId="0" applyFont="1" applyFill="1" applyBorder="1" applyAlignment="1"/>
    <xf numFmtId="0" fontId="17" fillId="4" borderId="16" xfId="0" applyFont="1" applyFill="1" applyBorder="1" applyAlignment="1" applyProtection="1"/>
    <xf numFmtId="0" fontId="17" fillId="4" borderId="0" xfId="0" applyFont="1" applyFill="1" applyBorder="1" applyAlignment="1" applyProtection="1"/>
    <xf numFmtId="166" fontId="17" fillId="4" borderId="0" xfId="0" applyNumberFormat="1" applyFont="1" applyFill="1" applyBorder="1" applyAlignment="1" applyProtection="1"/>
    <xf numFmtId="166" fontId="17" fillId="4" borderId="17" xfId="0" applyNumberFormat="1" applyFont="1" applyFill="1" applyBorder="1" applyAlignment="1" applyProtection="1"/>
    <xf numFmtId="0" fontId="17" fillId="4" borderId="0" xfId="0" applyFont="1" applyFill="1" applyAlignment="1">
      <alignment horizontal="left"/>
    </xf>
    <xf numFmtId="0" fontId="17" fillId="4" borderId="0" xfId="0" applyFont="1" applyFill="1" applyAlignment="1">
      <alignment horizontal="center"/>
    </xf>
    <xf numFmtId="4" fontId="17" fillId="4" borderId="0" xfId="0" applyNumberFormat="1" applyFont="1" applyFill="1" applyAlignment="1">
      <alignment vertical="center"/>
    </xf>
    <xf numFmtId="0" fontId="13" fillId="4" borderId="0" xfId="0" applyFont="1" applyFill="1" applyAlignment="1" applyProtection="1">
      <alignment horizontal="left"/>
    </xf>
    <xf numFmtId="4" fontId="13" fillId="4" borderId="0" xfId="0" applyNumberFormat="1" applyFont="1" applyFill="1" applyAlignment="1" applyProtection="1"/>
    <xf numFmtId="0" fontId="10" fillId="4" borderId="18" xfId="0" applyFont="1" applyFill="1" applyBorder="1" applyAlignment="1" applyProtection="1">
      <alignment horizontal="center" vertical="center"/>
    </xf>
    <xf numFmtId="49" fontId="10" fillId="4" borderId="18" xfId="0" applyNumberFormat="1" applyFont="1" applyFill="1" applyBorder="1" applyAlignment="1" applyProtection="1">
      <alignment horizontal="left" vertical="center" wrapText="1"/>
    </xf>
    <xf numFmtId="0" fontId="10" fillId="4" borderId="18" xfId="0" applyFont="1" applyFill="1" applyBorder="1" applyAlignment="1" applyProtection="1">
      <alignment horizontal="left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167" fontId="10" fillId="4" borderId="18" xfId="0" applyNumberFormat="1" applyFont="1" applyFill="1" applyBorder="1" applyAlignment="1" applyProtection="1">
      <alignment vertical="center"/>
    </xf>
    <xf numFmtId="4" fontId="10" fillId="5" borderId="18" xfId="0" applyNumberFormat="1" applyFont="1" applyFill="1" applyBorder="1" applyAlignment="1" applyProtection="1">
      <alignment vertical="center"/>
      <protection locked="0"/>
    </xf>
    <xf numFmtId="4" fontId="10" fillId="4" borderId="18" xfId="0" applyNumberFormat="1" applyFont="1" applyFill="1" applyBorder="1" applyAlignment="1" applyProtection="1">
      <alignment vertical="center"/>
    </xf>
    <xf numFmtId="0" fontId="14" fillId="5" borderId="16" xfId="0" applyFont="1" applyFill="1" applyBorder="1" applyAlignment="1" applyProtection="1">
      <alignment horizontal="left" vertical="center"/>
      <protection locked="0"/>
    </xf>
    <xf numFmtId="0" fontId="14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166" fontId="14" fillId="4" borderId="0" xfId="0" applyNumberFormat="1" applyFont="1" applyFill="1" applyBorder="1" applyAlignment="1" applyProtection="1">
      <alignment vertical="center"/>
    </xf>
    <xf numFmtId="166" fontId="14" fillId="4" borderId="17" xfId="0" applyNumberFormat="1" applyFont="1" applyFill="1" applyBorder="1" applyAlignment="1" applyProtection="1">
      <alignment vertical="center"/>
    </xf>
    <xf numFmtId="0" fontId="10" fillId="4" borderId="0" xfId="0" applyFont="1" applyFill="1" applyAlignment="1">
      <alignment horizontal="left" vertical="center"/>
    </xf>
    <xf numFmtId="4" fontId="0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8" fillId="4" borderId="3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left" vertical="center" wrapText="1"/>
    </xf>
    <xf numFmtId="167" fontId="18" fillId="4" borderId="0" xfId="0" applyNumberFormat="1" applyFont="1" applyFill="1" applyAlignment="1" applyProtection="1">
      <alignment vertical="center"/>
    </xf>
    <xf numFmtId="0" fontId="18" fillId="4" borderId="0" xfId="0" applyFont="1" applyFill="1" applyAlignment="1" applyProtection="1">
      <alignment vertical="center"/>
      <protection locked="0"/>
    </xf>
    <xf numFmtId="0" fontId="18" fillId="4" borderId="3" xfId="0" applyFont="1" applyFill="1" applyBorder="1" applyAlignment="1">
      <alignment vertical="center"/>
    </xf>
    <xf numFmtId="0" fontId="18" fillId="4" borderId="16" xfId="0" applyFont="1" applyFill="1" applyBorder="1" applyAlignment="1" applyProtection="1">
      <alignment vertical="center"/>
    </xf>
    <xf numFmtId="0" fontId="18" fillId="4" borderId="0" xfId="0" applyFont="1" applyFill="1" applyBorder="1" applyAlignment="1" applyProtection="1">
      <alignment vertical="center"/>
    </xf>
    <xf numFmtId="0" fontId="18" fillId="4" borderId="17" xfId="0" applyFont="1" applyFill="1" applyBorder="1" applyAlignment="1" applyProtection="1">
      <alignment vertical="center"/>
    </xf>
    <xf numFmtId="0" fontId="18" fillId="4" borderId="0" xfId="0" applyFont="1" applyFill="1" applyAlignment="1">
      <alignment horizontal="left" vertical="center"/>
    </xf>
    <xf numFmtId="0" fontId="20" fillId="4" borderId="0" xfId="0" applyFont="1" applyFill="1" applyAlignment="1">
      <alignment vertical="center"/>
    </xf>
    <xf numFmtId="0" fontId="20" fillId="4" borderId="3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vertical="center"/>
      <protection locked="0"/>
    </xf>
    <xf numFmtId="0" fontId="20" fillId="4" borderId="3" xfId="0" applyFont="1" applyFill="1" applyBorder="1" applyAlignment="1">
      <alignment vertical="center"/>
    </xf>
    <xf numFmtId="0" fontId="20" fillId="4" borderId="16" xfId="0" applyFont="1" applyFill="1" applyBorder="1" applyAlignment="1" applyProtection="1">
      <alignment vertical="center"/>
    </xf>
    <xf numFmtId="0" fontId="20" fillId="4" borderId="0" xfId="0" applyFont="1" applyFill="1" applyBorder="1" applyAlignment="1" applyProtection="1">
      <alignment vertical="center"/>
    </xf>
    <xf numFmtId="0" fontId="20" fillId="4" borderId="17" xfId="0" applyFont="1" applyFill="1" applyBorder="1" applyAlignment="1" applyProtection="1">
      <alignment vertical="center"/>
    </xf>
    <xf numFmtId="0" fontId="20" fillId="4" borderId="0" xfId="0" applyFont="1" applyFill="1" applyAlignment="1">
      <alignment horizontal="left" vertical="center"/>
    </xf>
    <xf numFmtId="0" fontId="21" fillId="4" borderId="0" xfId="0" applyFont="1" applyFill="1" applyAlignment="1">
      <alignment vertical="center"/>
    </xf>
    <xf numFmtId="0" fontId="21" fillId="4" borderId="3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 wrapText="1"/>
    </xf>
    <xf numFmtId="167" fontId="21" fillId="4" borderId="0" xfId="0" applyNumberFormat="1" applyFont="1" applyFill="1" applyAlignment="1" applyProtection="1">
      <alignment vertical="center"/>
    </xf>
    <xf numFmtId="0" fontId="21" fillId="4" borderId="0" xfId="0" applyFont="1" applyFill="1" applyAlignment="1" applyProtection="1">
      <alignment vertical="center"/>
      <protection locked="0"/>
    </xf>
    <xf numFmtId="0" fontId="21" fillId="4" borderId="3" xfId="0" applyFont="1" applyFill="1" applyBorder="1" applyAlignment="1">
      <alignment vertical="center"/>
    </xf>
    <xf numFmtId="0" fontId="21" fillId="4" borderId="16" xfId="0" applyFont="1" applyFill="1" applyBorder="1" applyAlignment="1" applyProtection="1">
      <alignment vertical="center"/>
    </xf>
    <xf numFmtId="0" fontId="21" fillId="4" borderId="0" xfId="0" applyFont="1" applyFill="1" applyBorder="1" applyAlignment="1" applyProtection="1">
      <alignment vertical="center"/>
    </xf>
    <xf numFmtId="0" fontId="21" fillId="4" borderId="17" xfId="0" applyFont="1" applyFill="1" applyBorder="1" applyAlignment="1" applyProtection="1">
      <alignment vertical="center"/>
    </xf>
    <xf numFmtId="0" fontId="21" fillId="4" borderId="0" xfId="0" applyFont="1" applyFill="1" applyAlignment="1">
      <alignment horizontal="left" vertical="center"/>
    </xf>
    <xf numFmtId="0" fontId="22" fillId="4" borderId="0" xfId="0" applyFont="1" applyFill="1" applyAlignment="1">
      <alignment vertical="center"/>
    </xf>
    <xf numFmtId="0" fontId="22" fillId="4" borderId="3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 wrapText="1"/>
    </xf>
    <xf numFmtId="167" fontId="22" fillId="4" borderId="0" xfId="0" applyNumberFormat="1" applyFont="1" applyFill="1" applyAlignment="1" applyProtection="1">
      <alignment vertical="center"/>
    </xf>
    <xf numFmtId="0" fontId="22" fillId="4" borderId="0" xfId="0" applyFont="1" applyFill="1" applyAlignment="1" applyProtection="1">
      <alignment vertical="center"/>
      <protection locked="0"/>
    </xf>
    <xf numFmtId="0" fontId="22" fillId="4" borderId="3" xfId="0" applyFont="1" applyFill="1" applyBorder="1" applyAlignment="1">
      <alignment vertical="center"/>
    </xf>
    <xf numFmtId="0" fontId="22" fillId="4" borderId="16" xfId="0" applyFont="1" applyFill="1" applyBorder="1" applyAlignment="1" applyProtection="1">
      <alignment vertical="center"/>
    </xf>
    <xf numFmtId="0" fontId="22" fillId="4" borderId="0" xfId="0" applyFont="1" applyFill="1" applyBorder="1" applyAlignment="1" applyProtection="1">
      <alignment vertical="center"/>
    </xf>
    <xf numFmtId="0" fontId="22" fillId="4" borderId="17" xfId="0" applyFont="1" applyFill="1" applyBorder="1" applyAlignment="1" applyProtection="1">
      <alignment vertical="center"/>
    </xf>
    <xf numFmtId="0" fontId="22" fillId="4" borderId="0" xfId="0" applyFont="1" applyFill="1" applyAlignment="1">
      <alignment horizontal="left" vertical="center"/>
    </xf>
    <xf numFmtId="0" fontId="23" fillId="4" borderId="18" xfId="0" applyFont="1" applyFill="1" applyBorder="1" applyAlignment="1" applyProtection="1">
      <alignment horizontal="center" vertical="center"/>
    </xf>
    <xf numFmtId="49" fontId="23" fillId="4" borderId="18" xfId="0" applyNumberFormat="1" applyFont="1" applyFill="1" applyBorder="1" applyAlignment="1" applyProtection="1">
      <alignment horizontal="left" vertical="center" wrapText="1"/>
    </xf>
    <xf numFmtId="0" fontId="23" fillId="4" borderId="18" xfId="0" applyFont="1" applyFill="1" applyBorder="1" applyAlignment="1" applyProtection="1">
      <alignment horizontal="left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167" fontId="23" fillId="4" borderId="18" xfId="0" applyNumberFormat="1" applyFont="1" applyFill="1" applyBorder="1" applyAlignment="1" applyProtection="1">
      <alignment vertical="center"/>
    </xf>
    <xf numFmtId="4" fontId="23" fillId="5" borderId="18" xfId="0" applyNumberFormat="1" applyFont="1" applyFill="1" applyBorder="1" applyAlignment="1" applyProtection="1">
      <alignment vertical="center"/>
      <protection locked="0"/>
    </xf>
    <xf numFmtId="4" fontId="23" fillId="4" borderId="18" xfId="0" applyNumberFormat="1" applyFont="1" applyFill="1" applyBorder="1" applyAlignment="1" applyProtection="1">
      <alignment vertical="center"/>
    </xf>
    <xf numFmtId="0" fontId="24" fillId="4" borderId="3" xfId="0" applyFont="1" applyFill="1" applyBorder="1" applyAlignment="1">
      <alignment vertical="center"/>
    </xf>
    <xf numFmtId="0" fontId="23" fillId="5" borderId="16" xfId="0" applyFont="1" applyFill="1" applyBorder="1" applyAlignment="1" applyProtection="1">
      <alignment horizontal="left" vertical="center"/>
      <protection locked="0"/>
    </xf>
    <xf numFmtId="0" fontId="23" fillId="4" borderId="0" xfId="0" applyFont="1" applyFill="1" applyBorder="1" applyAlignment="1" applyProtection="1">
      <alignment horizontal="center" vertical="center"/>
    </xf>
    <xf numFmtId="0" fontId="14" fillId="5" borderId="19" xfId="0" applyFont="1" applyFill="1" applyBorder="1" applyAlignment="1" applyProtection="1">
      <alignment horizontal="left" vertical="center"/>
      <protection locked="0"/>
    </xf>
    <xf numFmtId="0" fontId="14" fillId="4" borderId="10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vertical="center"/>
    </xf>
    <xf numFmtId="166" fontId="14" fillId="4" borderId="10" xfId="0" applyNumberFormat="1" applyFont="1" applyFill="1" applyBorder="1" applyAlignment="1" applyProtection="1">
      <alignment vertical="center"/>
    </xf>
    <xf numFmtId="166" fontId="14" fillId="4" borderId="20" xfId="0" applyNumberFormat="1" applyFont="1" applyFill="1" applyBorder="1" applyAlignment="1" applyProtection="1">
      <alignment vertical="center"/>
    </xf>
    <xf numFmtId="0" fontId="25" fillId="0" borderId="0" xfId="1"/>
    <xf numFmtId="0" fontId="25" fillId="0" borderId="0" xfId="1"/>
    <xf numFmtId="0" fontId="25" fillId="0" borderId="0" xfId="1" applyFont="1" applyAlignment="1">
      <alignment horizontal="left" vertical="center"/>
    </xf>
    <xf numFmtId="0" fontId="25" fillId="0" borderId="3" xfId="1" applyBorder="1"/>
    <xf numFmtId="0" fontId="1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5" fillId="2" borderId="0" xfId="1" applyFont="1" applyFill="1" applyAlignment="1" applyProtection="1">
      <alignment horizontal="left" vertical="center"/>
      <protection locked="0"/>
    </xf>
    <xf numFmtId="0" fontId="25" fillId="0" borderId="0" xfId="1" applyFont="1" applyAlignment="1">
      <alignment vertical="center"/>
    </xf>
    <xf numFmtId="0" fontId="25" fillId="0" borderId="3" xfId="1" applyFont="1" applyBorder="1" applyAlignment="1" applyProtection="1">
      <alignment vertical="center"/>
    </xf>
    <xf numFmtId="0" fontId="25" fillId="0" borderId="0" xfId="1" applyFont="1" applyAlignment="1" applyProtection="1">
      <alignment vertical="center"/>
    </xf>
    <xf numFmtId="0" fontId="25" fillId="0" borderId="3" xfId="1" applyFont="1" applyBorder="1" applyAlignment="1">
      <alignment vertical="center"/>
    </xf>
    <xf numFmtId="0" fontId="25" fillId="0" borderId="0" xfId="1" applyAlignment="1">
      <alignment vertical="center"/>
    </xf>
    <xf numFmtId="0" fontId="25" fillId="0" borderId="8" xfId="1" applyFont="1" applyBorder="1" applyAlignment="1" applyProtection="1">
      <alignment vertical="center"/>
    </xf>
    <xf numFmtId="0" fontId="25" fillId="0" borderId="9" xfId="1" applyFont="1" applyBorder="1" applyAlignment="1" applyProtection="1">
      <alignment vertical="center"/>
    </xf>
    <xf numFmtId="0" fontId="25" fillId="0" borderId="1" xfId="1" applyFont="1" applyBorder="1" applyAlignment="1" applyProtection="1">
      <alignment vertical="center"/>
    </xf>
    <xf numFmtId="0" fontId="25" fillId="0" borderId="2" xfId="1" applyFont="1" applyBorder="1" applyAlignment="1" applyProtection="1">
      <alignment vertical="center"/>
    </xf>
    <xf numFmtId="0" fontId="4" fillId="0" borderId="0" xfId="1" applyFont="1" applyAlignment="1" applyProtection="1">
      <alignment horizontal="left" vertical="center" wrapText="1"/>
    </xf>
    <xf numFmtId="0" fontId="25" fillId="0" borderId="0" xfId="1" applyFont="1" applyBorder="1" applyAlignment="1" applyProtection="1">
      <alignment vertical="center"/>
    </xf>
    <xf numFmtId="0" fontId="25" fillId="0" borderId="17" xfId="1" applyFont="1" applyBorder="1" applyAlignment="1" applyProtection="1">
      <alignment vertical="center"/>
    </xf>
    <xf numFmtId="0" fontId="14" fillId="0" borderId="11" xfId="1" applyFont="1" applyBorder="1" applyAlignment="1" applyProtection="1">
      <alignment horizontal="center" vertical="center" wrapText="1"/>
    </xf>
    <xf numFmtId="0" fontId="14" fillId="0" borderId="12" xfId="1" applyFont="1" applyBorder="1" applyAlignment="1" applyProtection="1">
      <alignment horizontal="center" vertical="center" wrapText="1"/>
    </xf>
    <xf numFmtId="0" fontId="14" fillId="0" borderId="13" xfId="1" applyFont="1" applyBorder="1" applyAlignment="1" applyProtection="1">
      <alignment horizontal="center" vertical="center" wrapText="1"/>
    </xf>
    <xf numFmtId="0" fontId="25" fillId="0" borderId="14" xfId="1" applyFont="1" applyBorder="1" applyAlignment="1" applyProtection="1">
      <alignment vertical="center"/>
    </xf>
    <xf numFmtId="0" fontId="25" fillId="0" borderId="4" xfId="1" applyFont="1" applyBorder="1" applyAlignment="1" applyProtection="1">
      <alignment vertical="center"/>
    </xf>
    <xf numFmtId="0" fontId="7" fillId="0" borderId="0" xfId="1" applyFont="1" applyAlignment="1" applyProtection="1">
      <alignment horizontal="left" vertical="center"/>
    </xf>
    <xf numFmtId="0" fontId="25" fillId="0" borderId="1" xfId="1" applyBorder="1"/>
    <xf numFmtId="0" fontId="25" fillId="0" borderId="2" xfId="1" applyBorder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25" fillId="0" borderId="3" xfId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2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164" fontId="5" fillId="0" borderId="0" xfId="1" applyNumberFormat="1" applyFont="1" applyAlignment="1">
      <alignment horizontal="left" vertical="center"/>
    </xf>
    <xf numFmtId="0" fontId="5" fillId="2" borderId="0" xfId="1" applyFont="1" applyFill="1" applyAlignment="1" applyProtection="1">
      <alignment horizontal="left" vertical="center"/>
      <protection locked="0"/>
    </xf>
    <xf numFmtId="0" fontId="5" fillId="0" borderId="0" xfId="1" applyFont="1" applyAlignment="1">
      <alignment horizontal="left" vertical="center"/>
    </xf>
    <xf numFmtId="0" fontId="25" fillId="0" borderId="0" xfId="1" applyFont="1" applyAlignment="1">
      <alignment vertical="center" wrapText="1"/>
    </xf>
    <xf numFmtId="0" fontId="25" fillId="0" borderId="3" xfId="1" applyFont="1" applyBorder="1" applyAlignment="1">
      <alignment vertical="center" wrapText="1"/>
    </xf>
    <xf numFmtId="0" fontId="5" fillId="0" borderId="0" xfId="1" applyFont="1" applyAlignment="1">
      <alignment horizontal="left" vertical="center" wrapText="1"/>
    </xf>
    <xf numFmtId="0" fontId="25" fillId="0" borderId="3" xfId="1" applyBorder="1" applyAlignment="1">
      <alignment vertical="center" wrapText="1"/>
    </xf>
    <xf numFmtId="0" fontId="25" fillId="0" borderId="0" xfId="1" applyAlignment="1">
      <alignment vertical="center" wrapText="1"/>
    </xf>
    <xf numFmtId="0" fontId="25" fillId="0" borderId="4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4" fontId="7" fillId="0" borderId="0" xfId="1" applyNumberFormat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8" fillId="0" borderId="0" xfId="1" applyFont="1" applyAlignment="1">
      <alignment horizontal="left" vertical="center"/>
    </xf>
    <xf numFmtId="4" fontId="3" fillId="0" borderId="0" xfId="1" applyNumberFormat="1" applyFont="1" applyAlignment="1">
      <alignment vertical="center"/>
    </xf>
    <xf numFmtId="165" fontId="3" fillId="0" borderId="0" xfId="1" applyNumberFormat="1" applyFont="1" applyAlignment="1">
      <alignment horizontal="right" vertical="center"/>
    </xf>
    <xf numFmtId="0" fontId="25" fillId="3" borderId="0" xfId="1" applyFont="1" applyFill="1" applyAlignment="1">
      <alignment vertical="center"/>
    </xf>
    <xf numFmtId="0" fontId="9" fillId="3" borderId="5" xfId="1" applyFont="1" applyFill="1" applyBorder="1" applyAlignment="1">
      <alignment horizontal="left" vertical="center"/>
    </xf>
    <xf numFmtId="0" fontId="25" fillId="3" borderId="6" xfId="1" applyFont="1" applyFill="1" applyBorder="1" applyAlignment="1">
      <alignment vertical="center"/>
    </xf>
    <xf numFmtId="0" fontId="9" fillId="3" borderId="6" xfId="1" applyFont="1" applyFill="1" applyBorder="1" applyAlignment="1">
      <alignment horizontal="right" vertical="center"/>
    </xf>
    <xf numFmtId="0" fontId="9" fillId="3" borderId="6" xfId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vertical="center"/>
    </xf>
    <xf numFmtId="0" fontId="25" fillId="3" borderId="7" xfId="1" applyFont="1" applyFill="1" applyBorder="1" applyAlignment="1">
      <alignment vertical="center"/>
    </xf>
    <xf numFmtId="0" fontId="25" fillId="0" borderId="8" xfId="1" applyFont="1" applyBorder="1" applyAlignment="1">
      <alignment vertical="center"/>
    </xf>
    <xf numFmtId="0" fontId="25" fillId="0" borderId="9" xfId="1" applyFont="1" applyBorder="1" applyAlignment="1">
      <alignment vertical="center"/>
    </xf>
    <xf numFmtId="0" fontId="25" fillId="0" borderId="1" xfId="1" applyFont="1" applyBorder="1" applyAlignment="1">
      <alignment vertical="center"/>
    </xf>
    <xf numFmtId="0" fontId="25" fillId="0" borderId="2" xfId="1" applyFont="1" applyBorder="1" applyAlignment="1">
      <alignment vertical="center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Alignment="1" applyProtection="1">
      <alignment horizontal="left" vertical="center"/>
    </xf>
    <xf numFmtId="0" fontId="25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 wrapText="1"/>
    </xf>
    <xf numFmtId="0" fontId="10" fillId="3" borderId="0" xfId="1" applyFont="1" applyFill="1" applyAlignment="1" applyProtection="1">
      <alignment horizontal="left" vertical="center"/>
    </xf>
    <xf numFmtId="0" fontId="25" fillId="3" borderId="0" xfId="1" applyFont="1" applyFill="1" applyAlignment="1" applyProtection="1">
      <alignment vertical="center"/>
    </xf>
    <xf numFmtId="0" fontId="10" fillId="3" borderId="0" xfId="1" applyFont="1" applyFill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4" fontId="7" fillId="0" borderId="0" xfId="1" applyNumberFormat="1" applyFont="1" applyAlignment="1" applyProtection="1">
      <alignment vertical="center"/>
    </xf>
    <xf numFmtId="0" fontId="12" fillId="0" borderId="0" xfId="1" applyFont="1" applyAlignment="1">
      <alignment vertical="center"/>
    </xf>
    <xf numFmtId="0" fontId="12" fillId="0" borderId="3" xfId="1" applyFont="1" applyBorder="1" applyAlignment="1" applyProtection="1">
      <alignment vertical="center"/>
    </xf>
    <xf numFmtId="0" fontId="12" fillId="0" borderId="0" xfId="1" applyFont="1" applyAlignment="1" applyProtection="1">
      <alignment vertical="center"/>
    </xf>
    <xf numFmtId="0" fontId="12" fillId="0" borderId="10" xfId="1" applyFont="1" applyBorder="1" applyAlignment="1" applyProtection="1">
      <alignment horizontal="left" vertical="center"/>
    </xf>
    <xf numFmtId="0" fontId="12" fillId="0" borderId="10" xfId="1" applyFont="1" applyBorder="1" applyAlignment="1" applyProtection="1">
      <alignment vertical="center"/>
    </xf>
    <xf numFmtId="4" fontId="12" fillId="0" borderId="10" xfId="1" applyNumberFormat="1" applyFont="1" applyBorder="1" applyAlignment="1" applyProtection="1">
      <alignment vertical="center"/>
    </xf>
    <xf numFmtId="0" fontId="12" fillId="0" borderId="3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13" fillId="0" borderId="3" xfId="1" applyFont="1" applyBorder="1" applyAlignment="1" applyProtection="1">
      <alignment vertical="center"/>
    </xf>
    <xf numFmtId="0" fontId="13" fillId="0" borderId="0" xfId="1" applyFont="1" applyAlignment="1" applyProtection="1">
      <alignment vertical="center"/>
    </xf>
    <xf numFmtId="0" fontId="13" fillId="0" borderId="10" xfId="1" applyFont="1" applyBorder="1" applyAlignment="1" applyProtection="1">
      <alignment horizontal="left" vertical="center"/>
    </xf>
    <xf numFmtId="0" fontId="13" fillId="0" borderId="10" xfId="1" applyFont="1" applyBorder="1" applyAlignment="1" applyProtection="1">
      <alignment vertical="center"/>
    </xf>
    <xf numFmtId="4" fontId="13" fillId="0" borderId="10" xfId="1" applyNumberFormat="1" applyFont="1" applyBorder="1" applyAlignment="1" applyProtection="1">
      <alignment vertical="center"/>
    </xf>
    <xf numFmtId="0" fontId="13" fillId="0" borderId="3" xfId="1" applyFont="1" applyBorder="1" applyAlignment="1">
      <alignment vertical="center"/>
    </xf>
    <xf numFmtId="0" fontId="25" fillId="0" borderId="0" xfId="1" applyFont="1" applyAlignment="1">
      <alignment horizontal="center" vertical="center" wrapText="1"/>
    </xf>
    <xf numFmtId="0" fontId="25" fillId="0" borderId="3" xfId="1" applyFont="1" applyBorder="1" applyAlignment="1" applyProtection="1">
      <alignment horizontal="center" vertical="center" wrapText="1"/>
    </xf>
    <xf numFmtId="0" fontId="10" fillId="3" borderId="11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 applyProtection="1">
      <alignment horizontal="center" vertical="center" wrapText="1"/>
    </xf>
    <xf numFmtId="0" fontId="10" fillId="3" borderId="13" xfId="1" applyFont="1" applyFill="1" applyBorder="1" applyAlignment="1" applyProtection="1">
      <alignment horizontal="center" vertical="center" wrapText="1"/>
    </xf>
    <xf numFmtId="0" fontId="25" fillId="0" borderId="3" xfId="1" applyBorder="1" applyAlignment="1">
      <alignment horizontal="center" vertical="center" wrapText="1"/>
    </xf>
    <xf numFmtId="0" fontId="25" fillId="0" borderId="0" xfId="1" applyAlignment="1">
      <alignment horizontal="center" vertical="center" wrapText="1"/>
    </xf>
    <xf numFmtId="4" fontId="7" fillId="0" borderId="0" xfId="1" applyNumberFormat="1" applyFont="1" applyAlignment="1" applyProtection="1"/>
    <xf numFmtId="0" fontId="25" fillId="0" borderId="4" xfId="1" applyBorder="1" applyAlignment="1" applyProtection="1">
      <alignment vertical="center"/>
    </xf>
    <xf numFmtId="166" fontId="15" fillId="0" borderId="4" xfId="1" applyNumberFormat="1" applyFont="1" applyBorder="1" applyAlignment="1" applyProtection="1"/>
    <xf numFmtId="166" fontId="15" fillId="0" borderId="15" xfId="1" applyNumberFormat="1" applyFont="1" applyBorder="1" applyAlignment="1" applyProtection="1"/>
    <xf numFmtId="4" fontId="16" fillId="0" borderId="0" xfId="1" applyNumberFormat="1" applyFont="1" applyAlignment="1">
      <alignment vertical="center"/>
    </xf>
    <xf numFmtId="0" fontId="17" fillId="0" borderId="0" xfId="1" applyFont="1" applyAlignment="1"/>
    <xf numFmtId="0" fontId="17" fillId="0" borderId="3" xfId="1" applyFont="1" applyBorder="1" applyAlignment="1" applyProtection="1"/>
    <xf numFmtId="0" fontId="17" fillId="0" borderId="0" xfId="1" applyFont="1" applyAlignment="1" applyProtection="1"/>
    <xf numFmtId="0" fontId="17" fillId="0" borderId="0" xfId="1" applyFont="1" applyAlignment="1" applyProtection="1">
      <alignment horizontal="left"/>
    </xf>
    <xf numFmtId="0" fontId="12" fillId="0" borderId="0" xfId="1" applyFont="1" applyAlignment="1" applyProtection="1">
      <alignment horizontal="left"/>
    </xf>
    <xf numFmtId="0" fontId="17" fillId="0" borderId="0" xfId="1" applyFont="1" applyAlignment="1" applyProtection="1">
      <protection locked="0"/>
    </xf>
    <xf numFmtId="4" fontId="12" fillId="0" borderId="0" xfId="1" applyNumberFormat="1" applyFont="1" applyAlignment="1" applyProtection="1"/>
    <xf numFmtId="0" fontId="17" fillId="0" borderId="3" xfId="1" applyFont="1" applyBorder="1" applyAlignment="1"/>
    <xf numFmtId="0" fontId="17" fillId="0" borderId="16" xfId="1" applyFont="1" applyBorder="1" applyAlignment="1" applyProtection="1"/>
    <xf numFmtId="0" fontId="17" fillId="0" borderId="0" xfId="1" applyFont="1" applyBorder="1" applyAlignment="1" applyProtection="1"/>
    <xf numFmtId="166" fontId="17" fillId="0" borderId="0" xfId="1" applyNumberFormat="1" applyFont="1" applyBorder="1" applyAlignment="1" applyProtection="1"/>
    <xf numFmtId="166" fontId="17" fillId="0" borderId="17" xfId="1" applyNumberFormat="1" applyFont="1" applyBorder="1" applyAlignment="1" applyProtection="1"/>
    <xf numFmtId="0" fontId="17" fillId="0" borderId="0" xfId="1" applyFont="1" applyAlignment="1">
      <alignment horizontal="left"/>
    </xf>
    <xf numFmtId="0" fontId="17" fillId="0" borderId="0" xfId="1" applyFont="1" applyAlignment="1">
      <alignment horizontal="center"/>
    </xf>
    <xf numFmtId="4" fontId="17" fillId="0" borderId="0" xfId="1" applyNumberFormat="1" applyFont="1" applyAlignment="1">
      <alignment vertical="center"/>
    </xf>
    <xf numFmtId="0" fontId="10" fillId="0" borderId="18" xfId="1" applyFont="1" applyBorder="1" applyAlignment="1" applyProtection="1">
      <alignment horizontal="center" vertical="center"/>
    </xf>
    <xf numFmtId="49" fontId="10" fillId="0" borderId="18" xfId="1" applyNumberFormat="1" applyFont="1" applyBorder="1" applyAlignment="1" applyProtection="1">
      <alignment horizontal="left" vertical="center" wrapText="1"/>
    </xf>
    <xf numFmtId="0" fontId="10" fillId="0" borderId="18" xfId="1" applyFont="1" applyBorder="1" applyAlignment="1" applyProtection="1">
      <alignment horizontal="left" vertical="center" wrapText="1"/>
    </xf>
    <xf numFmtId="0" fontId="10" fillId="0" borderId="18" xfId="1" applyFont="1" applyBorder="1" applyAlignment="1" applyProtection="1">
      <alignment horizontal="center" vertical="center" wrapText="1"/>
    </xf>
    <xf numFmtId="167" fontId="10" fillId="0" borderId="18" xfId="1" applyNumberFormat="1" applyFont="1" applyBorder="1" applyAlignment="1" applyProtection="1">
      <alignment vertical="center"/>
    </xf>
    <xf numFmtId="4" fontId="10" fillId="2" borderId="18" xfId="1" applyNumberFormat="1" applyFont="1" applyFill="1" applyBorder="1" applyAlignment="1" applyProtection="1">
      <alignment vertical="center"/>
      <protection locked="0"/>
    </xf>
    <xf numFmtId="4" fontId="10" fillId="0" borderId="18" xfId="1" applyNumberFormat="1" applyFont="1" applyBorder="1" applyAlignment="1" applyProtection="1">
      <alignment vertical="center"/>
    </xf>
    <xf numFmtId="0" fontId="14" fillId="2" borderId="16" xfId="1" applyFont="1" applyFill="1" applyBorder="1" applyAlignment="1" applyProtection="1">
      <alignment horizontal="left" vertical="center"/>
      <protection locked="0"/>
    </xf>
    <xf numFmtId="0" fontId="14" fillId="0" borderId="0" xfId="1" applyFont="1" applyBorder="1" applyAlignment="1" applyProtection="1">
      <alignment horizontal="center" vertical="center"/>
    </xf>
    <xf numFmtId="166" fontId="14" fillId="0" borderId="0" xfId="1" applyNumberFormat="1" applyFont="1" applyBorder="1" applyAlignment="1" applyProtection="1">
      <alignment vertical="center"/>
    </xf>
    <xf numFmtId="166" fontId="14" fillId="0" borderId="17" xfId="1" applyNumberFormat="1" applyFont="1" applyBorder="1" applyAlignment="1" applyProtection="1">
      <alignment vertical="center"/>
    </xf>
    <xf numFmtId="0" fontId="10" fillId="0" borderId="0" xfId="1" applyFont="1" applyAlignment="1">
      <alignment horizontal="left" vertical="center"/>
    </xf>
    <xf numFmtId="4" fontId="25" fillId="0" borderId="0" xfId="1" applyNumberFormat="1" applyFont="1" applyAlignment="1">
      <alignment vertical="center"/>
    </xf>
    <xf numFmtId="0" fontId="20" fillId="0" borderId="0" xfId="1" applyFont="1" applyAlignment="1">
      <alignment vertical="center"/>
    </xf>
    <xf numFmtId="0" fontId="20" fillId="0" borderId="3" xfId="1" applyFont="1" applyBorder="1" applyAlignment="1" applyProtection="1">
      <alignment vertical="center"/>
    </xf>
    <xf numFmtId="0" fontId="20" fillId="0" borderId="0" xfId="1" applyFont="1" applyAlignment="1" applyProtection="1">
      <alignment vertical="center"/>
    </xf>
    <xf numFmtId="0" fontId="19" fillId="0" borderId="0" xfId="1" applyFont="1" applyAlignment="1" applyProtection="1">
      <alignment horizontal="left" vertical="center"/>
    </xf>
    <xf numFmtId="0" fontId="20" fillId="0" borderId="0" xfId="1" applyFont="1" applyAlignment="1" applyProtection="1">
      <alignment horizontal="left" vertical="center"/>
    </xf>
    <xf numFmtId="0" fontId="20" fillId="0" borderId="0" xfId="1" applyFont="1" applyAlignment="1" applyProtection="1">
      <alignment horizontal="left" vertical="center" wrapText="1"/>
    </xf>
    <xf numFmtId="0" fontId="20" fillId="0" borderId="0" xfId="1" applyFont="1" applyAlignment="1" applyProtection="1">
      <alignment vertical="center"/>
      <protection locked="0"/>
    </xf>
    <xf numFmtId="0" fontId="20" fillId="0" borderId="3" xfId="1" applyFont="1" applyBorder="1" applyAlignment="1">
      <alignment vertical="center"/>
    </xf>
    <xf numFmtId="0" fontId="20" fillId="0" borderId="16" xfId="1" applyFont="1" applyBorder="1" applyAlignment="1" applyProtection="1">
      <alignment vertical="center"/>
    </xf>
    <xf numFmtId="0" fontId="20" fillId="0" borderId="0" xfId="1" applyFont="1" applyBorder="1" applyAlignment="1" applyProtection="1">
      <alignment vertical="center"/>
    </xf>
    <xf numFmtId="0" fontId="20" fillId="0" borderId="17" xfId="1" applyFont="1" applyBorder="1" applyAlignment="1" applyProtection="1">
      <alignment vertical="center"/>
    </xf>
    <xf numFmtId="0" fontId="20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18" fillId="0" borderId="3" xfId="1" applyFont="1" applyBorder="1" applyAlignment="1" applyProtection="1">
      <alignment vertical="center"/>
    </xf>
    <xf numFmtId="0" fontId="18" fillId="0" borderId="0" xfId="1" applyFont="1" applyAlignment="1" applyProtection="1">
      <alignment vertical="center"/>
    </xf>
    <xf numFmtId="0" fontId="18" fillId="0" borderId="0" xfId="1" applyFont="1" applyAlignment="1" applyProtection="1">
      <alignment horizontal="left" vertical="center"/>
    </xf>
    <xf numFmtId="0" fontId="18" fillId="0" borderId="0" xfId="1" applyFont="1" applyAlignment="1" applyProtection="1">
      <alignment horizontal="left" vertical="center" wrapText="1"/>
    </xf>
    <xf numFmtId="167" fontId="18" fillId="0" borderId="0" xfId="1" applyNumberFormat="1" applyFont="1" applyAlignment="1" applyProtection="1">
      <alignment vertical="center"/>
    </xf>
    <xf numFmtId="0" fontId="18" fillId="0" borderId="0" xfId="1" applyFont="1" applyAlignment="1" applyProtection="1">
      <alignment vertical="center"/>
      <protection locked="0"/>
    </xf>
    <xf numFmtId="0" fontId="18" fillId="0" borderId="3" xfId="1" applyFont="1" applyBorder="1" applyAlignment="1">
      <alignment vertical="center"/>
    </xf>
    <xf numFmtId="0" fontId="18" fillId="0" borderId="16" xfId="1" applyFont="1" applyBorder="1" applyAlignment="1" applyProtection="1">
      <alignment vertical="center"/>
    </xf>
    <xf numFmtId="0" fontId="18" fillId="0" borderId="0" xfId="1" applyFont="1" applyBorder="1" applyAlignment="1" applyProtection="1">
      <alignment vertical="center"/>
    </xf>
    <xf numFmtId="0" fontId="18" fillId="0" borderId="17" xfId="1" applyFont="1" applyBorder="1" applyAlignment="1" applyProtection="1">
      <alignment vertical="center"/>
    </xf>
    <xf numFmtId="0" fontId="18" fillId="0" borderId="0" xfId="1" applyFont="1" applyAlignment="1">
      <alignment horizontal="left" vertical="center"/>
    </xf>
    <xf numFmtId="0" fontId="13" fillId="0" borderId="0" xfId="1" applyFont="1" applyAlignment="1" applyProtection="1">
      <alignment horizontal="left"/>
    </xf>
    <xf numFmtId="4" fontId="13" fillId="0" borderId="0" xfId="1" applyNumberFormat="1" applyFont="1" applyAlignment="1" applyProtection="1"/>
    <xf numFmtId="0" fontId="21" fillId="0" borderId="0" xfId="1" applyFont="1" applyAlignment="1">
      <alignment vertical="center"/>
    </xf>
    <xf numFmtId="0" fontId="21" fillId="0" borderId="3" xfId="1" applyFont="1" applyBorder="1" applyAlignment="1" applyProtection="1">
      <alignment vertical="center"/>
    </xf>
    <xf numFmtId="0" fontId="21" fillId="0" borderId="0" xfId="1" applyFont="1" applyAlignment="1" applyProtection="1">
      <alignment vertical="center"/>
    </xf>
    <xf numFmtId="0" fontId="21" fillId="0" borderId="0" xfId="1" applyFont="1" applyAlignment="1" applyProtection="1">
      <alignment horizontal="left" vertical="center"/>
    </xf>
    <xf numFmtId="0" fontId="21" fillId="0" borderId="0" xfId="1" applyFont="1" applyAlignment="1" applyProtection="1">
      <alignment horizontal="left" vertical="center" wrapText="1"/>
    </xf>
    <xf numFmtId="167" fontId="21" fillId="0" borderId="0" xfId="1" applyNumberFormat="1" applyFont="1" applyAlignment="1" applyProtection="1">
      <alignment vertical="center"/>
    </xf>
    <xf numFmtId="0" fontId="21" fillId="0" borderId="0" xfId="1" applyFont="1" applyAlignment="1" applyProtection="1">
      <alignment vertical="center"/>
      <protection locked="0"/>
    </xf>
    <xf numFmtId="0" fontId="21" fillId="0" borderId="3" xfId="1" applyFont="1" applyBorder="1" applyAlignment="1">
      <alignment vertical="center"/>
    </xf>
    <xf numFmtId="0" fontId="21" fillId="0" borderId="16" xfId="1" applyFont="1" applyBorder="1" applyAlignment="1" applyProtection="1">
      <alignment vertical="center"/>
    </xf>
    <xf numFmtId="0" fontId="21" fillId="0" borderId="0" xfId="1" applyFont="1" applyBorder="1" applyAlignment="1" applyProtection="1">
      <alignment vertical="center"/>
    </xf>
    <xf numFmtId="0" fontId="21" fillId="0" borderId="17" xfId="1" applyFont="1" applyBorder="1" applyAlignment="1" applyProtection="1">
      <alignment vertical="center"/>
    </xf>
    <xf numFmtId="0" fontId="21" fillId="0" borderId="0" xfId="1" applyFont="1" applyAlignment="1">
      <alignment horizontal="left" vertical="center"/>
    </xf>
    <xf numFmtId="0" fontId="22" fillId="0" borderId="0" xfId="1" applyFont="1" applyAlignment="1">
      <alignment vertical="center"/>
    </xf>
    <xf numFmtId="0" fontId="22" fillId="0" borderId="3" xfId="1" applyFont="1" applyBorder="1" applyAlignment="1" applyProtection="1">
      <alignment vertical="center"/>
    </xf>
    <xf numFmtId="0" fontId="22" fillId="0" borderId="0" xfId="1" applyFont="1" applyAlignment="1" applyProtection="1">
      <alignment vertical="center"/>
    </xf>
    <xf numFmtId="0" fontId="22" fillId="0" borderId="0" xfId="1" applyFont="1" applyAlignment="1" applyProtection="1">
      <alignment horizontal="left" vertical="center"/>
    </xf>
    <xf numFmtId="0" fontId="22" fillId="0" borderId="0" xfId="1" applyFont="1" applyAlignment="1" applyProtection="1">
      <alignment horizontal="left" vertical="center" wrapText="1"/>
    </xf>
    <xf numFmtId="167" fontId="22" fillId="0" borderId="0" xfId="1" applyNumberFormat="1" applyFont="1" applyAlignment="1" applyProtection="1">
      <alignment vertical="center"/>
    </xf>
    <xf numFmtId="0" fontId="22" fillId="0" borderId="0" xfId="1" applyFont="1" applyAlignment="1" applyProtection="1">
      <alignment vertical="center"/>
      <protection locked="0"/>
    </xf>
    <xf numFmtId="0" fontId="22" fillId="0" borderId="3" xfId="1" applyFont="1" applyBorder="1" applyAlignment="1">
      <alignment vertical="center"/>
    </xf>
    <xf numFmtId="0" fontId="22" fillId="0" borderId="16" xfId="1" applyFont="1" applyBorder="1" applyAlignment="1" applyProtection="1">
      <alignment vertical="center"/>
    </xf>
    <xf numFmtId="0" fontId="22" fillId="0" borderId="0" xfId="1" applyFont="1" applyBorder="1" applyAlignment="1" applyProtection="1">
      <alignment vertical="center"/>
    </xf>
    <xf numFmtId="0" fontId="22" fillId="0" borderId="17" xfId="1" applyFont="1" applyBorder="1" applyAlignment="1" applyProtection="1">
      <alignment vertical="center"/>
    </xf>
    <xf numFmtId="0" fontId="22" fillId="0" borderId="0" xfId="1" applyFont="1" applyAlignment="1">
      <alignment horizontal="left" vertical="center"/>
    </xf>
    <xf numFmtId="0" fontId="14" fillId="2" borderId="19" xfId="1" applyFont="1" applyFill="1" applyBorder="1" applyAlignment="1" applyProtection="1">
      <alignment horizontal="left" vertical="center"/>
      <protection locked="0"/>
    </xf>
    <xf numFmtId="0" fontId="14" fillId="0" borderId="10" xfId="1" applyFont="1" applyBorder="1" applyAlignment="1" applyProtection="1">
      <alignment horizontal="center" vertical="center"/>
    </xf>
    <xf numFmtId="0" fontId="25" fillId="0" borderId="10" xfId="1" applyFont="1" applyBorder="1" applyAlignment="1" applyProtection="1">
      <alignment vertical="center"/>
    </xf>
    <xf numFmtId="166" fontId="14" fillId="0" borderId="10" xfId="1" applyNumberFormat="1" applyFont="1" applyBorder="1" applyAlignment="1" applyProtection="1">
      <alignment vertical="center"/>
    </xf>
    <xf numFmtId="166" fontId="14" fillId="0" borderId="20" xfId="1" applyNumberFormat="1" applyFont="1" applyBorder="1" applyAlignment="1" applyProtection="1">
      <alignment vertical="center"/>
    </xf>
    <xf numFmtId="0" fontId="23" fillId="0" borderId="18" xfId="1" applyFont="1" applyBorder="1" applyAlignment="1" applyProtection="1">
      <alignment horizontal="center" vertical="center"/>
    </xf>
    <xf numFmtId="49" fontId="23" fillId="0" borderId="18" xfId="1" applyNumberFormat="1" applyFont="1" applyBorder="1" applyAlignment="1" applyProtection="1">
      <alignment horizontal="left" vertical="center" wrapText="1"/>
    </xf>
    <xf numFmtId="0" fontId="23" fillId="0" borderId="18" xfId="1" applyFont="1" applyBorder="1" applyAlignment="1" applyProtection="1">
      <alignment horizontal="left" vertical="center" wrapText="1"/>
    </xf>
    <xf numFmtId="0" fontId="23" fillId="0" borderId="18" xfId="1" applyFont="1" applyBorder="1" applyAlignment="1" applyProtection="1">
      <alignment horizontal="center" vertical="center" wrapText="1"/>
    </xf>
    <xf numFmtId="167" fontId="23" fillId="0" borderId="18" xfId="1" applyNumberFormat="1" applyFont="1" applyBorder="1" applyAlignment="1" applyProtection="1">
      <alignment vertical="center"/>
    </xf>
    <xf numFmtId="4" fontId="23" fillId="2" borderId="18" xfId="1" applyNumberFormat="1" applyFont="1" applyFill="1" applyBorder="1" applyAlignment="1" applyProtection="1">
      <alignment vertical="center"/>
      <protection locked="0"/>
    </xf>
    <xf numFmtId="4" fontId="23" fillId="0" borderId="18" xfId="1" applyNumberFormat="1" applyFont="1" applyBorder="1" applyAlignment="1" applyProtection="1">
      <alignment vertical="center"/>
    </xf>
    <xf numFmtId="0" fontId="24" fillId="0" borderId="3" xfId="1" applyFont="1" applyBorder="1" applyAlignment="1">
      <alignment vertical="center"/>
    </xf>
    <xf numFmtId="0" fontId="23" fillId="2" borderId="16" xfId="1" applyFont="1" applyFill="1" applyBorder="1" applyAlignment="1" applyProtection="1">
      <alignment horizontal="left" vertical="center"/>
      <protection locked="0"/>
    </xf>
    <xf numFmtId="0" fontId="23" fillId="0" borderId="0" xfId="1" applyFont="1" applyBorder="1" applyAlignment="1" applyProtection="1">
      <alignment horizontal="center" vertical="center"/>
    </xf>
    <xf numFmtId="0" fontId="39" fillId="0" borderId="0" xfId="1" applyFont="1" applyAlignment="1" applyProtection="1">
      <alignment vertical="center" wrapText="1"/>
    </xf>
    <xf numFmtId="0" fontId="25" fillId="0" borderId="0" xfId="1" applyFont="1" applyAlignment="1" applyProtection="1">
      <alignment vertical="center"/>
      <protection locked="0"/>
    </xf>
    <xf numFmtId="0" fontId="25" fillId="0" borderId="16" xfId="1" applyFont="1" applyBorder="1" applyAlignment="1" applyProtection="1">
      <alignment vertical="center"/>
    </xf>
    <xf numFmtId="0" fontId="25" fillId="0" borderId="0" xfId="1" applyBorder="1" applyAlignment="1" applyProtection="1">
      <alignment vertical="center"/>
    </xf>
    <xf numFmtId="0" fontId="40" fillId="0" borderId="23" xfId="1" applyFont="1" applyBorder="1" applyAlignment="1">
      <alignment vertical="center" wrapText="1"/>
    </xf>
    <xf numFmtId="0" fontId="40" fillId="0" borderId="24" xfId="1" applyFont="1" applyBorder="1" applyAlignment="1">
      <alignment vertical="center" wrapText="1"/>
    </xf>
    <xf numFmtId="0" fontId="40" fillId="0" borderId="25" xfId="1" applyFont="1" applyBorder="1" applyAlignment="1">
      <alignment vertical="center" wrapText="1"/>
    </xf>
    <xf numFmtId="0" fontId="40" fillId="0" borderId="26" xfId="1" applyFont="1" applyBorder="1" applyAlignment="1">
      <alignment horizontal="center" vertical="center" wrapText="1"/>
    </xf>
    <xf numFmtId="0" fontId="41" fillId="0" borderId="0" xfId="1" applyFont="1" applyBorder="1" applyAlignment="1">
      <alignment horizontal="center" vertical="center" wrapText="1"/>
    </xf>
    <xf numFmtId="0" fontId="40" fillId="0" borderId="27" xfId="1" applyFont="1" applyBorder="1" applyAlignment="1">
      <alignment horizontal="center" vertical="center" wrapText="1"/>
    </xf>
    <xf numFmtId="0" fontId="25" fillId="0" borderId="0" xfId="1" applyAlignment="1">
      <alignment horizontal="center" vertical="center"/>
    </xf>
    <xf numFmtId="0" fontId="40" fillId="0" borderId="26" xfId="1" applyFont="1" applyBorder="1" applyAlignment="1">
      <alignment vertical="center" wrapText="1"/>
    </xf>
    <xf numFmtId="0" fontId="42" fillId="0" borderId="28" xfId="1" applyFont="1" applyBorder="1" applyAlignment="1">
      <alignment horizontal="left" wrapText="1"/>
    </xf>
    <xf numFmtId="0" fontId="40" fillId="0" borderId="27" xfId="1" applyFont="1" applyBorder="1" applyAlignment="1">
      <alignment vertical="center" wrapText="1"/>
    </xf>
    <xf numFmtId="0" fontId="42" fillId="0" borderId="0" xfId="1" applyFont="1" applyBorder="1" applyAlignment="1">
      <alignment horizontal="left" vertical="center" wrapText="1"/>
    </xf>
    <xf numFmtId="0" fontId="43" fillId="0" borderId="0" xfId="1" applyFont="1" applyBorder="1" applyAlignment="1">
      <alignment horizontal="left" vertical="center" wrapText="1"/>
    </xf>
    <xf numFmtId="0" fontId="44" fillId="0" borderId="26" xfId="1" applyFont="1" applyBorder="1" applyAlignment="1">
      <alignment vertical="center" wrapText="1"/>
    </xf>
    <xf numFmtId="0" fontId="43" fillId="0" borderId="0" xfId="1" applyFont="1" applyBorder="1" applyAlignment="1">
      <alignment horizontal="left" vertical="center" wrapText="1"/>
    </xf>
    <xf numFmtId="0" fontId="43" fillId="0" borderId="0" xfId="1" applyFont="1" applyBorder="1" applyAlignment="1">
      <alignment vertical="center" wrapText="1"/>
    </xf>
    <xf numFmtId="0" fontId="43" fillId="0" borderId="0" xfId="1" applyFont="1" applyBorder="1" applyAlignment="1">
      <alignment horizontal="left" vertical="center"/>
    </xf>
    <xf numFmtId="0" fontId="43" fillId="0" borderId="0" xfId="1" applyFont="1" applyBorder="1" applyAlignment="1">
      <alignment vertical="center"/>
    </xf>
    <xf numFmtId="49" fontId="43" fillId="0" borderId="0" xfId="1" applyNumberFormat="1" applyFont="1" applyBorder="1" applyAlignment="1">
      <alignment horizontal="left" vertical="center" wrapText="1"/>
    </xf>
    <xf numFmtId="49" fontId="43" fillId="0" borderId="0" xfId="1" applyNumberFormat="1" applyFont="1" applyBorder="1" applyAlignment="1">
      <alignment vertical="center" wrapText="1"/>
    </xf>
    <xf numFmtId="0" fontId="40" fillId="0" borderId="29" xfId="1" applyFont="1" applyBorder="1" applyAlignment="1">
      <alignment vertical="center" wrapText="1"/>
    </xf>
    <xf numFmtId="0" fontId="47" fillId="0" borderId="28" xfId="1" applyFont="1" applyBorder="1" applyAlignment="1">
      <alignment vertical="center" wrapText="1"/>
    </xf>
    <xf numFmtId="0" fontId="40" fillId="0" borderId="30" xfId="1" applyFont="1" applyBorder="1" applyAlignment="1">
      <alignment vertical="center" wrapText="1"/>
    </xf>
    <xf numFmtId="0" fontId="40" fillId="0" borderId="0" xfId="1" applyFont="1" applyBorder="1" applyAlignment="1">
      <alignment vertical="top"/>
    </xf>
    <xf numFmtId="0" fontId="40" fillId="0" borderId="0" xfId="1" applyFont="1" applyAlignment="1">
      <alignment vertical="top"/>
    </xf>
    <xf numFmtId="0" fontId="40" fillId="0" borderId="23" xfId="1" applyFont="1" applyBorder="1" applyAlignment="1">
      <alignment horizontal="left" vertical="center"/>
    </xf>
    <xf numFmtId="0" fontId="40" fillId="0" borderId="24" xfId="1" applyFont="1" applyBorder="1" applyAlignment="1">
      <alignment horizontal="left" vertical="center"/>
    </xf>
    <xf numFmtId="0" fontId="40" fillId="0" borderId="25" xfId="1" applyFont="1" applyBorder="1" applyAlignment="1">
      <alignment horizontal="left" vertical="center"/>
    </xf>
    <xf numFmtId="0" fontId="40" fillId="0" borderId="26" xfId="1" applyFont="1" applyBorder="1" applyAlignment="1">
      <alignment horizontal="left" vertical="center"/>
    </xf>
    <xf numFmtId="0" fontId="41" fillId="0" borderId="0" xfId="1" applyFont="1" applyBorder="1" applyAlignment="1">
      <alignment horizontal="center" vertical="center"/>
    </xf>
    <xf numFmtId="0" fontId="40" fillId="0" borderId="27" xfId="1" applyFont="1" applyBorder="1" applyAlignment="1">
      <alignment horizontal="left" vertical="center"/>
    </xf>
    <xf numFmtId="0" fontId="42" fillId="0" borderId="0" xfId="1" applyFont="1" applyBorder="1" applyAlignment="1">
      <alignment horizontal="left" vertical="center"/>
    </xf>
    <xf numFmtId="0" fontId="48" fillId="0" borderId="0" xfId="1" applyFont="1" applyAlignment="1">
      <alignment horizontal="left" vertical="center"/>
    </xf>
    <xf numFmtId="0" fontId="42" fillId="0" borderId="28" xfId="1" applyFont="1" applyBorder="1" applyAlignment="1">
      <alignment horizontal="left" vertical="center"/>
    </xf>
    <xf numFmtId="0" fontId="42" fillId="0" borderId="28" xfId="1" applyFont="1" applyBorder="1" applyAlignment="1">
      <alignment horizontal="center" vertical="center"/>
    </xf>
    <xf numFmtId="0" fontId="48" fillId="0" borderId="28" xfId="1" applyFont="1" applyBorder="1" applyAlignment="1">
      <alignment horizontal="left" vertical="center"/>
    </xf>
    <xf numFmtId="0" fontId="49" fillId="0" borderId="0" xfId="1" applyFont="1" applyBorder="1" applyAlignment="1">
      <alignment horizontal="left" vertical="center"/>
    </xf>
    <xf numFmtId="0" fontId="44" fillId="0" borderId="0" xfId="1" applyFont="1" applyAlignment="1">
      <alignment horizontal="left" vertical="center"/>
    </xf>
    <xf numFmtId="0" fontId="46" fillId="0" borderId="0" xfId="1" applyFont="1" applyBorder="1" applyAlignment="1">
      <alignment horizontal="left" vertical="center"/>
    </xf>
    <xf numFmtId="0" fontId="43" fillId="0" borderId="0" xfId="1" applyFont="1" applyBorder="1" applyAlignment="1">
      <alignment horizontal="center" vertical="center"/>
    </xf>
    <xf numFmtId="0" fontId="43" fillId="0" borderId="0" xfId="1" applyFont="1" applyAlignment="1">
      <alignment horizontal="left" vertical="center"/>
    </xf>
    <xf numFmtId="0" fontId="44" fillId="0" borderId="26" xfId="1" applyFont="1" applyBorder="1" applyAlignment="1">
      <alignment horizontal="left" vertical="center"/>
    </xf>
    <xf numFmtId="0" fontId="43" fillId="0" borderId="0" xfId="1" applyFont="1" applyFill="1" applyBorder="1" applyAlignment="1">
      <alignment horizontal="left" vertical="center"/>
    </xf>
    <xf numFmtId="0" fontId="43" fillId="0" borderId="0" xfId="1" applyFont="1" applyFill="1" applyBorder="1" applyAlignment="1">
      <alignment horizontal="center" vertical="center"/>
    </xf>
    <xf numFmtId="0" fontId="40" fillId="0" borderId="29" xfId="1" applyFont="1" applyBorder="1" applyAlignment="1">
      <alignment horizontal="left" vertical="center"/>
    </xf>
    <xf numFmtId="0" fontId="47" fillId="0" borderId="28" xfId="1" applyFont="1" applyBorder="1" applyAlignment="1">
      <alignment horizontal="left" vertical="center"/>
    </xf>
    <xf numFmtId="0" fontId="40" fillId="0" borderId="30" xfId="1" applyFont="1" applyBorder="1" applyAlignment="1">
      <alignment horizontal="left" vertical="center"/>
    </xf>
    <xf numFmtId="0" fontId="40" fillId="0" borderId="0" xfId="1" applyFont="1" applyBorder="1" applyAlignment="1">
      <alignment horizontal="left" vertical="center"/>
    </xf>
    <xf numFmtId="0" fontId="47" fillId="0" borderId="0" xfId="1" applyFont="1" applyBorder="1" applyAlignment="1">
      <alignment horizontal="left" vertical="center"/>
    </xf>
    <xf numFmtId="0" fontId="48" fillId="0" borderId="0" xfId="1" applyFont="1" applyBorder="1" applyAlignment="1">
      <alignment horizontal="left" vertical="center"/>
    </xf>
    <xf numFmtId="0" fontId="44" fillId="0" borderId="28" xfId="1" applyFont="1" applyBorder="1" applyAlignment="1">
      <alignment horizontal="left" vertical="center"/>
    </xf>
    <xf numFmtId="0" fontId="40" fillId="0" borderId="0" xfId="1" applyFont="1" applyBorder="1" applyAlignment="1">
      <alignment horizontal="left" vertical="center" wrapText="1"/>
    </xf>
    <xf numFmtId="0" fontId="44" fillId="0" borderId="0" xfId="1" applyFont="1" applyBorder="1" applyAlignment="1">
      <alignment horizontal="left" vertical="center" wrapText="1"/>
    </xf>
    <xf numFmtId="0" fontId="44" fillId="0" borderId="0" xfId="1" applyFont="1" applyBorder="1" applyAlignment="1">
      <alignment horizontal="center" vertical="center" wrapText="1"/>
    </xf>
    <xf numFmtId="0" fontId="40" fillId="0" borderId="23" xfId="1" applyFont="1" applyBorder="1" applyAlignment="1">
      <alignment horizontal="left" vertical="center" wrapText="1"/>
    </xf>
    <xf numFmtId="0" fontId="40" fillId="0" borderId="24" xfId="1" applyFont="1" applyBorder="1" applyAlignment="1">
      <alignment horizontal="left" vertical="center" wrapText="1"/>
    </xf>
    <xf numFmtId="0" fontId="40" fillId="0" borderId="25" xfId="1" applyFont="1" applyBorder="1" applyAlignment="1">
      <alignment horizontal="left" vertical="center" wrapText="1"/>
    </xf>
    <xf numFmtId="0" fontId="40" fillId="0" borderId="26" xfId="1" applyFont="1" applyBorder="1" applyAlignment="1">
      <alignment horizontal="left" vertical="center" wrapText="1"/>
    </xf>
    <xf numFmtId="0" fontId="40" fillId="0" borderId="27" xfId="1" applyFont="1" applyBorder="1" applyAlignment="1">
      <alignment horizontal="left" vertical="center" wrapText="1"/>
    </xf>
    <xf numFmtId="0" fontId="48" fillId="0" borderId="26" xfId="1" applyFont="1" applyBorder="1" applyAlignment="1">
      <alignment horizontal="left" vertical="center" wrapText="1"/>
    </xf>
    <xf numFmtId="0" fontId="48" fillId="0" borderId="27" xfId="1" applyFont="1" applyBorder="1" applyAlignment="1">
      <alignment horizontal="left" vertical="center" wrapText="1"/>
    </xf>
    <xf numFmtId="0" fontId="44" fillId="0" borderId="26" xfId="1" applyFont="1" applyBorder="1" applyAlignment="1">
      <alignment horizontal="left" vertical="center" wrapText="1"/>
    </xf>
    <xf numFmtId="0" fontId="44" fillId="0" borderId="0" xfId="1" applyFont="1" applyBorder="1" applyAlignment="1">
      <alignment horizontal="left" vertical="center"/>
    </xf>
    <xf numFmtId="0" fontId="44" fillId="0" borderId="27" xfId="1" applyFont="1" applyBorder="1" applyAlignment="1">
      <alignment horizontal="left" vertical="center" wrapText="1"/>
    </xf>
    <xf numFmtId="0" fontId="44" fillId="0" borderId="27" xfId="1" applyFont="1" applyBorder="1" applyAlignment="1">
      <alignment horizontal="left" vertical="center"/>
    </xf>
    <xf numFmtId="0" fontId="44" fillId="0" borderId="29" xfId="1" applyFont="1" applyBorder="1" applyAlignment="1">
      <alignment horizontal="left" vertical="center" wrapText="1"/>
    </xf>
    <xf numFmtId="0" fontId="44" fillId="0" borderId="28" xfId="1" applyFont="1" applyBorder="1" applyAlignment="1">
      <alignment horizontal="left" vertical="center" wrapText="1"/>
    </xf>
    <xf numFmtId="0" fontId="44" fillId="0" borderId="30" xfId="1" applyFont="1" applyBorder="1" applyAlignment="1">
      <alignment horizontal="left" vertical="center" wrapText="1"/>
    </xf>
    <xf numFmtId="0" fontId="43" fillId="0" borderId="0" xfId="1" applyFont="1" applyBorder="1" applyAlignment="1">
      <alignment horizontal="left" vertical="top"/>
    </xf>
    <xf numFmtId="0" fontId="43" fillId="0" borderId="0" xfId="1" applyFont="1" applyBorder="1" applyAlignment="1">
      <alignment horizontal="center" vertical="top"/>
    </xf>
    <xf numFmtId="0" fontId="44" fillId="0" borderId="29" xfId="1" applyFont="1" applyBorder="1" applyAlignment="1">
      <alignment horizontal="left" vertical="center"/>
    </xf>
    <xf numFmtId="0" fontId="44" fillId="0" borderId="30" xfId="1" applyFont="1" applyBorder="1" applyAlignment="1">
      <alignment horizontal="left" vertical="center"/>
    </xf>
    <xf numFmtId="0" fontId="44" fillId="0" borderId="0" xfId="1" applyFont="1" applyBorder="1" applyAlignment="1">
      <alignment horizontal="center" vertical="center"/>
    </xf>
    <xf numFmtId="0" fontId="48" fillId="0" borderId="0" xfId="1" applyFont="1" applyAlignment="1">
      <alignment vertical="center"/>
    </xf>
    <xf numFmtId="0" fontId="42" fillId="0" borderId="0" xfId="1" applyFont="1" applyBorder="1" applyAlignment="1">
      <alignment vertical="center"/>
    </xf>
    <xf numFmtId="0" fontId="48" fillId="0" borderId="28" xfId="1" applyFont="1" applyBorder="1" applyAlignment="1">
      <alignment vertical="center"/>
    </xf>
    <xf numFmtId="0" fontId="42" fillId="0" borderId="28" xfId="1" applyFont="1" applyBorder="1" applyAlignment="1">
      <alignment vertical="center"/>
    </xf>
    <xf numFmtId="0" fontId="43" fillId="0" borderId="0" xfId="1" applyFont="1" applyBorder="1" applyAlignment="1">
      <alignment vertical="top"/>
    </xf>
    <xf numFmtId="49" fontId="43" fillId="0" borderId="0" xfId="1" applyNumberFormat="1" applyFont="1" applyBorder="1" applyAlignment="1">
      <alignment horizontal="left" vertical="center"/>
    </xf>
    <xf numFmtId="0" fontId="25" fillId="0" borderId="28" xfId="1" applyBorder="1" applyAlignment="1">
      <alignment vertical="top"/>
    </xf>
    <xf numFmtId="0" fontId="42" fillId="0" borderId="28" xfId="1" applyFont="1" applyBorder="1" applyAlignment="1">
      <alignment horizontal="left"/>
    </xf>
    <xf numFmtId="0" fontId="48" fillId="0" borderId="28" xfId="1" applyFont="1" applyBorder="1" applyAlignment="1"/>
    <xf numFmtId="0" fontId="42" fillId="0" borderId="28" xfId="1" applyFont="1" applyBorder="1" applyAlignment="1">
      <alignment horizontal="left"/>
    </xf>
    <xf numFmtId="0" fontId="43" fillId="0" borderId="0" xfId="1" applyFont="1" applyBorder="1" applyAlignment="1">
      <alignment horizontal="left" vertical="center"/>
    </xf>
    <xf numFmtId="0" fontId="40" fillId="0" borderId="26" xfId="1" applyFont="1" applyBorder="1" applyAlignment="1">
      <alignment vertical="top"/>
    </xf>
    <xf numFmtId="0" fontId="43" fillId="0" borderId="0" xfId="1" applyFont="1" applyBorder="1" applyAlignment="1">
      <alignment horizontal="left" vertical="top"/>
    </xf>
    <xf numFmtId="0" fontId="40" fillId="0" borderId="27" xfId="1" applyFont="1" applyBorder="1" applyAlignment="1">
      <alignment vertical="top"/>
    </xf>
    <xf numFmtId="0" fontId="40" fillId="0" borderId="29" xfId="1" applyFont="1" applyBorder="1" applyAlignment="1">
      <alignment vertical="top"/>
    </xf>
    <xf numFmtId="0" fontId="40" fillId="0" borderId="28" xfId="1" applyFont="1" applyBorder="1" applyAlignment="1">
      <alignment vertical="top"/>
    </xf>
    <xf numFmtId="0" fontId="40" fillId="0" borderId="30" xfId="1" applyFont="1" applyBorder="1" applyAlignment="1">
      <alignment vertical="top"/>
    </xf>
    <xf numFmtId="0" fontId="25" fillId="0" borderId="0" xfId="1" applyAlignment="1">
      <alignment vertical="top"/>
    </xf>
    <xf numFmtId="0" fontId="26" fillId="4" borderId="0" xfId="0" applyFont="1" applyFill="1" applyAlignment="1">
      <alignment horizontal="left" vertical="center"/>
    </xf>
    <xf numFmtId="0" fontId="0" fillId="4" borderId="1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0" xfId="0" applyFill="1" applyProtection="1"/>
    <xf numFmtId="0" fontId="27" fillId="4" borderId="0" xfId="0" applyFont="1" applyFill="1" applyAlignment="1">
      <alignment horizontal="left" vertical="center"/>
    </xf>
    <xf numFmtId="0" fontId="28" fillId="4" borderId="0" xfId="0" applyFont="1" applyFill="1" applyAlignment="1">
      <alignment horizontal="left" vertical="center"/>
    </xf>
    <xf numFmtId="0" fontId="3" fillId="4" borderId="0" xfId="0" applyFont="1" applyFill="1" applyAlignment="1" applyProtection="1">
      <alignment horizontal="left" vertical="top"/>
    </xf>
    <xf numFmtId="0" fontId="5" fillId="4" borderId="0" xfId="0" applyFont="1" applyFill="1" applyAlignment="1" applyProtection="1">
      <alignment horizontal="left" vertical="center"/>
    </xf>
    <xf numFmtId="0" fontId="0" fillId="4" borderId="0" xfId="0" applyFill="1" applyProtection="1"/>
    <xf numFmtId="0" fontId="29" fillId="4" borderId="0" xfId="0" applyFont="1" applyFill="1" applyAlignment="1">
      <alignment horizontal="left" vertical="top" wrapText="1"/>
    </xf>
    <xf numFmtId="0" fontId="4" fillId="4" borderId="0" xfId="0" applyFont="1" applyFill="1" applyAlignment="1" applyProtection="1">
      <alignment horizontal="left" vertical="top"/>
    </xf>
    <xf numFmtId="0" fontId="4" fillId="4" borderId="0" xfId="0" applyFont="1" applyFill="1" applyAlignment="1" applyProtection="1">
      <alignment horizontal="left" vertical="top" wrapText="1"/>
    </xf>
    <xf numFmtId="0" fontId="29" fillId="4" borderId="0" xfId="0" applyFont="1" applyFill="1" applyAlignment="1">
      <alignment horizontal="left" vertical="center"/>
    </xf>
    <xf numFmtId="49" fontId="5" fillId="5" borderId="0" xfId="0" applyNumberFormat="1" applyFont="1" applyFill="1" applyAlignment="1" applyProtection="1">
      <alignment horizontal="left" vertical="center"/>
      <protection locked="0"/>
    </xf>
    <xf numFmtId="49" fontId="5" fillId="5" borderId="0" xfId="0" applyNumberFormat="1" applyFont="1" applyFill="1" applyAlignment="1" applyProtection="1">
      <alignment horizontal="left" vertical="center"/>
      <protection locked="0"/>
    </xf>
    <xf numFmtId="0" fontId="5" fillId="4" borderId="0" xfId="0" applyFont="1" applyFill="1" applyAlignment="1" applyProtection="1">
      <alignment horizontal="left" vertical="center" wrapText="1"/>
    </xf>
    <xf numFmtId="0" fontId="0" fillId="4" borderId="21" xfId="0" applyFill="1" applyBorder="1" applyProtection="1"/>
    <xf numFmtId="0" fontId="6" fillId="4" borderId="22" xfId="0" applyFont="1" applyFill="1" applyBorder="1" applyAlignment="1" applyProtection="1">
      <alignment horizontal="left" vertical="center"/>
    </xf>
    <xf numFmtId="0" fontId="0" fillId="4" borderId="22" xfId="0" applyFont="1" applyFill="1" applyBorder="1" applyAlignment="1" applyProtection="1">
      <alignment vertical="center"/>
    </xf>
    <xf numFmtId="4" fontId="6" fillId="4" borderId="22" xfId="0" applyNumberFormat="1" applyFont="1" applyFill="1" applyBorder="1" applyAlignment="1" applyProtection="1">
      <alignment vertical="center"/>
    </xf>
    <xf numFmtId="0" fontId="0" fillId="4" borderId="22" xfId="0" applyFont="1" applyFill="1" applyBorder="1" applyAlignment="1" applyProtection="1">
      <alignment vertical="center"/>
    </xf>
    <xf numFmtId="0" fontId="3" fillId="4" borderId="0" xfId="0" applyFont="1" applyFill="1" applyAlignment="1" applyProtection="1">
      <alignment horizontal="right" vertical="center"/>
    </xf>
    <xf numFmtId="0" fontId="3" fillId="4" borderId="0" xfId="0" applyFont="1" applyFill="1" applyAlignment="1">
      <alignment vertical="center"/>
    </xf>
    <xf numFmtId="0" fontId="3" fillId="4" borderId="3" xfId="0" applyFont="1" applyFill="1" applyBorder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165" fontId="3" fillId="4" borderId="0" xfId="0" applyNumberFormat="1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vertical="center"/>
    </xf>
    <xf numFmtId="4" fontId="30" fillId="4" borderId="0" xfId="0" applyNumberFormat="1" applyFont="1" applyFill="1" applyAlignment="1" applyProtection="1">
      <alignment vertical="center"/>
    </xf>
    <xf numFmtId="0" fontId="3" fillId="4" borderId="3" xfId="0" applyFont="1" applyFill="1" applyBorder="1" applyAlignment="1">
      <alignment vertical="center"/>
    </xf>
    <xf numFmtId="0" fontId="30" fillId="4" borderId="0" xfId="0" applyFont="1" applyFill="1" applyAlignment="1">
      <alignment horizontal="left" vertical="center"/>
    </xf>
    <xf numFmtId="0" fontId="0" fillId="7" borderId="0" xfId="0" applyFont="1" applyFill="1" applyAlignment="1" applyProtection="1">
      <alignment vertical="center"/>
    </xf>
    <xf numFmtId="0" fontId="9" fillId="7" borderId="5" xfId="0" applyFont="1" applyFill="1" applyBorder="1" applyAlignment="1" applyProtection="1">
      <alignment horizontal="left" vertical="center"/>
    </xf>
    <xf numFmtId="0" fontId="0" fillId="7" borderId="6" xfId="0" applyFont="1" applyFill="1" applyBorder="1" applyAlignment="1" applyProtection="1">
      <alignment vertical="center"/>
    </xf>
    <xf numFmtId="0" fontId="9" fillId="7" borderId="6" xfId="0" applyFont="1" applyFill="1" applyBorder="1" applyAlignment="1" applyProtection="1">
      <alignment horizontal="center" vertical="center"/>
    </xf>
    <xf numFmtId="0" fontId="9" fillId="7" borderId="6" xfId="0" applyFont="1" applyFill="1" applyBorder="1" applyAlignment="1" applyProtection="1">
      <alignment horizontal="left" vertical="center"/>
    </xf>
    <xf numFmtId="0" fontId="0" fillId="7" borderId="6" xfId="0" applyFont="1" applyFill="1" applyBorder="1" applyAlignment="1" applyProtection="1">
      <alignment vertical="center"/>
    </xf>
    <xf numFmtId="4" fontId="9" fillId="7" borderId="6" xfId="0" applyNumberFormat="1" applyFont="1" applyFill="1" applyBorder="1" applyAlignment="1" applyProtection="1">
      <alignment vertical="center"/>
    </xf>
    <xf numFmtId="0" fontId="0" fillId="7" borderId="7" xfId="0" applyFont="1" applyFill="1" applyBorder="1" applyAlignment="1" applyProtection="1">
      <alignment vertical="center"/>
    </xf>
    <xf numFmtId="0" fontId="5" fillId="4" borderId="0" xfId="0" applyFont="1" applyFill="1" applyAlignment="1">
      <alignment vertical="center"/>
    </xf>
    <xf numFmtId="0" fontId="5" fillId="4" borderId="3" xfId="0" applyFont="1" applyFill="1" applyBorder="1" applyAlignment="1" applyProtection="1">
      <alignment vertical="center"/>
    </xf>
    <xf numFmtId="0" fontId="5" fillId="4" borderId="0" xfId="0" applyFont="1" applyFill="1" applyAlignment="1" applyProtection="1">
      <alignment vertical="center"/>
    </xf>
    <xf numFmtId="0" fontId="5" fillId="4" borderId="3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3" xfId="0" applyFont="1" applyFill="1" applyBorder="1" applyAlignment="1" applyProtection="1">
      <alignment vertical="center"/>
    </xf>
    <xf numFmtId="0" fontId="4" fillId="4" borderId="0" xfId="0" applyFont="1" applyFill="1" applyAlignment="1" applyProtection="1">
      <alignment horizontal="left" vertical="center"/>
    </xf>
    <xf numFmtId="0" fontId="4" fillId="4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4" fillId="4" borderId="3" xfId="0" applyFont="1" applyFill="1" applyBorder="1" applyAlignment="1">
      <alignment vertical="center"/>
    </xf>
    <xf numFmtId="0" fontId="6" fillId="4" borderId="0" xfId="0" applyFont="1" applyFill="1" applyAlignment="1" applyProtection="1">
      <alignment vertical="center"/>
    </xf>
    <xf numFmtId="164" fontId="5" fillId="4" borderId="0" xfId="0" applyNumberFormat="1" applyFont="1" applyFill="1" applyAlignment="1" applyProtection="1">
      <alignment horizontal="left" vertical="center"/>
    </xf>
    <xf numFmtId="0" fontId="5" fillId="4" borderId="0" xfId="0" applyFont="1" applyFill="1" applyAlignment="1" applyProtection="1">
      <alignment vertical="center" wrapText="1"/>
    </xf>
    <xf numFmtId="0" fontId="5" fillId="4" borderId="0" xfId="0" applyFont="1" applyFill="1" applyAlignment="1" applyProtection="1">
      <alignment vertical="center"/>
    </xf>
    <xf numFmtId="0" fontId="31" fillId="4" borderId="14" xfId="0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left" vertical="center"/>
    </xf>
    <xf numFmtId="0" fontId="0" fillId="4" borderId="4" xfId="0" applyFill="1" applyBorder="1" applyAlignment="1">
      <alignment vertical="center"/>
    </xf>
    <xf numFmtId="0" fontId="0" fillId="4" borderId="15" xfId="0" applyFill="1" applyBorder="1" applyAlignment="1">
      <alignment vertical="center"/>
    </xf>
    <xf numFmtId="0" fontId="8" fillId="4" borderId="16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4" borderId="17" xfId="0" applyFont="1" applyFill="1" applyBorder="1" applyAlignment="1">
      <alignment vertical="center"/>
    </xf>
    <xf numFmtId="0" fontId="8" fillId="4" borderId="16" xfId="0" applyFont="1" applyFill="1" applyBorder="1" applyAlignment="1" applyProtection="1">
      <alignment horizontal="left" vertical="center"/>
    </xf>
    <xf numFmtId="0" fontId="8" fillId="4" borderId="0" xfId="0" applyFont="1" applyFill="1" applyBorder="1" applyAlignment="1" applyProtection="1">
      <alignment horizontal="left" vertical="center"/>
    </xf>
    <xf numFmtId="0" fontId="0" fillId="4" borderId="17" xfId="0" applyFont="1" applyFill="1" applyBorder="1" applyAlignment="1" applyProtection="1">
      <alignment vertical="center"/>
    </xf>
    <xf numFmtId="0" fontId="10" fillId="6" borderId="5" xfId="0" applyFont="1" applyFill="1" applyBorder="1" applyAlignment="1" applyProtection="1">
      <alignment horizontal="center" vertical="center"/>
    </xf>
    <xf numFmtId="0" fontId="10" fillId="6" borderId="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vertical="center"/>
    </xf>
    <xf numFmtId="0" fontId="10" fillId="6" borderId="6" xfId="0" applyFont="1" applyFill="1" applyBorder="1" applyAlignment="1" applyProtection="1">
      <alignment horizontal="center" vertical="center"/>
    </xf>
    <xf numFmtId="0" fontId="10" fillId="6" borderId="6" xfId="0" applyFont="1" applyFill="1" applyBorder="1" applyAlignment="1" applyProtection="1">
      <alignment horizontal="right" vertical="center"/>
    </xf>
    <xf numFmtId="0" fontId="10" fillId="6" borderId="7" xfId="0" applyFont="1" applyFill="1" applyBorder="1" applyAlignment="1" applyProtection="1">
      <alignment horizontal="center" vertical="center"/>
    </xf>
    <xf numFmtId="0" fontId="0" fillId="4" borderId="15" xfId="0" applyFont="1" applyFill="1" applyBorder="1" applyAlignment="1" applyProtection="1">
      <alignment vertical="center"/>
    </xf>
    <xf numFmtId="0" fontId="9" fillId="4" borderId="0" xfId="0" applyFont="1" applyFill="1" applyAlignment="1">
      <alignment vertical="center"/>
    </xf>
    <xf numFmtId="0" fontId="9" fillId="4" borderId="3" xfId="0" applyFont="1" applyFill="1" applyBorder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4" fontId="7" fillId="4" borderId="0" xfId="0" applyNumberFormat="1" applyFont="1" applyFill="1" applyAlignment="1" applyProtection="1">
      <alignment horizontal="right" vertical="center"/>
    </xf>
    <xf numFmtId="4" fontId="7" fillId="4" borderId="0" xfId="0" applyNumberFormat="1" applyFont="1" applyFill="1" applyAlignment="1" applyProtection="1">
      <alignment vertical="center"/>
    </xf>
    <xf numFmtId="0" fontId="9" fillId="4" borderId="0" xfId="0" applyFont="1" applyFill="1" applyAlignment="1" applyProtection="1">
      <alignment horizontal="center" vertical="center"/>
    </xf>
    <xf numFmtId="0" fontId="9" fillId="4" borderId="3" xfId="0" applyFont="1" applyFill="1" applyBorder="1" applyAlignment="1">
      <alignment vertical="center"/>
    </xf>
    <xf numFmtId="4" fontId="31" fillId="4" borderId="16" xfId="0" applyNumberFormat="1" applyFont="1" applyFill="1" applyBorder="1" applyAlignment="1" applyProtection="1">
      <alignment vertical="center"/>
    </xf>
    <xf numFmtId="4" fontId="31" fillId="4" borderId="0" xfId="0" applyNumberFormat="1" applyFont="1" applyFill="1" applyBorder="1" applyAlignment="1" applyProtection="1">
      <alignment vertical="center"/>
    </xf>
    <xf numFmtId="166" fontId="31" fillId="4" borderId="0" xfId="0" applyNumberFormat="1" applyFont="1" applyFill="1" applyBorder="1" applyAlignment="1" applyProtection="1">
      <alignment vertical="center"/>
    </xf>
    <xf numFmtId="4" fontId="31" fillId="4" borderId="17" xfId="0" applyNumberFormat="1" applyFont="1" applyFill="1" applyBorder="1" applyAlignment="1" applyProtection="1">
      <alignment vertical="center"/>
    </xf>
    <xf numFmtId="0" fontId="9" fillId="4" borderId="0" xfId="0" applyFont="1" applyFill="1" applyAlignment="1">
      <alignment horizontal="left" vertical="center"/>
    </xf>
    <xf numFmtId="0" fontId="32" fillId="4" borderId="0" xfId="0" applyFont="1" applyFill="1" applyAlignment="1">
      <alignment horizontal="left" vertical="center"/>
    </xf>
    <xf numFmtId="0" fontId="34" fillId="4" borderId="0" xfId="2" applyFont="1" applyFill="1" applyAlignment="1">
      <alignment horizontal="center" vertical="center"/>
    </xf>
    <xf numFmtId="0" fontId="35" fillId="4" borderId="3" xfId="0" applyFont="1" applyFill="1" applyBorder="1" applyAlignment="1" applyProtection="1">
      <alignment vertical="center"/>
    </xf>
    <xf numFmtId="0" fontId="36" fillId="4" borderId="0" xfId="0" applyFont="1" applyFill="1" applyAlignment="1" applyProtection="1">
      <alignment vertical="center"/>
    </xf>
    <xf numFmtId="0" fontId="36" fillId="4" borderId="0" xfId="0" applyFont="1" applyFill="1" applyAlignment="1" applyProtection="1">
      <alignment horizontal="left" vertical="center" wrapText="1"/>
    </xf>
    <xf numFmtId="0" fontId="37" fillId="4" borderId="0" xfId="0" applyFont="1" applyFill="1" applyAlignment="1" applyProtection="1">
      <alignment vertical="center"/>
    </xf>
    <xf numFmtId="4" fontId="37" fillId="4" borderId="0" xfId="0" applyNumberFormat="1" applyFont="1" applyFill="1" applyAlignment="1" applyProtection="1">
      <alignment vertical="center"/>
    </xf>
    <xf numFmtId="0" fontId="37" fillId="4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horizontal="center" vertical="center"/>
    </xf>
    <xf numFmtId="0" fontId="35" fillId="4" borderId="3" xfId="0" applyFont="1" applyFill="1" applyBorder="1" applyAlignment="1">
      <alignment vertical="center"/>
    </xf>
    <xf numFmtId="4" fontId="38" fillId="4" borderId="16" xfId="0" applyNumberFormat="1" applyFont="1" applyFill="1" applyBorder="1" applyAlignment="1" applyProtection="1">
      <alignment vertical="center"/>
    </xf>
    <xf numFmtId="4" fontId="38" fillId="4" borderId="0" xfId="0" applyNumberFormat="1" applyFont="1" applyFill="1" applyBorder="1" applyAlignment="1" applyProtection="1">
      <alignment vertical="center"/>
    </xf>
    <xf numFmtId="166" fontId="38" fillId="4" borderId="0" xfId="0" applyNumberFormat="1" applyFont="1" applyFill="1" applyBorder="1" applyAlignment="1" applyProtection="1">
      <alignment vertical="center"/>
    </xf>
    <xf numFmtId="4" fontId="38" fillId="4" borderId="17" xfId="0" applyNumberFormat="1" applyFont="1" applyFill="1" applyBorder="1" applyAlignment="1" applyProtection="1">
      <alignment vertical="center"/>
    </xf>
    <xf numFmtId="0" fontId="35" fillId="4" borderId="0" xfId="0" applyFont="1" applyFill="1" applyAlignment="1">
      <alignment vertical="center"/>
    </xf>
    <xf numFmtId="0" fontId="35" fillId="4" borderId="0" xfId="0" applyFont="1" applyFill="1" applyAlignment="1">
      <alignment horizontal="left" vertical="center"/>
    </xf>
    <xf numFmtId="4" fontId="38" fillId="4" borderId="19" xfId="0" applyNumberFormat="1" applyFont="1" applyFill="1" applyBorder="1" applyAlignment="1" applyProtection="1">
      <alignment vertical="center"/>
    </xf>
    <xf numFmtId="4" fontId="38" fillId="4" borderId="10" xfId="0" applyNumberFormat="1" applyFont="1" applyFill="1" applyBorder="1" applyAlignment="1" applyProtection="1">
      <alignment vertical="center"/>
    </xf>
    <xf numFmtId="166" fontId="38" fillId="4" borderId="10" xfId="0" applyNumberFormat="1" applyFont="1" applyFill="1" applyBorder="1" applyAlignment="1" applyProtection="1">
      <alignment vertical="center"/>
    </xf>
    <xf numFmtId="4" fontId="38" fillId="4" borderId="20" xfId="0" applyNumberFormat="1" applyFont="1" applyFill="1" applyBorder="1" applyAlignment="1" applyProtection="1">
      <alignment vertical="center"/>
    </xf>
    <xf numFmtId="49" fontId="5" fillId="4" borderId="0" xfId="0" applyNumberFormat="1" applyFont="1" applyFill="1" applyAlignment="1" applyProtection="1">
      <alignment horizontal="left" vertical="center"/>
      <protection locked="0"/>
    </xf>
    <xf numFmtId="0" fontId="5" fillId="4" borderId="0" xfId="0" applyFont="1" applyFill="1" applyAlignment="1" applyProtection="1">
      <alignment horizontal="left" vertical="center"/>
      <protection locked="0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3_DPS/Soupis%20prac&#237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1 - Bourací práce"/>
      <sheetName val="02 - Stavební práce"/>
      <sheetName val="03 - Zdravotně technické ..."/>
      <sheetName val="04 - Elektroinstalace"/>
      <sheetName val="05 - VZT, dochlazování"/>
      <sheetName val="06 - MaR"/>
      <sheetName val="07 - VRN"/>
      <sheetName val="Pokyny pro vyplnění"/>
    </sheetNames>
    <sheetDataSet>
      <sheetData sheetId="0">
        <row r="6">
          <cell r="K6" t="str">
            <v>Rozšíření posilovny o Warm up zónu</v>
          </cell>
        </row>
        <row r="8">
          <cell r="AN8" t="str">
            <v>15. 4. 2021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96">
          <cell r="P96">
            <v>0</v>
          </cell>
        </row>
      </sheetData>
      <sheetData sheetId="2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04">
          <cell r="P104">
            <v>0</v>
          </cell>
        </row>
      </sheetData>
      <sheetData sheetId="3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91">
          <cell r="P91">
            <v>0</v>
          </cell>
        </row>
      </sheetData>
      <sheetData sheetId="4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4">
          <cell r="P84">
            <v>0</v>
          </cell>
        </row>
      </sheetData>
      <sheetData sheetId="5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3">
          <cell r="P83">
            <v>0</v>
          </cell>
        </row>
      </sheetData>
      <sheetData sheetId="6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4">
          <cell r="P84">
            <v>0</v>
          </cell>
        </row>
      </sheetData>
      <sheetData sheetId="7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63"/>
  <sheetViews>
    <sheetView topLeftCell="A34" workbookViewId="0">
      <selection activeCell="AG58" sqref="AG58:AM58"/>
    </sheetView>
  </sheetViews>
  <sheetFormatPr defaultRowHeight="14.4" x14ac:dyDescent="0.3"/>
  <cols>
    <col min="1" max="1" width="6.44140625" style="1" customWidth="1"/>
    <col min="2" max="2" width="1.33203125" style="1" customWidth="1"/>
    <col min="3" max="3" width="3.21875" style="1" customWidth="1"/>
    <col min="4" max="33" width="2.109375" style="1" customWidth="1"/>
    <col min="34" max="34" width="2.5546875" style="1" customWidth="1"/>
    <col min="35" max="35" width="24.6640625" style="1" customWidth="1"/>
    <col min="36" max="37" width="1.88671875" style="1" customWidth="1"/>
    <col min="38" max="38" width="6.44140625" style="1" customWidth="1"/>
    <col min="39" max="39" width="2.5546875" style="1" customWidth="1"/>
    <col min="40" max="40" width="10.33203125" style="1" customWidth="1"/>
    <col min="41" max="41" width="5.77734375" style="1" customWidth="1"/>
    <col min="42" max="42" width="3.21875" style="1" customWidth="1"/>
    <col min="43" max="43" width="12.21875" style="1" customWidth="1"/>
    <col min="44" max="44" width="10.6640625" style="1" customWidth="1"/>
    <col min="45" max="47" width="20.109375" style="1" hidden="1" customWidth="1"/>
    <col min="48" max="49" width="16.88671875" style="1" hidden="1" customWidth="1"/>
    <col min="50" max="51" width="19.44140625" style="1" hidden="1" customWidth="1"/>
    <col min="52" max="52" width="16.88671875" style="1" hidden="1" customWidth="1"/>
    <col min="53" max="53" width="14.88671875" style="1" hidden="1" customWidth="1"/>
    <col min="54" max="54" width="19.44140625" style="1" hidden="1" customWidth="1"/>
    <col min="55" max="55" width="16.88671875" style="1" hidden="1" customWidth="1"/>
    <col min="56" max="56" width="14.88671875" style="1" hidden="1" customWidth="1"/>
    <col min="57" max="57" width="51.6640625" style="1" customWidth="1"/>
    <col min="58" max="16384" width="8.88671875" style="1"/>
  </cols>
  <sheetData>
    <row r="1" spans="1:74" x14ac:dyDescent="0.3">
      <c r="A1" s="477" t="s">
        <v>948</v>
      </c>
      <c r="AZ1" s="477" t="s">
        <v>949</v>
      </c>
      <c r="BA1" s="477" t="s">
        <v>950</v>
      </c>
      <c r="BB1" s="477" t="s">
        <v>951</v>
      </c>
      <c r="BT1" s="477" t="s">
        <v>4</v>
      </c>
      <c r="BU1" s="477" t="s">
        <v>4</v>
      </c>
      <c r="BV1" s="477" t="s">
        <v>952</v>
      </c>
    </row>
    <row r="2" spans="1:74" ht="36.9" customHeight="1" x14ac:dyDescent="0.3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953</v>
      </c>
      <c r="BT2" s="3" t="s">
        <v>223</v>
      </c>
    </row>
    <row r="3" spans="1:74" ht="6.9" customHeight="1" x14ac:dyDescent="0.3">
      <c r="B3" s="478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79"/>
      <c r="Q3" s="479"/>
      <c r="R3" s="479"/>
      <c r="S3" s="479"/>
      <c r="T3" s="479"/>
      <c r="U3" s="479"/>
      <c r="V3" s="479"/>
      <c r="W3" s="479"/>
      <c r="X3" s="479"/>
      <c r="Y3" s="479"/>
      <c r="Z3" s="479"/>
      <c r="AA3" s="479"/>
      <c r="AB3" s="479"/>
      <c r="AC3" s="479"/>
      <c r="AD3" s="479"/>
      <c r="AE3" s="479"/>
      <c r="AF3" s="479"/>
      <c r="AG3" s="479"/>
      <c r="AH3" s="479"/>
      <c r="AI3" s="479"/>
      <c r="AJ3" s="479"/>
      <c r="AK3" s="479"/>
      <c r="AL3" s="479"/>
      <c r="AM3" s="479"/>
      <c r="AN3" s="479"/>
      <c r="AO3" s="479"/>
      <c r="AP3" s="479"/>
      <c r="AQ3" s="479"/>
      <c r="AR3" s="6"/>
      <c r="BS3" s="3" t="s">
        <v>953</v>
      </c>
      <c r="BT3" s="3" t="s">
        <v>170</v>
      </c>
    </row>
    <row r="4" spans="1:74" ht="24.9" customHeight="1" x14ac:dyDescent="0.3">
      <c r="B4" s="480"/>
      <c r="C4" s="481"/>
      <c r="D4" s="46" t="s">
        <v>954</v>
      </c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  <c r="S4" s="481"/>
      <c r="T4" s="481"/>
      <c r="U4" s="481"/>
      <c r="V4" s="481"/>
      <c r="W4" s="481"/>
      <c r="X4" s="481"/>
      <c r="Y4" s="481"/>
      <c r="Z4" s="481"/>
      <c r="AA4" s="481"/>
      <c r="AB4" s="481"/>
      <c r="AC4" s="481"/>
      <c r="AD4" s="481"/>
      <c r="AE4" s="481"/>
      <c r="AF4" s="481"/>
      <c r="AG4" s="481"/>
      <c r="AH4" s="481"/>
      <c r="AI4" s="481"/>
      <c r="AJ4" s="481"/>
      <c r="AK4" s="481"/>
      <c r="AL4" s="481"/>
      <c r="AM4" s="481"/>
      <c r="AN4" s="481"/>
      <c r="AO4" s="481"/>
      <c r="AP4" s="481"/>
      <c r="AQ4" s="481"/>
      <c r="AR4" s="6"/>
      <c r="AS4" s="482" t="s">
        <v>3</v>
      </c>
      <c r="BE4" s="483" t="s">
        <v>955</v>
      </c>
      <c r="BS4" s="3" t="s">
        <v>956</v>
      </c>
    </row>
    <row r="5" spans="1:74" ht="12" customHeight="1" x14ac:dyDescent="0.3">
      <c r="B5" s="480"/>
      <c r="C5" s="481"/>
      <c r="D5" s="484" t="s">
        <v>957</v>
      </c>
      <c r="E5" s="481"/>
      <c r="F5" s="481"/>
      <c r="G5" s="481"/>
      <c r="H5" s="481"/>
      <c r="I5" s="481"/>
      <c r="J5" s="481"/>
      <c r="K5" s="485" t="s">
        <v>958</v>
      </c>
      <c r="L5" s="486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6"/>
      <c r="X5" s="486"/>
      <c r="Y5" s="486"/>
      <c r="Z5" s="486"/>
      <c r="AA5" s="486"/>
      <c r="AB5" s="486"/>
      <c r="AC5" s="486"/>
      <c r="AD5" s="486"/>
      <c r="AE5" s="486"/>
      <c r="AF5" s="486"/>
      <c r="AG5" s="486"/>
      <c r="AH5" s="486"/>
      <c r="AI5" s="486"/>
      <c r="AJ5" s="486"/>
      <c r="AK5" s="486"/>
      <c r="AL5" s="486"/>
      <c r="AM5" s="486"/>
      <c r="AN5" s="486"/>
      <c r="AO5" s="486"/>
      <c r="AP5" s="481"/>
      <c r="AQ5" s="481"/>
      <c r="AR5" s="6"/>
      <c r="BE5" s="487" t="s">
        <v>959</v>
      </c>
      <c r="BS5" s="3" t="s">
        <v>953</v>
      </c>
    </row>
    <row r="6" spans="1:74" ht="36.9" customHeight="1" x14ac:dyDescent="0.3">
      <c r="B6" s="480"/>
      <c r="C6" s="481"/>
      <c r="D6" s="488" t="s">
        <v>5</v>
      </c>
      <c r="E6" s="481"/>
      <c r="F6" s="481"/>
      <c r="G6" s="481"/>
      <c r="H6" s="481"/>
      <c r="I6" s="481"/>
      <c r="J6" s="481"/>
      <c r="K6" s="489" t="s">
        <v>960</v>
      </c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  <c r="AB6" s="486"/>
      <c r="AC6" s="486"/>
      <c r="AD6" s="486"/>
      <c r="AE6" s="486"/>
      <c r="AF6" s="486"/>
      <c r="AG6" s="486"/>
      <c r="AH6" s="486"/>
      <c r="AI6" s="486"/>
      <c r="AJ6" s="486"/>
      <c r="AK6" s="486"/>
      <c r="AL6" s="486"/>
      <c r="AM6" s="486"/>
      <c r="AN6" s="486"/>
      <c r="AO6" s="486"/>
      <c r="AP6" s="481"/>
      <c r="AQ6" s="481"/>
      <c r="AR6" s="6"/>
      <c r="BE6" s="490"/>
      <c r="BS6" s="3" t="s">
        <v>953</v>
      </c>
    </row>
    <row r="7" spans="1:74" ht="12" customHeight="1" x14ac:dyDescent="0.3">
      <c r="B7" s="480"/>
      <c r="C7" s="481"/>
      <c r="D7" s="48" t="s">
        <v>8</v>
      </c>
      <c r="E7" s="481"/>
      <c r="F7" s="481"/>
      <c r="G7" s="481"/>
      <c r="H7" s="481"/>
      <c r="I7" s="481"/>
      <c r="J7" s="481"/>
      <c r="K7" s="53" t="s">
        <v>9</v>
      </c>
      <c r="L7" s="481"/>
      <c r="M7" s="481"/>
      <c r="N7" s="481"/>
      <c r="O7" s="481"/>
      <c r="P7" s="481"/>
      <c r="Q7" s="481"/>
      <c r="R7" s="481"/>
      <c r="S7" s="481"/>
      <c r="T7" s="481"/>
      <c r="U7" s="481"/>
      <c r="V7" s="481"/>
      <c r="W7" s="481"/>
      <c r="X7" s="481"/>
      <c r="Y7" s="481"/>
      <c r="Z7" s="481"/>
      <c r="AA7" s="481"/>
      <c r="AB7" s="481"/>
      <c r="AC7" s="481"/>
      <c r="AD7" s="481"/>
      <c r="AE7" s="481"/>
      <c r="AF7" s="481"/>
      <c r="AG7" s="481"/>
      <c r="AH7" s="481"/>
      <c r="AI7" s="481"/>
      <c r="AJ7" s="481"/>
      <c r="AK7" s="48" t="s">
        <v>10</v>
      </c>
      <c r="AL7" s="481"/>
      <c r="AM7" s="481"/>
      <c r="AN7" s="53" t="s">
        <v>11</v>
      </c>
      <c r="AO7" s="481"/>
      <c r="AP7" s="481"/>
      <c r="AQ7" s="481"/>
      <c r="AR7" s="6"/>
      <c r="BE7" s="490"/>
      <c r="BS7" s="3" t="s">
        <v>953</v>
      </c>
    </row>
    <row r="8" spans="1:74" ht="12" customHeight="1" x14ac:dyDescent="0.3">
      <c r="B8" s="480"/>
      <c r="C8" s="481"/>
      <c r="D8" s="48" t="s">
        <v>12</v>
      </c>
      <c r="E8" s="481"/>
      <c r="F8" s="481"/>
      <c r="G8" s="481"/>
      <c r="H8" s="481"/>
      <c r="I8" s="481"/>
      <c r="J8" s="481"/>
      <c r="K8" s="53" t="s">
        <v>13</v>
      </c>
      <c r="L8" s="481"/>
      <c r="M8" s="481"/>
      <c r="N8" s="481"/>
      <c r="O8" s="481"/>
      <c r="P8" s="481"/>
      <c r="Q8" s="481"/>
      <c r="R8" s="481"/>
      <c r="S8" s="481"/>
      <c r="T8" s="481"/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" t="s">
        <v>14</v>
      </c>
      <c r="AL8" s="481"/>
      <c r="AM8" s="481"/>
      <c r="AN8" s="20" t="s">
        <v>961</v>
      </c>
      <c r="AO8" s="481"/>
      <c r="AP8" s="481"/>
      <c r="AQ8" s="481"/>
      <c r="AR8" s="6"/>
      <c r="BE8" s="490"/>
      <c r="BS8" s="3" t="s">
        <v>953</v>
      </c>
    </row>
    <row r="9" spans="1:74" ht="14.4" customHeight="1" x14ac:dyDescent="0.3">
      <c r="B9" s="480"/>
      <c r="C9" s="481"/>
      <c r="D9" s="481"/>
      <c r="E9" s="481"/>
      <c r="F9" s="481"/>
      <c r="G9" s="481"/>
      <c r="H9" s="481"/>
      <c r="I9" s="481"/>
      <c r="J9" s="481"/>
      <c r="K9" s="481"/>
      <c r="L9" s="481"/>
      <c r="M9" s="481"/>
      <c r="N9" s="481"/>
      <c r="O9" s="481"/>
      <c r="P9" s="481"/>
      <c r="Q9" s="481"/>
      <c r="R9" s="481"/>
      <c r="S9" s="481"/>
      <c r="T9" s="481"/>
      <c r="U9" s="481"/>
      <c r="V9" s="481"/>
      <c r="W9" s="481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1"/>
      <c r="AI9" s="481"/>
      <c r="AJ9" s="481"/>
      <c r="AK9" s="481"/>
      <c r="AL9" s="481"/>
      <c r="AM9" s="481"/>
      <c r="AN9" s="481"/>
      <c r="AO9" s="481"/>
      <c r="AP9" s="481"/>
      <c r="AQ9" s="481"/>
      <c r="AR9" s="6"/>
      <c r="BE9" s="490"/>
      <c r="BS9" s="3" t="s">
        <v>953</v>
      </c>
    </row>
    <row r="10" spans="1:74" ht="12" customHeight="1" x14ac:dyDescent="0.3">
      <c r="B10" s="480"/>
      <c r="C10" s="481"/>
      <c r="D10" s="48" t="s">
        <v>15</v>
      </c>
      <c r="E10" s="481"/>
      <c r="F10" s="481"/>
      <c r="G10" s="481"/>
      <c r="H10" s="481"/>
      <c r="I10" s="481"/>
      <c r="J10" s="481"/>
      <c r="K10" s="481"/>
      <c r="L10" s="481"/>
      <c r="M10" s="481"/>
      <c r="N10" s="481"/>
      <c r="O10" s="481"/>
      <c r="P10" s="481"/>
      <c r="Q10" s="481"/>
      <c r="R10" s="481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" t="s">
        <v>16</v>
      </c>
      <c r="AL10" s="481"/>
      <c r="AM10" s="481"/>
      <c r="AN10" s="53" t="s">
        <v>11</v>
      </c>
      <c r="AO10" s="481"/>
      <c r="AP10" s="481"/>
      <c r="AQ10" s="481"/>
      <c r="AR10" s="6"/>
      <c r="BE10" s="490"/>
      <c r="BS10" s="3" t="s">
        <v>953</v>
      </c>
    </row>
    <row r="11" spans="1:74" ht="18.45" customHeight="1" x14ac:dyDescent="0.3">
      <c r="B11" s="480"/>
      <c r="C11" s="481"/>
      <c r="D11" s="481"/>
      <c r="E11" s="53" t="s">
        <v>17</v>
      </c>
      <c r="F11" s="481"/>
      <c r="G11" s="481"/>
      <c r="H11" s="481"/>
      <c r="I11" s="481"/>
      <c r="J11" s="481"/>
      <c r="K11" s="481"/>
      <c r="L11" s="481"/>
      <c r="M11" s="481"/>
      <c r="N11" s="481"/>
      <c r="O11" s="481"/>
      <c r="P11" s="481"/>
      <c r="Q11" s="481"/>
      <c r="R11" s="481"/>
      <c r="S11" s="481"/>
      <c r="T11" s="481"/>
      <c r="U11" s="481"/>
      <c r="V11" s="481"/>
      <c r="W11" s="481"/>
      <c r="X11" s="481"/>
      <c r="Y11" s="481"/>
      <c r="Z11" s="481"/>
      <c r="AA11" s="481"/>
      <c r="AB11" s="481"/>
      <c r="AC11" s="481"/>
      <c r="AD11" s="481"/>
      <c r="AE11" s="481"/>
      <c r="AF11" s="481"/>
      <c r="AG11" s="481"/>
      <c r="AH11" s="481"/>
      <c r="AI11" s="481"/>
      <c r="AJ11" s="481"/>
      <c r="AK11" s="48" t="s">
        <v>18</v>
      </c>
      <c r="AL11" s="481"/>
      <c r="AM11" s="481"/>
      <c r="AN11" s="53" t="s">
        <v>11</v>
      </c>
      <c r="AO11" s="481"/>
      <c r="AP11" s="481"/>
      <c r="AQ11" s="481"/>
      <c r="AR11" s="6"/>
      <c r="BE11" s="490"/>
      <c r="BS11" s="3" t="s">
        <v>953</v>
      </c>
    </row>
    <row r="12" spans="1:74" ht="6.9" customHeight="1" x14ac:dyDescent="0.3">
      <c r="B12" s="480"/>
      <c r="C12" s="481"/>
      <c r="D12" s="481"/>
      <c r="E12" s="481"/>
      <c r="F12" s="481"/>
      <c r="G12" s="481"/>
      <c r="H12" s="481"/>
      <c r="I12" s="481"/>
      <c r="J12" s="481"/>
      <c r="K12" s="481"/>
      <c r="L12" s="481"/>
      <c r="M12" s="481"/>
      <c r="N12" s="481"/>
      <c r="O12" s="481"/>
      <c r="P12" s="481"/>
      <c r="Q12" s="481"/>
      <c r="R12" s="481"/>
      <c r="S12" s="481"/>
      <c r="T12" s="481"/>
      <c r="U12" s="481"/>
      <c r="V12" s="481"/>
      <c r="W12" s="481"/>
      <c r="X12" s="481"/>
      <c r="Y12" s="481"/>
      <c r="Z12" s="481"/>
      <c r="AA12" s="481"/>
      <c r="AB12" s="481"/>
      <c r="AC12" s="481"/>
      <c r="AD12" s="481"/>
      <c r="AE12" s="481"/>
      <c r="AF12" s="481"/>
      <c r="AG12" s="481"/>
      <c r="AH12" s="481"/>
      <c r="AI12" s="481"/>
      <c r="AJ12" s="481"/>
      <c r="AK12" s="481"/>
      <c r="AL12" s="481"/>
      <c r="AM12" s="481"/>
      <c r="AN12" s="481"/>
      <c r="AO12" s="481"/>
      <c r="AP12" s="481"/>
      <c r="AQ12" s="481"/>
      <c r="AR12" s="6"/>
      <c r="BE12" s="490"/>
      <c r="BS12" s="3" t="s">
        <v>953</v>
      </c>
    </row>
    <row r="13" spans="1:74" ht="12" customHeight="1" x14ac:dyDescent="0.3">
      <c r="B13" s="480"/>
      <c r="C13" s="481"/>
      <c r="D13" s="48" t="s">
        <v>19</v>
      </c>
      <c r="E13" s="481"/>
      <c r="F13" s="481"/>
      <c r="G13" s="481"/>
      <c r="H13" s="481"/>
      <c r="I13" s="481"/>
      <c r="J13" s="481"/>
      <c r="K13" s="481"/>
      <c r="L13" s="481"/>
      <c r="M13" s="481"/>
      <c r="N13" s="481"/>
      <c r="O13" s="481"/>
      <c r="P13" s="481"/>
      <c r="Q13" s="481"/>
      <c r="R13" s="481"/>
      <c r="S13" s="481"/>
      <c r="T13" s="481"/>
      <c r="U13" s="481"/>
      <c r="V13" s="481"/>
      <c r="W13" s="481"/>
      <c r="X13" s="481"/>
      <c r="Y13" s="481"/>
      <c r="Z13" s="481"/>
      <c r="AA13" s="481"/>
      <c r="AB13" s="481"/>
      <c r="AC13" s="481"/>
      <c r="AD13" s="481"/>
      <c r="AE13" s="481"/>
      <c r="AF13" s="481"/>
      <c r="AG13" s="481"/>
      <c r="AH13" s="481"/>
      <c r="AI13" s="481"/>
      <c r="AJ13" s="481"/>
      <c r="AK13" s="48" t="s">
        <v>16</v>
      </c>
      <c r="AL13" s="481"/>
      <c r="AM13" s="481"/>
      <c r="AN13" s="491" t="s">
        <v>962</v>
      </c>
      <c r="AO13" s="481"/>
      <c r="AP13" s="481"/>
      <c r="AQ13" s="481"/>
      <c r="AR13" s="6"/>
      <c r="BE13" s="490"/>
      <c r="BS13" s="3" t="s">
        <v>953</v>
      </c>
    </row>
    <row r="14" spans="1:74" x14ac:dyDescent="0.3">
      <c r="B14" s="480"/>
      <c r="C14" s="481"/>
      <c r="D14" s="481"/>
      <c r="E14" s="492" t="s">
        <v>962</v>
      </c>
      <c r="F14" s="580"/>
      <c r="G14" s="580"/>
      <c r="H14" s="580"/>
      <c r="I14" s="580"/>
      <c r="J14" s="580"/>
      <c r="K14" s="580"/>
      <c r="L14" s="580"/>
      <c r="M14" s="580"/>
      <c r="N14" s="580"/>
      <c r="O14" s="580"/>
      <c r="P14" s="580"/>
      <c r="Q14" s="580"/>
      <c r="R14" s="580"/>
      <c r="S14" s="580"/>
      <c r="T14" s="580"/>
      <c r="U14" s="580"/>
      <c r="V14" s="580"/>
      <c r="W14" s="580"/>
      <c r="X14" s="580"/>
      <c r="Y14" s="580"/>
      <c r="Z14" s="580"/>
      <c r="AA14" s="580"/>
      <c r="AB14" s="580"/>
      <c r="AC14" s="580"/>
      <c r="AD14" s="580"/>
      <c r="AE14" s="580"/>
      <c r="AF14" s="580"/>
      <c r="AG14" s="580"/>
      <c r="AH14" s="580"/>
      <c r="AI14" s="580"/>
      <c r="AJ14" s="580"/>
      <c r="AK14" s="48" t="s">
        <v>18</v>
      </c>
      <c r="AL14" s="481"/>
      <c r="AM14" s="481"/>
      <c r="AN14" s="491" t="s">
        <v>962</v>
      </c>
      <c r="AO14" s="481"/>
      <c r="AP14" s="481"/>
      <c r="AQ14" s="481"/>
      <c r="AR14" s="6"/>
      <c r="BE14" s="490"/>
      <c r="BS14" s="3" t="s">
        <v>953</v>
      </c>
    </row>
    <row r="15" spans="1:74" ht="6.9" customHeight="1" x14ac:dyDescent="0.3">
      <c r="B15" s="480"/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1"/>
      <c r="AC15" s="481"/>
      <c r="AD15" s="481"/>
      <c r="AE15" s="481"/>
      <c r="AF15" s="481"/>
      <c r="AG15" s="481"/>
      <c r="AH15" s="481"/>
      <c r="AI15" s="481"/>
      <c r="AJ15" s="481"/>
      <c r="AK15" s="481"/>
      <c r="AL15" s="481"/>
      <c r="AM15" s="481"/>
      <c r="AN15" s="481"/>
      <c r="AO15" s="481"/>
      <c r="AP15" s="481"/>
      <c r="AQ15" s="481"/>
      <c r="AR15" s="6"/>
      <c r="BE15" s="490"/>
      <c r="BS15" s="3" t="s">
        <v>4</v>
      </c>
    </row>
    <row r="16" spans="1:74" ht="12" customHeight="1" x14ac:dyDescent="0.3">
      <c r="B16" s="480"/>
      <c r="C16" s="481"/>
      <c r="D16" s="48" t="s">
        <v>20</v>
      </c>
      <c r="E16" s="481"/>
      <c r="F16" s="481"/>
      <c r="G16" s="481"/>
      <c r="H16" s="481"/>
      <c r="I16" s="481"/>
      <c r="J16" s="481"/>
      <c r="K16" s="481"/>
      <c r="L16" s="481"/>
      <c r="M16" s="481"/>
      <c r="N16" s="481"/>
      <c r="O16" s="481"/>
      <c r="P16" s="481"/>
      <c r="Q16" s="481"/>
      <c r="R16" s="481"/>
      <c r="S16" s="481"/>
      <c r="T16" s="481"/>
      <c r="U16" s="481"/>
      <c r="V16" s="481"/>
      <c r="W16" s="481"/>
      <c r="X16" s="481"/>
      <c r="Y16" s="481"/>
      <c r="Z16" s="481"/>
      <c r="AA16" s="481"/>
      <c r="AB16" s="481"/>
      <c r="AC16" s="481"/>
      <c r="AD16" s="481"/>
      <c r="AE16" s="481"/>
      <c r="AF16" s="481"/>
      <c r="AG16" s="481"/>
      <c r="AH16" s="481"/>
      <c r="AI16" s="481"/>
      <c r="AJ16" s="481"/>
      <c r="AK16" s="48" t="s">
        <v>16</v>
      </c>
      <c r="AL16" s="481"/>
      <c r="AM16" s="481"/>
      <c r="AN16" s="53" t="s">
        <v>11</v>
      </c>
      <c r="AO16" s="481"/>
      <c r="AP16" s="481"/>
      <c r="AQ16" s="481"/>
      <c r="AR16" s="6"/>
      <c r="BE16" s="490"/>
      <c r="BS16" s="3" t="s">
        <v>4</v>
      </c>
    </row>
    <row r="17" spans="1:71" ht="18.45" customHeight="1" x14ac:dyDescent="0.3">
      <c r="B17" s="480"/>
      <c r="C17" s="481"/>
      <c r="D17" s="481"/>
      <c r="E17" s="53" t="s">
        <v>21</v>
      </c>
      <c r="F17" s="481"/>
      <c r="G17" s="481"/>
      <c r="H17" s="481"/>
      <c r="I17" s="481"/>
      <c r="J17" s="481"/>
      <c r="K17" s="481"/>
      <c r="L17" s="481"/>
      <c r="M17" s="481"/>
      <c r="N17" s="481"/>
      <c r="O17" s="481"/>
      <c r="P17" s="481"/>
      <c r="Q17" s="481"/>
      <c r="R17" s="481"/>
      <c r="S17" s="481"/>
      <c r="T17" s="481"/>
      <c r="U17" s="481"/>
      <c r="V17" s="481"/>
      <c r="W17" s="481"/>
      <c r="X17" s="481"/>
      <c r="Y17" s="481"/>
      <c r="Z17" s="481"/>
      <c r="AA17" s="481"/>
      <c r="AB17" s="481"/>
      <c r="AC17" s="481"/>
      <c r="AD17" s="481"/>
      <c r="AE17" s="481"/>
      <c r="AF17" s="481"/>
      <c r="AG17" s="481"/>
      <c r="AH17" s="481"/>
      <c r="AI17" s="481"/>
      <c r="AJ17" s="481"/>
      <c r="AK17" s="48" t="s">
        <v>18</v>
      </c>
      <c r="AL17" s="481"/>
      <c r="AM17" s="481"/>
      <c r="AN17" s="53" t="s">
        <v>11</v>
      </c>
      <c r="AO17" s="481"/>
      <c r="AP17" s="481"/>
      <c r="AQ17" s="481"/>
      <c r="AR17" s="6"/>
      <c r="BE17" s="490"/>
      <c r="BS17" s="3" t="s">
        <v>101</v>
      </c>
    </row>
    <row r="18" spans="1:71" ht="6.9" customHeight="1" x14ac:dyDescent="0.3">
      <c r="B18" s="480"/>
      <c r="C18" s="481"/>
      <c r="D18" s="481"/>
      <c r="E18" s="481"/>
      <c r="F18" s="481"/>
      <c r="G18" s="481"/>
      <c r="H18" s="481"/>
      <c r="I18" s="481"/>
      <c r="J18" s="481"/>
      <c r="K18" s="481"/>
      <c r="L18" s="481"/>
      <c r="M18" s="481"/>
      <c r="N18" s="481"/>
      <c r="O18" s="481"/>
      <c r="P18" s="481"/>
      <c r="Q18" s="481"/>
      <c r="R18" s="481"/>
      <c r="S18" s="481"/>
      <c r="T18" s="481"/>
      <c r="U18" s="481"/>
      <c r="V18" s="481"/>
      <c r="W18" s="481"/>
      <c r="X18" s="481"/>
      <c r="Y18" s="481"/>
      <c r="Z18" s="481"/>
      <c r="AA18" s="481"/>
      <c r="AB18" s="481"/>
      <c r="AC18" s="481"/>
      <c r="AD18" s="481"/>
      <c r="AE18" s="481"/>
      <c r="AF18" s="481"/>
      <c r="AG18" s="481"/>
      <c r="AH18" s="481"/>
      <c r="AI18" s="481"/>
      <c r="AJ18" s="481"/>
      <c r="AK18" s="481"/>
      <c r="AL18" s="481"/>
      <c r="AM18" s="481"/>
      <c r="AN18" s="481"/>
      <c r="AO18" s="481"/>
      <c r="AP18" s="481"/>
      <c r="AQ18" s="481"/>
      <c r="AR18" s="6"/>
      <c r="BE18" s="490"/>
      <c r="BS18" s="3" t="s">
        <v>953</v>
      </c>
    </row>
    <row r="19" spans="1:71" ht="12" customHeight="1" x14ac:dyDescent="0.3">
      <c r="B19" s="480"/>
      <c r="C19" s="481"/>
      <c r="D19" s="48" t="s">
        <v>22</v>
      </c>
      <c r="E19" s="481"/>
      <c r="F19" s="481"/>
      <c r="G19" s="481"/>
      <c r="H19" s="481"/>
      <c r="I19" s="481"/>
      <c r="J19" s="481"/>
      <c r="K19" s="481"/>
      <c r="L19" s="481"/>
      <c r="M19" s="481"/>
      <c r="N19" s="481"/>
      <c r="O19" s="481"/>
      <c r="P19" s="481"/>
      <c r="Q19" s="481"/>
      <c r="R19" s="481"/>
      <c r="S19" s="481"/>
      <c r="T19" s="481"/>
      <c r="U19" s="481"/>
      <c r="V19" s="481"/>
      <c r="W19" s="481"/>
      <c r="X19" s="481"/>
      <c r="Y19" s="481"/>
      <c r="Z19" s="481"/>
      <c r="AA19" s="481"/>
      <c r="AB19" s="481"/>
      <c r="AC19" s="481"/>
      <c r="AD19" s="481"/>
      <c r="AE19" s="481"/>
      <c r="AF19" s="481"/>
      <c r="AG19" s="481"/>
      <c r="AH19" s="481"/>
      <c r="AI19" s="481"/>
      <c r="AJ19" s="481"/>
      <c r="AK19" s="48" t="s">
        <v>16</v>
      </c>
      <c r="AL19" s="481"/>
      <c r="AM19" s="481"/>
      <c r="AN19" s="53" t="s">
        <v>11</v>
      </c>
      <c r="AO19" s="481"/>
      <c r="AP19" s="481"/>
      <c r="AQ19" s="481"/>
      <c r="AR19" s="6"/>
      <c r="BE19" s="490"/>
      <c r="BS19" s="3" t="s">
        <v>953</v>
      </c>
    </row>
    <row r="20" spans="1:71" ht="18.45" customHeight="1" x14ac:dyDescent="0.3">
      <c r="B20" s="480"/>
      <c r="C20" s="481"/>
      <c r="D20" s="481"/>
      <c r="E20" s="53" t="s">
        <v>23</v>
      </c>
      <c r="F20" s="481"/>
      <c r="G20" s="481"/>
      <c r="H20" s="481"/>
      <c r="I20" s="481"/>
      <c r="J20" s="481"/>
      <c r="K20" s="481"/>
      <c r="L20" s="481"/>
      <c r="M20" s="481"/>
      <c r="N20" s="481"/>
      <c r="O20" s="481"/>
      <c r="P20" s="481"/>
      <c r="Q20" s="481"/>
      <c r="R20" s="481"/>
      <c r="S20" s="481"/>
      <c r="T20" s="481"/>
      <c r="U20" s="481"/>
      <c r="V20" s="481"/>
      <c r="W20" s="481"/>
      <c r="X20" s="481"/>
      <c r="Y20" s="481"/>
      <c r="Z20" s="481"/>
      <c r="AA20" s="481"/>
      <c r="AB20" s="481"/>
      <c r="AC20" s="481"/>
      <c r="AD20" s="481"/>
      <c r="AE20" s="481"/>
      <c r="AF20" s="481"/>
      <c r="AG20" s="481"/>
      <c r="AH20" s="481"/>
      <c r="AI20" s="481"/>
      <c r="AJ20" s="481"/>
      <c r="AK20" s="48" t="s">
        <v>18</v>
      </c>
      <c r="AL20" s="481"/>
      <c r="AM20" s="481"/>
      <c r="AN20" s="53" t="s">
        <v>11</v>
      </c>
      <c r="AO20" s="481"/>
      <c r="AP20" s="481"/>
      <c r="AQ20" s="481"/>
      <c r="AR20" s="6"/>
      <c r="BE20" s="490"/>
      <c r="BS20" s="3" t="s">
        <v>4</v>
      </c>
    </row>
    <row r="21" spans="1:71" ht="6.9" customHeight="1" x14ac:dyDescent="0.3">
      <c r="B21" s="480"/>
      <c r="C21" s="481"/>
      <c r="D21" s="481"/>
      <c r="E21" s="481"/>
      <c r="F21" s="481"/>
      <c r="G21" s="481"/>
      <c r="H21" s="481"/>
      <c r="I21" s="481"/>
      <c r="J21" s="481"/>
      <c r="K21" s="481"/>
      <c r="L21" s="481"/>
      <c r="M21" s="481"/>
      <c r="N21" s="481"/>
      <c r="O21" s="481"/>
      <c r="P21" s="481"/>
      <c r="Q21" s="481"/>
      <c r="R21" s="481"/>
      <c r="S21" s="481"/>
      <c r="T21" s="481"/>
      <c r="U21" s="481"/>
      <c r="V21" s="481"/>
      <c r="W21" s="481"/>
      <c r="X21" s="481"/>
      <c r="Y21" s="481"/>
      <c r="Z21" s="481"/>
      <c r="AA21" s="481"/>
      <c r="AB21" s="481"/>
      <c r="AC21" s="481"/>
      <c r="AD21" s="481"/>
      <c r="AE21" s="481"/>
      <c r="AF21" s="481"/>
      <c r="AG21" s="481"/>
      <c r="AH21" s="481"/>
      <c r="AI21" s="481"/>
      <c r="AJ21" s="481"/>
      <c r="AK21" s="481"/>
      <c r="AL21" s="481"/>
      <c r="AM21" s="481"/>
      <c r="AN21" s="481"/>
      <c r="AO21" s="481"/>
      <c r="AP21" s="481"/>
      <c r="AQ21" s="481"/>
      <c r="AR21" s="6"/>
      <c r="BE21" s="490"/>
    </row>
    <row r="22" spans="1:71" ht="12" customHeight="1" x14ac:dyDescent="0.3">
      <c r="B22" s="480"/>
      <c r="C22" s="481"/>
      <c r="D22" s="48" t="s">
        <v>24</v>
      </c>
      <c r="E22" s="481"/>
      <c r="F22" s="481"/>
      <c r="G22" s="481"/>
      <c r="H22" s="481"/>
      <c r="I22" s="481"/>
      <c r="J22" s="481"/>
      <c r="K22" s="481"/>
      <c r="L22" s="481"/>
      <c r="M22" s="481"/>
      <c r="N22" s="481"/>
      <c r="O22" s="481"/>
      <c r="P22" s="481"/>
      <c r="Q22" s="481"/>
      <c r="R22" s="481"/>
      <c r="S22" s="481"/>
      <c r="T22" s="481"/>
      <c r="U22" s="481"/>
      <c r="V22" s="481"/>
      <c r="W22" s="481"/>
      <c r="X22" s="481"/>
      <c r="Y22" s="481"/>
      <c r="Z22" s="481"/>
      <c r="AA22" s="481"/>
      <c r="AB22" s="481"/>
      <c r="AC22" s="481"/>
      <c r="AD22" s="481"/>
      <c r="AE22" s="481"/>
      <c r="AF22" s="481"/>
      <c r="AG22" s="481"/>
      <c r="AH22" s="481"/>
      <c r="AI22" s="481"/>
      <c r="AJ22" s="481"/>
      <c r="AK22" s="481"/>
      <c r="AL22" s="481"/>
      <c r="AM22" s="481"/>
      <c r="AN22" s="481"/>
      <c r="AO22" s="481"/>
      <c r="AP22" s="481"/>
      <c r="AQ22" s="481"/>
      <c r="AR22" s="6"/>
      <c r="BE22" s="490"/>
    </row>
    <row r="23" spans="1:71" ht="47.25" customHeight="1" x14ac:dyDescent="0.3">
      <c r="B23" s="480"/>
      <c r="C23" s="481"/>
      <c r="D23" s="481"/>
      <c r="E23" s="493" t="s">
        <v>963</v>
      </c>
      <c r="F23" s="493"/>
      <c r="G23" s="493"/>
      <c r="H23" s="493"/>
      <c r="I23" s="493"/>
      <c r="J23" s="493"/>
      <c r="K23" s="493"/>
      <c r="L23" s="493"/>
      <c r="M23" s="493"/>
      <c r="N23" s="493"/>
      <c r="O23" s="493"/>
      <c r="P23" s="493"/>
      <c r="Q23" s="493"/>
      <c r="R23" s="493"/>
      <c r="S23" s="493"/>
      <c r="T23" s="493"/>
      <c r="U23" s="493"/>
      <c r="V23" s="493"/>
      <c r="W23" s="493"/>
      <c r="X23" s="493"/>
      <c r="Y23" s="493"/>
      <c r="Z23" s="493"/>
      <c r="AA23" s="493"/>
      <c r="AB23" s="493"/>
      <c r="AC23" s="493"/>
      <c r="AD23" s="493"/>
      <c r="AE23" s="493"/>
      <c r="AF23" s="493"/>
      <c r="AG23" s="493"/>
      <c r="AH23" s="493"/>
      <c r="AI23" s="493"/>
      <c r="AJ23" s="493"/>
      <c r="AK23" s="493"/>
      <c r="AL23" s="493"/>
      <c r="AM23" s="493"/>
      <c r="AN23" s="493"/>
      <c r="AO23" s="481"/>
      <c r="AP23" s="481"/>
      <c r="AQ23" s="481"/>
      <c r="AR23" s="6"/>
      <c r="BE23" s="490"/>
    </row>
    <row r="24" spans="1:71" ht="6.9" customHeight="1" x14ac:dyDescent="0.3">
      <c r="B24" s="480"/>
      <c r="C24" s="481"/>
      <c r="D24" s="481"/>
      <c r="E24" s="481"/>
      <c r="F24" s="481"/>
      <c r="G24" s="481"/>
      <c r="H24" s="481"/>
      <c r="I24" s="481"/>
      <c r="J24" s="481"/>
      <c r="K24" s="481"/>
      <c r="L24" s="481"/>
      <c r="M24" s="481"/>
      <c r="N24" s="481"/>
      <c r="O24" s="481"/>
      <c r="P24" s="481"/>
      <c r="Q24" s="481"/>
      <c r="R24" s="481"/>
      <c r="S24" s="481"/>
      <c r="T24" s="481"/>
      <c r="U24" s="481"/>
      <c r="V24" s="481"/>
      <c r="W24" s="481"/>
      <c r="X24" s="481"/>
      <c r="Y24" s="481"/>
      <c r="Z24" s="481"/>
      <c r="AA24" s="481"/>
      <c r="AB24" s="481"/>
      <c r="AC24" s="481"/>
      <c r="AD24" s="481"/>
      <c r="AE24" s="481"/>
      <c r="AF24" s="481"/>
      <c r="AG24" s="481"/>
      <c r="AH24" s="481"/>
      <c r="AI24" s="481"/>
      <c r="AJ24" s="481"/>
      <c r="AK24" s="481"/>
      <c r="AL24" s="481"/>
      <c r="AM24" s="481"/>
      <c r="AN24" s="481"/>
      <c r="AO24" s="481"/>
      <c r="AP24" s="481"/>
      <c r="AQ24" s="481"/>
      <c r="AR24" s="6"/>
      <c r="BE24" s="490"/>
    </row>
    <row r="25" spans="1:71" ht="6.9" customHeight="1" x14ac:dyDescent="0.3">
      <c r="B25" s="480"/>
      <c r="C25" s="481"/>
      <c r="D25" s="494"/>
      <c r="E25" s="494"/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  <c r="T25" s="494"/>
      <c r="U25" s="494"/>
      <c r="V25" s="494"/>
      <c r="W25" s="494"/>
      <c r="X25" s="494"/>
      <c r="Y25" s="494"/>
      <c r="Z25" s="494"/>
      <c r="AA25" s="494"/>
      <c r="AB25" s="494"/>
      <c r="AC25" s="494"/>
      <c r="AD25" s="494"/>
      <c r="AE25" s="494"/>
      <c r="AF25" s="494"/>
      <c r="AG25" s="494"/>
      <c r="AH25" s="494"/>
      <c r="AI25" s="494"/>
      <c r="AJ25" s="494"/>
      <c r="AK25" s="494"/>
      <c r="AL25" s="494"/>
      <c r="AM25" s="494"/>
      <c r="AN25" s="494"/>
      <c r="AO25" s="494"/>
      <c r="AP25" s="481"/>
      <c r="AQ25" s="481"/>
      <c r="AR25" s="6"/>
      <c r="BE25" s="490"/>
    </row>
    <row r="26" spans="1:71" s="15" customFormat="1" ht="25.95" customHeight="1" x14ac:dyDescent="0.3">
      <c r="A26" s="12"/>
      <c r="B26" s="45"/>
      <c r="C26" s="47"/>
      <c r="D26" s="495" t="s">
        <v>25</v>
      </c>
      <c r="E26" s="496"/>
      <c r="F26" s="496"/>
      <c r="G26" s="496"/>
      <c r="H26" s="496"/>
      <c r="I26" s="496"/>
      <c r="J26" s="496"/>
      <c r="K26" s="496"/>
      <c r="L26" s="496"/>
      <c r="M26" s="496"/>
      <c r="N26" s="496"/>
      <c r="O26" s="496"/>
      <c r="P26" s="496"/>
      <c r="Q26" s="496"/>
      <c r="R26" s="496"/>
      <c r="S26" s="496"/>
      <c r="T26" s="496"/>
      <c r="U26" s="496"/>
      <c r="V26" s="496"/>
      <c r="W26" s="496"/>
      <c r="X26" s="496"/>
      <c r="Y26" s="496"/>
      <c r="Z26" s="496"/>
      <c r="AA26" s="496"/>
      <c r="AB26" s="496"/>
      <c r="AC26" s="496"/>
      <c r="AD26" s="496"/>
      <c r="AE26" s="496"/>
      <c r="AF26" s="496"/>
      <c r="AG26" s="496"/>
      <c r="AH26" s="496"/>
      <c r="AI26" s="496"/>
      <c r="AJ26" s="496"/>
      <c r="AK26" s="497">
        <f>ROUND(AG54,2)</f>
        <v>0</v>
      </c>
      <c r="AL26" s="498"/>
      <c r="AM26" s="498"/>
      <c r="AN26" s="498"/>
      <c r="AO26" s="498"/>
      <c r="AP26" s="47"/>
      <c r="AQ26" s="47"/>
      <c r="AR26" s="13"/>
      <c r="BE26" s="490"/>
    </row>
    <row r="27" spans="1:71" s="15" customFormat="1" ht="6.9" customHeight="1" x14ac:dyDescent="0.3">
      <c r="A27" s="12"/>
      <c r="B27" s="45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13"/>
      <c r="BE27" s="490"/>
    </row>
    <row r="28" spans="1:71" s="15" customFormat="1" x14ac:dyDescent="0.3">
      <c r="A28" s="12"/>
      <c r="B28" s="45"/>
      <c r="C28" s="47"/>
      <c r="D28" s="47"/>
      <c r="E28" s="47"/>
      <c r="F28" s="47"/>
      <c r="G28" s="47"/>
      <c r="H28" s="47"/>
      <c r="I28" s="47"/>
      <c r="J28" s="47"/>
      <c r="K28" s="47"/>
      <c r="L28" s="499" t="s">
        <v>27</v>
      </c>
      <c r="M28" s="499"/>
      <c r="N28" s="499"/>
      <c r="O28" s="499"/>
      <c r="P28" s="499"/>
      <c r="Q28" s="47"/>
      <c r="R28" s="47"/>
      <c r="S28" s="47"/>
      <c r="T28" s="47"/>
      <c r="U28" s="47"/>
      <c r="V28" s="47"/>
      <c r="W28" s="499" t="s">
        <v>26</v>
      </c>
      <c r="X28" s="499"/>
      <c r="Y28" s="499"/>
      <c r="Z28" s="499"/>
      <c r="AA28" s="499"/>
      <c r="AB28" s="499"/>
      <c r="AC28" s="499"/>
      <c r="AD28" s="499"/>
      <c r="AE28" s="499"/>
      <c r="AF28" s="47"/>
      <c r="AG28" s="47"/>
      <c r="AH28" s="47"/>
      <c r="AI28" s="47"/>
      <c r="AJ28" s="47"/>
      <c r="AK28" s="499" t="s">
        <v>28</v>
      </c>
      <c r="AL28" s="499"/>
      <c r="AM28" s="499"/>
      <c r="AN28" s="499"/>
      <c r="AO28" s="499"/>
      <c r="AP28" s="47"/>
      <c r="AQ28" s="47"/>
      <c r="AR28" s="13"/>
      <c r="BE28" s="490"/>
    </row>
    <row r="29" spans="1:71" s="500" customFormat="1" ht="14.4" customHeight="1" x14ac:dyDescent="0.3">
      <c r="B29" s="501"/>
      <c r="C29" s="502"/>
      <c r="D29" s="48" t="s">
        <v>29</v>
      </c>
      <c r="E29" s="502"/>
      <c r="F29" s="48" t="s">
        <v>30</v>
      </c>
      <c r="G29" s="502"/>
      <c r="H29" s="502"/>
      <c r="I29" s="502"/>
      <c r="J29" s="502"/>
      <c r="K29" s="502"/>
      <c r="L29" s="503">
        <v>0.21</v>
      </c>
      <c r="M29" s="504"/>
      <c r="N29" s="504"/>
      <c r="O29" s="504"/>
      <c r="P29" s="504"/>
      <c r="Q29" s="502"/>
      <c r="R29" s="502"/>
      <c r="S29" s="502"/>
      <c r="T29" s="502"/>
      <c r="U29" s="502"/>
      <c r="V29" s="502"/>
      <c r="W29" s="505">
        <f>ROUND(AZ54, 2)</f>
        <v>0</v>
      </c>
      <c r="X29" s="504"/>
      <c r="Y29" s="504"/>
      <c r="Z29" s="504"/>
      <c r="AA29" s="504"/>
      <c r="AB29" s="504"/>
      <c r="AC29" s="504"/>
      <c r="AD29" s="504"/>
      <c r="AE29" s="504"/>
      <c r="AF29" s="502"/>
      <c r="AG29" s="502"/>
      <c r="AH29" s="502"/>
      <c r="AI29" s="502"/>
      <c r="AJ29" s="502"/>
      <c r="AK29" s="505">
        <f>ROUND(AV54, 2)</f>
        <v>0</v>
      </c>
      <c r="AL29" s="504"/>
      <c r="AM29" s="504"/>
      <c r="AN29" s="504"/>
      <c r="AO29" s="504"/>
      <c r="AP29" s="502"/>
      <c r="AQ29" s="502"/>
      <c r="AR29" s="506"/>
      <c r="BE29" s="507"/>
    </row>
    <row r="30" spans="1:71" s="500" customFormat="1" ht="14.4" customHeight="1" x14ac:dyDescent="0.3">
      <c r="B30" s="501"/>
      <c r="C30" s="502"/>
      <c r="D30" s="502"/>
      <c r="E30" s="502"/>
      <c r="F30" s="48" t="s">
        <v>31</v>
      </c>
      <c r="G30" s="502"/>
      <c r="H30" s="502"/>
      <c r="I30" s="502"/>
      <c r="J30" s="502"/>
      <c r="K30" s="502"/>
      <c r="L30" s="503">
        <v>0.15</v>
      </c>
      <c r="M30" s="504"/>
      <c r="N30" s="504"/>
      <c r="O30" s="504"/>
      <c r="P30" s="504"/>
      <c r="Q30" s="502"/>
      <c r="R30" s="502"/>
      <c r="S30" s="502"/>
      <c r="T30" s="502"/>
      <c r="U30" s="502"/>
      <c r="V30" s="502"/>
      <c r="W30" s="505">
        <f>ROUND(BA54, 2)</f>
        <v>0</v>
      </c>
      <c r="X30" s="504"/>
      <c r="Y30" s="504"/>
      <c r="Z30" s="504"/>
      <c r="AA30" s="504"/>
      <c r="AB30" s="504"/>
      <c r="AC30" s="504"/>
      <c r="AD30" s="504"/>
      <c r="AE30" s="504"/>
      <c r="AF30" s="502"/>
      <c r="AG30" s="502"/>
      <c r="AH30" s="502"/>
      <c r="AI30" s="502"/>
      <c r="AJ30" s="502"/>
      <c r="AK30" s="505">
        <f>ROUND(AW54, 2)</f>
        <v>0</v>
      </c>
      <c r="AL30" s="504"/>
      <c r="AM30" s="504"/>
      <c r="AN30" s="504"/>
      <c r="AO30" s="504"/>
      <c r="AP30" s="502"/>
      <c r="AQ30" s="502"/>
      <c r="AR30" s="506"/>
      <c r="BE30" s="507"/>
    </row>
    <row r="31" spans="1:71" s="500" customFormat="1" ht="14.4" hidden="1" customHeight="1" x14ac:dyDescent="0.3">
      <c r="B31" s="501"/>
      <c r="C31" s="502"/>
      <c r="D31" s="502"/>
      <c r="E31" s="502"/>
      <c r="F31" s="48" t="s">
        <v>32</v>
      </c>
      <c r="G31" s="502"/>
      <c r="H31" s="502"/>
      <c r="I31" s="502"/>
      <c r="J31" s="502"/>
      <c r="K31" s="502"/>
      <c r="L31" s="503">
        <v>0.21</v>
      </c>
      <c r="M31" s="504"/>
      <c r="N31" s="504"/>
      <c r="O31" s="504"/>
      <c r="P31" s="504"/>
      <c r="Q31" s="502"/>
      <c r="R31" s="502"/>
      <c r="S31" s="502"/>
      <c r="T31" s="502"/>
      <c r="U31" s="502"/>
      <c r="V31" s="502"/>
      <c r="W31" s="505">
        <f>ROUND(BB54, 2)</f>
        <v>0</v>
      </c>
      <c r="X31" s="504"/>
      <c r="Y31" s="504"/>
      <c r="Z31" s="504"/>
      <c r="AA31" s="504"/>
      <c r="AB31" s="504"/>
      <c r="AC31" s="504"/>
      <c r="AD31" s="504"/>
      <c r="AE31" s="504"/>
      <c r="AF31" s="502"/>
      <c r="AG31" s="502"/>
      <c r="AH31" s="502"/>
      <c r="AI31" s="502"/>
      <c r="AJ31" s="502"/>
      <c r="AK31" s="505">
        <v>0</v>
      </c>
      <c r="AL31" s="504"/>
      <c r="AM31" s="504"/>
      <c r="AN31" s="504"/>
      <c r="AO31" s="504"/>
      <c r="AP31" s="502"/>
      <c r="AQ31" s="502"/>
      <c r="AR31" s="506"/>
      <c r="BE31" s="507"/>
    </row>
    <row r="32" spans="1:71" s="500" customFormat="1" ht="14.4" hidden="1" customHeight="1" x14ac:dyDescent="0.3">
      <c r="B32" s="501"/>
      <c r="C32" s="502"/>
      <c r="D32" s="502"/>
      <c r="E32" s="502"/>
      <c r="F32" s="48" t="s">
        <v>33</v>
      </c>
      <c r="G32" s="502"/>
      <c r="H32" s="502"/>
      <c r="I32" s="502"/>
      <c r="J32" s="502"/>
      <c r="K32" s="502"/>
      <c r="L32" s="503">
        <v>0.15</v>
      </c>
      <c r="M32" s="504"/>
      <c r="N32" s="504"/>
      <c r="O32" s="504"/>
      <c r="P32" s="504"/>
      <c r="Q32" s="502"/>
      <c r="R32" s="502"/>
      <c r="S32" s="502"/>
      <c r="T32" s="502"/>
      <c r="U32" s="502"/>
      <c r="V32" s="502"/>
      <c r="W32" s="505">
        <f>ROUND(BC54, 2)</f>
        <v>0</v>
      </c>
      <c r="X32" s="504"/>
      <c r="Y32" s="504"/>
      <c r="Z32" s="504"/>
      <c r="AA32" s="504"/>
      <c r="AB32" s="504"/>
      <c r="AC32" s="504"/>
      <c r="AD32" s="504"/>
      <c r="AE32" s="504"/>
      <c r="AF32" s="502"/>
      <c r="AG32" s="502"/>
      <c r="AH32" s="502"/>
      <c r="AI32" s="502"/>
      <c r="AJ32" s="502"/>
      <c r="AK32" s="505">
        <v>0</v>
      </c>
      <c r="AL32" s="504"/>
      <c r="AM32" s="504"/>
      <c r="AN32" s="504"/>
      <c r="AO32" s="504"/>
      <c r="AP32" s="502"/>
      <c r="AQ32" s="502"/>
      <c r="AR32" s="506"/>
      <c r="BE32" s="507"/>
    </row>
    <row r="33" spans="1:57" s="500" customFormat="1" ht="14.4" hidden="1" customHeight="1" x14ac:dyDescent="0.3">
      <c r="B33" s="501"/>
      <c r="C33" s="502"/>
      <c r="D33" s="502"/>
      <c r="E33" s="502"/>
      <c r="F33" s="48" t="s">
        <v>34</v>
      </c>
      <c r="G33" s="502"/>
      <c r="H33" s="502"/>
      <c r="I33" s="502"/>
      <c r="J33" s="502"/>
      <c r="K33" s="502"/>
      <c r="L33" s="503">
        <v>0</v>
      </c>
      <c r="M33" s="504"/>
      <c r="N33" s="504"/>
      <c r="O33" s="504"/>
      <c r="P33" s="504"/>
      <c r="Q33" s="502"/>
      <c r="R33" s="502"/>
      <c r="S33" s="502"/>
      <c r="T33" s="502"/>
      <c r="U33" s="502"/>
      <c r="V33" s="502"/>
      <c r="W33" s="505">
        <f>ROUND(BD54, 2)</f>
        <v>0</v>
      </c>
      <c r="X33" s="504"/>
      <c r="Y33" s="504"/>
      <c r="Z33" s="504"/>
      <c r="AA33" s="504"/>
      <c r="AB33" s="504"/>
      <c r="AC33" s="504"/>
      <c r="AD33" s="504"/>
      <c r="AE33" s="504"/>
      <c r="AF33" s="502"/>
      <c r="AG33" s="502"/>
      <c r="AH33" s="502"/>
      <c r="AI33" s="502"/>
      <c r="AJ33" s="502"/>
      <c r="AK33" s="505">
        <v>0</v>
      </c>
      <c r="AL33" s="504"/>
      <c r="AM33" s="504"/>
      <c r="AN33" s="504"/>
      <c r="AO33" s="504"/>
      <c r="AP33" s="502"/>
      <c r="AQ33" s="502"/>
      <c r="AR33" s="506"/>
    </row>
    <row r="34" spans="1:57" s="15" customFormat="1" ht="6.9" customHeight="1" x14ac:dyDescent="0.3">
      <c r="A34" s="12"/>
      <c r="B34" s="45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13"/>
      <c r="BE34" s="12"/>
    </row>
    <row r="35" spans="1:57" s="15" customFormat="1" ht="25.95" customHeight="1" x14ac:dyDescent="0.3">
      <c r="A35" s="12"/>
      <c r="B35" s="45"/>
      <c r="C35" s="508"/>
      <c r="D35" s="509" t="s">
        <v>35</v>
      </c>
      <c r="E35" s="510"/>
      <c r="F35" s="510"/>
      <c r="G35" s="510"/>
      <c r="H35" s="510"/>
      <c r="I35" s="510"/>
      <c r="J35" s="510"/>
      <c r="K35" s="510"/>
      <c r="L35" s="510"/>
      <c r="M35" s="510"/>
      <c r="N35" s="510"/>
      <c r="O35" s="510"/>
      <c r="P35" s="510"/>
      <c r="Q35" s="510"/>
      <c r="R35" s="510"/>
      <c r="S35" s="510"/>
      <c r="T35" s="511" t="s">
        <v>36</v>
      </c>
      <c r="U35" s="510"/>
      <c r="V35" s="510"/>
      <c r="W35" s="510"/>
      <c r="X35" s="512" t="s">
        <v>37</v>
      </c>
      <c r="Y35" s="513"/>
      <c r="Z35" s="513"/>
      <c r="AA35" s="513"/>
      <c r="AB35" s="513"/>
      <c r="AC35" s="510"/>
      <c r="AD35" s="510"/>
      <c r="AE35" s="510"/>
      <c r="AF35" s="510"/>
      <c r="AG35" s="510"/>
      <c r="AH35" s="510"/>
      <c r="AI35" s="510"/>
      <c r="AJ35" s="510"/>
      <c r="AK35" s="514">
        <f>SUM(AK26:AK33)</f>
        <v>0</v>
      </c>
      <c r="AL35" s="513"/>
      <c r="AM35" s="513"/>
      <c r="AN35" s="513"/>
      <c r="AO35" s="515"/>
      <c r="AP35" s="508"/>
      <c r="AQ35" s="508"/>
      <c r="AR35" s="13"/>
      <c r="BE35" s="12"/>
    </row>
    <row r="36" spans="1:57" s="15" customFormat="1" ht="6.9" customHeight="1" x14ac:dyDescent="0.3">
      <c r="A36" s="12"/>
      <c r="B36" s="45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13"/>
      <c r="BE36" s="12"/>
    </row>
    <row r="37" spans="1:57" s="15" customFormat="1" ht="6.9" customHeight="1" x14ac:dyDescent="0.3">
      <c r="A37" s="12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13"/>
      <c r="BE37" s="12"/>
    </row>
    <row r="41" spans="1:57" s="15" customFormat="1" ht="6.9" customHeight="1" x14ac:dyDescent="0.3">
      <c r="A41" s="12"/>
      <c r="B41" s="77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13"/>
      <c r="BE41" s="12"/>
    </row>
    <row r="42" spans="1:57" s="15" customFormat="1" ht="24.9" customHeight="1" x14ac:dyDescent="0.3">
      <c r="A42" s="12"/>
      <c r="B42" s="45"/>
      <c r="C42" s="46" t="s">
        <v>964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13"/>
      <c r="BE42" s="12"/>
    </row>
    <row r="43" spans="1:57" s="15" customFormat="1" ht="6.9" customHeight="1" x14ac:dyDescent="0.3">
      <c r="A43" s="12"/>
      <c r="B43" s="45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13"/>
      <c r="BE43" s="12"/>
    </row>
    <row r="44" spans="1:57" s="516" customFormat="1" ht="12" customHeight="1" x14ac:dyDescent="0.3">
      <c r="B44" s="517"/>
      <c r="C44" s="48" t="s">
        <v>957</v>
      </c>
      <c r="D44" s="518"/>
      <c r="E44" s="518"/>
      <c r="F44" s="518"/>
      <c r="G44" s="518"/>
      <c r="H44" s="518"/>
      <c r="I44" s="518"/>
      <c r="J44" s="518"/>
      <c r="K44" s="518"/>
      <c r="L44" s="518" t="str">
        <f>K5</f>
        <v>01</v>
      </c>
      <c r="M44" s="518"/>
      <c r="N44" s="518"/>
      <c r="O44" s="518"/>
      <c r="P44" s="518"/>
      <c r="Q44" s="518"/>
      <c r="R44" s="518"/>
      <c r="S44" s="518"/>
      <c r="T44" s="518"/>
      <c r="U44" s="518"/>
      <c r="V44" s="518"/>
      <c r="W44" s="518"/>
      <c r="X44" s="518"/>
      <c r="Y44" s="518"/>
      <c r="Z44" s="518"/>
      <c r="AA44" s="518"/>
      <c r="AB44" s="518"/>
      <c r="AC44" s="518"/>
      <c r="AD44" s="518"/>
      <c r="AE44" s="518"/>
      <c r="AF44" s="518"/>
      <c r="AG44" s="518"/>
      <c r="AH44" s="518"/>
      <c r="AI44" s="518"/>
      <c r="AJ44" s="518"/>
      <c r="AK44" s="518"/>
      <c r="AL44" s="518"/>
      <c r="AM44" s="518"/>
      <c r="AN44" s="518"/>
      <c r="AO44" s="518"/>
      <c r="AP44" s="518"/>
      <c r="AQ44" s="518"/>
      <c r="AR44" s="519"/>
    </row>
    <row r="45" spans="1:57" s="520" customFormat="1" ht="36.9" customHeight="1" x14ac:dyDescent="0.3">
      <c r="B45" s="521"/>
      <c r="C45" s="522" t="s">
        <v>5</v>
      </c>
      <c r="D45" s="523"/>
      <c r="E45" s="523"/>
      <c r="F45" s="523"/>
      <c r="G45" s="523"/>
      <c r="H45" s="523"/>
      <c r="I45" s="523"/>
      <c r="J45" s="523"/>
      <c r="K45" s="523"/>
      <c r="L45" s="51" t="str">
        <f>K6</f>
        <v>Rozšíření posilovny o Warm up zónu</v>
      </c>
      <c r="M45" s="524"/>
      <c r="N45" s="524"/>
      <c r="O45" s="524"/>
      <c r="P45" s="524"/>
      <c r="Q45" s="524"/>
      <c r="R45" s="524"/>
      <c r="S45" s="524"/>
      <c r="T45" s="524"/>
      <c r="U45" s="524"/>
      <c r="V45" s="524"/>
      <c r="W45" s="524"/>
      <c r="X45" s="524"/>
      <c r="Y45" s="524"/>
      <c r="Z45" s="524"/>
      <c r="AA45" s="524"/>
      <c r="AB45" s="524"/>
      <c r="AC45" s="524"/>
      <c r="AD45" s="524"/>
      <c r="AE45" s="524"/>
      <c r="AF45" s="524"/>
      <c r="AG45" s="524"/>
      <c r="AH45" s="524"/>
      <c r="AI45" s="524"/>
      <c r="AJ45" s="524"/>
      <c r="AK45" s="524"/>
      <c r="AL45" s="524"/>
      <c r="AM45" s="524"/>
      <c r="AN45" s="524"/>
      <c r="AO45" s="524"/>
      <c r="AP45" s="523"/>
      <c r="AQ45" s="523"/>
      <c r="AR45" s="525"/>
    </row>
    <row r="46" spans="1:57" s="15" customFormat="1" ht="6.9" customHeight="1" x14ac:dyDescent="0.3">
      <c r="A46" s="12"/>
      <c r="B46" s="45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13"/>
      <c r="BE46" s="12"/>
    </row>
    <row r="47" spans="1:57" s="15" customFormat="1" ht="12" customHeight="1" x14ac:dyDescent="0.3">
      <c r="A47" s="12"/>
      <c r="B47" s="45"/>
      <c r="C47" s="48" t="s">
        <v>12</v>
      </c>
      <c r="D47" s="47"/>
      <c r="E47" s="47"/>
      <c r="F47" s="47"/>
      <c r="G47" s="47"/>
      <c r="H47" s="47"/>
      <c r="I47" s="47"/>
      <c r="J47" s="47"/>
      <c r="K47" s="47"/>
      <c r="L47" s="526" t="str">
        <f>IF(K8="","",K8)</f>
        <v>Praha č.p.269/31</v>
      </c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8" t="s">
        <v>14</v>
      </c>
      <c r="AJ47" s="47"/>
      <c r="AK47" s="47"/>
      <c r="AL47" s="47"/>
      <c r="AM47" s="527" t="str">
        <f>IF(AN8= "","",AN8)</f>
        <v>15. 4. 2021</v>
      </c>
      <c r="AN47" s="527"/>
      <c r="AO47" s="47"/>
      <c r="AP47" s="47"/>
      <c r="AQ47" s="47"/>
      <c r="AR47" s="13"/>
      <c r="BE47" s="12"/>
    </row>
    <row r="48" spans="1:57" s="15" customFormat="1" ht="6.9" customHeight="1" x14ac:dyDescent="0.3">
      <c r="A48" s="12"/>
      <c r="B48" s="45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13"/>
      <c r="BE48" s="12"/>
    </row>
    <row r="49" spans="1:91" s="15" customFormat="1" ht="15.15" customHeight="1" x14ac:dyDescent="0.3">
      <c r="A49" s="12"/>
      <c r="B49" s="45"/>
      <c r="C49" s="48" t="s">
        <v>15</v>
      </c>
      <c r="D49" s="47"/>
      <c r="E49" s="47"/>
      <c r="F49" s="47"/>
      <c r="G49" s="47"/>
      <c r="H49" s="47"/>
      <c r="I49" s="47"/>
      <c r="J49" s="47"/>
      <c r="K49" s="47"/>
      <c r="L49" s="518" t="str">
        <f>IF(E11= "","",E11)</f>
        <v>Fakulta tělesné výchovy a sportu University Karlov</v>
      </c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8" t="s">
        <v>20</v>
      </c>
      <c r="AJ49" s="47"/>
      <c r="AK49" s="47"/>
      <c r="AL49" s="47"/>
      <c r="AM49" s="528" t="str">
        <f>IF(E17="","",E17)</f>
        <v>IBF MANAGEMENT s.r.o.</v>
      </c>
      <c r="AN49" s="529"/>
      <c r="AO49" s="529"/>
      <c r="AP49" s="529"/>
      <c r="AQ49" s="47"/>
      <c r="AR49" s="13"/>
      <c r="AS49" s="530" t="s">
        <v>965</v>
      </c>
      <c r="AT49" s="531"/>
      <c r="AU49" s="532"/>
      <c r="AV49" s="532"/>
      <c r="AW49" s="532"/>
      <c r="AX49" s="532"/>
      <c r="AY49" s="532"/>
      <c r="AZ49" s="532"/>
      <c r="BA49" s="532"/>
      <c r="BB49" s="532"/>
      <c r="BC49" s="532"/>
      <c r="BD49" s="533"/>
      <c r="BE49" s="12"/>
    </row>
    <row r="50" spans="1:91" s="15" customFormat="1" ht="15.15" customHeight="1" x14ac:dyDescent="0.3">
      <c r="A50" s="12"/>
      <c r="B50" s="45"/>
      <c r="C50" s="48" t="s">
        <v>19</v>
      </c>
      <c r="D50" s="47"/>
      <c r="E50" s="47"/>
      <c r="F50" s="47"/>
      <c r="G50" s="47"/>
      <c r="H50" s="47"/>
      <c r="I50" s="47"/>
      <c r="J50" s="47"/>
      <c r="K50" s="47"/>
      <c r="L50" s="518" t="str">
        <f>IF(E14= "Vyplň údaj","",E14)</f>
        <v/>
      </c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8" t="s">
        <v>22</v>
      </c>
      <c r="AJ50" s="47"/>
      <c r="AK50" s="47"/>
      <c r="AL50" s="47"/>
      <c r="AM50" s="528" t="str">
        <f>IF(E20="","",E20)</f>
        <v xml:space="preserve"> </v>
      </c>
      <c r="AN50" s="529"/>
      <c r="AO50" s="529"/>
      <c r="AP50" s="529"/>
      <c r="AQ50" s="47"/>
      <c r="AR50" s="13"/>
      <c r="AS50" s="534"/>
      <c r="AT50" s="535"/>
      <c r="AU50" s="536"/>
      <c r="AV50" s="536"/>
      <c r="AW50" s="536"/>
      <c r="AX50" s="536"/>
      <c r="AY50" s="536"/>
      <c r="AZ50" s="536"/>
      <c r="BA50" s="536"/>
      <c r="BB50" s="536"/>
      <c r="BC50" s="536"/>
      <c r="BD50" s="537"/>
      <c r="BE50" s="12"/>
    </row>
    <row r="51" spans="1:91" s="15" customFormat="1" ht="10.8" customHeight="1" x14ac:dyDescent="0.3">
      <c r="A51" s="12"/>
      <c r="B51" s="45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13"/>
      <c r="AS51" s="538"/>
      <c r="AT51" s="539"/>
      <c r="AU51" s="123"/>
      <c r="AV51" s="123"/>
      <c r="AW51" s="123"/>
      <c r="AX51" s="123"/>
      <c r="AY51" s="123"/>
      <c r="AZ51" s="123"/>
      <c r="BA51" s="123"/>
      <c r="BB51" s="123"/>
      <c r="BC51" s="123"/>
      <c r="BD51" s="540"/>
      <c r="BE51" s="12"/>
    </row>
    <row r="52" spans="1:91" s="15" customFormat="1" ht="29.25" customHeight="1" x14ac:dyDescent="0.3">
      <c r="A52" s="12"/>
      <c r="B52" s="45"/>
      <c r="C52" s="541" t="s">
        <v>71</v>
      </c>
      <c r="D52" s="542"/>
      <c r="E52" s="542"/>
      <c r="F52" s="542"/>
      <c r="G52" s="542"/>
      <c r="H52" s="543"/>
      <c r="I52" s="544" t="s">
        <v>72</v>
      </c>
      <c r="J52" s="542"/>
      <c r="K52" s="542"/>
      <c r="L52" s="542"/>
      <c r="M52" s="542"/>
      <c r="N52" s="542"/>
      <c r="O52" s="542"/>
      <c r="P52" s="542"/>
      <c r="Q52" s="542"/>
      <c r="R52" s="542"/>
      <c r="S52" s="542"/>
      <c r="T52" s="542"/>
      <c r="U52" s="542"/>
      <c r="V52" s="542"/>
      <c r="W52" s="542"/>
      <c r="X52" s="542"/>
      <c r="Y52" s="542"/>
      <c r="Z52" s="542"/>
      <c r="AA52" s="542"/>
      <c r="AB52" s="542"/>
      <c r="AC52" s="542"/>
      <c r="AD52" s="542"/>
      <c r="AE52" s="542"/>
      <c r="AF52" s="542"/>
      <c r="AG52" s="545" t="s">
        <v>966</v>
      </c>
      <c r="AH52" s="542"/>
      <c r="AI52" s="542"/>
      <c r="AJ52" s="542"/>
      <c r="AK52" s="542"/>
      <c r="AL52" s="542"/>
      <c r="AM52" s="542"/>
      <c r="AN52" s="544" t="s">
        <v>967</v>
      </c>
      <c r="AO52" s="542"/>
      <c r="AP52" s="542"/>
      <c r="AQ52" s="546" t="s">
        <v>70</v>
      </c>
      <c r="AR52" s="13"/>
      <c r="AS52" s="85" t="s">
        <v>968</v>
      </c>
      <c r="AT52" s="86" t="s">
        <v>969</v>
      </c>
      <c r="AU52" s="86" t="s">
        <v>970</v>
      </c>
      <c r="AV52" s="86" t="s">
        <v>971</v>
      </c>
      <c r="AW52" s="86" t="s">
        <v>972</v>
      </c>
      <c r="AX52" s="86" t="s">
        <v>973</v>
      </c>
      <c r="AY52" s="86" t="s">
        <v>974</v>
      </c>
      <c r="AZ52" s="86" t="s">
        <v>975</v>
      </c>
      <c r="BA52" s="86" t="s">
        <v>976</v>
      </c>
      <c r="BB52" s="86" t="s">
        <v>977</v>
      </c>
      <c r="BC52" s="86" t="s">
        <v>978</v>
      </c>
      <c r="BD52" s="87" t="s">
        <v>979</v>
      </c>
      <c r="BE52" s="12"/>
    </row>
    <row r="53" spans="1:91" s="15" customFormat="1" ht="10.8" customHeight="1" x14ac:dyDescent="0.3">
      <c r="A53" s="12"/>
      <c r="B53" s="45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13"/>
      <c r="AS53" s="91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547"/>
      <c r="BE53" s="12"/>
    </row>
    <row r="54" spans="1:91" s="548" customFormat="1" ht="32.4" customHeight="1" x14ac:dyDescent="0.3">
      <c r="B54" s="549"/>
      <c r="C54" s="89" t="s">
        <v>41</v>
      </c>
      <c r="D54" s="550"/>
      <c r="E54" s="550"/>
      <c r="F54" s="550"/>
      <c r="G54" s="550"/>
      <c r="H54" s="550"/>
      <c r="I54" s="550"/>
      <c r="J54" s="550"/>
      <c r="K54" s="550"/>
      <c r="L54" s="550"/>
      <c r="M54" s="550"/>
      <c r="N54" s="550"/>
      <c r="O54" s="550"/>
      <c r="P54" s="550"/>
      <c r="Q54" s="550"/>
      <c r="R54" s="550"/>
      <c r="S54" s="550"/>
      <c r="T54" s="550"/>
      <c r="U54" s="550"/>
      <c r="V54" s="550"/>
      <c r="W54" s="550"/>
      <c r="X54" s="550"/>
      <c r="Y54" s="550"/>
      <c r="Z54" s="550"/>
      <c r="AA54" s="550"/>
      <c r="AB54" s="550"/>
      <c r="AC54" s="550"/>
      <c r="AD54" s="550"/>
      <c r="AE54" s="550"/>
      <c r="AF54" s="550"/>
      <c r="AG54" s="551">
        <f>ROUND(SUM(AG55:AG61),2)</f>
        <v>0</v>
      </c>
      <c r="AH54" s="551"/>
      <c r="AI54" s="551"/>
      <c r="AJ54" s="551"/>
      <c r="AK54" s="551"/>
      <c r="AL54" s="551"/>
      <c r="AM54" s="551"/>
      <c r="AN54" s="552">
        <f t="shared" ref="AN54:AN61" si="0">SUM(AG54,AT54)</f>
        <v>0</v>
      </c>
      <c r="AO54" s="552"/>
      <c r="AP54" s="552"/>
      <c r="AQ54" s="553" t="s">
        <v>11</v>
      </c>
      <c r="AR54" s="554"/>
      <c r="AS54" s="555">
        <f>ROUND(SUM(AS55:AS61),2)</f>
        <v>0</v>
      </c>
      <c r="AT54" s="556">
        <f t="shared" ref="AT54:AT61" si="1">ROUND(SUM(AV54:AW54),2)</f>
        <v>0</v>
      </c>
      <c r="AU54" s="557">
        <f>ROUND(SUM(AU55:AU61),5)</f>
        <v>0</v>
      </c>
      <c r="AV54" s="556">
        <f>ROUND(AZ54*L29,2)</f>
        <v>0</v>
      </c>
      <c r="AW54" s="556">
        <f>ROUND(BA54*L30,2)</f>
        <v>0</v>
      </c>
      <c r="AX54" s="556">
        <f>ROUND(BB54*L29,2)</f>
        <v>0</v>
      </c>
      <c r="AY54" s="556">
        <f>ROUND(BC54*L30,2)</f>
        <v>0</v>
      </c>
      <c r="AZ54" s="556">
        <f>ROUND(SUM(AZ55:AZ61),2)</f>
        <v>0</v>
      </c>
      <c r="BA54" s="556">
        <f>ROUND(SUM(BA55:BA61),2)</f>
        <v>0</v>
      </c>
      <c r="BB54" s="556">
        <f>ROUND(SUM(BB55:BB61),2)</f>
        <v>0</v>
      </c>
      <c r="BC54" s="556">
        <f>ROUND(SUM(BC55:BC61),2)</f>
        <v>0</v>
      </c>
      <c r="BD54" s="558">
        <f>ROUND(SUM(BD55:BD61),2)</f>
        <v>0</v>
      </c>
      <c r="BS54" s="559" t="s">
        <v>84</v>
      </c>
      <c r="BT54" s="559" t="s">
        <v>88</v>
      </c>
      <c r="BU54" s="560" t="s">
        <v>980</v>
      </c>
      <c r="BV54" s="559" t="s">
        <v>981</v>
      </c>
      <c r="BW54" s="559" t="s">
        <v>952</v>
      </c>
      <c r="BX54" s="559" t="s">
        <v>982</v>
      </c>
      <c r="CL54" s="559" t="s">
        <v>9</v>
      </c>
    </row>
    <row r="55" spans="1:91" s="574" customFormat="1" ht="16.5" customHeight="1" x14ac:dyDescent="0.3">
      <c r="A55" s="561" t="s">
        <v>983</v>
      </c>
      <c r="B55" s="562"/>
      <c r="C55" s="563"/>
      <c r="D55" s="564" t="s">
        <v>958</v>
      </c>
      <c r="E55" s="564"/>
      <c r="F55" s="564"/>
      <c r="G55" s="564"/>
      <c r="H55" s="564"/>
      <c r="I55" s="565"/>
      <c r="J55" s="564" t="s">
        <v>984</v>
      </c>
      <c r="K55" s="564"/>
      <c r="L55" s="564"/>
      <c r="M55" s="564"/>
      <c r="N55" s="564"/>
      <c r="O55" s="564"/>
      <c r="P55" s="564"/>
      <c r="Q55" s="564"/>
      <c r="R55" s="564"/>
      <c r="S55" s="564"/>
      <c r="T55" s="564"/>
      <c r="U55" s="564"/>
      <c r="V55" s="564"/>
      <c r="W55" s="564"/>
      <c r="X55" s="564"/>
      <c r="Y55" s="564"/>
      <c r="Z55" s="564"/>
      <c r="AA55" s="564"/>
      <c r="AB55" s="564"/>
      <c r="AC55" s="564"/>
      <c r="AD55" s="564"/>
      <c r="AE55" s="564"/>
      <c r="AF55" s="564"/>
      <c r="AG55" s="566">
        <f>'01 - Bourací práce'!J30</f>
        <v>0</v>
      </c>
      <c r="AH55" s="567"/>
      <c r="AI55" s="567"/>
      <c r="AJ55" s="567"/>
      <c r="AK55" s="567"/>
      <c r="AL55" s="567"/>
      <c r="AM55" s="567"/>
      <c r="AN55" s="566">
        <f t="shared" si="0"/>
        <v>0</v>
      </c>
      <c r="AO55" s="567"/>
      <c r="AP55" s="567"/>
      <c r="AQ55" s="568" t="s">
        <v>985</v>
      </c>
      <c r="AR55" s="569"/>
      <c r="AS55" s="570">
        <v>0</v>
      </c>
      <c r="AT55" s="571">
        <f t="shared" si="1"/>
        <v>0</v>
      </c>
      <c r="AU55" s="572">
        <f>'[1]01 - Bourací práce'!P96</f>
        <v>0</v>
      </c>
      <c r="AV55" s="571">
        <f>'[1]01 - Bourací práce'!J33</f>
        <v>0</v>
      </c>
      <c r="AW55" s="571">
        <f>'[1]01 - Bourací práce'!J34</f>
        <v>0</v>
      </c>
      <c r="AX55" s="571">
        <f>'[1]01 - Bourací práce'!J35</f>
        <v>0</v>
      </c>
      <c r="AY55" s="571">
        <f>'[1]01 - Bourací práce'!J36</f>
        <v>0</v>
      </c>
      <c r="AZ55" s="571">
        <f>'[1]01 - Bourací práce'!F33</f>
        <v>0</v>
      </c>
      <c r="BA55" s="571">
        <f>'[1]01 - Bourací práce'!F34</f>
        <v>0</v>
      </c>
      <c r="BB55" s="571">
        <f>'[1]01 - Bourací práce'!F35</f>
        <v>0</v>
      </c>
      <c r="BC55" s="571">
        <f>'[1]01 - Bourací práce'!F36</f>
        <v>0</v>
      </c>
      <c r="BD55" s="573">
        <f>'[1]01 - Bourací práce'!F37</f>
        <v>0</v>
      </c>
      <c r="BT55" s="575" t="s">
        <v>87</v>
      </c>
      <c r="BV55" s="575" t="s">
        <v>981</v>
      </c>
      <c r="BW55" s="575" t="s">
        <v>986</v>
      </c>
      <c r="BX55" s="575" t="s">
        <v>952</v>
      </c>
      <c r="CL55" s="575" t="s">
        <v>9</v>
      </c>
      <c r="CM55" s="575" t="s">
        <v>1</v>
      </c>
    </row>
    <row r="56" spans="1:91" s="574" customFormat="1" ht="16.5" customHeight="1" x14ac:dyDescent="0.3">
      <c r="A56" s="561" t="s">
        <v>983</v>
      </c>
      <c r="B56" s="562"/>
      <c r="C56" s="563"/>
      <c r="D56" s="564" t="s">
        <v>987</v>
      </c>
      <c r="E56" s="564"/>
      <c r="F56" s="564"/>
      <c r="G56" s="564"/>
      <c r="H56" s="564"/>
      <c r="I56" s="565"/>
      <c r="J56" s="564" t="s">
        <v>988</v>
      </c>
      <c r="K56" s="564"/>
      <c r="L56" s="564"/>
      <c r="M56" s="564"/>
      <c r="N56" s="564"/>
      <c r="O56" s="564"/>
      <c r="P56" s="564"/>
      <c r="Q56" s="564"/>
      <c r="R56" s="564"/>
      <c r="S56" s="564"/>
      <c r="T56" s="564"/>
      <c r="U56" s="564"/>
      <c r="V56" s="564"/>
      <c r="W56" s="564"/>
      <c r="X56" s="564"/>
      <c r="Y56" s="564"/>
      <c r="Z56" s="564"/>
      <c r="AA56" s="564"/>
      <c r="AB56" s="564"/>
      <c r="AC56" s="564"/>
      <c r="AD56" s="564"/>
      <c r="AE56" s="564"/>
      <c r="AF56" s="564"/>
      <c r="AG56" s="566">
        <f>'02 - Stavební práce'!J30</f>
        <v>0</v>
      </c>
      <c r="AH56" s="567"/>
      <c r="AI56" s="567"/>
      <c r="AJ56" s="567"/>
      <c r="AK56" s="567"/>
      <c r="AL56" s="567"/>
      <c r="AM56" s="567"/>
      <c r="AN56" s="566">
        <f t="shared" si="0"/>
        <v>0</v>
      </c>
      <c r="AO56" s="567"/>
      <c r="AP56" s="567"/>
      <c r="AQ56" s="568" t="s">
        <v>985</v>
      </c>
      <c r="AR56" s="569"/>
      <c r="AS56" s="570">
        <v>0</v>
      </c>
      <c r="AT56" s="571">
        <f t="shared" si="1"/>
        <v>0</v>
      </c>
      <c r="AU56" s="572">
        <f>'[1]02 - Stavební práce'!P104</f>
        <v>0</v>
      </c>
      <c r="AV56" s="571">
        <f>'[1]02 - Stavební práce'!J33</f>
        <v>0</v>
      </c>
      <c r="AW56" s="571">
        <f>'[1]02 - Stavební práce'!J34</f>
        <v>0</v>
      </c>
      <c r="AX56" s="571">
        <f>'[1]02 - Stavební práce'!J35</f>
        <v>0</v>
      </c>
      <c r="AY56" s="571">
        <f>'[1]02 - Stavební práce'!J36</f>
        <v>0</v>
      </c>
      <c r="AZ56" s="571">
        <f>'[1]02 - Stavební práce'!F33</f>
        <v>0</v>
      </c>
      <c r="BA56" s="571">
        <f>'[1]02 - Stavební práce'!F34</f>
        <v>0</v>
      </c>
      <c r="BB56" s="571">
        <f>'[1]02 - Stavební práce'!F35</f>
        <v>0</v>
      </c>
      <c r="BC56" s="571">
        <f>'[1]02 - Stavební práce'!F36</f>
        <v>0</v>
      </c>
      <c r="BD56" s="573">
        <f>'[1]02 - Stavební práce'!F37</f>
        <v>0</v>
      </c>
      <c r="BT56" s="575" t="s">
        <v>87</v>
      </c>
      <c r="BV56" s="575" t="s">
        <v>981</v>
      </c>
      <c r="BW56" s="575" t="s">
        <v>0</v>
      </c>
      <c r="BX56" s="575" t="s">
        <v>952</v>
      </c>
      <c r="CL56" s="575" t="s">
        <v>9</v>
      </c>
      <c r="CM56" s="575" t="s">
        <v>1</v>
      </c>
    </row>
    <row r="57" spans="1:91" s="574" customFormat="1" ht="16.5" customHeight="1" x14ac:dyDescent="0.3">
      <c r="A57" s="561" t="s">
        <v>983</v>
      </c>
      <c r="B57" s="562"/>
      <c r="C57" s="563"/>
      <c r="D57" s="564" t="s">
        <v>989</v>
      </c>
      <c r="E57" s="564"/>
      <c r="F57" s="564"/>
      <c r="G57" s="564"/>
      <c r="H57" s="564"/>
      <c r="I57" s="565"/>
      <c r="J57" s="564" t="s">
        <v>990</v>
      </c>
      <c r="K57" s="564"/>
      <c r="L57" s="564"/>
      <c r="M57" s="564"/>
      <c r="N57" s="564"/>
      <c r="O57" s="564"/>
      <c r="P57" s="564"/>
      <c r="Q57" s="564"/>
      <c r="R57" s="564"/>
      <c r="S57" s="564"/>
      <c r="T57" s="564"/>
      <c r="U57" s="564"/>
      <c r="V57" s="564"/>
      <c r="W57" s="564"/>
      <c r="X57" s="564"/>
      <c r="Y57" s="564"/>
      <c r="Z57" s="564"/>
      <c r="AA57" s="564"/>
      <c r="AB57" s="564"/>
      <c r="AC57" s="564"/>
      <c r="AD57" s="564"/>
      <c r="AE57" s="564"/>
      <c r="AF57" s="564"/>
      <c r="AG57" s="566">
        <f>'03 - Zdravotně technické ...'!J30</f>
        <v>0</v>
      </c>
      <c r="AH57" s="567"/>
      <c r="AI57" s="567"/>
      <c r="AJ57" s="567"/>
      <c r="AK57" s="567"/>
      <c r="AL57" s="567"/>
      <c r="AM57" s="567"/>
      <c r="AN57" s="566">
        <f t="shared" si="0"/>
        <v>0</v>
      </c>
      <c r="AO57" s="567"/>
      <c r="AP57" s="567"/>
      <c r="AQ57" s="568" t="s">
        <v>985</v>
      </c>
      <c r="AR57" s="569"/>
      <c r="AS57" s="570">
        <v>0</v>
      </c>
      <c r="AT57" s="571">
        <f t="shared" si="1"/>
        <v>0</v>
      </c>
      <c r="AU57" s="572">
        <f>'[1]03 - Zdravotně technické ...'!P91</f>
        <v>0</v>
      </c>
      <c r="AV57" s="571">
        <f>'[1]03 - Zdravotně technické ...'!J33</f>
        <v>0</v>
      </c>
      <c r="AW57" s="571">
        <f>'[1]03 - Zdravotně technické ...'!J34</f>
        <v>0</v>
      </c>
      <c r="AX57" s="571">
        <f>'[1]03 - Zdravotně technické ...'!J35</f>
        <v>0</v>
      </c>
      <c r="AY57" s="571">
        <f>'[1]03 - Zdravotně technické ...'!J36</f>
        <v>0</v>
      </c>
      <c r="AZ57" s="571">
        <f>'[1]03 - Zdravotně technické ...'!F33</f>
        <v>0</v>
      </c>
      <c r="BA57" s="571">
        <f>'[1]03 - Zdravotně technické ...'!F34</f>
        <v>0</v>
      </c>
      <c r="BB57" s="571">
        <f>'[1]03 - Zdravotně technické ...'!F35</f>
        <v>0</v>
      </c>
      <c r="BC57" s="571">
        <f>'[1]03 - Zdravotně technické ...'!F36</f>
        <v>0</v>
      </c>
      <c r="BD57" s="573">
        <f>'[1]03 - Zdravotně technické ...'!F37</f>
        <v>0</v>
      </c>
      <c r="BT57" s="575" t="s">
        <v>87</v>
      </c>
      <c r="BV57" s="575" t="s">
        <v>981</v>
      </c>
      <c r="BW57" s="575" t="s">
        <v>991</v>
      </c>
      <c r="BX57" s="575" t="s">
        <v>952</v>
      </c>
      <c r="CL57" s="575" t="s">
        <v>9</v>
      </c>
      <c r="CM57" s="575" t="s">
        <v>1</v>
      </c>
    </row>
    <row r="58" spans="1:91" s="574" customFormat="1" ht="16.5" customHeight="1" x14ac:dyDescent="0.3">
      <c r="A58" s="561" t="s">
        <v>983</v>
      </c>
      <c r="B58" s="562"/>
      <c r="C58" s="563"/>
      <c r="D58" s="564" t="s">
        <v>992</v>
      </c>
      <c r="E58" s="564"/>
      <c r="F58" s="564"/>
      <c r="G58" s="564"/>
      <c r="H58" s="564"/>
      <c r="I58" s="565"/>
      <c r="J58" s="564" t="s">
        <v>993</v>
      </c>
      <c r="K58" s="564"/>
      <c r="L58" s="564"/>
      <c r="M58" s="564"/>
      <c r="N58" s="564"/>
      <c r="O58" s="564"/>
      <c r="P58" s="564"/>
      <c r="Q58" s="564"/>
      <c r="R58" s="564"/>
      <c r="S58" s="564"/>
      <c r="T58" s="564"/>
      <c r="U58" s="564"/>
      <c r="V58" s="564"/>
      <c r="W58" s="564"/>
      <c r="X58" s="564"/>
      <c r="Y58" s="564"/>
      <c r="Z58" s="564"/>
      <c r="AA58" s="564"/>
      <c r="AB58" s="564"/>
      <c r="AC58" s="564"/>
      <c r="AD58" s="564"/>
      <c r="AE58" s="564"/>
      <c r="AF58" s="564"/>
      <c r="AG58" s="566">
        <f>'04 - Elektroinstalace'!J30</f>
        <v>0</v>
      </c>
      <c r="AH58" s="567"/>
      <c r="AI58" s="567"/>
      <c r="AJ58" s="567"/>
      <c r="AK58" s="567"/>
      <c r="AL58" s="567"/>
      <c r="AM58" s="567"/>
      <c r="AN58" s="566">
        <f t="shared" si="0"/>
        <v>0</v>
      </c>
      <c r="AO58" s="567"/>
      <c r="AP58" s="567"/>
      <c r="AQ58" s="568" t="s">
        <v>985</v>
      </c>
      <c r="AR58" s="569"/>
      <c r="AS58" s="570">
        <v>0</v>
      </c>
      <c r="AT58" s="571">
        <f t="shared" si="1"/>
        <v>0</v>
      </c>
      <c r="AU58" s="572">
        <f>'[1]04 - Elektroinstalace'!P84</f>
        <v>0</v>
      </c>
      <c r="AV58" s="571">
        <f>'[1]04 - Elektroinstalace'!J33</f>
        <v>0</v>
      </c>
      <c r="AW58" s="571">
        <f>'[1]04 - Elektroinstalace'!J34</f>
        <v>0</v>
      </c>
      <c r="AX58" s="571">
        <f>'[1]04 - Elektroinstalace'!J35</f>
        <v>0</v>
      </c>
      <c r="AY58" s="571">
        <f>'[1]04 - Elektroinstalace'!J36</f>
        <v>0</v>
      </c>
      <c r="AZ58" s="571">
        <f>'[1]04 - Elektroinstalace'!F33</f>
        <v>0</v>
      </c>
      <c r="BA58" s="571">
        <f>'[1]04 - Elektroinstalace'!F34</f>
        <v>0</v>
      </c>
      <c r="BB58" s="571">
        <f>'[1]04 - Elektroinstalace'!F35</f>
        <v>0</v>
      </c>
      <c r="BC58" s="571">
        <f>'[1]04 - Elektroinstalace'!F36</f>
        <v>0</v>
      </c>
      <c r="BD58" s="573">
        <f>'[1]04 - Elektroinstalace'!F37</f>
        <v>0</v>
      </c>
      <c r="BT58" s="575" t="s">
        <v>87</v>
      </c>
      <c r="BV58" s="575" t="s">
        <v>981</v>
      </c>
      <c r="BW58" s="575" t="s">
        <v>994</v>
      </c>
      <c r="BX58" s="575" t="s">
        <v>952</v>
      </c>
      <c r="CL58" s="575" t="s">
        <v>9</v>
      </c>
      <c r="CM58" s="575" t="s">
        <v>1</v>
      </c>
    </row>
    <row r="59" spans="1:91" s="574" customFormat="1" ht="16.5" customHeight="1" x14ac:dyDescent="0.3">
      <c r="A59" s="561" t="s">
        <v>983</v>
      </c>
      <c r="B59" s="562"/>
      <c r="C59" s="563"/>
      <c r="D59" s="564" t="s">
        <v>995</v>
      </c>
      <c r="E59" s="564"/>
      <c r="F59" s="564"/>
      <c r="G59" s="564"/>
      <c r="H59" s="564"/>
      <c r="I59" s="565"/>
      <c r="J59" s="564" t="s">
        <v>996</v>
      </c>
      <c r="K59" s="564"/>
      <c r="L59" s="564"/>
      <c r="M59" s="564"/>
      <c r="N59" s="564"/>
      <c r="O59" s="564"/>
      <c r="P59" s="564"/>
      <c r="Q59" s="564"/>
      <c r="R59" s="564"/>
      <c r="S59" s="564"/>
      <c r="T59" s="564"/>
      <c r="U59" s="564"/>
      <c r="V59" s="564"/>
      <c r="W59" s="564"/>
      <c r="X59" s="564"/>
      <c r="Y59" s="564"/>
      <c r="Z59" s="564"/>
      <c r="AA59" s="564"/>
      <c r="AB59" s="564"/>
      <c r="AC59" s="564"/>
      <c r="AD59" s="564"/>
      <c r="AE59" s="564"/>
      <c r="AF59" s="564"/>
      <c r="AG59" s="566">
        <f>'05 - VZT, dochlazování'!J30</f>
        <v>0</v>
      </c>
      <c r="AH59" s="567"/>
      <c r="AI59" s="567"/>
      <c r="AJ59" s="567"/>
      <c r="AK59" s="567"/>
      <c r="AL59" s="567"/>
      <c r="AM59" s="567"/>
      <c r="AN59" s="566">
        <f t="shared" si="0"/>
        <v>0</v>
      </c>
      <c r="AO59" s="567"/>
      <c r="AP59" s="567"/>
      <c r="AQ59" s="568" t="s">
        <v>985</v>
      </c>
      <c r="AR59" s="569"/>
      <c r="AS59" s="570">
        <v>0</v>
      </c>
      <c r="AT59" s="571">
        <f t="shared" si="1"/>
        <v>0</v>
      </c>
      <c r="AU59" s="572">
        <f>'[1]05 - VZT, dochlazování'!P83</f>
        <v>0</v>
      </c>
      <c r="AV59" s="571">
        <f>'[1]05 - VZT, dochlazování'!J33</f>
        <v>0</v>
      </c>
      <c r="AW59" s="571">
        <f>'[1]05 - VZT, dochlazování'!J34</f>
        <v>0</v>
      </c>
      <c r="AX59" s="571">
        <f>'[1]05 - VZT, dochlazování'!J35</f>
        <v>0</v>
      </c>
      <c r="AY59" s="571">
        <f>'[1]05 - VZT, dochlazování'!J36</f>
        <v>0</v>
      </c>
      <c r="AZ59" s="571">
        <f>'[1]05 - VZT, dochlazování'!F33</f>
        <v>0</v>
      </c>
      <c r="BA59" s="571">
        <f>'[1]05 - VZT, dochlazování'!F34</f>
        <v>0</v>
      </c>
      <c r="BB59" s="571">
        <f>'[1]05 - VZT, dochlazování'!F35</f>
        <v>0</v>
      </c>
      <c r="BC59" s="571">
        <f>'[1]05 - VZT, dochlazování'!F36</f>
        <v>0</v>
      </c>
      <c r="BD59" s="573">
        <f>'[1]05 - VZT, dochlazování'!F37</f>
        <v>0</v>
      </c>
      <c r="BT59" s="575" t="s">
        <v>87</v>
      </c>
      <c r="BV59" s="575" t="s">
        <v>981</v>
      </c>
      <c r="BW59" s="575" t="s">
        <v>997</v>
      </c>
      <c r="BX59" s="575" t="s">
        <v>952</v>
      </c>
      <c r="CL59" s="575" t="s">
        <v>9</v>
      </c>
      <c r="CM59" s="575" t="s">
        <v>1</v>
      </c>
    </row>
    <row r="60" spans="1:91" s="574" customFormat="1" ht="16.5" customHeight="1" x14ac:dyDescent="0.3">
      <c r="A60" s="561" t="s">
        <v>983</v>
      </c>
      <c r="B60" s="562"/>
      <c r="C60" s="563"/>
      <c r="D60" s="564" t="s">
        <v>998</v>
      </c>
      <c r="E60" s="564"/>
      <c r="F60" s="564"/>
      <c r="G60" s="564"/>
      <c r="H60" s="564"/>
      <c r="I60" s="565"/>
      <c r="J60" s="564" t="s">
        <v>999</v>
      </c>
      <c r="K60" s="564"/>
      <c r="L60" s="564"/>
      <c r="M60" s="564"/>
      <c r="N60" s="564"/>
      <c r="O60" s="564"/>
      <c r="P60" s="564"/>
      <c r="Q60" s="564"/>
      <c r="R60" s="564"/>
      <c r="S60" s="564"/>
      <c r="T60" s="564"/>
      <c r="U60" s="564"/>
      <c r="V60" s="564"/>
      <c r="W60" s="564"/>
      <c r="X60" s="564"/>
      <c r="Y60" s="564"/>
      <c r="Z60" s="564"/>
      <c r="AA60" s="564"/>
      <c r="AB60" s="564"/>
      <c r="AC60" s="564"/>
      <c r="AD60" s="564"/>
      <c r="AE60" s="564"/>
      <c r="AF60" s="564"/>
      <c r="AG60" s="566">
        <f>'06 - MaR'!J30</f>
        <v>0</v>
      </c>
      <c r="AH60" s="567"/>
      <c r="AI60" s="567"/>
      <c r="AJ60" s="567"/>
      <c r="AK60" s="567"/>
      <c r="AL60" s="567"/>
      <c r="AM60" s="567"/>
      <c r="AN60" s="566">
        <f t="shared" si="0"/>
        <v>0</v>
      </c>
      <c r="AO60" s="567"/>
      <c r="AP60" s="567"/>
      <c r="AQ60" s="568" t="s">
        <v>985</v>
      </c>
      <c r="AR60" s="569"/>
      <c r="AS60" s="570">
        <v>0</v>
      </c>
      <c r="AT60" s="571">
        <f t="shared" si="1"/>
        <v>0</v>
      </c>
      <c r="AU60" s="572">
        <f>'[1]06 - MaR'!P84</f>
        <v>0</v>
      </c>
      <c r="AV60" s="571">
        <f>'[1]06 - MaR'!J33</f>
        <v>0</v>
      </c>
      <c r="AW60" s="571">
        <f>'[1]06 - MaR'!J34</f>
        <v>0</v>
      </c>
      <c r="AX60" s="571">
        <f>'[1]06 - MaR'!J35</f>
        <v>0</v>
      </c>
      <c r="AY60" s="571">
        <f>'[1]06 - MaR'!J36</f>
        <v>0</v>
      </c>
      <c r="AZ60" s="571">
        <f>'[1]06 - MaR'!F33</f>
        <v>0</v>
      </c>
      <c r="BA60" s="571">
        <f>'[1]06 - MaR'!F34</f>
        <v>0</v>
      </c>
      <c r="BB60" s="571">
        <f>'[1]06 - MaR'!F35</f>
        <v>0</v>
      </c>
      <c r="BC60" s="571">
        <f>'[1]06 - MaR'!F36</f>
        <v>0</v>
      </c>
      <c r="BD60" s="573">
        <f>'[1]06 - MaR'!F37</f>
        <v>0</v>
      </c>
      <c r="BT60" s="575" t="s">
        <v>87</v>
      </c>
      <c r="BV60" s="575" t="s">
        <v>981</v>
      </c>
      <c r="BW60" s="575" t="s">
        <v>1000</v>
      </c>
      <c r="BX60" s="575" t="s">
        <v>952</v>
      </c>
      <c r="CL60" s="575" t="s">
        <v>9</v>
      </c>
      <c r="CM60" s="575" t="s">
        <v>1</v>
      </c>
    </row>
    <row r="61" spans="1:91" s="574" customFormat="1" ht="16.5" customHeight="1" x14ac:dyDescent="0.3">
      <c r="A61" s="561" t="s">
        <v>983</v>
      </c>
      <c r="B61" s="562"/>
      <c r="C61" s="563"/>
      <c r="D61" s="564" t="s">
        <v>1001</v>
      </c>
      <c r="E61" s="564"/>
      <c r="F61" s="564"/>
      <c r="G61" s="564"/>
      <c r="H61" s="564"/>
      <c r="I61" s="565"/>
      <c r="J61" s="564" t="s">
        <v>1002</v>
      </c>
      <c r="K61" s="564"/>
      <c r="L61" s="564"/>
      <c r="M61" s="564"/>
      <c r="N61" s="564"/>
      <c r="O61" s="564"/>
      <c r="P61" s="564"/>
      <c r="Q61" s="564"/>
      <c r="R61" s="564"/>
      <c r="S61" s="564"/>
      <c r="T61" s="564"/>
      <c r="U61" s="564"/>
      <c r="V61" s="564"/>
      <c r="W61" s="564"/>
      <c r="X61" s="564"/>
      <c r="Y61" s="564"/>
      <c r="Z61" s="564"/>
      <c r="AA61" s="564"/>
      <c r="AB61" s="564"/>
      <c r="AC61" s="564"/>
      <c r="AD61" s="564"/>
      <c r="AE61" s="564"/>
      <c r="AF61" s="564"/>
      <c r="AG61" s="566">
        <f>'07 - VRN'!J30</f>
        <v>0</v>
      </c>
      <c r="AH61" s="567"/>
      <c r="AI61" s="567"/>
      <c r="AJ61" s="567"/>
      <c r="AK61" s="567"/>
      <c r="AL61" s="567"/>
      <c r="AM61" s="567"/>
      <c r="AN61" s="566">
        <f t="shared" si="0"/>
        <v>0</v>
      </c>
      <c r="AO61" s="567"/>
      <c r="AP61" s="567"/>
      <c r="AQ61" s="568" t="s">
        <v>985</v>
      </c>
      <c r="AR61" s="569"/>
      <c r="AS61" s="576">
        <v>0</v>
      </c>
      <c r="AT61" s="577">
        <f t="shared" si="1"/>
        <v>0</v>
      </c>
      <c r="AU61" s="578">
        <f>'[1]07 - VRN'!P81</f>
        <v>0</v>
      </c>
      <c r="AV61" s="577">
        <f>'[1]07 - VRN'!J33</f>
        <v>0</v>
      </c>
      <c r="AW61" s="577">
        <f>'[1]07 - VRN'!J34</f>
        <v>0</v>
      </c>
      <c r="AX61" s="577">
        <f>'[1]07 - VRN'!J35</f>
        <v>0</v>
      </c>
      <c r="AY61" s="577">
        <f>'[1]07 - VRN'!J36</f>
        <v>0</v>
      </c>
      <c r="AZ61" s="577">
        <f>'[1]07 - VRN'!F33</f>
        <v>0</v>
      </c>
      <c r="BA61" s="577">
        <f>'[1]07 - VRN'!F34</f>
        <v>0</v>
      </c>
      <c r="BB61" s="577">
        <f>'[1]07 - VRN'!F35</f>
        <v>0</v>
      </c>
      <c r="BC61" s="577">
        <f>'[1]07 - VRN'!F36</f>
        <v>0</v>
      </c>
      <c r="BD61" s="579">
        <f>'[1]07 - VRN'!F37</f>
        <v>0</v>
      </c>
      <c r="BT61" s="575" t="s">
        <v>87</v>
      </c>
      <c r="BV61" s="575" t="s">
        <v>981</v>
      </c>
      <c r="BW61" s="575" t="s">
        <v>1003</v>
      </c>
      <c r="BX61" s="575" t="s">
        <v>952</v>
      </c>
      <c r="CL61" s="575" t="s">
        <v>9</v>
      </c>
      <c r="CM61" s="575" t="s">
        <v>1</v>
      </c>
    </row>
    <row r="62" spans="1:91" s="15" customFormat="1" ht="30" customHeight="1" x14ac:dyDescent="0.3">
      <c r="A62" s="12"/>
      <c r="B62" s="45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13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1:91" s="15" customFormat="1" ht="6.9" customHeight="1" x14ac:dyDescent="0.3">
      <c r="A63" s="12"/>
      <c r="B63" s="75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13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</sheetData>
  <sheetProtection algorithmName="SHA-512" hashValue="3FCzEa9yOglDT4jQzNOX801kUfkUPsuU4redg2FRXz0ez4SJJvcT5Ee+OfbVHnkvSc1pYfxisy+6SxuSxKX47Q==" saltValue="1X+zqbeMv5tDVbCATFnBzw==" spinCount="100000" sheet="1" objects="1" scenarios="1"/>
  <mergeCells count="66">
    <mergeCell ref="D60:H60"/>
    <mergeCell ref="J60:AF60"/>
    <mergeCell ref="AG60:AM60"/>
    <mergeCell ref="AN60:AP60"/>
    <mergeCell ref="D61:H61"/>
    <mergeCell ref="J61:AF61"/>
    <mergeCell ref="AG61:AM61"/>
    <mergeCell ref="AN61:AP61"/>
    <mergeCell ref="D58:H58"/>
    <mergeCell ref="J58:AF58"/>
    <mergeCell ref="AG58:AM58"/>
    <mergeCell ref="AN58:AP58"/>
    <mergeCell ref="D59:H59"/>
    <mergeCell ref="J59:AF59"/>
    <mergeCell ref="AG59:AM59"/>
    <mergeCell ref="AN59:AP59"/>
    <mergeCell ref="D56:H56"/>
    <mergeCell ref="J56:AF56"/>
    <mergeCell ref="AG56:AM56"/>
    <mergeCell ref="AN56:AP56"/>
    <mergeCell ref="D57:H57"/>
    <mergeCell ref="J57:AF57"/>
    <mergeCell ref="AG57:AM57"/>
    <mergeCell ref="AN57:AP57"/>
    <mergeCell ref="AG54:AM54"/>
    <mergeCell ref="AN54:AP54"/>
    <mergeCell ref="D55:H55"/>
    <mergeCell ref="J55:AF55"/>
    <mergeCell ref="AG55:AM55"/>
    <mergeCell ref="AN55:AP5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33:P33"/>
    <mergeCell ref="W33:AE33"/>
    <mergeCell ref="AK33:AO33"/>
    <mergeCell ref="X35:AB35"/>
    <mergeCell ref="AK35:AO35"/>
    <mergeCell ref="L45:AO4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</mergeCells>
  <hyperlinks>
    <hyperlink ref="A55" location="'01 - Bourací práce'!C2" display="/"/>
    <hyperlink ref="A56" location="'02 - Stavební práce'!C2" display="/"/>
    <hyperlink ref="A57" location="'03 - Zdravotně technické ...'!C2" display="/"/>
    <hyperlink ref="A58" location="'04 - Elektroinstalace'!C2" display="/"/>
    <hyperlink ref="A59" location="'05 - VZT, dochlazování'!C2" display="/"/>
    <hyperlink ref="A60" location="'06 - MaR'!C2" display="/"/>
    <hyperlink ref="A61" location="'07 - VRN'!C2" display="/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topLeftCell="A233" workbookViewId="0">
      <selection activeCell="I239" sqref="I239"/>
    </sheetView>
  </sheetViews>
  <sheetFormatPr defaultRowHeight="10.199999999999999" x14ac:dyDescent="0.2"/>
  <cols>
    <col min="1" max="1" width="6.44140625" style="191" customWidth="1"/>
    <col min="2" max="2" width="0.88671875" style="191" customWidth="1"/>
    <col min="3" max="3" width="3.21875" style="191" customWidth="1"/>
    <col min="4" max="4" width="3.33203125" style="191" customWidth="1"/>
    <col min="5" max="5" width="13.33203125" style="191" customWidth="1"/>
    <col min="6" max="6" width="78.44140625" style="191" customWidth="1"/>
    <col min="7" max="7" width="5.77734375" style="191" customWidth="1"/>
    <col min="8" max="8" width="10.88671875" style="191" customWidth="1"/>
    <col min="9" max="9" width="12.33203125" style="191" customWidth="1"/>
    <col min="10" max="11" width="17.33203125" style="191" customWidth="1"/>
    <col min="12" max="12" width="7.21875" style="191" customWidth="1"/>
    <col min="13" max="13" width="8.44140625" style="191" hidden="1" customWidth="1"/>
    <col min="14" max="14" width="8.88671875" style="191"/>
    <col min="15" max="20" width="11" style="191" hidden="1" customWidth="1"/>
    <col min="21" max="21" width="12.6640625" style="191" hidden="1" customWidth="1"/>
    <col min="22" max="22" width="9.5546875" style="191" customWidth="1"/>
    <col min="23" max="23" width="12.6640625" style="191" customWidth="1"/>
    <col min="24" max="24" width="9.5546875" style="191" customWidth="1"/>
    <col min="25" max="25" width="11.6640625" style="191" customWidth="1"/>
    <col min="26" max="26" width="8.5546875" style="191" customWidth="1"/>
    <col min="27" max="27" width="11.6640625" style="191" customWidth="1"/>
    <col min="28" max="28" width="12.6640625" style="191" customWidth="1"/>
    <col min="29" max="29" width="8.5546875" style="191" customWidth="1"/>
    <col min="30" max="30" width="11.6640625" style="191" customWidth="1"/>
    <col min="31" max="31" width="12.6640625" style="191" customWidth="1"/>
    <col min="32" max="16384" width="8.88671875" style="191"/>
  </cols>
  <sheetData>
    <row r="2" spans="1:46" ht="36.9" customHeight="1" x14ac:dyDescent="0.2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93" t="s">
        <v>986</v>
      </c>
    </row>
    <row r="3" spans="1:46" ht="6.9" customHeight="1" x14ac:dyDescent="0.2"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194"/>
      <c r="AT3" s="193" t="s">
        <v>1</v>
      </c>
    </row>
    <row r="4" spans="1:46" ht="24.9" customHeight="1" x14ac:dyDescent="0.2">
      <c r="B4" s="194"/>
      <c r="D4" s="219" t="s">
        <v>2</v>
      </c>
      <c r="L4" s="194"/>
      <c r="M4" s="220" t="s">
        <v>3</v>
      </c>
      <c r="AT4" s="193" t="s">
        <v>4</v>
      </c>
    </row>
    <row r="5" spans="1:46" ht="6.9" customHeight="1" x14ac:dyDescent="0.2">
      <c r="B5" s="194"/>
      <c r="L5" s="194"/>
    </row>
    <row r="6" spans="1:46" ht="12" customHeight="1" x14ac:dyDescent="0.2">
      <c r="B6" s="194"/>
      <c r="D6" s="221" t="s">
        <v>5</v>
      </c>
      <c r="L6" s="194"/>
    </row>
    <row r="7" spans="1:46" ht="16.5" customHeight="1" x14ac:dyDescent="0.2">
      <c r="B7" s="194"/>
      <c r="E7" s="222" t="str">
        <f>'[1]Rekapitulace stavby'!K6</f>
        <v>Rozšíření posilovny o Warm up zónu</v>
      </c>
      <c r="F7" s="223"/>
      <c r="G7" s="223"/>
      <c r="H7" s="223"/>
      <c r="L7" s="194"/>
    </row>
    <row r="8" spans="1:46" s="203" customFormat="1" ht="12" customHeight="1" x14ac:dyDescent="0.3">
      <c r="A8" s="199"/>
      <c r="B8" s="202"/>
      <c r="C8" s="199"/>
      <c r="D8" s="221" t="s">
        <v>6</v>
      </c>
      <c r="E8" s="199"/>
      <c r="F8" s="199"/>
      <c r="G8" s="199"/>
      <c r="H8" s="199"/>
      <c r="I8" s="199"/>
      <c r="J8" s="199"/>
      <c r="K8" s="199"/>
      <c r="L8" s="224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46" s="203" customFormat="1" ht="16.5" customHeight="1" x14ac:dyDescent="0.3">
      <c r="A9" s="199"/>
      <c r="B9" s="202"/>
      <c r="C9" s="199"/>
      <c r="D9" s="199"/>
      <c r="E9" s="225" t="s">
        <v>1004</v>
      </c>
      <c r="F9" s="226"/>
      <c r="G9" s="226"/>
      <c r="H9" s="226"/>
      <c r="I9" s="199"/>
      <c r="J9" s="199"/>
      <c r="K9" s="199"/>
      <c r="L9" s="224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46" s="203" customFormat="1" x14ac:dyDescent="0.3">
      <c r="A10" s="199"/>
      <c r="B10" s="202"/>
      <c r="C10" s="199"/>
      <c r="D10" s="199"/>
      <c r="E10" s="199"/>
      <c r="F10" s="199"/>
      <c r="G10" s="199"/>
      <c r="H10" s="199"/>
      <c r="I10" s="199"/>
      <c r="J10" s="199"/>
      <c r="K10" s="199"/>
      <c r="L10" s="224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46" s="203" customFormat="1" ht="12" customHeight="1" x14ac:dyDescent="0.3">
      <c r="A11" s="199"/>
      <c r="B11" s="202"/>
      <c r="C11" s="199"/>
      <c r="D11" s="221" t="s">
        <v>8</v>
      </c>
      <c r="E11" s="199"/>
      <c r="F11" s="227" t="s">
        <v>9</v>
      </c>
      <c r="G11" s="199"/>
      <c r="H11" s="199"/>
      <c r="I11" s="221" t="s">
        <v>10</v>
      </c>
      <c r="J11" s="227" t="s">
        <v>11</v>
      </c>
      <c r="K11" s="199"/>
      <c r="L11" s="224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46" s="203" customFormat="1" ht="12" customHeight="1" x14ac:dyDescent="0.3">
      <c r="A12" s="199"/>
      <c r="B12" s="202"/>
      <c r="C12" s="199"/>
      <c r="D12" s="221" t="s">
        <v>12</v>
      </c>
      <c r="E12" s="199"/>
      <c r="F12" s="227" t="s">
        <v>13</v>
      </c>
      <c r="G12" s="199"/>
      <c r="H12" s="199"/>
      <c r="I12" s="221" t="s">
        <v>14</v>
      </c>
      <c r="J12" s="228" t="str">
        <f>'[1]Rekapitulace stavby'!AN8</f>
        <v>15. 4. 2021</v>
      </c>
      <c r="K12" s="199"/>
      <c r="L12" s="224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46" s="203" customFormat="1" ht="10.8" customHeight="1" x14ac:dyDescent="0.3">
      <c r="A13" s="199"/>
      <c r="B13" s="202"/>
      <c r="C13" s="199"/>
      <c r="D13" s="199"/>
      <c r="E13" s="199"/>
      <c r="F13" s="199"/>
      <c r="G13" s="199"/>
      <c r="H13" s="199"/>
      <c r="I13" s="199"/>
      <c r="J13" s="199"/>
      <c r="K13" s="199"/>
      <c r="L13" s="224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46" s="203" customFormat="1" ht="12" customHeight="1" x14ac:dyDescent="0.3">
      <c r="A14" s="199"/>
      <c r="B14" s="202"/>
      <c r="C14" s="199"/>
      <c r="D14" s="221" t="s">
        <v>15</v>
      </c>
      <c r="E14" s="199"/>
      <c r="F14" s="199"/>
      <c r="G14" s="199"/>
      <c r="H14" s="199"/>
      <c r="I14" s="221" t="s">
        <v>16</v>
      </c>
      <c r="J14" s="227" t="s">
        <v>11</v>
      </c>
      <c r="K14" s="199"/>
      <c r="L14" s="224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46" s="203" customFormat="1" ht="18" customHeight="1" x14ac:dyDescent="0.3">
      <c r="A15" s="199"/>
      <c r="B15" s="202"/>
      <c r="C15" s="199"/>
      <c r="D15" s="199"/>
      <c r="E15" s="227" t="s">
        <v>17</v>
      </c>
      <c r="F15" s="199"/>
      <c r="G15" s="199"/>
      <c r="H15" s="199"/>
      <c r="I15" s="221" t="s">
        <v>18</v>
      </c>
      <c r="J15" s="227" t="s">
        <v>11</v>
      </c>
      <c r="K15" s="199"/>
      <c r="L15" s="224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46" s="203" customFormat="1" ht="6.9" customHeight="1" x14ac:dyDescent="0.3">
      <c r="A16" s="199"/>
      <c r="B16" s="202"/>
      <c r="C16" s="199"/>
      <c r="D16" s="199"/>
      <c r="E16" s="199"/>
      <c r="F16" s="199"/>
      <c r="G16" s="199"/>
      <c r="H16" s="199"/>
      <c r="I16" s="199"/>
      <c r="J16" s="199"/>
      <c r="K16" s="199"/>
      <c r="L16" s="224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31" s="203" customFormat="1" ht="12" customHeight="1" x14ac:dyDescent="0.3">
      <c r="A17" s="199"/>
      <c r="B17" s="202"/>
      <c r="C17" s="199"/>
      <c r="D17" s="221" t="s">
        <v>19</v>
      </c>
      <c r="E17" s="199"/>
      <c r="F17" s="199"/>
      <c r="G17" s="199"/>
      <c r="H17" s="199"/>
      <c r="I17" s="221" t="s">
        <v>16</v>
      </c>
      <c r="J17" s="198" t="str">
        <f>'[1]Rekapitulace stavby'!AN13</f>
        <v>Vyplň údaj</v>
      </c>
      <c r="K17" s="199"/>
      <c r="L17" s="224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31" s="203" customFormat="1" ht="18" customHeight="1" x14ac:dyDescent="0.3">
      <c r="A18" s="199"/>
      <c r="B18" s="202"/>
      <c r="C18" s="199"/>
      <c r="D18" s="199"/>
      <c r="E18" s="229" t="str">
        <f>'[1]Rekapitulace stavby'!E14</f>
        <v>Vyplň údaj</v>
      </c>
      <c r="F18" s="230"/>
      <c r="G18" s="230"/>
      <c r="H18" s="230"/>
      <c r="I18" s="221" t="s">
        <v>18</v>
      </c>
      <c r="J18" s="198" t="str">
        <f>'[1]Rekapitulace stavby'!AN14</f>
        <v>Vyplň údaj</v>
      </c>
      <c r="K18" s="199"/>
      <c r="L18" s="224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31" s="203" customFormat="1" ht="6.9" customHeight="1" x14ac:dyDescent="0.3">
      <c r="A19" s="199"/>
      <c r="B19" s="202"/>
      <c r="C19" s="199"/>
      <c r="D19" s="199"/>
      <c r="E19" s="199"/>
      <c r="F19" s="199"/>
      <c r="G19" s="199"/>
      <c r="H19" s="199"/>
      <c r="I19" s="199"/>
      <c r="J19" s="199"/>
      <c r="K19" s="199"/>
      <c r="L19" s="224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31" s="203" customFormat="1" ht="12" customHeight="1" x14ac:dyDescent="0.3">
      <c r="A20" s="199"/>
      <c r="B20" s="202"/>
      <c r="C20" s="199"/>
      <c r="D20" s="221" t="s">
        <v>20</v>
      </c>
      <c r="E20" s="199"/>
      <c r="F20" s="199"/>
      <c r="G20" s="199"/>
      <c r="H20" s="199"/>
      <c r="I20" s="221" t="s">
        <v>16</v>
      </c>
      <c r="J20" s="227" t="s">
        <v>11</v>
      </c>
      <c r="K20" s="199"/>
      <c r="L20" s="224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31" s="203" customFormat="1" ht="18" customHeight="1" x14ac:dyDescent="0.3">
      <c r="A21" s="199"/>
      <c r="B21" s="202"/>
      <c r="C21" s="199"/>
      <c r="D21" s="199"/>
      <c r="E21" s="227" t="s">
        <v>21</v>
      </c>
      <c r="F21" s="199"/>
      <c r="G21" s="199"/>
      <c r="H21" s="199"/>
      <c r="I21" s="221" t="s">
        <v>18</v>
      </c>
      <c r="J21" s="227" t="s">
        <v>11</v>
      </c>
      <c r="K21" s="199"/>
      <c r="L21" s="224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</row>
    <row r="22" spans="1:31" s="203" customFormat="1" ht="6.9" customHeight="1" x14ac:dyDescent="0.3">
      <c r="A22" s="199"/>
      <c r="B22" s="202"/>
      <c r="C22" s="199"/>
      <c r="D22" s="199"/>
      <c r="E22" s="199"/>
      <c r="F22" s="199"/>
      <c r="G22" s="199"/>
      <c r="H22" s="199"/>
      <c r="I22" s="199"/>
      <c r="J22" s="199"/>
      <c r="K22" s="199"/>
      <c r="L22" s="224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</row>
    <row r="23" spans="1:31" s="203" customFormat="1" ht="12" customHeight="1" x14ac:dyDescent="0.3">
      <c r="A23" s="199"/>
      <c r="B23" s="202"/>
      <c r="C23" s="199"/>
      <c r="D23" s="221" t="s">
        <v>22</v>
      </c>
      <c r="E23" s="199"/>
      <c r="F23" s="199"/>
      <c r="G23" s="199"/>
      <c r="H23" s="199"/>
      <c r="I23" s="221" t="s">
        <v>16</v>
      </c>
      <c r="J23" s="227" t="s">
        <v>11</v>
      </c>
      <c r="K23" s="199"/>
      <c r="L23" s="224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</row>
    <row r="24" spans="1:31" s="203" customFormat="1" ht="18" customHeight="1" x14ac:dyDescent="0.3">
      <c r="A24" s="199"/>
      <c r="B24" s="202"/>
      <c r="C24" s="199"/>
      <c r="D24" s="199"/>
      <c r="E24" s="227" t="s">
        <v>23</v>
      </c>
      <c r="F24" s="199"/>
      <c r="G24" s="199"/>
      <c r="H24" s="199"/>
      <c r="I24" s="221" t="s">
        <v>18</v>
      </c>
      <c r="J24" s="227" t="s">
        <v>11</v>
      </c>
      <c r="K24" s="199"/>
      <c r="L24" s="224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</row>
    <row r="25" spans="1:31" s="203" customFormat="1" ht="6.9" customHeight="1" x14ac:dyDescent="0.3">
      <c r="A25" s="199"/>
      <c r="B25" s="202"/>
      <c r="C25" s="199"/>
      <c r="D25" s="199"/>
      <c r="E25" s="199"/>
      <c r="F25" s="199"/>
      <c r="G25" s="199"/>
      <c r="H25" s="199"/>
      <c r="I25" s="199"/>
      <c r="J25" s="199"/>
      <c r="K25" s="199"/>
      <c r="L25" s="224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</row>
    <row r="26" spans="1:31" s="203" customFormat="1" ht="12" customHeight="1" x14ac:dyDescent="0.3">
      <c r="A26" s="199"/>
      <c r="B26" s="202"/>
      <c r="C26" s="199"/>
      <c r="D26" s="221" t="s">
        <v>24</v>
      </c>
      <c r="E26" s="199"/>
      <c r="F26" s="199"/>
      <c r="G26" s="199"/>
      <c r="H26" s="199"/>
      <c r="I26" s="199"/>
      <c r="J26" s="199"/>
      <c r="K26" s="199"/>
      <c r="L26" s="224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</row>
    <row r="27" spans="1:31" s="235" customFormat="1" ht="16.5" customHeight="1" x14ac:dyDescent="0.3">
      <c r="A27" s="231"/>
      <c r="B27" s="232"/>
      <c r="C27" s="231"/>
      <c r="D27" s="231"/>
      <c r="E27" s="233" t="s">
        <v>11</v>
      </c>
      <c r="F27" s="233"/>
      <c r="G27" s="233"/>
      <c r="H27" s="233"/>
      <c r="I27" s="231"/>
      <c r="J27" s="231"/>
      <c r="K27" s="231"/>
      <c r="L27" s="234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</row>
    <row r="28" spans="1:31" s="203" customFormat="1" ht="6.9" customHeight="1" x14ac:dyDescent="0.3">
      <c r="A28" s="199"/>
      <c r="B28" s="202"/>
      <c r="C28" s="199"/>
      <c r="D28" s="199"/>
      <c r="E28" s="199"/>
      <c r="F28" s="199"/>
      <c r="G28" s="199"/>
      <c r="H28" s="199"/>
      <c r="I28" s="199"/>
      <c r="J28" s="199"/>
      <c r="K28" s="199"/>
      <c r="L28" s="224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</row>
    <row r="29" spans="1:31" s="203" customFormat="1" ht="6.9" customHeight="1" x14ac:dyDescent="0.3">
      <c r="A29" s="199"/>
      <c r="B29" s="202"/>
      <c r="C29" s="199"/>
      <c r="D29" s="236"/>
      <c r="E29" s="236"/>
      <c r="F29" s="236"/>
      <c r="G29" s="236"/>
      <c r="H29" s="236"/>
      <c r="I29" s="236"/>
      <c r="J29" s="236"/>
      <c r="K29" s="236"/>
      <c r="L29" s="224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31" s="203" customFormat="1" ht="25.35" customHeight="1" x14ac:dyDescent="0.3">
      <c r="A30" s="199"/>
      <c r="B30" s="202"/>
      <c r="C30" s="199"/>
      <c r="D30" s="237" t="s">
        <v>25</v>
      </c>
      <c r="E30" s="199"/>
      <c r="F30" s="199"/>
      <c r="G30" s="199"/>
      <c r="H30" s="199"/>
      <c r="I30" s="199"/>
      <c r="J30" s="238">
        <f>ROUND(J96, 2)</f>
        <v>0</v>
      </c>
      <c r="K30" s="199"/>
      <c r="L30" s="224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31" s="203" customFormat="1" ht="6.9" customHeight="1" x14ac:dyDescent="0.3">
      <c r="A31" s="199"/>
      <c r="B31" s="202"/>
      <c r="C31" s="199"/>
      <c r="D31" s="236"/>
      <c r="E31" s="236"/>
      <c r="F31" s="236"/>
      <c r="G31" s="236"/>
      <c r="H31" s="236"/>
      <c r="I31" s="236"/>
      <c r="J31" s="236"/>
      <c r="K31" s="236"/>
      <c r="L31" s="224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</row>
    <row r="32" spans="1:31" s="203" customFormat="1" ht="14.4" customHeight="1" x14ac:dyDescent="0.3">
      <c r="A32" s="199"/>
      <c r="B32" s="202"/>
      <c r="C32" s="199"/>
      <c r="D32" s="199"/>
      <c r="E32" s="199"/>
      <c r="F32" s="239" t="s">
        <v>26</v>
      </c>
      <c r="G32" s="199"/>
      <c r="H32" s="199"/>
      <c r="I32" s="239" t="s">
        <v>27</v>
      </c>
      <c r="J32" s="239" t="s">
        <v>28</v>
      </c>
      <c r="K32" s="199"/>
      <c r="L32" s="224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</row>
    <row r="33" spans="1:31" s="203" customFormat="1" ht="14.4" customHeight="1" x14ac:dyDescent="0.3">
      <c r="A33" s="199"/>
      <c r="B33" s="202"/>
      <c r="C33" s="199"/>
      <c r="D33" s="240" t="s">
        <v>29</v>
      </c>
      <c r="E33" s="221" t="s">
        <v>30</v>
      </c>
      <c r="F33" s="241">
        <f>ROUND((SUM(BE96:BE264)),  2)</f>
        <v>0</v>
      </c>
      <c r="G33" s="199"/>
      <c r="H33" s="199"/>
      <c r="I33" s="242">
        <v>0.21</v>
      </c>
      <c r="J33" s="241">
        <f>ROUND(((SUM(BE96:BE264))*I33),  2)</f>
        <v>0</v>
      </c>
      <c r="K33" s="199"/>
      <c r="L33" s="224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</row>
    <row r="34" spans="1:31" s="203" customFormat="1" ht="14.4" customHeight="1" x14ac:dyDescent="0.3">
      <c r="A34" s="199"/>
      <c r="B34" s="202"/>
      <c r="C34" s="199"/>
      <c r="D34" s="199"/>
      <c r="E34" s="221" t="s">
        <v>31</v>
      </c>
      <c r="F34" s="241">
        <f>ROUND((SUM(BF96:BF264)),  2)</f>
        <v>0</v>
      </c>
      <c r="G34" s="199"/>
      <c r="H34" s="199"/>
      <c r="I34" s="242">
        <v>0.15</v>
      </c>
      <c r="J34" s="241">
        <f>ROUND(((SUM(BF96:BF264))*I34),  2)</f>
        <v>0</v>
      </c>
      <c r="K34" s="199"/>
      <c r="L34" s="224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31" s="203" customFormat="1" ht="14.4" hidden="1" customHeight="1" x14ac:dyDescent="0.3">
      <c r="A35" s="199"/>
      <c r="B35" s="202"/>
      <c r="C35" s="199"/>
      <c r="D35" s="199"/>
      <c r="E35" s="221" t="s">
        <v>32</v>
      </c>
      <c r="F35" s="241">
        <f>ROUND((SUM(BG96:BG264)),  2)</f>
        <v>0</v>
      </c>
      <c r="G35" s="199"/>
      <c r="H35" s="199"/>
      <c r="I35" s="242">
        <v>0.21</v>
      </c>
      <c r="J35" s="241">
        <f>0</f>
        <v>0</v>
      </c>
      <c r="K35" s="199"/>
      <c r="L35" s="224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31" s="203" customFormat="1" ht="14.4" hidden="1" customHeight="1" x14ac:dyDescent="0.3">
      <c r="A36" s="199"/>
      <c r="B36" s="202"/>
      <c r="C36" s="199"/>
      <c r="D36" s="199"/>
      <c r="E36" s="221" t="s">
        <v>33</v>
      </c>
      <c r="F36" s="241">
        <f>ROUND((SUM(BH96:BH264)),  2)</f>
        <v>0</v>
      </c>
      <c r="G36" s="199"/>
      <c r="H36" s="199"/>
      <c r="I36" s="242">
        <v>0.15</v>
      </c>
      <c r="J36" s="241">
        <f>0</f>
        <v>0</v>
      </c>
      <c r="K36" s="199"/>
      <c r="L36" s="224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31" s="203" customFormat="1" ht="14.4" hidden="1" customHeight="1" x14ac:dyDescent="0.3">
      <c r="A37" s="199"/>
      <c r="B37" s="202"/>
      <c r="C37" s="199"/>
      <c r="D37" s="199"/>
      <c r="E37" s="221" t="s">
        <v>34</v>
      </c>
      <c r="F37" s="241">
        <f>ROUND((SUM(BI96:BI264)),  2)</f>
        <v>0</v>
      </c>
      <c r="G37" s="199"/>
      <c r="H37" s="199"/>
      <c r="I37" s="242">
        <v>0</v>
      </c>
      <c r="J37" s="241">
        <f>0</f>
        <v>0</v>
      </c>
      <c r="K37" s="199"/>
      <c r="L37" s="224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31" s="203" customFormat="1" ht="6.9" customHeight="1" x14ac:dyDescent="0.3">
      <c r="A38" s="199"/>
      <c r="B38" s="202"/>
      <c r="C38" s="199"/>
      <c r="D38" s="199"/>
      <c r="E38" s="199"/>
      <c r="F38" s="199"/>
      <c r="G38" s="199"/>
      <c r="H38" s="199"/>
      <c r="I38" s="199"/>
      <c r="J38" s="199"/>
      <c r="K38" s="199"/>
      <c r="L38" s="224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31" s="203" customFormat="1" ht="25.35" customHeight="1" x14ac:dyDescent="0.3">
      <c r="A39" s="199"/>
      <c r="B39" s="202"/>
      <c r="C39" s="243"/>
      <c r="D39" s="244" t="s">
        <v>35</v>
      </c>
      <c r="E39" s="245"/>
      <c r="F39" s="245"/>
      <c r="G39" s="246" t="s">
        <v>36</v>
      </c>
      <c r="H39" s="247" t="s">
        <v>37</v>
      </c>
      <c r="I39" s="245"/>
      <c r="J39" s="248">
        <f>SUM(J30:J37)</f>
        <v>0</v>
      </c>
      <c r="K39" s="249"/>
      <c r="L39" s="224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31" s="203" customFormat="1" ht="14.4" customHeight="1" x14ac:dyDescent="0.3">
      <c r="A40" s="199"/>
      <c r="B40" s="250"/>
      <c r="C40" s="251"/>
      <c r="D40" s="251"/>
      <c r="E40" s="251"/>
      <c r="F40" s="251"/>
      <c r="G40" s="251"/>
      <c r="H40" s="251"/>
      <c r="I40" s="251"/>
      <c r="J40" s="251"/>
      <c r="K40" s="251"/>
      <c r="L40" s="224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4" spans="1:31" s="203" customFormat="1" ht="6.9" customHeight="1" x14ac:dyDescent="0.3">
      <c r="A44" s="199"/>
      <c r="B44" s="252"/>
      <c r="C44" s="253"/>
      <c r="D44" s="253"/>
      <c r="E44" s="253"/>
      <c r="F44" s="253"/>
      <c r="G44" s="253"/>
      <c r="H44" s="253"/>
      <c r="I44" s="253"/>
      <c r="J44" s="253"/>
      <c r="K44" s="253"/>
      <c r="L44" s="224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31" s="203" customFormat="1" ht="24.9" customHeight="1" x14ac:dyDescent="0.3">
      <c r="A45" s="199"/>
      <c r="B45" s="200"/>
      <c r="C45" s="195" t="s">
        <v>38</v>
      </c>
      <c r="D45" s="201"/>
      <c r="E45" s="201"/>
      <c r="F45" s="201"/>
      <c r="G45" s="201"/>
      <c r="H45" s="201"/>
      <c r="I45" s="201"/>
      <c r="J45" s="201"/>
      <c r="K45" s="201"/>
      <c r="L45" s="224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31" s="203" customFormat="1" ht="6.9" customHeight="1" x14ac:dyDescent="0.3">
      <c r="A46" s="199"/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24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31" s="203" customFormat="1" ht="12" customHeight="1" x14ac:dyDescent="0.3">
      <c r="A47" s="199"/>
      <c r="B47" s="200"/>
      <c r="C47" s="196" t="s">
        <v>5</v>
      </c>
      <c r="D47" s="201"/>
      <c r="E47" s="201"/>
      <c r="F47" s="201"/>
      <c r="G47" s="201"/>
      <c r="H47" s="201"/>
      <c r="I47" s="201"/>
      <c r="J47" s="201"/>
      <c r="K47" s="201"/>
      <c r="L47" s="224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</row>
    <row r="48" spans="1:31" s="203" customFormat="1" ht="16.5" customHeight="1" x14ac:dyDescent="0.3">
      <c r="A48" s="199"/>
      <c r="B48" s="200"/>
      <c r="C48" s="201"/>
      <c r="D48" s="201"/>
      <c r="E48" s="254" t="str">
        <f>E7</f>
        <v>Rozšíření posilovny o Warm up zónu</v>
      </c>
      <c r="F48" s="255"/>
      <c r="G48" s="255"/>
      <c r="H48" s="255"/>
      <c r="I48" s="201"/>
      <c r="J48" s="201"/>
      <c r="K48" s="201"/>
      <c r="L48" s="224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</row>
    <row r="49" spans="1:47" s="203" customFormat="1" ht="12" customHeight="1" x14ac:dyDescent="0.3">
      <c r="A49" s="199"/>
      <c r="B49" s="200"/>
      <c r="C49" s="196" t="s">
        <v>6</v>
      </c>
      <c r="D49" s="201"/>
      <c r="E49" s="201"/>
      <c r="F49" s="201"/>
      <c r="G49" s="201"/>
      <c r="H49" s="201"/>
      <c r="I49" s="201"/>
      <c r="J49" s="201"/>
      <c r="K49" s="201"/>
      <c r="L49" s="224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</row>
    <row r="50" spans="1:47" s="203" customFormat="1" ht="16.5" customHeight="1" x14ac:dyDescent="0.3">
      <c r="A50" s="199"/>
      <c r="B50" s="200"/>
      <c r="C50" s="201"/>
      <c r="D50" s="201"/>
      <c r="E50" s="208" t="str">
        <f>E9</f>
        <v>01 - Bourací práce</v>
      </c>
      <c r="F50" s="256"/>
      <c r="G50" s="256"/>
      <c r="H50" s="256"/>
      <c r="I50" s="201"/>
      <c r="J50" s="201"/>
      <c r="K50" s="201"/>
      <c r="L50" s="224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</row>
    <row r="51" spans="1:47" s="203" customFormat="1" ht="6.9" customHeight="1" x14ac:dyDescent="0.3">
      <c r="A51" s="199"/>
      <c r="B51" s="200"/>
      <c r="C51" s="201"/>
      <c r="D51" s="201"/>
      <c r="E51" s="201"/>
      <c r="F51" s="201"/>
      <c r="G51" s="201"/>
      <c r="H51" s="201"/>
      <c r="I51" s="201"/>
      <c r="J51" s="201"/>
      <c r="K51" s="201"/>
      <c r="L51" s="224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</row>
    <row r="52" spans="1:47" s="203" customFormat="1" ht="12" customHeight="1" x14ac:dyDescent="0.3">
      <c r="A52" s="199"/>
      <c r="B52" s="200"/>
      <c r="C52" s="196" t="s">
        <v>12</v>
      </c>
      <c r="D52" s="201"/>
      <c r="E52" s="201"/>
      <c r="F52" s="197" t="str">
        <f>F12</f>
        <v>Praha č.p.269/31</v>
      </c>
      <c r="G52" s="201"/>
      <c r="H52" s="201"/>
      <c r="I52" s="196" t="s">
        <v>14</v>
      </c>
      <c r="J52" s="257" t="str">
        <f>IF(J12="","",J12)</f>
        <v>15. 4. 2021</v>
      </c>
      <c r="K52" s="201"/>
      <c r="L52" s="224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</row>
    <row r="53" spans="1:47" s="203" customFormat="1" ht="6.9" customHeight="1" x14ac:dyDescent="0.3">
      <c r="A53" s="199"/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24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</row>
    <row r="54" spans="1:47" s="203" customFormat="1" ht="25.65" customHeight="1" x14ac:dyDescent="0.3">
      <c r="A54" s="199"/>
      <c r="B54" s="200"/>
      <c r="C54" s="196" t="s">
        <v>15</v>
      </c>
      <c r="D54" s="201"/>
      <c r="E54" s="201"/>
      <c r="F54" s="197" t="str">
        <f>E15</f>
        <v>Fakulta tělesné výchovy a sportu University Karlov</v>
      </c>
      <c r="G54" s="201"/>
      <c r="H54" s="201"/>
      <c r="I54" s="196" t="s">
        <v>20</v>
      </c>
      <c r="J54" s="258" t="str">
        <f>E21</f>
        <v>IBF MANAGEMENT s.r.o.</v>
      </c>
      <c r="K54" s="201"/>
      <c r="L54" s="224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</row>
    <row r="55" spans="1:47" s="203" customFormat="1" ht="15.15" customHeight="1" x14ac:dyDescent="0.3">
      <c r="A55" s="199"/>
      <c r="B55" s="200"/>
      <c r="C55" s="196" t="s">
        <v>19</v>
      </c>
      <c r="D55" s="201"/>
      <c r="E55" s="201"/>
      <c r="F55" s="197" t="str">
        <f>IF(E18="","",E18)</f>
        <v>Vyplň údaj</v>
      </c>
      <c r="G55" s="201"/>
      <c r="H55" s="201"/>
      <c r="I55" s="196" t="s">
        <v>22</v>
      </c>
      <c r="J55" s="258" t="str">
        <f>E24</f>
        <v xml:space="preserve"> </v>
      </c>
      <c r="K55" s="201"/>
      <c r="L55" s="224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</row>
    <row r="56" spans="1:47" s="203" customFormat="1" ht="10.35" customHeight="1" x14ac:dyDescent="0.3">
      <c r="A56" s="199"/>
      <c r="B56" s="200"/>
      <c r="C56" s="201"/>
      <c r="D56" s="201"/>
      <c r="E56" s="201"/>
      <c r="F56" s="201"/>
      <c r="G56" s="201"/>
      <c r="H56" s="201"/>
      <c r="I56" s="201"/>
      <c r="J56" s="201"/>
      <c r="K56" s="201"/>
      <c r="L56" s="224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</row>
    <row r="57" spans="1:47" s="203" customFormat="1" ht="29.25" customHeight="1" x14ac:dyDescent="0.3">
      <c r="A57" s="199"/>
      <c r="B57" s="200"/>
      <c r="C57" s="259" t="s">
        <v>39</v>
      </c>
      <c r="D57" s="260"/>
      <c r="E57" s="260"/>
      <c r="F57" s="260"/>
      <c r="G57" s="260"/>
      <c r="H57" s="260"/>
      <c r="I57" s="260"/>
      <c r="J57" s="261" t="s">
        <v>40</v>
      </c>
      <c r="K57" s="260"/>
      <c r="L57" s="224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</row>
    <row r="58" spans="1:47" s="203" customFormat="1" ht="10.35" customHeight="1" x14ac:dyDescent="0.3">
      <c r="A58" s="199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24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</row>
    <row r="59" spans="1:47" s="203" customFormat="1" ht="22.8" customHeight="1" x14ac:dyDescent="0.3">
      <c r="A59" s="199"/>
      <c r="B59" s="200"/>
      <c r="C59" s="262" t="s">
        <v>41</v>
      </c>
      <c r="D59" s="201"/>
      <c r="E59" s="201"/>
      <c r="F59" s="201"/>
      <c r="G59" s="201"/>
      <c r="H59" s="201"/>
      <c r="I59" s="201"/>
      <c r="J59" s="263">
        <f>J96</f>
        <v>0</v>
      </c>
      <c r="K59" s="201"/>
      <c r="L59" s="224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U59" s="193" t="s">
        <v>42</v>
      </c>
    </row>
    <row r="60" spans="1:47" s="264" customFormat="1" ht="24.9" customHeight="1" x14ac:dyDescent="0.3">
      <c r="B60" s="265"/>
      <c r="C60" s="266"/>
      <c r="D60" s="267" t="s">
        <v>1005</v>
      </c>
      <c r="E60" s="268"/>
      <c r="F60" s="268"/>
      <c r="G60" s="268"/>
      <c r="H60" s="268"/>
      <c r="I60" s="268"/>
      <c r="J60" s="269">
        <f>J97</f>
        <v>0</v>
      </c>
      <c r="K60" s="266"/>
      <c r="L60" s="270"/>
    </row>
    <row r="61" spans="1:47" s="264" customFormat="1" ht="24.9" customHeight="1" x14ac:dyDescent="0.3">
      <c r="B61" s="265"/>
      <c r="C61" s="266"/>
      <c r="D61" s="267" t="s">
        <v>43</v>
      </c>
      <c r="E61" s="268"/>
      <c r="F61" s="268"/>
      <c r="G61" s="268"/>
      <c r="H61" s="268"/>
      <c r="I61" s="268"/>
      <c r="J61" s="269">
        <f>J104</f>
        <v>0</v>
      </c>
      <c r="K61" s="266"/>
      <c r="L61" s="270"/>
    </row>
    <row r="62" spans="1:47" s="271" customFormat="1" ht="19.95" customHeight="1" x14ac:dyDescent="0.3">
      <c r="B62" s="272"/>
      <c r="C62" s="273"/>
      <c r="D62" s="274" t="s">
        <v>46</v>
      </c>
      <c r="E62" s="275"/>
      <c r="F62" s="275"/>
      <c r="G62" s="275"/>
      <c r="H62" s="275"/>
      <c r="I62" s="275"/>
      <c r="J62" s="276">
        <f>J105</f>
        <v>0</v>
      </c>
      <c r="K62" s="273"/>
      <c r="L62" s="277"/>
    </row>
    <row r="63" spans="1:47" s="271" customFormat="1" ht="19.95" customHeight="1" x14ac:dyDescent="0.3">
      <c r="B63" s="272"/>
      <c r="C63" s="273"/>
      <c r="D63" s="274" t="s">
        <v>1006</v>
      </c>
      <c r="E63" s="275"/>
      <c r="F63" s="275"/>
      <c r="G63" s="275"/>
      <c r="H63" s="275"/>
      <c r="I63" s="275"/>
      <c r="J63" s="276">
        <f>J165</f>
        <v>0</v>
      </c>
      <c r="K63" s="273"/>
      <c r="L63" s="277"/>
    </row>
    <row r="64" spans="1:47" s="264" customFormat="1" ht="24.9" customHeight="1" x14ac:dyDescent="0.3">
      <c r="B64" s="265"/>
      <c r="C64" s="266"/>
      <c r="D64" s="267" t="s">
        <v>49</v>
      </c>
      <c r="E64" s="268"/>
      <c r="F64" s="268"/>
      <c r="G64" s="268"/>
      <c r="H64" s="268"/>
      <c r="I64" s="268"/>
      <c r="J64" s="269">
        <f>J187</f>
        <v>0</v>
      </c>
      <c r="K64" s="266"/>
      <c r="L64" s="270"/>
    </row>
    <row r="65" spans="1:31" s="271" customFormat="1" ht="19.95" customHeight="1" x14ac:dyDescent="0.3">
      <c r="B65" s="272"/>
      <c r="C65" s="273"/>
      <c r="D65" s="274" t="s">
        <v>50</v>
      </c>
      <c r="E65" s="275"/>
      <c r="F65" s="275"/>
      <c r="G65" s="275"/>
      <c r="H65" s="275"/>
      <c r="I65" s="275"/>
      <c r="J65" s="276">
        <f>J188</f>
        <v>0</v>
      </c>
      <c r="K65" s="273"/>
      <c r="L65" s="277"/>
    </row>
    <row r="66" spans="1:31" s="271" customFormat="1" ht="19.95" customHeight="1" x14ac:dyDescent="0.3">
      <c r="B66" s="272"/>
      <c r="C66" s="273"/>
      <c r="D66" s="274" t="s">
        <v>1007</v>
      </c>
      <c r="E66" s="275"/>
      <c r="F66" s="275"/>
      <c r="G66" s="275"/>
      <c r="H66" s="275"/>
      <c r="I66" s="275"/>
      <c r="J66" s="276">
        <f>J191</f>
        <v>0</v>
      </c>
      <c r="K66" s="273"/>
      <c r="L66" s="277"/>
    </row>
    <row r="67" spans="1:31" s="271" customFormat="1" ht="19.95" customHeight="1" x14ac:dyDescent="0.3">
      <c r="B67" s="272"/>
      <c r="C67" s="273"/>
      <c r="D67" s="274" t="s">
        <v>54</v>
      </c>
      <c r="E67" s="275"/>
      <c r="F67" s="275"/>
      <c r="G67" s="275"/>
      <c r="H67" s="275"/>
      <c r="I67" s="275"/>
      <c r="J67" s="276">
        <f>J196</f>
        <v>0</v>
      </c>
      <c r="K67" s="273"/>
      <c r="L67" s="277"/>
    </row>
    <row r="68" spans="1:31" s="271" customFormat="1" ht="19.95" customHeight="1" x14ac:dyDescent="0.3">
      <c r="B68" s="272"/>
      <c r="C68" s="273"/>
      <c r="D68" s="274" t="s">
        <v>56</v>
      </c>
      <c r="E68" s="275"/>
      <c r="F68" s="275"/>
      <c r="G68" s="275"/>
      <c r="H68" s="275"/>
      <c r="I68" s="275"/>
      <c r="J68" s="276">
        <f>J203</f>
        <v>0</v>
      </c>
      <c r="K68" s="273"/>
      <c r="L68" s="277"/>
    </row>
    <row r="69" spans="1:31" s="271" customFormat="1" ht="19.95" customHeight="1" x14ac:dyDescent="0.3">
      <c r="B69" s="272"/>
      <c r="C69" s="273"/>
      <c r="D69" s="274" t="s">
        <v>57</v>
      </c>
      <c r="E69" s="275"/>
      <c r="F69" s="275"/>
      <c r="G69" s="275"/>
      <c r="H69" s="275"/>
      <c r="I69" s="275"/>
      <c r="J69" s="276">
        <f>J214</f>
        <v>0</v>
      </c>
      <c r="K69" s="273"/>
      <c r="L69" s="277"/>
    </row>
    <row r="70" spans="1:31" s="271" customFormat="1" ht="19.95" customHeight="1" x14ac:dyDescent="0.3">
      <c r="B70" s="272"/>
      <c r="C70" s="273"/>
      <c r="D70" s="274" t="s">
        <v>1008</v>
      </c>
      <c r="E70" s="275"/>
      <c r="F70" s="275"/>
      <c r="G70" s="275"/>
      <c r="H70" s="275"/>
      <c r="I70" s="275"/>
      <c r="J70" s="276">
        <f>J226</f>
        <v>0</v>
      </c>
      <c r="K70" s="273"/>
      <c r="L70" s="277"/>
    </row>
    <row r="71" spans="1:31" s="271" customFormat="1" ht="19.95" customHeight="1" x14ac:dyDescent="0.3">
      <c r="B71" s="272"/>
      <c r="C71" s="273"/>
      <c r="D71" s="274" t="s">
        <v>58</v>
      </c>
      <c r="E71" s="275"/>
      <c r="F71" s="275"/>
      <c r="G71" s="275"/>
      <c r="H71" s="275"/>
      <c r="I71" s="275"/>
      <c r="J71" s="276">
        <f>J238</f>
        <v>0</v>
      </c>
      <c r="K71" s="273"/>
      <c r="L71" s="277"/>
    </row>
    <row r="72" spans="1:31" s="271" customFormat="1" ht="19.95" customHeight="1" x14ac:dyDescent="0.3">
      <c r="B72" s="272"/>
      <c r="C72" s="273"/>
      <c r="D72" s="274" t="s">
        <v>60</v>
      </c>
      <c r="E72" s="275"/>
      <c r="F72" s="275"/>
      <c r="G72" s="275"/>
      <c r="H72" s="275"/>
      <c r="I72" s="275"/>
      <c r="J72" s="276">
        <f>J249</f>
        <v>0</v>
      </c>
      <c r="K72" s="273"/>
      <c r="L72" s="277"/>
    </row>
    <row r="73" spans="1:31" s="271" customFormat="1" ht="19.95" customHeight="1" x14ac:dyDescent="0.3">
      <c r="B73" s="272"/>
      <c r="C73" s="273"/>
      <c r="D73" s="274" t="s">
        <v>61</v>
      </c>
      <c r="E73" s="275"/>
      <c r="F73" s="275"/>
      <c r="G73" s="275"/>
      <c r="H73" s="275"/>
      <c r="I73" s="275"/>
      <c r="J73" s="276">
        <f>J254</f>
        <v>0</v>
      </c>
      <c r="K73" s="273"/>
      <c r="L73" s="277"/>
    </row>
    <row r="74" spans="1:31" s="271" customFormat="1" ht="19.95" customHeight="1" x14ac:dyDescent="0.3">
      <c r="B74" s="272"/>
      <c r="C74" s="273"/>
      <c r="D74" s="274" t="s">
        <v>1009</v>
      </c>
      <c r="E74" s="275"/>
      <c r="F74" s="275"/>
      <c r="G74" s="275"/>
      <c r="H74" s="275"/>
      <c r="I74" s="275"/>
      <c r="J74" s="276">
        <f>J258</f>
        <v>0</v>
      </c>
      <c r="K74" s="273"/>
      <c r="L74" s="277"/>
    </row>
    <row r="75" spans="1:31" s="264" customFormat="1" ht="24.9" customHeight="1" x14ac:dyDescent="0.3">
      <c r="B75" s="265"/>
      <c r="C75" s="266"/>
      <c r="D75" s="267" t="s">
        <v>66</v>
      </c>
      <c r="E75" s="268"/>
      <c r="F75" s="268"/>
      <c r="G75" s="268"/>
      <c r="H75" s="268"/>
      <c r="I75" s="268"/>
      <c r="J75" s="269">
        <f>J262</f>
        <v>0</v>
      </c>
      <c r="K75" s="266"/>
      <c r="L75" s="270"/>
    </row>
    <row r="76" spans="1:31" s="271" customFormat="1" ht="19.95" customHeight="1" x14ac:dyDescent="0.3">
      <c r="B76" s="272"/>
      <c r="C76" s="273"/>
      <c r="D76" s="274" t="s">
        <v>67</v>
      </c>
      <c r="E76" s="275"/>
      <c r="F76" s="275"/>
      <c r="G76" s="275"/>
      <c r="H76" s="275"/>
      <c r="I76" s="275"/>
      <c r="J76" s="276">
        <f>J263</f>
        <v>0</v>
      </c>
      <c r="K76" s="273"/>
      <c r="L76" s="277"/>
    </row>
    <row r="77" spans="1:31" s="203" customFormat="1" ht="21.75" customHeight="1" x14ac:dyDescent="0.3">
      <c r="A77" s="199"/>
      <c r="B77" s="200"/>
      <c r="C77" s="201"/>
      <c r="D77" s="201"/>
      <c r="E77" s="201"/>
      <c r="F77" s="201"/>
      <c r="G77" s="201"/>
      <c r="H77" s="201"/>
      <c r="I77" s="201"/>
      <c r="J77" s="201"/>
      <c r="K77" s="201"/>
      <c r="L77" s="224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</row>
    <row r="78" spans="1:31" s="203" customFormat="1" ht="6.9" customHeight="1" x14ac:dyDescent="0.3">
      <c r="A78" s="199"/>
      <c r="B78" s="204"/>
      <c r="C78" s="205"/>
      <c r="D78" s="205"/>
      <c r="E78" s="205"/>
      <c r="F78" s="205"/>
      <c r="G78" s="205"/>
      <c r="H78" s="205"/>
      <c r="I78" s="205"/>
      <c r="J78" s="205"/>
      <c r="K78" s="205"/>
      <c r="L78" s="224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</row>
    <row r="82" spans="1:63" s="203" customFormat="1" ht="6.9" customHeight="1" x14ac:dyDescent="0.3">
      <c r="A82" s="199"/>
      <c r="B82" s="206"/>
      <c r="C82" s="207"/>
      <c r="D82" s="207"/>
      <c r="E82" s="207"/>
      <c r="F82" s="207"/>
      <c r="G82" s="207"/>
      <c r="H82" s="207"/>
      <c r="I82" s="207"/>
      <c r="J82" s="207"/>
      <c r="K82" s="207"/>
      <c r="L82" s="224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</row>
    <row r="83" spans="1:63" s="203" customFormat="1" ht="24.9" customHeight="1" x14ac:dyDescent="0.3">
      <c r="A83" s="199"/>
      <c r="B83" s="200"/>
      <c r="C83" s="195" t="s">
        <v>68</v>
      </c>
      <c r="D83" s="201"/>
      <c r="E83" s="201"/>
      <c r="F83" s="201"/>
      <c r="G83" s="201"/>
      <c r="H83" s="201"/>
      <c r="I83" s="201"/>
      <c r="J83" s="201"/>
      <c r="K83" s="201"/>
      <c r="L83" s="224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</row>
    <row r="84" spans="1:63" s="203" customFormat="1" ht="6.9" customHeight="1" x14ac:dyDescent="0.3">
      <c r="A84" s="199"/>
      <c r="B84" s="200"/>
      <c r="C84" s="201"/>
      <c r="D84" s="201"/>
      <c r="E84" s="201"/>
      <c r="F84" s="201"/>
      <c r="G84" s="201"/>
      <c r="H84" s="201"/>
      <c r="I84" s="201"/>
      <c r="J84" s="201"/>
      <c r="K84" s="201"/>
      <c r="L84" s="224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</row>
    <row r="85" spans="1:63" s="203" customFormat="1" ht="12" customHeight="1" x14ac:dyDescent="0.3">
      <c r="A85" s="199"/>
      <c r="B85" s="200"/>
      <c r="C85" s="196" t="s">
        <v>5</v>
      </c>
      <c r="D85" s="201"/>
      <c r="E85" s="201"/>
      <c r="F85" s="201"/>
      <c r="G85" s="201"/>
      <c r="H85" s="201"/>
      <c r="I85" s="201"/>
      <c r="J85" s="201"/>
      <c r="K85" s="201"/>
      <c r="L85" s="224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</row>
    <row r="86" spans="1:63" s="203" customFormat="1" ht="16.5" customHeight="1" x14ac:dyDescent="0.3">
      <c r="A86" s="199"/>
      <c r="B86" s="200"/>
      <c r="C86" s="201"/>
      <c r="D86" s="201"/>
      <c r="E86" s="254" t="str">
        <f>E7</f>
        <v>Rozšíření posilovny o Warm up zónu</v>
      </c>
      <c r="F86" s="255"/>
      <c r="G86" s="255"/>
      <c r="H86" s="255"/>
      <c r="I86" s="201"/>
      <c r="J86" s="201"/>
      <c r="K86" s="201"/>
      <c r="L86" s="224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</row>
    <row r="87" spans="1:63" s="203" customFormat="1" ht="12" customHeight="1" x14ac:dyDescent="0.3">
      <c r="A87" s="199"/>
      <c r="B87" s="200"/>
      <c r="C87" s="196" t="s">
        <v>6</v>
      </c>
      <c r="D87" s="201"/>
      <c r="E87" s="201"/>
      <c r="F87" s="201"/>
      <c r="G87" s="201"/>
      <c r="H87" s="201"/>
      <c r="I87" s="201"/>
      <c r="J87" s="201"/>
      <c r="K87" s="201"/>
      <c r="L87" s="224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</row>
    <row r="88" spans="1:63" s="203" customFormat="1" ht="16.5" customHeight="1" x14ac:dyDescent="0.3">
      <c r="A88" s="199"/>
      <c r="B88" s="200"/>
      <c r="C88" s="201"/>
      <c r="D88" s="201"/>
      <c r="E88" s="208" t="str">
        <f>E9</f>
        <v>01 - Bourací práce</v>
      </c>
      <c r="F88" s="256"/>
      <c r="G88" s="256"/>
      <c r="H88" s="256"/>
      <c r="I88" s="201"/>
      <c r="J88" s="201"/>
      <c r="K88" s="201"/>
      <c r="L88" s="224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</row>
    <row r="89" spans="1:63" s="203" customFormat="1" ht="6.9" customHeight="1" x14ac:dyDescent="0.3">
      <c r="A89" s="199"/>
      <c r="B89" s="200"/>
      <c r="C89" s="201"/>
      <c r="D89" s="201"/>
      <c r="E89" s="201"/>
      <c r="F89" s="201"/>
      <c r="G89" s="201"/>
      <c r="H89" s="201"/>
      <c r="I89" s="201"/>
      <c r="J89" s="201"/>
      <c r="K89" s="201"/>
      <c r="L89" s="224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</row>
    <row r="90" spans="1:63" s="203" customFormat="1" ht="12" customHeight="1" x14ac:dyDescent="0.3">
      <c r="A90" s="199"/>
      <c r="B90" s="200"/>
      <c r="C90" s="196" t="s">
        <v>12</v>
      </c>
      <c r="D90" s="201"/>
      <c r="E90" s="201"/>
      <c r="F90" s="197" t="str">
        <f>F12</f>
        <v>Praha č.p.269/31</v>
      </c>
      <c r="G90" s="201"/>
      <c r="H90" s="201"/>
      <c r="I90" s="196" t="s">
        <v>14</v>
      </c>
      <c r="J90" s="257" t="str">
        <f>IF(J12="","",J12)</f>
        <v>15. 4. 2021</v>
      </c>
      <c r="K90" s="201"/>
      <c r="L90" s="224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</row>
    <row r="91" spans="1:63" s="203" customFormat="1" ht="6.9" customHeight="1" x14ac:dyDescent="0.3">
      <c r="A91" s="199"/>
      <c r="B91" s="200"/>
      <c r="C91" s="201"/>
      <c r="D91" s="201"/>
      <c r="E91" s="201"/>
      <c r="F91" s="201"/>
      <c r="G91" s="201"/>
      <c r="H91" s="201"/>
      <c r="I91" s="201"/>
      <c r="J91" s="201"/>
      <c r="K91" s="201"/>
      <c r="L91" s="224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</row>
    <row r="92" spans="1:63" s="203" customFormat="1" ht="25.65" customHeight="1" x14ac:dyDescent="0.3">
      <c r="A92" s="199"/>
      <c r="B92" s="200"/>
      <c r="C92" s="196" t="s">
        <v>15</v>
      </c>
      <c r="D92" s="201"/>
      <c r="E92" s="201"/>
      <c r="F92" s="197" t="str">
        <f>E15</f>
        <v>Fakulta tělesné výchovy a sportu University Karlov</v>
      </c>
      <c r="G92" s="201"/>
      <c r="H92" s="201"/>
      <c r="I92" s="196" t="s">
        <v>20</v>
      </c>
      <c r="J92" s="258" t="str">
        <f>E21</f>
        <v>IBF MANAGEMENT s.r.o.</v>
      </c>
      <c r="K92" s="201"/>
      <c r="L92" s="224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</row>
    <row r="93" spans="1:63" s="203" customFormat="1" ht="15.15" customHeight="1" x14ac:dyDescent="0.3">
      <c r="A93" s="199"/>
      <c r="B93" s="200"/>
      <c r="C93" s="196" t="s">
        <v>19</v>
      </c>
      <c r="D93" s="201"/>
      <c r="E93" s="201"/>
      <c r="F93" s="197" t="str">
        <f>IF(E18="","",E18)</f>
        <v>Vyplň údaj</v>
      </c>
      <c r="G93" s="201"/>
      <c r="H93" s="201"/>
      <c r="I93" s="196" t="s">
        <v>22</v>
      </c>
      <c r="J93" s="258" t="str">
        <f>E24</f>
        <v xml:space="preserve"> </v>
      </c>
      <c r="K93" s="201"/>
      <c r="L93" s="224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</row>
    <row r="94" spans="1:63" s="203" customFormat="1" ht="10.35" customHeight="1" x14ac:dyDescent="0.3">
      <c r="A94" s="199"/>
      <c r="B94" s="200"/>
      <c r="C94" s="201"/>
      <c r="D94" s="201"/>
      <c r="E94" s="201"/>
      <c r="F94" s="201"/>
      <c r="G94" s="201"/>
      <c r="H94" s="201"/>
      <c r="I94" s="201"/>
      <c r="J94" s="201"/>
      <c r="K94" s="201"/>
      <c r="L94" s="224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</row>
    <row r="95" spans="1:63" s="284" customFormat="1" ht="29.25" customHeight="1" x14ac:dyDescent="0.3">
      <c r="A95" s="278"/>
      <c r="B95" s="279"/>
      <c r="C95" s="280" t="s">
        <v>69</v>
      </c>
      <c r="D95" s="281" t="s">
        <v>70</v>
      </c>
      <c r="E95" s="281" t="s">
        <v>71</v>
      </c>
      <c r="F95" s="281" t="s">
        <v>72</v>
      </c>
      <c r="G95" s="281" t="s">
        <v>73</v>
      </c>
      <c r="H95" s="281" t="s">
        <v>74</v>
      </c>
      <c r="I95" s="281" t="s">
        <v>75</v>
      </c>
      <c r="J95" s="281" t="s">
        <v>40</v>
      </c>
      <c r="K95" s="282" t="s">
        <v>76</v>
      </c>
      <c r="L95" s="283"/>
      <c r="M95" s="211" t="s">
        <v>11</v>
      </c>
      <c r="N95" s="212" t="s">
        <v>29</v>
      </c>
      <c r="O95" s="212" t="s">
        <v>77</v>
      </c>
      <c r="P95" s="212" t="s">
        <v>78</v>
      </c>
      <c r="Q95" s="212" t="s">
        <v>79</v>
      </c>
      <c r="R95" s="212" t="s">
        <v>80</v>
      </c>
      <c r="S95" s="212" t="s">
        <v>81</v>
      </c>
      <c r="T95" s="213" t="s">
        <v>82</v>
      </c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</row>
    <row r="96" spans="1:63" s="203" customFormat="1" ht="22.8" customHeight="1" x14ac:dyDescent="0.3">
      <c r="A96" s="199"/>
      <c r="B96" s="200"/>
      <c r="C96" s="216" t="s">
        <v>83</v>
      </c>
      <c r="D96" s="201"/>
      <c r="E96" s="201"/>
      <c r="F96" s="201"/>
      <c r="G96" s="201"/>
      <c r="H96" s="201"/>
      <c r="I96" s="201"/>
      <c r="J96" s="285">
        <f>BK96</f>
        <v>0</v>
      </c>
      <c r="K96" s="201"/>
      <c r="L96" s="202"/>
      <c r="M96" s="214"/>
      <c r="N96" s="286"/>
      <c r="O96" s="215"/>
      <c r="P96" s="287">
        <f>P97+P104+P187+P262</f>
        <v>0</v>
      </c>
      <c r="Q96" s="215"/>
      <c r="R96" s="287">
        <f>R97+R104+R187+R262</f>
        <v>9.2117668999999989</v>
      </c>
      <c r="S96" s="215"/>
      <c r="T96" s="288">
        <f>T97+T104+T187+T262</f>
        <v>69.723606070000017</v>
      </c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T96" s="193" t="s">
        <v>84</v>
      </c>
      <c r="AU96" s="193" t="s">
        <v>42</v>
      </c>
      <c r="BK96" s="289">
        <f>BK97+BK104+BK187+BK262</f>
        <v>0</v>
      </c>
    </row>
    <row r="97" spans="1:65" s="290" customFormat="1" ht="25.95" customHeight="1" x14ac:dyDescent="0.25">
      <c r="B97" s="291"/>
      <c r="C97" s="292"/>
      <c r="D97" s="293" t="s">
        <v>84</v>
      </c>
      <c r="E97" s="294" t="s">
        <v>118</v>
      </c>
      <c r="F97" s="294" t="s">
        <v>188</v>
      </c>
      <c r="G97" s="292"/>
      <c r="H97" s="292"/>
      <c r="I97" s="295"/>
      <c r="J97" s="296">
        <f>BK97</f>
        <v>0</v>
      </c>
      <c r="K97" s="292"/>
      <c r="L97" s="297"/>
      <c r="M97" s="298"/>
      <c r="N97" s="299"/>
      <c r="O97" s="299"/>
      <c r="P97" s="300">
        <f>SUM(P98:P103)</f>
        <v>0</v>
      </c>
      <c r="Q97" s="299"/>
      <c r="R97" s="300">
        <f>SUM(R98:R103)</f>
        <v>6.7011048999999989</v>
      </c>
      <c r="S97" s="299"/>
      <c r="T97" s="301">
        <f>SUM(T98:T103)</f>
        <v>0.33182</v>
      </c>
      <c r="AR97" s="302" t="s">
        <v>87</v>
      </c>
      <c r="AT97" s="303" t="s">
        <v>84</v>
      </c>
      <c r="AU97" s="303" t="s">
        <v>88</v>
      </c>
      <c r="AY97" s="302" t="s">
        <v>89</v>
      </c>
      <c r="BK97" s="304">
        <f>SUM(BK98:BK103)</f>
        <v>0</v>
      </c>
    </row>
    <row r="98" spans="1:65" s="203" customFormat="1" ht="22.8" x14ac:dyDescent="0.3">
      <c r="A98" s="199"/>
      <c r="B98" s="200"/>
      <c r="C98" s="305" t="s">
        <v>87</v>
      </c>
      <c r="D98" s="305" t="s">
        <v>92</v>
      </c>
      <c r="E98" s="306" t="s">
        <v>1010</v>
      </c>
      <c r="F98" s="307" t="s">
        <v>1011</v>
      </c>
      <c r="G98" s="308" t="s">
        <v>95</v>
      </c>
      <c r="H98" s="309">
        <v>165.91</v>
      </c>
      <c r="I98" s="310"/>
      <c r="J98" s="311">
        <f>ROUND(I98*H98,2)</f>
        <v>0</v>
      </c>
      <c r="K98" s="307" t="s">
        <v>96</v>
      </c>
      <c r="L98" s="202"/>
      <c r="M98" s="312" t="s">
        <v>11</v>
      </c>
      <c r="N98" s="313" t="s">
        <v>30</v>
      </c>
      <c r="O98" s="209"/>
      <c r="P98" s="314">
        <f>O98*H98</f>
        <v>0</v>
      </c>
      <c r="Q98" s="314">
        <v>4.0169999999999997E-2</v>
      </c>
      <c r="R98" s="314">
        <f>Q98*H98</f>
        <v>6.664604699999999</v>
      </c>
      <c r="S98" s="314">
        <v>0</v>
      </c>
      <c r="T98" s="315">
        <f>S98*H98</f>
        <v>0</v>
      </c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R98" s="316" t="s">
        <v>97</v>
      </c>
      <c r="AT98" s="316" t="s">
        <v>92</v>
      </c>
      <c r="AU98" s="316" t="s">
        <v>87</v>
      </c>
      <c r="AY98" s="193" t="s">
        <v>89</v>
      </c>
      <c r="BE98" s="317">
        <f>IF(N98="základní",J98,0)</f>
        <v>0</v>
      </c>
      <c r="BF98" s="317">
        <f>IF(N98="snížená",J98,0)</f>
        <v>0</v>
      </c>
      <c r="BG98" s="317">
        <f>IF(N98="zákl. přenesená",J98,0)</f>
        <v>0</v>
      </c>
      <c r="BH98" s="317">
        <f>IF(N98="sníž. přenesená",J98,0)</f>
        <v>0</v>
      </c>
      <c r="BI98" s="317">
        <f>IF(N98="nulová",J98,0)</f>
        <v>0</v>
      </c>
      <c r="BJ98" s="193" t="s">
        <v>87</v>
      </c>
      <c r="BK98" s="317">
        <f>ROUND(I98*H98,2)</f>
        <v>0</v>
      </c>
      <c r="BL98" s="193" t="s">
        <v>97</v>
      </c>
      <c r="BM98" s="316" t="s">
        <v>1012</v>
      </c>
    </row>
    <row r="99" spans="1:65" s="318" customFormat="1" x14ac:dyDescent="0.3">
      <c r="B99" s="319"/>
      <c r="C99" s="320"/>
      <c r="D99" s="321" t="s">
        <v>99</v>
      </c>
      <c r="E99" s="322" t="s">
        <v>11</v>
      </c>
      <c r="F99" s="323" t="s">
        <v>1013</v>
      </c>
      <c r="G99" s="320"/>
      <c r="H99" s="322" t="s">
        <v>11</v>
      </c>
      <c r="I99" s="324"/>
      <c r="J99" s="320"/>
      <c r="K99" s="320"/>
      <c r="L99" s="325"/>
      <c r="M99" s="326"/>
      <c r="N99" s="327"/>
      <c r="O99" s="327"/>
      <c r="P99" s="327"/>
      <c r="Q99" s="327"/>
      <c r="R99" s="327"/>
      <c r="S99" s="327"/>
      <c r="T99" s="328"/>
      <c r="AT99" s="329" t="s">
        <v>99</v>
      </c>
      <c r="AU99" s="329" t="s">
        <v>87</v>
      </c>
      <c r="AV99" s="318" t="s">
        <v>87</v>
      </c>
      <c r="AW99" s="318" t="s">
        <v>101</v>
      </c>
      <c r="AX99" s="318" t="s">
        <v>88</v>
      </c>
      <c r="AY99" s="329" t="s">
        <v>89</v>
      </c>
    </row>
    <row r="100" spans="1:65" s="330" customFormat="1" x14ac:dyDescent="0.3">
      <c r="B100" s="331"/>
      <c r="C100" s="332"/>
      <c r="D100" s="321" t="s">
        <v>99</v>
      </c>
      <c r="E100" s="333" t="s">
        <v>11</v>
      </c>
      <c r="F100" s="334" t="s">
        <v>634</v>
      </c>
      <c r="G100" s="332"/>
      <c r="H100" s="335">
        <v>165.91</v>
      </c>
      <c r="I100" s="336"/>
      <c r="J100" s="332"/>
      <c r="K100" s="332"/>
      <c r="L100" s="337"/>
      <c r="M100" s="338"/>
      <c r="N100" s="339"/>
      <c r="O100" s="339"/>
      <c r="P100" s="339"/>
      <c r="Q100" s="339"/>
      <c r="R100" s="339"/>
      <c r="S100" s="339"/>
      <c r="T100" s="340"/>
      <c r="AT100" s="341" t="s">
        <v>99</v>
      </c>
      <c r="AU100" s="341" t="s">
        <v>87</v>
      </c>
      <c r="AV100" s="330" t="s">
        <v>1</v>
      </c>
      <c r="AW100" s="330" t="s">
        <v>101</v>
      </c>
      <c r="AX100" s="330" t="s">
        <v>87</v>
      </c>
      <c r="AY100" s="341" t="s">
        <v>89</v>
      </c>
    </row>
    <row r="101" spans="1:65" s="203" customFormat="1" ht="16.5" customHeight="1" x14ac:dyDescent="0.3">
      <c r="A101" s="199"/>
      <c r="B101" s="200"/>
      <c r="C101" s="305" t="s">
        <v>1</v>
      </c>
      <c r="D101" s="305" t="s">
        <v>92</v>
      </c>
      <c r="E101" s="306" t="s">
        <v>1014</v>
      </c>
      <c r="F101" s="307" t="s">
        <v>1015</v>
      </c>
      <c r="G101" s="308" t="s">
        <v>95</v>
      </c>
      <c r="H101" s="309">
        <v>165.91</v>
      </c>
      <c r="I101" s="310"/>
      <c r="J101" s="311">
        <f>ROUND(I101*H101,2)</f>
        <v>0</v>
      </c>
      <c r="K101" s="307" t="s">
        <v>11</v>
      </c>
      <c r="L101" s="202"/>
      <c r="M101" s="312" t="s">
        <v>11</v>
      </c>
      <c r="N101" s="313" t="s">
        <v>30</v>
      </c>
      <c r="O101" s="209"/>
      <c r="P101" s="314">
        <f>O101*H101</f>
        <v>0</v>
      </c>
      <c r="Q101" s="314">
        <v>2.2000000000000001E-4</v>
      </c>
      <c r="R101" s="314">
        <f>Q101*H101</f>
        <v>3.6500200000000003E-2</v>
      </c>
      <c r="S101" s="314">
        <v>2E-3</v>
      </c>
      <c r="T101" s="315">
        <f>S101*H101</f>
        <v>0.33182</v>
      </c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R101" s="316" t="s">
        <v>97</v>
      </c>
      <c r="AT101" s="316" t="s">
        <v>92</v>
      </c>
      <c r="AU101" s="316" t="s">
        <v>87</v>
      </c>
      <c r="AY101" s="193" t="s">
        <v>89</v>
      </c>
      <c r="BE101" s="317">
        <f>IF(N101="základní",J101,0)</f>
        <v>0</v>
      </c>
      <c r="BF101" s="317">
        <f>IF(N101="snížená",J101,0)</f>
        <v>0</v>
      </c>
      <c r="BG101" s="317">
        <f>IF(N101="zákl. přenesená",J101,0)</f>
        <v>0</v>
      </c>
      <c r="BH101" s="317">
        <f>IF(N101="sníž. přenesená",J101,0)</f>
        <v>0</v>
      </c>
      <c r="BI101" s="317">
        <f>IF(N101="nulová",J101,0)</f>
        <v>0</v>
      </c>
      <c r="BJ101" s="193" t="s">
        <v>87</v>
      </c>
      <c r="BK101" s="317">
        <f>ROUND(I101*H101,2)</f>
        <v>0</v>
      </c>
      <c r="BL101" s="193" t="s">
        <v>97</v>
      </c>
      <c r="BM101" s="316" t="s">
        <v>1016</v>
      </c>
    </row>
    <row r="102" spans="1:65" s="318" customFormat="1" x14ac:dyDescent="0.3">
      <c r="B102" s="319"/>
      <c r="C102" s="320"/>
      <c r="D102" s="321" t="s">
        <v>99</v>
      </c>
      <c r="E102" s="322" t="s">
        <v>11</v>
      </c>
      <c r="F102" s="323" t="s">
        <v>1013</v>
      </c>
      <c r="G102" s="320"/>
      <c r="H102" s="322" t="s">
        <v>11</v>
      </c>
      <c r="I102" s="324"/>
      <c r="J102" s="320"/>
      <c r="K102" s="320"/>
      <c r="L102" s="325"/>
      <c r="M102" s="326"/>
      <c r="N102" s="327"/>
      <c r="O102" s="327"/>
      <c r="P102" s="327"/>
      <c r="Q102" s="327"/>
      <c r="R102" s="327"/>
      <c r="S102" s="327"/>
      <c r="T102" s="328"/>
      <c r="AT102" s="329" t="s">
        <v>99</v>
      </c>
      <c r="AU102" s="329" t="s">
        <v>87</v>
      </c>
      <c r="AV102" s="318" t="s">
        <v>87</v>
      </c>
      <c r="AW102" s="318" t="s">
        <v>101</v>
      </c>
      <c r="AX102" s="318" t="s">
        <v>88</v>
      </c>
      <c r="AY102" s="329" t="s">
        <v>89</v>
      </c>
    </row>
    <row r="103" spans="1:65" s="330" customFormat="1" x14ac:dyDescent="0.3">
      <c r="B103" s="331"/>
      <c r="C103" s="332"/>
      <c r="D103" s="321" t="s">
        <v>99</v>
      </c>
      <c r="E103" s="333" t="s">
        <v>11</v>
      </c>
      <c r="F103" s="334" t="s">
        <v>634</v>
      </c>
      <c r="G103" s="332"/>
      <c r="H103" s="335">
        <v>165.91</v>
      </c>
      <c r="I103" s="336"/>
      <c r="J103" s="332"/>
      <c r="K103" s="332"/>
      <c r="L103" s="337"/>
      <c r="M103" s="338"/>
      <c r="N103" s="339"/>
      <c r="O103" s="339"/>
      <c r="P103" s="339"/>
      <c r="Q103" s="339"/>
      <c r="R103" s="339"/>
      <c r="S103" s="339"/>
      <c r="T103" s="340"/>
      <c r="AT103" s="341" t="s">
        <v>99</v>
      </c>
      <c r="AU103" s="341" t="s">
        <v>87</v>
      </c>
      <c r="AV103" s="330" t="s">
        <v>1</v>
      </c>
      <c r="AW103" s="330" t="s">
        <v>101</v>
      </c>
      <c r="AX103" s="330" t="s">
        <v>87</v>
      </c>
      <c r="AY103" s="341" t="s">
        <v>89</v>
      </c>
    </row>
    <row r="104" spans="1:65" s="290" customFormat="1" ht="25.95" customHeight="1" x14ac:dyDescent="0.25">
      <c r="B104" s="291"/>
      <c r="C104" s="292"/>
      <c r="D104" s="293" t="s">
        <v>84</v>
      </c>
      <c r="E104" s="294" t="s">
        <v>85</v>
      </c>
      <c r="F104" s="294" t="s">
        <v>86</v>
      </c>
      <c r="G104" s="292"/>
      <c r="H104" s="292"/>
      <c r="I104" s="295"/>
      <c r="J104" s="296">
        <f>BK104</f>
        <v>0</v>
      </c>
      <c r="K104" s="292"/>
      <c r="L104" s="297"/>
      <c r="M104" s="298"/>
      <c r="N104" s="299"/>
      <c r="O104" s="299"/>
      <c r="P104" s="300">
        <f>P105+P165</f>
        <v>0</v>
      </c>
      <c r="Q104" s="299"/>
      <c r="R104" s="300">
        <f>R105+R165</f>
        <v>2.5106320000000002</v>
      </c>
      <c r="S104" s="299"/>
      <c r="T104" s="301">
        <f>T105+T165</f>
        <v>49.921327000000005</v>
      </c>
      <c r="AR104" s="302" t="s">
        <v>87</v>
      </c>
      <c r="AT104" s="303" t="s">
        <v>84</v>
      </c>
      <c r="AU104" s="303" t="s">
        <v>88</v>
      </c>
      <c r="AY104" s="302" t="s">
        <v>89</v>
      </c>
      <c r="BK104" s="304">
        <f>BK105+BK165</f>
        <v>0</v>
      </c>
    </row>
    <row r="105" spans="1:65" s="290" customFormat="1" ht="22.8" customHeight="1" x14ac:dyDescent="0.25">
      <c r="B105" s="291"/>
      <c r="C105" s="292"/>
      <c r="D105" s="293" t="s">
        <v>84</v>
      </c>
      <c r="E105" s="342" t="s">
        <v>136</v>
      </c>
      <c r="F105" s="342" t="s">
        <v>308</v>
      </c>
      <c r="G105" s="292"/>
      <c r="H105" s="292"/>
      <c r="I105" s="295"/>
      <c r="J105" s="343">
        <f>BK105</f>
        <v>0</v>
      </c>
      <c r="K105" s="292"/>
      <c r="L105" s="297"/>
      <c r="M105" s="298"/>
      <c r="N105" s="299"/>
      <c r="O105" s="299"/>
      <c r="P105" s="300">
        <f>SUM(P106:P164)</f>
        <v>0</v>
      </c>
      <c r="Q105" s="299"/>
      <c r="R105" s="300">
        <f>SUM(R106:R164)</f>
        <v>2.5106320000000002</v>
      </c>
      <c r="S105" s="299"/>
      <c r="T105" s="301">
        <f>SUM(T106:T164)</f>
        <v>49.921327000000005</v>
      </c>
      <c r="AR105" s="302" t="s">
        <v>87</v>
      </c>
      <c r="AT105" s="303" t="s">
        <v>84</v>
      </c>
      <c r="AU105" s="303" t="s">
        <v>87</v>
      </c>
      <c r="AY105" s="302" t="s">
        <v>89</v>
      </c>
      <c r="BK105" s="304">
        <f>SUM(BK106:BK164)</f>
        <v>0</v>
      </c>
    </row>
    <row r="106" spans="1:65" s="203" customFormat="1" ht="16.5" customHeight="1" x14ac:dyDescent="0.3">
      <c r="A106" s="199"/>
      <c r="B106" s="200"/>
      <c r="C106" s="305" t="s">
        <v>90</v>
      </c>
      <c r="D106" s="305" t="s">
        <v>92</v>
      </c>
      <c r="E106" s="306" t="s">
        <v>1017</v>
      </c>
      <c r="F106" s="307" t="s">
        <v>1018</v>
      </c>
      <c r="G106" s="308" t="s">
        <v>132</v>
      </c>
      <c r="H106" s="309">
        <v>1.0880000000000001</v>
      </c>
      <c r="I106" s="310"/>
      <c r="J106" s="311">
        <f>ROUND(I106*H106,2)</f>
        <v>0</v>
      </c>
      <c r="K106" s="307" t="s">
        <v>96</v>
      </c>
      <c r="L106" s="202"/>
      <c r="M106" s="312" t="s">
        <v>11</v>
      </c>
      <c r="N106" s="313" t="s">
        <v>30</v>
      </c>
      <c r="O106" s="209"/>
      <c r="P106" s="314">
        <f>O106*H106</f>
        <v>0</v>
      </c>
      <c r="Q106" s="314">
        <v>2.2999999999999998</v>
      </c>
      <c r="R106" s="314">
        <f>Q106*H106</f>
        <v>2.5024000000000002</v>
      </c>
      <c r="S106" s="314">
        <v>2.4</v>
      </c>
      <c r="T106" s="315">
        <f>S106*H106</f>
        <v>2.6112000000000002</v>
      </c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R106" s="316" t="s">
        <v>97</v>
      </c>
      <c r="AT106" s="316" t="s">
        <v>92</v>
      </c>
      <c r="AU106" s="316" t="s">
        <v>1</v>
      </c>
      <c r="AY106" s="193" t="s">
        <v>89</v>
      </c>
      <c r="BE106" s="317">
        <f>IF(N106="základní",J106,0)</f>
        <v>0</v>
      </c>
      <c r="BF106" s="317">
        <f>IF(N106="snížená",J106,0)</f>
        <v>0</v>
      </c>
      <c r="BG106" s="317">
        <f>IF(N106="zákl. přenesená",J106,0)</f>
        <v>0</v>
      </c>
      <c r="BH106" s="317">
        <f>IF(N106="sníž. přenesená",J106,0)</f>
        <v>0</v>
      </c>
      <c r="BI106" s="317">
        <f>IF(N106="nulová",J106,0)</f>
        <v>0</v>
      </c>
      <c r="BJ106" s="193" t="s">
        <v>87</v>
      </c>
      <c r="BK106" s="317">
        <f>ROUND(I106*H106,2)</f>
        <v>0</v>
      </c>
      <c r="BL106" s="193" t="s">
        <v>97</v>
      </c>
      <c r="BM106" s="316" t="s">
        <v>1019</v>
      </c>
    </row>
    <row r="107" spans="1:65" s="318" customFormat="1" x14ac:dyDescent="0.3">
      <c r="B107" s="319"/>
      <c r="C107" s="320"/>
      <c r="D107" s="321" t="s">
        <v>99</v>
      </c>
      <c r="E107" s="322" t="s">
        <v>11</v>
      </c>
      <c r="F107" s="323" t="s">
        <v>1020</v>
      </c>
      <c r="G107" s="320"/>
      <c r="H107" s="322" t="s">
        <v>11</v>
      </c>
      <c r="I107" s="324"/>
      <c r="J107" s="320"/>
      <c r="K107" s="320"/>
      <c r="L107" s="325"/>
      <c r="M107" s="326"/>
      <c r="N107" s="327"/>
      <c r="O107" s="327"/>
      <c r="P107" s="327"/>
      <c r="Q107" s="327"/>
      <c r="R107" s="327"/>
      <c r="S107" s="327"/>
      <c r="T107" s="328"/>
      <c r="AT107" s="329" t="s">
        <v>99</v>
      </c>
      <c r="AU107" s="329" t="s">
        <v>1</v>
      </c>
      <c r="AV107" s="318" t="s">
        <v>87</v>
      </c>
      <c r="AW107" s="318" t="s">
        <v>101</v>
      </c>
      <c r="AX107" s="318" t="s">
        <v>88</v>
      </c>
      <c r="AY107" s="329" t="s">
        <v>89</v>
      </c>
    </row>
    <row r="108" spans="1:65" s="330" customFormat="1" x14ac:dyDescent="0.3">
      <c r="B108" s="331"/>
      <c r="C108" s="332"/>
      <c r="D108" s="321" t="s">
        <v>99</v>
      </c>
      <c r="E108" s="333" t="s">
        <v>11</v>
      </c>
      <c r="F108" s="334" t="s">
        <v>1021</v>
      </c>
      <c r="G108" s="332"/>
      <c r="H108" s="335">
        <v>1.0880000000000001</v>
      </c>
      <c r="I108" s="336"/>
      <c r="J108" s="332"/>
      <c r="K108" s="332"/>
      <c r="L108" s="337"/>
      <c r="M108" s="338"/>
      <c r="N108" s="339"/>
      <c r="O108" s="339"/>
      <c r="P108" s="339"/>
      <c r="Q108" s="339"/>
      <c r="R108" s="339"/>
      <c r="S108" s="339"/>
      <c r="T108" s="340"/>
      <c r="AT108" s="341" t="s">
        <v>99</v>
      </c>
      <c r="AU108" s="341" t="s">
        <v>1</v>
      </c>
      <c r="AV108" s="330" t="s">
        <v>1</v>
      </c>
      <c r="AW108" s="330" t="s">
        <v>101</v>
      </c>
      <c r="AX108" s="330" t="s">
        <v>87</v>
      </c>
      <c r="AY108" s="341" t="s">
        <v>89</v>
      </c>
    </row>
    <row r="109" spans="1:65" s="203" customFormat="1" ht="22.8" x14ac:dyDescent="0.3">
      <c r="A109" s="199"/>
      <c r="B109" s="200"/>
      <c r="C109" s="305" t="s">
        <v>97</v>
      </c>
      <c r="D109" s="305" t="s">
        <v>92</v>
      </c>
      <c r="E109" s="306" t="s">
        <v>1022</v>
      </c>
      <c r="F109" s="307" t="s">
        <v>1023</v>
      </c>
      <c r="G109" s="308" t="s">
        <v>95</v>
      </c>
      <c r="H109" s="309">
        <v>115.998</v>
      </c>
      <c r="I109" s="310"/>
      <c r="J109" s="311">
        <f>ROUND(I109*H109,2)</f>
        <v>0</v>
      </c>
      <c r="K109" s="307" t="s">
        <v>96</v>
      </c>
      <c r="L109" s="202"/>
      <c r="M109" s="312" t="s">
        <v>11</v>
      </c>
      <c r="N109" s="313" t="s">
        <v>30</v>
      </c>
      <c r="O109" s="209"/>
      <c r="P109" s="314">
        <f>O109*H109</f>
        <v>0</v>
      </c>
      <c r="Q109" s="314">
        <v>0</v>
      </c>
      <c r="R109" s="314">
        <f>Q109*H109</f>
        <v>0</v>
      </c>
      <c r="S109" s="314">
        <v>0.13100000000000001</v>
      </c>
      <c r="T109" s="315">
        <f>S109*H109</f>
        <v>15.195738</v>
      </c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/>
      <c r="AR109" s="316" t="s">
        <v>97</v>
      </c>
      <c r="AT109" s="316" t="s">
        <v>92</v>
      </c>
      <c r="AU109" s="316" t="s">
        <v>1</v>
      </c>
      <c r="AY109" s="193" t="s">
        <v>89</v>
      </c>
      <c r="BE109" s="317">
        <f>IF(N109="základní",J109,0)</f>
        <v>0</v>
      </c>
      <c r="BF109" s="317">
        <f>IF(N109="snížená",J109,0)</f>
        <v>0</v>
      </c>
      <c r="BG109" s="317">
        <f>IF(N109="zákl. přenesená",J109,0)</f>
        <v>0</v>
      </c>
      <c r="BH109" s="317">
        <f>IF(N109="sníž. přenesená",J109,0)</f>
        <v>0</v>
      </c>
      <c r="BI109" s="317">
        <f>IF(N109="nulová",J109,0)</f>
        <v>0</v>
      </c>
      <c r="BJ109" s="193" t="s">
        <v>87</v>
      </c>
      <c r="BK109" s="317">
        <f>ROUND(I109*H109,2)</f>
        <v>0</v>
      </c>
      <c r="BL109" s="193" t="s">
        <v>97</v>
      </c>
      <c r="BM109" s="316" t="s">
        <v>1024</v>
      </c>
    </row>
    <row r="110" spans="1:65" s="318" customFormat="1" x14ac:dyDescent="0.3">
      <c r="B110" s="319"/>
      <c r="C110" s="320"/>
      <c r="D110" s="321" t="s">
        <v>99</v>
      </c>
      <c r="E110" s="322" t="s">
        <v>11</v>
      </c>
      <c r="F110" s="323" t="s">
        <v>1025</v>
      </c>
      <c r="G110" s="320"/>
      <c r="H110" s="322" t="s">
        <v>11</v>
      </c>
      <c r="I110" s="324"/>
      <c r="J110" s="320"/>
      <c r="K110" s="320"/>
      <c r="L110" s="325"/>
      <c r="M110" s="326"/>
      <c r="N110" s="327"/>
      <c r="O110" s="327"/>
      <c r="P110" s="327"/>
      <c r="Q110" s="327"/>
      <c r="R110" s="327"/>
      <c r="S110" s="327"/>
      <c r="T110" s="328"/>
      <c r="AT110" s="329" t="s">
        <v>99</v>
      </c>
      <c r="AU110" s="329" t="s">
        <v>1</v>
      </c>
      <c r="AV110" s="318" t="s">
        <v>87</v>
      </c>
      <c r="AW110" s="318" t="s">
        <v>101</v>
      </c>
      <c r="AX110" s="318" t="s">
        <v>88</v>
      </c>
      <c r="AY110" s="329" t="s">
        <v>89</v>
      </c>
    </row>
    <row r="111" spans="1:65" s="330" customFormat="1" x14ac:dyDescent="0.3">
      <c r="B111" s="331"/>
      <c r="C111" s="332"/>
      <c r="D111" s="321" t="s">
        <v>99</v>
      </c>
      <c r="E111" s="333" t="s">
        <v>11</v>
      </c>
      <c r="F111" s="334" t="s">
        <v>1026</v>
      </c>
      <c r="G111" s="332"/>
      <c r="H111" s="335">
        <v>127.72799999999999</v>
      </c>
      <c r="I111" s="336"/>
      <c r="J111" s="332"/>
      <c r="K111" s="332"/>
      <c r="L111" s="337"/>
      <c r="M111" s="338"/>
      <c r="N111" s="339"/>
      <c r="O111" s="339"/>
      <c r="P111" s="339"/>
      <c r="Q111" s="339"/>
      <c r="R111" s="339"/>
      <c r="S111" s="339"/>
      <c r="T111" s="340"/>
      <c r="AT111" s="341" t="s">
        <v>99</v>
      </c>
      <c r="AU111" s="341" t="s">
        <v>1</v>
      </c>
      <c r="AV111" s="330" t="s">
        <v>1</v>
      </c>
      <c r="AW111" s="330" t="s">
        <v>101</v>
      </c>
      <c r="AX111" s="330" t="s">
        <v>88</v>
      </c>
      <c r="AY111" s="341" t="s">
        <v>89</v>
      </c>
    </row>
    <row r="112" spans="1:65" s="330" customFormat="1" x14ac:dyDescent="0.3">
      <c r="B112" s="331"/>
      <c r="C112" s="332"/>
      <c r="D112" s="321" t="s">
        <v>99</v>
      </c>
      <c r="E112" s="333" t="s">
        <v>11</v>
      </c>
      <c r="F112" s="334" t="s">
        <v>1027</v>
      </c>
      <c r="G112" s="332"/>
      <c r="H112" s="335">
        <v>5.2880000000000003</v>
      </c>
      <c r="I112" s="336"/>
      <c r="J112" s="332"/>
      <c r="K112" s="332"/>
      <c r="L112" s="337"/>
      <c r="M112" s="338"/>
      <c r="N112" s="339"/>
      <c r="O112" s="339"/>
      <c r="P112" s="339"/>
      <c r="Q112" s="339"/>
      <c r="R112" s="339"/>
      <c r="S112" s="339"/>
      <c r="T112" s="340"/>
      <c r="AT112" s="341" t="s">
        <v>99</v>
      </c>
      <c r="AU112" s="341" t="s">
        <v>1</v>
      </c>
      <c r="AV112" s="330" t="s">
        <v>1</v>
      </c>
      <c r="AW112" s="330" t="s">
        <v>101</v>
      </c>
      <c r="AX112" s="330" t="s">
        <v>88</v>
      </c>
      <c r="AY112" s="341" t="s">
        <v>89</v>
      </c>
    </row>
    <row r="113" spans="1:65" s="330" customFormat="1" x14ac:dyDescent="0.3">
      <c r="B113" s="331"/>
      <c r="C113" s="332"/>
      <c r="D113" s="321" t="s">
        <v>99</v>
      </c>
      <c r="E113" s="333" t="s">
        <v>11</v>
      </c>
      <c r="F113" s="334" t="s">
        <v>1028</v>
      </c>
      <c r="G113" s="332"/>
      <c r="H113" s="335">
        <v>-22</v>
      </c>
      <c r="I113" s="336"/>
      <c r="J113" s="332"/>
      <c r="K113" s="332"/>
      <c r="L113" s="337"/>
      <c r="M113" s="338"/>
      <c r="N113" s="339"/>
      <c r="O113" s="339"/>
      <c r="P113" s="339"/>
      <c r="Q113" s="339"/>
      <c r="R113" s="339"/>
      <c r="S113" s="339"/>
      <c r="T113" s="340"/>
      <c r="AT113" s="341" t="s">
        <v>99</v>
      </c>
      <c r="AU113" s="341" t="s">
        <v>1</v>
      </c>
      <c r="AV113" s="330" t="s">
        <v>1</v>
      </c>
      <c r="AW113" s="330" t="s">
        <v>101</v>
      </c>
      <c r="AX113" s="330" t="s">
        <v>88</v>
      </c>
      <c r="AY113" s="341" t="s">
        <v>89</v>
      </c>
    </row>
    <row r="114" spans="1:65" s="330" customFormat="1" x14ac:dyDescent="0.3">
      <c r="B114" s="331"/>
      <c r="C114" s="332"/>
      <c r="D114" s="321" t="s">
        <v>99</v>
      </c>
      <c r="E114" s="333" t="s">
        <v>11</v>
      </c>
      <c r="F114" s="334" t="s">
        <v>1029</v>
      </c>
      <c r="G114" s="332"/>
      <c r="H114" s="335">
        <v>4.9820000000000002</v>
      </c>
      <c r="I114" s="336"/>
      <c r="J114" s="332"/>
      <c r="K114" s="332"/>
      <c r="L114" s="337"/>
      <c r="M114" s="338"/>
      <c r="N114" s="339"/>
      <c r="O114" s="339"/>
      <c r="P114" s="339"/>
      <c r="Q114" s="339"/>
      <c r="R114" s="339"/>
      <c r="S114" s="339"/>
      <c r="T114" s="340"/>
      <c r="AT114" s="341" t="s">
        <v>99</v>
      </c>
      <c r="AU114" s="341" t="s">
        <v>1</v>
      </c>
      <c r="AV114" s="330" t="s">
        <v>1</v>
      </c>
      <c r="AW114" s="330" t="s">
        <v>101</v>
      </c>
      <c r="AX114" s="330" t="s">
        <v>88</v>
      </c>
      <c r="AY114" s="341" t="s">
        <v>89</v>
      </c>
    </row>
    <row r="115" spans="1:65" s="344" customFormat="1" x14ac:dyDescent="0.3">
      <c r="B115" s="345"/>
      <c r="C115" s="346"/>
      <c r="D115" s="321" t="s">
        <v>99</v>
      </c>
      <c r="E115" s="347" t="s">
        <v>11</v>
      </c>
      <c r="F115" s="348" t="s">
        <v>169</v>
      </c>
      <c r="G115" s="346"/>
      <c r="H115" s="349">
        <v>115.998</v>
      </c>
      <c r="I115" s="350"/>
      <c r="J115" s="346"/>
      <c r="K115" s="346"/>
      <c r="L115" s="351"/>
      <c r="M115" s="352"/>
      <c r="N115" s="353"/>
      <c r="O115" s="353"/>
      <c r="P115" s="353"/>
      <c r="Q115" s="353"/>
      <c r="R115" s="353"/>
      <c r="S115" s="353"/>
      <c r="T115" s="354"/>
      <c r="AT115" s="355" t="s">
        <v>99</v>
      </c>
      <c r="AU115" s="355" t="s">
        <v>1</v>
      </c>
      <c r="AV115" s="344" t="s">
        <v>97</v>
      </c>
      <c r="AW115" s="344" t="s">
        <v>101</v>
      </c>
      <c r="AX115" s="344" t="s">
        <v>87</v>
      </c>
      <c r="AY115" s="355" t="s">
        <v>89</v>
      </c>
    </row>
    <row r="116" spans="1:65" s="203" customFormat="1" ht="22.8" x14ac:dyDescent="0.3">
      <c r="A116" s="199"/>
      <c r="B116" s="200"/>
      <c r="C116" s="305" t="s">
        <v>114</v>
      </c>
      <c r="D116" s="305" t="s">
        <v>92</v>
      </c>
      <c r="E116" s="306" t="s">
        <v>1030</v>
      </c>
      <c r="F116" s="307" t="s">
        <v>1031</v>
      </c>
      <c r="G116" s="308" t="s">
        <v>132</v>
      </c>
      <c r="H116" s="309">
        <v>7.7249999999999996</v>
      </c>
      <c r="I116" s="310"/>
      <c r="J116" s="311">
        <f>ROUND(I116*H116,2)</f>
        <v>0</v>
      </c>
      <c r="K116" s="307" t="s">
        <v>96</v>
      </c>
      <c r="L116" s="202"/>
      <c r="M116" s="312" t="s">
        <v>11</v>
      </c>
      <c r="N116" s="313" t="s">
        <v>30</v>
      </c>
      <c r="O116" s="209"/>
      <c r="P116" s="314">
        <f>O116*H116</f>
        <v>0</v>
      </c>
      <c r="Q116" s="314">
        <v>0</v>
      </c>
      <c r="R116" s="314">
        <f>Q116*H116</f>
        <v>0</v>
      </c>
      <c r="S116" s="314">
        <v>1.8</v>
      </c>
      <c r="T116" s="315">
        <f>S116*H116</f>
        <v>13.904999999999999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R116" s="316" t="s">
        <v>97</v>
      </c>
      <c r="AT116" s="316" t="s">
        <v>92</v>
      </c>
      <c r="AU116" s="316" t="s">
        <v>1</v>
      </c>
      <c r="AY116" s="193" t="s">
        <v>89</v>
      </c>
      <c r="BE116" s="317">
        <f>IF(N116="základní",J116,0)</f>
        <v>0</v>
      </c>
      <c r="BF116" s="317">
        <f>IF(N116="snížená",J116,0)</f>
        <v>0</v>
      </c>
      <c r="BG116" s="317">
        <f>IF(N116="zákl. přenesená",J116,0)</f>
        <v>0</v>
      </c>
      <c r="BH116" s="317">
        <f>IF(N116="sníž. přenesená",J116,0)</f>
        <v>0</v>
      </c>
      <c r="BI116" s="317">
        <f>IF(N116="nulová",J116,0)</f>
        <v>0</v>
      </c>
      <c r="BJ116" s="193" t="s">
        <v>87</v>
      </c>
      <c r="BK116" s="317">
        <f>ROUND(I116*H116,2)</f>
        <v>0</v>
      </c>
      <c r="BL116" s="193" t="s">
        <v>97</v>
      </c>
      <c r="BM116" s="316" t="s">
        <v>1032</v>
      </c>
    </row>
    <row r="117" spans="1:65" s="318" customFormat="1" x14ac:dyDescent="0.3">
      <c r="B117" s="319"/>
      <c r="C117" s="320"/>
      <c r="D117" s="321" t="s">
        <v>99</v>
      </c>
      <c r="E117" s="322" t="s">
        <v>11</v>
      </c>
      <c r="F117" s="323" t="s">
        <v>1033</v>
      </c>
      <c r="G117" s="320"/>
      <c r="H117" s="322" t="s">
        <v>11</v>
      </c>
      <c r="I117" s="324"/>
      <c r="J117" s="320"/>
      <c r="K117" s="320"/>
      <c r="L117" s="325"/>
      <c r="M117" s="326"/>
      <c r="N117" s="327"/>
      <c r="O117" s="327"/>
      <c r="P117" s="327"/>
      <c r="Q117" s="327"/>
      <c r="R117" s="327"/>
      <c r="S117" s="327"/>
      <c r="T117" s="328"/>
      <c r="AT117" s="329" t="s">
        <v>99</v>
      </c>
      <c r="AU117" s="329" t="s">
        <v>1</v>
      </c>
      <c r="AV117" s="318" t="s">
        <v>87</v>
      </c>
      <c r="AW117" s="318" t="s">
        <v>101</v>
      </c>
      <c r="AX117" s="318" t="s">
        <v>88</v>
      </c>
      <c r="AY117" s="329" t="s">
        <v>89</v>
      </c>
    </row>
    <row r="118" spans="1:65" s="330" customFormat="1" x14ac:dyDescent="0.3">
      <c r="B118" s="331"/>
      <c r="C118" s="332"/>
      <c r="D118" s="321" t="s">
        <v>99</v>
      </c>
      <c r="E118" s="333" t="s">
        <v>11</v>
      </c>
      <c r="F118" s="334" t="s">
        <v>1034</v>
      </c>
      <c r="G118" s="332"/>
      <c r="H118" s="335">
        <v>2.5609999999999999</v>
      </c>
      <c r="I118" s="336"/>
      <c r="J118" s="332"/>
      <c r="K118" s="332"/>
      <c r="L118" s="337"/>
      <c r="M118" s="338"/>
      <c r="N118" s="339"/>
      <c r="O118" s="339"/>
      <c r="P118" s="339"/>
      <c r="Q118" s="339"/>
      <c r="R118" s="339"/>
      <c r="S118" s="339"/>
      <c r="T118" s="340"/>
      <c r="AT118" s="341" t="s">
        <v>99</v>
      </c>
      <c r="AU118" s="341" t="s">
        <v>1</v>
      </c>
      <c r="AV118" s="330" t="s">
        <v>1</v>
      </c>
      <c r="AW118" s="330" t="s">
        <v>101</v>
      </c>
      <c r="AX118" s="330" t="s">
        <v>88</v>
      </c>
      <c r="AY118" s="341" t="s">
        <v>89</v>
      </c>
    </row>
    <row r="119" spans="1:65" s="318" customFormat="1" x14ac:dyDescent="0.3">
      <c r="B119" s="319"/>
      <c r="C119" s="320"/>
      <c r="D119" s="321" t="s">
        <v>99</v>
      </c>
      <c r="E119" s="322" t="s">
        <v>11</v>
      </c>
      <c r="F119" s="323" t="s">
        <v>1035</v>
      </c>
      <c r="G119" s="320"/>
      <c r="H119" s="322" t="s">
        <v>11</v>
      </c>
      <c r="I119" s="324"/>
      <c r="J119" s="320"/>
      <c r="K119" s="320"/>
      <c r="L119" s="325"/>
      <c r="M119" s="326"/>
      <c r="N119" s="327"/>
      <c r="O119" s="327"/>
      <c r="P119" s="327"/>
      <c r="Q119" s="327"/>
      <c r="R119" s="327"/>
      <c r="S119" s="327"/>
      <c r="T119" s="328"/>
      <c r="AT119" s="329" t="s">
        <v>99</v>
      </c>
      <c r="AU119" s="329" t="s">
        <v>1</v>
      </c>
      <c r="AV119" s="318" t="s">
        <v>87</v>
      </c>
      <c r="AW119" s="318" t="s">
        <v>101</v>
      </c>
      <c r="AX119" s="318" t="s">
        <v>88</v>
      </c>
      <c r="AY119" s="329" t="s">
        <v>89</v>
      </c>
    </row>
    <row r="120" spans="1:65" s="330" customFormat="1" x14ac:dyDescent="0.3">
      <c r="B120" s="331"/>
      <c r="C120" s="332"/>
      <c r="D120" s="321" t="s">
        <v>99</v>
      </c>
      <c r="E120" s="333" t="s">
        <v>11</v>
      </c>
      <c r="F120" s="334" t="s">
        <v>1036</v>
      </c>
      <c r="G120" s="332"/>
      <c r="H120" s="335">
        <v>1.415</v>
      </c>
      <c r="I120" s="336"/>
      <c r="J120" s="332"/>
      <c r="K120" s="332"/>
      <c r="L120" s="337"/>
      <c r="M120" s="338"/>
      <c r="N120" s="339"/>
      <c r="O120" s="339"/>
      <c r="P120" s="339"/>
      <c r="Q120" s="339"/>
      <c r="R120" s="339"/>
      <c r="S120" s="339"/>
      <c r="T120" s="340"/>
      <c r="AT120" s="341" t="s">
        <v>99</v>
      </c>
      <c r="AU120" s="341" t="s">
        <v>1</v>
      </c>
      <c r="AV120" s="330" t="s">
        <v>1</v>
      </c>
      <c r="AW120" s="330" t="s">
        <v>101</v>
      </c>
      <c r="AX120" s="330" t="s">
        <v>88</v>
      </c>
      <c r="AY120" s="341" t="s">
        <v>89</v>
      </c>
    </row>
    <row r="121" spans="1:65" s="318" customFormat="1" x14ac:dyDescent="0.3">
      <c r="B121" s="319"/>
      <c r="C121" s="320"/>
      <c r="D121" s="321" t="s">
        <v>99</v>
      </c>
      <c r="E121" s="322" t="s">
        <v>11</v>
      </c>
      <c r="F121" s="323" t="s">
        <v>1037</v>
      </c>
      <c r="G121" s="320"/>
      <c r="H121" s="322" t="s">
        <v>11</v>
      </c>
      <c r="I121" s="324"/>
      <c r="J121" s="320"/>
      <c r="K121" s="320"/>
      <c r="L121" s="325"/>
      <c r="M121" s="326"/>
      <c r="N121" s="327"/>
      <c r="O121" s="327"/>
      <c r="P121" s="327"/>
      <c r="Q121" s="327"/>
      <c r="R121" s="327"/>
      <c r="S121" s="327"/>
      <c r="T121" s="328"/>
      <c r="AT121" s="329" t="s">
        <v>99</v>
      </c>
      <c r="AU121" s="329" t="s">
        <v>1</v>
      </c>
      <c r="AV121" s="318" t="s">
        <v>87</v>
      </c>
      <c r="AW121" s="318" t="s">
        <v>101</v>
      </c>
      <c r="AX121" s="318" t="s">
        <v>88</v>
      </c>
      <c r="AY121" s="329" t="s">
        <v>89</v>
      </c>
    </row>
    <row r="122" spans="1:65" s="330" customFormat="1" x14ac:dyDescent="0.3">
      <c r="B122" s="331"/>
      <c r="C122" s="332"/>
      <c r="D122" s="321" t="s">
        <v>99</v>
      </c>
      <c r="E122" s="333" t="s">
        <v>11</v>
      </c>
      <c r="F122" s="334" t="s">
        <v>1038</v>
      </c>
      <c r="G122" s="332"/>
      <c r="H122" s="335">
        <v>3.7490000000000001</v>
      </c>
      <c r="I122" s="336"/>
      <c r="J122" s="332"/>
      <c r="K122" s="332"/>
      <c r="L122" s="337"/>
      <c r="M122" s="338"/>
      <c r="N122" s="339"/>
      <c r="O122" s="339"/>
      <c r="P122" s="339"/>
      <c r="Q122" s="339"/>
      <c r="R122" s="339"/>
      <c r="S122" s="339"/>
      <c r="T122" s="340"/>
      <c r="AT122" s="341" t="s">
        <v>99</v>
      </c>
      <c r="AU122" s="341" t="s">
        <v>1</v>
      </c>
      <c r="AV122" s="330" t="s">
        <v>1</v>
      </c>
      <c r="AW122" s="330" t="s">
        <v>101</v>
      </c>
      <c r="AX122" s="330" t="s">
        <v>88</v>
      </c>
      <c r="AY122" s="341" t="s">
        <v>89</v>
      </c>
    </row>
    <row r="123" spans="1:65" s="344" customFormat="1" x14ac:dyDescent="0.3">
      <c r="B123" s="345"/>
      <c r="C123" s="346"/>
      <c r="D123" s="321" t="s">
        <v>99</v>
      </c>
      <c r="E123" s="347" t="s">
        <v>11</v>
      </c>
      <c r="F123" s="348" t="s">
        <v>169</v>
      </c>
      <c r="G123" s="346"/>
      <c r="H123" s="349">
        <v>7.7249999999999996</v>
      </c>
      <c r="I123" s="350"/>
      <c r="J123" s="346"/>
      <c r="K123" s="346"/>
      <c r="L123" s="351"/>
      <c r="M123" s="352"/>
      <c r="N123" s="353"/>
      <c r="O123" s="353"/>
      <c r="P123" s="353"/>
      <c r="Q123" s="353"/>
      <c r="R123" s="353"/>
      <c r="S123" s="353"/>
      <c r="T123" s="354"/>
      <c r="AT123" s="355" t="s">
        <v>99</v>
      </c>
      <c r="AU123" s="355" t="s">
        <v>1</v>
      </c>
      <c r="AV123" s="344" t="s">
        <v>97</v>
      </c>
      <c r="AW123" s="344" t="s">
        <v>101</v>
      </c>
      <c r="AX123" s="344" t="s">
        <v>87</v>
      </c>
      <c r="AY123" s="355" t="s">
        <v>89</v>
      </c>
    </row>
    <row r="124" spans="1:65" s="203" customFormat="1" ht="16.5" customHeight="1" x14ac:dyDescent="0.3">
      <c r="A124" s="199"/>
      <c r="B124" s="200"/>
      <c r="C124" s="305" t="s">
        <v>118</v>
      </c>
      <c r="D124" s="305" t="s">
        <v>92</v>
      </c>
      <c r="E124" s="306" t="s">
        <v>1039</v>
      </c>
      <c r="F124" s="307" t="s">
        <v>1040</v>
      </c>
      <c r="G124" s="308" t="s">
        <v>95</v>
      </c>
      <c r="H124" s="309">
        <v>10.051</v>
      </c>
      <c r="I124" s="310"/>
      <c r="J124" s="311">
        <f>ROUND(I124*H124,2)</f>
        <v>0</v>
      </c>
      <c r="K124" s="307" t="s">
        <v>96</v>
      </c>
      <c r="L124" s="202"/>
      <c r="M124" s="312" t="s">
        <v>11</v>
      </c>
      <c r="N124" s="313" t="s">
        <v>30</v>
      </c>
      <c r="O124" s="209"/>
      <c r="P124" s="314">
        <f>O124*H124</f>
        <v>0</v>
      </c>
      <c r="Q124" s="314">
        <v>0</v>
      </c>
      <c r="R124" s="314">
        <f>Q124*H124</f>
        <v>0</v>
      </c>
      <c r="S124" s="314">
        <v>0.12</v>
      </c>
      <c r="T124" s="315">
        <f>S124*H124</f>
        <v>1.2061200000000001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  <c r="AR124" s="316" t="s">
        <v>97</v>
      </c>
      <c r="AT124" s="316" t="s">
        <v>92</v>
      </c>
      <c r="AU124" s="316" t="s">
        <v>1</v>
      </c>
      <c r="AY124" s="193" t="s">
        <v>89</v>
      </c>
      <c r="BE124" s="317">
        <f>IF(N124="základní",J124,0)</f>
        <v>0</v>
      </c>
      <c r="BF124" s="317">
        <f>IF(N124="snížená",J124,0)</f>
        <v>0</v>
      </c>
      <c r="BG124" s="317">
        <f>IF(N124="zákl. přenesená",J124,0)</f>
        <v>0</v>
      </c>
      <c r="BH124" s="317">
        <f>IF(N124="sníž. přenesená",J124,0)</f>
        <v>0</v>
      </c>
      <c r="BI124" s="317">
        <f>IF(N124="nulová",J124,0)</f>
        <v>0</v>
      </c>
      <c r="BJ124" s="193" t="s">
        <v>87</v>
      </c>
      <c r="BK124" s="317">
        <f>ROUND(I124*H124,2)</f>
        <v>0</v>
      </c>
      <c r="BL124" s="193" t="s">
        <v>97</v>
      </c>
      <c r="BM124" s="316" t="s">
        <v>1041</v>
      </c>
    </row>
    <row r="125" spans="1:65" s="318" customFormat="1" x14ac:dyDescent="0.3">
      <c r="B125" s="319"/>
      <c r="C125" s="320"/>
      <c r="D125" s="321" t="s">
        <v>99</v>
      </c>
      <c r="E125" s="322" t="s">
        <v>11</v>
      </c>
      <c r="F125" s="323" t="s">
        <v>1042</v>
      </c>
      <c r="G125" s="320"/>
      <c r="H125" s="322" t="s">
        <v>11</v>
      </c>
      <c r="I125" s="324"/>
      <c r="J125" s="320"/>
      <c r="K125" s="320"/>
      <c r="L125" s="325"/>
      <c r="M125" s="326"/>
      <c r="N125" s="327"/>
      <c r="O125" s="327"/>
      <c r="P125" s="327"/>
      <c r="Q125" s="327"/>
      <c r="R125" s="327"/>
      <c r="S125" s="327"/>
      <c r="T125" s="328"/>
      <c r="AT125" s="329" t="s">
        <v>99</v>
      </c>
      <c r="AU125" s="329" t="s">
        <v>1</v>
      </c>
      <c r="AV125" s="318" t="s">
        <v>87</v>
      </c>
      <c r="AW125" s="318" t="s">
        <v>101</v>
      </c>
      <c r="AX125" s="318" t="s">
        <v>88</v>
      </c>
      <c r="AY125" s="329" t="s">
        <v>89</v>
      </c>
    </row>
    <row r="126" spans="1:65" s="330" customFormat="1" x14ac:dyDescent="0.3">
      <c r="B126" s="331"/>
      <c r="C126" s="332"/>
      <c r="D126" s="321" t="s">
        <v>99</v>
      </c>
      <c r="E126" s="333" t="s">
        <v>11</v>
      </c>
      <c r="F126" s="334" t="s">
        <v>1043</v>
      </c>
      <c r="G126" s="332"/>
      <c r="H126" s="335">
        <v>10.051</v>
      </c>
      <c r="I126" s="336"/>
      <c r="J126" s="332"/>
      <c r="K126" s="332"/>
      <c r="L126" s="337"/>
      <c r="M126" s="338"/>
      <c r="N126" s="339"/>
      <c r="O126" s="339"/>
      <c r="P126" s="339"/>
      <c r="Q126" s="339"/>
      <c r="R126" s="339"/>
      <c r="S126" s="339"/>
      <c r="T126" s="340"/>
      <c r="AT126" s="341" t="s">
        <v>99</v>
      </c>
      <c r="AU126" s="341" t="s">
        <v>1</v>
      </c>
      <c r="AV126" s="330" t="s">
        <v>1</v>
      </c>
      <c r="AW126" s="330" t="s">
        <v>101</v>
      </c>
      <c r="AX126" s="330" t="s">
        <v>87</v>
      </c>
      <c r="AY126" s="341" t="s">
        <v>89</v>
      </c>
    </row>
    <row r="127" spans="1:65" s="203" customFormat="1" ht="16.5" customHeight="1" x14ac:dyDescent="0.3">
      <c r="A127" s="199"/>
      <c r="B127" s="200"/>
      <c r="C127" s="305" t="s">
        <v>124</v>
      </c>
      <c r="D127" s="305" t="s">
        <v>92</v>
      </c>
      <c r="E127" s="306" t="s">
        <v>1044</v>
      </c>
      <c r="F127" s="307" t="s">
        <v>1045</v>
      </c>
      <c r="G127" s="308" t="s">
        <v>95</v>
      </c>
      <c r="H127" s="309">
        <v>7.2</v>
      </c>
      <c r="I127" s="310"/>
      <c r="J127" s="311">
        <f>ROUND(I127*H127,2)</f>
        <v>0</v>
      </c>
      <c r="K127" s="307" t="s">
        <v>96</v>
      </c>
      <c r="L127" s="202"/>
      <c r="M127" s="312" t="s">
        <v>11</v>
      </c>
      <c r="N127" s="313" t="s">
        <v>30</v>
      </c>
      <c r="O127" s="209"/>
      <c r="P127" s="314">
        <f>O127*H127</f>
        <v>0</v>
      </c>
      <c r="Q127" s="314">
        <v>0</v>
      </c>
      <c r="R127" s="314">
        <f>Q127*H127</f>
        <v>0</v>
      </c>
      <c r="S127" s="314">
        <v>0.16800000000000001</v>
      </c>
      <c r="T127" s="315">
        <f>S127*H127</f>
        <v>1.2096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R127" s="316" t="s">
        <v>97</v>
      </c>
      <c r="AT127" s="316" t="s">
        <v>92</v>
      </c>
      <c r="AU127" s="316" t="s">
        <v>1</v>
      </c>
      <c r="AY127" s="193" t="s">
        <v>89</v>
      </c>
      <c r="BE127" s="317">
        <f>IF(N127="základní",J127,0)</f>
        <v>0</v>
      </c>
      <c r="BF127" s="317">
        <f>IF(N127="snížená",J127,0)</f>
        <v>0</v>
      </c>
      <c r="BG127" s="317">
        <f>IF(N127="zákl. přenesená",J127,0)</f>
        <v>0</v>
      </c>
      <c r="BH127" s="317">
        <f>IF(N127="sníž. přenesená",J127,0)</f>
        <v>0</v>
      </c>
      <c r="BI127" s="317">
        <f>IF(N127="nulová",J127,0)</f>
        <v>0</v>
      </c>
      <c r="BJ127" s="193" t="s">
        <v>87</v>
      </c>
      <c r="BK127" s="317">
        <f>ROUND(I127*H127,2)</f>
        <v>0</v>
      </c>
      <c r="BL127" s="193" t="s">
        <v>97</v>
      </c>
      <c r="BM127" s="316" t="s">
        <v>1046</v>
      </c>
    </row>
    <row r="128" spans="1:65" s="318" customFormat="1" x14ac:dyDescent="0.3">
      <c r="B128" s="319"/>
      <c r="C128" s="320"/>
      <c r="D128" s="321" t="s">
        <v>99</v>
      </c>
      <c r="E128" s="322" t="s">
        <v>11</v>
      </c>
      <c r="F128" s="323" t="s">
        <v>1047</v>
      </c>
      <c r="G128" s="320"/>
      <c r="H128" s="322" t="s">
        <v>11</v>
      </c>
      <c r="I128" s="324"/>
      <c r="J128" s="320"/>
      <c r="K128" s="320"/>
      <c r="L128" s="325"/>
      <c r="M128" s="326"/>
      <c r="N128" s="327"/>
      <c r="O128" s="327"/>
      <c r="P128" s="327"/>
      <c r="Q128" s="327"/>
      <c r="R128" s="327"/>
      <c r="S128" s="327"/>
      <c r="T128" s="328"/>
      <c r="AT128" s="329" t="s">
        <v>99</v>
      </c>
      <c r="AU128" s="329" t="s">
        <v>1</v>
      </c>
      <c r="AV128" s="318" t="s">
        <v>87</v>
      </c>
      <c r="AW128" s="318" t="s">
        <v>101</v>
      </c>
      <c r="AX128" s="318" t="s">
        <v>88</v>
      </c>
      <c r="AY128" s="329" t="s">
        <v>89</v>
      </c>
    </row>
    <row r="129" spans="1:65" s="330" customFormat="1" x14ac:dyDescent="0.3">
      <c r="B129" s="331"/>
      <c r="C129" s="332"/>
      <c r="D129" s="321" t="s">
        <v>99</v>
      </c>
      <c r="E129" s="333" t="s">
        <v>11</v>
      </c>
      <c r="F129" s="334" t="s">
        <v>1048</v>
      </c>
      <c r="G129" s="332"/>
      <c r="H129" s="335">
        <v>7.2</v>
      </c>
      <c r="I129" s="336"/>
      <c r="J129" s="332"/>
      <c r="K129" s="332"/>
      <c r="L129" s="337"/>
      <c r="M129" s="338"/>
      <c r="N129" s="339"/>
      <c r="O129" s="339"/>
      <c r="P129" s="339"/>
      <c r="Q129" s="339"/>
      <c r="R129" s="339"/>
      <c r="S129" s="339"/>
      <c r="T129" s="340"/>
      <c r="AT129" s="341" t="s">
        <v>99</v>
      </c>
      <c r="AU129" s="341" t="s">
        <v>1</v>
      </c>
      <c r="AV129" s="330" t="s">
        <v>1</v>
      </c>
      <c r="AW129" s="330" t="s">
        <v>101</v>
      </c>
      <c r="AX129" s="330" t="s">
        <v>87</v>
      </c>
      <c r="AY129" s="341" t="s">
        <v>89</v>
      </c>
    </row>
    <row r="130" spans="1:65" s="203" customFormat="1" ht="16.5" customHeight="1" x14ac:dyDescent="0.3">
      <c r="A130" s="199"/>
      <c r="B130" s="200"/>
      <c r="C130" s="305" t="s">
        <v>129</v>
      </c>
      <c r="D130" s="305" t="s">
        <v>92</v>
      </c>
      <c r="E130" s="306" t="s">
        <v>1049</v>
      </c>
      <c r="F130" s="307" t="s">
        <v>1050</v>
      </c>
      <c r="G130" s="308" t="s">
        <v>95</v>
      </c>
      <c r="H130" s="309">
        <v>22.983000000000001</v>
      </c>
      <c r="I130" s="310"/>
      <c r="J130" s="311">
        <f>ROUND(I130*H130,2)</f>
        <v>0</v>
      </c>
      <c r="K130" s="307" t="s">
        <v>96</v>
      </c>
      <c r="L130" s="202"/>
      <c r="M130" s="312" t="s">
        <v>11</v>
      </c>
      <c r="N130" s="313" t="s">
        <v>30</v>
      </c>
      <c r="O130" s="209"/>
      <c r="P130" s="314">
        <f>O130*H130</f>
        <v>0</v>
      </c>
      <c r="Q130" s="314">
        <v>0</v>
      </c>
      <c r="R130" s="314">
        <f>Q130*H130</f>
        <v>0</v>
      </c>
      <c r="S130" s="314">
        <v>8.2000000000000003E-2</v>
      </c>
      <c r="T130" s="315">
        <f>S130*H130</f>
        <v>1.8846060000000002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R130" s="316" t="s">
        <v>97</v>
      </c>
      <c r="AT130" s="316" t="s">
        <v>92</v>
      </c>
      <c r="AU130" s="316" t="s">
        <v>1</v>
      </c>
      <c r="AY130" s="193" t="s">
        <v>89</v>
      </c>
      <c r="BE130" s="317">
        <f>IF(N130="základní",J130,0)</f>
        <v>0</v>
      </c>
      <c r="BF130" s="317">
        <f>IF(N130="snížená",J130,0)</f>
        <v>0</v>
      </c>
      <c r="BG130" s="317">
        <f>IF(N130="zákl. přenesená",J130,0)</f>
        <v>0</v>
      </c>
      <c r="BH130" s="317">
        <f>IF(N130="sníž. přenesená",J130,0)</f>
        <v>0</v>
      </c>
      <c r="BI130" s="317">
        <f>IF(N130="nulová",J130,0)</f>
        <v>0</v>
      </c>
      <c r="BJ130" s="193" t="s">
        <v>87</v>
      </c>
      <c r="BK130" s="317">
        <f>ROUND(I130*H130,2)</f>
        <v>0</v>
      </c>
      <c r="BL130" s="193" t="s">
        <v>97</v>
      </c>
      <c r="BM130" s="316" t="s">
        <v>1051</v>
      </c>
    </row>
    <row r="131" spans="1:65" s="318" customFormat="1" x14ac:dyDescent="0.3">
      <c r="B131" s="319"/>
      <c r="C131" s="320"/>
      <c r="D131" s="321" t="s">
        <v>99</v>
      </c>
      <c r="E131" s="322" t="s">
        <v>11</v>
      </c>
      <c r="F131" s="323" t="s">
        <v>1052</v>
      </c>
      <c r="G131" s="320"/>
      <c r="H131" s="322" t="s">
        <v>11</v>
      </c>
      <c r="I131" s="324"/>
      <c r="J131" s="320"/>
      <c r="K131" s="320"/>
      <c r="L131" s="325"/>
      <c r="M131" s="326"/>
      <c r="N131" s="327"/>
      <c r="O131" s="327"/>
      <c r="P131" s="327"/>
      <c r="Q131" s="327"/>
      <c r="R131" s="327"/>
      <c r="S131" s="327"/>
      <c r="T131" s="328"/>
      <c r="AT131" s="329" t="s">
        <v>99</v>
      </c>
      <c r="AU131" s="329" t="s">
        <v>1</v>
      </c>
      <c r="AV131" s="318" t="s">
        <v>87</v>
      </c>
      <c r="AW131" s="318" t="s">
        <v>101</v>
      </c>
      <c r="AX131" s="318" t="s">
        <v>88</v>
      </c>
      <c r="AY131" s="329" t="s">
        <v>89</v>
      </c>
    </row>
    <row r="132" spans="1:65" s="330" customFormat="1" x14ac:dyDescent="0.3">
      <c r="B132" s="331"/>
      <c r="C132" s="332"/>
      <c r="D132" s="321" t="s">
        <v>99</v>
      </c>
      <c r="E132" s="333" t="s">
        <v>11</v>
      </c>
      <c r="F132" s="334" t="s">
        <v>1053</v>
      </c>
      <c r="G132" s="332"/>
      <c r="H132" s="335">
        <v>22.983000000000001</v>
      </c>
      <c r="I132" s="336"/>
      <c r="J132" s="332"/>
      <c r="K132" s="332"/>
      <c r="L132" s="337"/>
      <c r="M132" s="338"/>
      <c r="N132" s="339"/>
      <c r="O132" s="339"/>
      <c r="P132" s="339"/>
      <c r="Q132" s="339"/>
      <c r="R132" s="339"/>
      <c r="S132" s="339"/>
      <c r="T132" s="340"/>
      <c r="AT132" s="341" t="s">
        <v>99</v>
      </c>
      <c r="AU132" s="341" t="s">
        <v>1</v>
      </c>
      <c r="AV132" s="330" t="s">
        <v>1</v>
      </c>
      <c r="AW132" s="330" t="s">
        <v>101</v>
      </c>
      <c r="AX132" s="330" t="s">
        <v>87</v>
      </c>
      <c r="AY132" s="341" t="s">
        <v>89</v>
      </c>
    </row>
    <row r="133" spans="1:65" s="203" customFormat="1" ht="16.5" customHeight="1" x14ac:dyDescent="0.3">
      <c r="A133" s="199"/>
      <c r="B133" s="200"/>
      <c r="C133" s="305" t="s">
        <v>136</v>
      </c>
      <c r="D133" s="305" t="s">
        <v>92</v>
      </c>
      <c r="E133" s="306" t="s">
        <v>1054</v>
      </c>
      <c r="F133" s="307" t="s">
        <v>1055</v>
      </c>
      <c r="G133" s="308" t="s">
        <v>132</v>
      </c>
      <c r="H133" s="309">
        <v>4.1580000000000004</v>
      </c>
      <c r="I133" s="310"/>
      <c r="J133" s="311">
        <f>ROUND(I133*H133,2)</f>
        <v>0</v>
      </c>
      <c r="K133" s="307" t="s">
        <v>96</v>
      </c>
      <c r="L133" s="202"/>
      <c r="M133" s="312" t="s">
        <v>11</v>
      </c>
      <c r="N133" s="313" t="s">
        <v>30</v>
      </c>
      <c r="O133" s="209"/>
      <c r="P133" s="314">
        <f>O133*H133</f>
        <v>0</v>
      </c>
      <c r="Q133" s="314">
        <v>0</v>
      </c>
      <c r="R133" s="314">
        <f>Q133*H133</f>
        <v>0</v>
      </c>
      <c r="S133" s="314">
        <v>2.2000000000000002</v>
      </c>
      <c r="T133" s="315">
        <f>S133*H133</f>
        <v>9.1476000000000024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R133" s="316" t="s">
        <v>97</v>
      </c>
      <c r="AT133" s="316" t="s">
        <v>92</v>
      </c>
      <c r="AU133" s="316" t="s">
        <v>1</v>
      </c>
      <c r="AY133" s="193" t="s">
        <v>89</v>
      </c>
      <c r="BE133" s="317">
        <f>IF(N133="základní",J133,0)</f>
        <v>0</v>
      </c>
      <c r="BF133" s="317">
        <f>IF(N133="snížená",J133,0)</f>
        <v>0</v>
      </c>
      <c r="BG133" s="317">
        <f>IF(N133="zákl. přenesená",J133,0)</f>
        <v>0</v>
      </c>
      <c r="BH133" s="317">
        <f>IF(N133="sníž. přenesená",J133,0)</f>
        <v>0</v>
      </c>
      <c r="BI133" s="317">
        <f>IF(N133="nulová",J133,0)</f>
        <v>0</v>
      </c>
      <c r="BJ133" s="193" t="s">
        <v>87</v>
      </c>
      <c r="BK133" s="317">
        <f>ROUND(I133*H133,2)</f>
        <v>0</v>
      </c>
      <c r="BL133" s="193" t="s">
        <v>97</v>
      </c>
      <c r="BM133" s="316" t="s">
        <v>1056</v>
      </c>
    </row>
    <row r="134" spans="1:65" s="318" customFormat="1" x14ac:dyDescent="0.3">
      <c r="B134" s="319"/>
      <c r="C134" s="320"/>
      <c r="D134" s="321" t="s">
        <v>99</v>
      </c>
      <c r="E134" s="322" t="s">
        <v>11</v>
      </c>
      <c r="F134" s="323" t="s">
        <v>1057</v>
      </c>
      <c r="G134" s="320"/>
      <c r="H134" s="322" t="s">
        <v>11</v>
      </c>
      <c r="I134" s="324"/>
      <c r="J134" s="320"/>
      <c r="K134" s="320"/>
      <c r="L134" s="325"/>
      <c r="M134" s="326"/>
      <c r="N134" s="327"/>
      <c r="O134" s="327"/>
      <c r="P134" s="327"/>
      <c r="Q134" s="327"/>
      <c r="R134" s="327"/>
      <c r="S134" s="327"/>
      <c r="T134" s="328"/>
      <c r="AT134" s="329" t="s">
        <v>99</v>
      </c>
      <c r="AU134" s="329" t="s">
        <v>1</v>
      </c>
      <c r="AV134" s="318" t="s">
        <v>87</v>
      </c>
      <c r="AW134" s="318" t="s">
        <v>101</v>
      </c>
      <c r="AX134" s="318" t="s">
        <v>88</v>
      </c>
      <c r="AY134" s="329" t="s">
        <v>89</v>
      </c>
    </row>
    <row r="135" spans="1:65" s="330" customFormat="1" x14ac:dyDescent="0.3">
      <c r="B135" s="331"/>
      <c r="C135" s="332"/>
      <c r="D135" s="321" t="s">
        <v>99</v>
      </c>
      <c r="E135" s="333" t="s">
        <v>11</v>
      </c>
      <c r="F135" s="334" t="s">
        <v>1058</v>
      </c>
      <c r="G135" s="332"/>
      <c r="H135" s="335">
        <v>16.78</v>
      </c>
      <c r="I135" s="336"/>
      <c r="J135" s="332"/>
      <c r="K135" s="332"/>
      <c r="L135" s="337"/>
      <c r="M135" s="338"/>
      <c r="N135" s="339"/>
      <c r="O135" s="339"/>
      <c r="P135" s="339"/>
      <c r="Q135" s="339"/>
      <c r="R135" s="339"/>
      <c r="S135" s="339"/>
      <c r="T135" s="340"/>
      <c r="AT135" s="341" t="s">
        <v>99</v>
      </c>
      <c r="AU135" s="341" t="s">
        <v>1</v>
      </c>
      <c r="AV135" s="330" t="s">
        <v>1</v>
      </c>
      <c r="AW135" s="330" t="s">
        <v>101</v>
      </c>
      <c r="AX135" s="330" t="s">
        <v>88</v>
      </c>
      <c r="AY135" s="341" t="s">
        <v>89</v>
      </c>
    </row>
    <row r="136" spans="1:65" s="330" customFormat="1" x14ac:dyDescent="0.3">
      <c r="B136" s="331"/>
      <c r="C136" s="332"/>
      <c r="D136" s="321" t="s">
        <v>99</v>
      </c>
      <c r="E136" s="333" t="s">
        <v>11</v>
      </c>
      <c r="F136" s="334" t="s">
        <v>1059</v>
      </c>
      <c r="G136" s="332"/>
      <c r="H136" s="335">
        <v>12.17</v>
      </c>
      <c r="I136" s="336"/>
      <c r="J136" s="332"/>
      <c r="K136" s="332"/>
      <c r="L136" s="337"/>
      <c r="M136" s="338"/>
      <c r="N136" s="339"/>
      <c r="O136" s="339"/>
      <c r="P136" s="339"/>
      <c r="Q136" s="339"/>
      <c r="R136" s="339"/>
      <c r="S136" s="339"/>
      <c r="T136" s="340"/>
      <c r="AT136" s="341" t="s">
        <v>99</v>
      </c>
      <c r="AU136" s="341" t="s">
        <v>1</v>
      </c>
      <c r="AV136" s="330" t="s">
        <v>1</v>
      </c>
      <c r="AW136" s="330" t="s">
        <v>101</v>
      </c>
      <c r="AX136" s="330" t="s">
        <v>88</v>
      </c>
      <c r="AY136" s="341" t="s">
        <v>89</v>
      </c>
    </row>
    <row r="137" spans="1:65" s="330" customFormat="1" x14ac:dyDescent="0.3">
      <c r="B137" s="331"/>
      <c r="C137" s="332"/>
      <c r="D137" s="321" t="s">
        <v>99</v>
      </c>
      <c r="E137" s="333" t="s">
        <v>11</v>
      </c>
      <c r="F137" s="334" t="s">
        <v>1060</v>
      </c>
      <c r="G137" s="332"/>
      <c r="H137" s="335">
        <v>7.45</v>
      </c>
      <c r="I137" s="336"/>
      <c r="J137" s="332"/>
      <c r="K137" s="332"/>
      <c r="L137" s="337"/>
      <c r="M137" s="338"/>
      <c r="N137" s="339"/>
      <c r="O137" s="339"/>
      <c r="P137" s="339"/>
      <c r="Q137" s="339"/>
      <c r="R137" s="339"/>
      <c r="S137" s="339"/>
      <c r="T137" s="340"/>
      <c r="AT137" s="341" t="s">
        <v>99</v>
      </c>
      <c r="AU137" s="341" t="s">
        <v>1</v>
      </c>
      <c r="AV137" s="330" t="s">
        <v>1</v>
      </c>
      <c r="AW137" s="330" t="s">
        <v>101</v>
      </c>
      <c r="AX137" s="330" t="s">
        <v>88</v>
      </c>
      <c r="AY137" s="341" t="s">
        <v>89</v>
      </c>
    </row>
    <row r="138" spans="1:65" s="330" customFormat="1" x14ac:dyDescent="0.3">
      <c r="B138" s="331"/>
      <c r="C138" s="332"/>
      <c r="D138" s="321" t="s">
        <v>99</v>
      </c>
      <c r="E138" s="333" t="s">
        <v>11</v>
      </c>
      <c r="F138" s="334" t="s">
        <v>1061</v>
      </c>
      <c r="G138" s="332"/>
      <c r="H138" s="335">
        <v>10.1</v>
      </c>
      <c r="I138" s="336"/>
      <c r="J138" s="332"/>
      <c r="K138" s="332"/>
      <c r="L138" s="337"/>
      <c r="M138" s="338"/>
      <c r="N138" s="339"/>
      <c r="O138" s="339"/>
      <c r="P138" s="339"/>
      <c r="Q138" s="339"/>
      <c r="R138" s="339"/>
      <c r="S138" s="339"/>
      <c r="T138" s="340"/>
      <c r="AT138" s="341" t="s">
        <v>99</v>
      </c>
      <c r="AU138" s="341" t="s">
        <v>1</v>
      </c>
      <c r="AV138" s="330" t="s">
        <v>1</v>
      </c>
      <c r="AW138" s="330" t="s">
        <v>101</v>
      </c>
      <c r="AX138" s="330" t="s">
        <v>88</v>
      </c>
      <c r="AY138" s="341" t="s">
        <v>89</v>
      </c>
    </row>
    <row r="139" spans="1:65" s="330" customFormat="1" x14ac:dyDescent="0.3">
      <c r="B139" s="331"/>
      <c r="C139" s="332"/>
      <c r="D139" s="321" t="s">
        <v>99</v>
      </c>
      <c r="E139" s="333" t="s">
        <v>11</v>
      </c>
      <c r="F139" s="334" t="s">
        <v>1062</v>
      </c>
      <c r="G139" s="332"/>
      <c r="H139" s="335">
        <v>6.54</v>
      </c>
      <c r="I139" s="336"/>
      <c r="J139" s="332"/>
      <c r="K139" s="332"/>
      <c r="L139" s="337"/>
      <c r="M139" s="338"/>
      <c r="N139" s="339"/>
      <c r="O139" s="339"/>
      <c r="P139" s="339"/>
      <c r="Q139" s="339"/>
      <c r="R139" s="339"/>
      <c r="S139" s="339"/>
      <c r="T139" s="340"/>
      <c r="AT139" s="341" t="s">
        <v>99</v>
      </c>
      <c r="AU139" s="341" t="s">
        <v>1</v>
      </c>
      <c r="AV139" s="330" t="s">
        <v>1</v>
      </c>
      <c r="AW139" s="330" t="s">
        <v>101</v>
      </c>
      <c r="AX139" s="330" t="s">
        <v>88</v>
      </c>
      <c r="AY139" s="341" t="s">
        <v>89</v>
      </c>
    </row>
    <row r="140" spans="1:65" s="330" customFormat="1" x14ac:dyDescent="0.3">
      <c r="B140" s="331"/>
      <c r="C140" s="332"/>
      <c r="D140" s="321" t="s">
        <v>99</v>
      </c>
      <c r="E140" s="333" t="s">
        <v>11</v>
      </c>
      <c r="F140" s="334" t="s">
        <v>1063</v>
      </c>
      <c r="G140" s="332"/>
      <c r="H140" s="335">
        <v>6.3650000000000002</v>
      </c>
      <c r="I140" s="336"/>
      <c r="J140" s="332"/>
      <c r="K140" s="332"/>
      <c r="L140" s="337"/>
      <c r="M140" s="338"/>
      <c r="N140" s="339"/>
      <c r="O140" s="339"/>
      <c r="P140" s="339"/>
      <c r="Q140" s="339"/>
      <c r="R140" s="339"/>
      <c r="S140" s="339"/>
      <c r="T140" s="340"/>
      <c r="AT140" s="341" t="s">
        <v>99</v>
      </c>
      <c r="AU140" s="341" t="s">
        <v>1</v>
      </c>
      <c r="AV140" s="330" t="s">
        <v>1</v>
      </c>
      <c r="AW140" s="330" t="s">
        <v>101</v>
      </c>
      <c r="AX140" s="330" t="s">
        <v>88</v>
      </c>
      <c r="AY140" s="341" t="s">
        <v>89</v>
      </c>
    </row>
    <row r="141" spans="1:65" s="356" customFormat="1" x14ac:dyDescent="0.3">
      <c r="B141" s="357"/>
      <c r="C141" s="358"/>
      <c r="D141" s="321" t="s">
        <v>99</v>
      </c>
      <c r="E141" s="359" t="s">
        <v>11</v>
      </c>
      <c r="F141" s="360" t="s">
        <v>195</v>
      </c>
      <c r="G141" s="358"/>
      <c r="H141" s="361">
        <v>59.405000000000001</v>
      </c>
      <c r="I141" s="362"/>
      <c r="J141" s="358"/>
      <c r="K141" s="358"/>
      <c r="L141" s="363"/>
      <c r="M141" s="364"/>
      <c r="N141" s="365"/>
      <c r="O141" s="365"/>
      <c r="P141" s="365"/>
      <c r="Q141" s="365"/>
      <c r="R141" s="365"/>
      <c r="S141" s="365"/>
      <c r="T141" s="366"/>
      <c r="AT141" s="367" t="s">
        <v>99</v>
      </c>
      <c r="AU141" s="367" t="s">
        <v>1</v>
      </c>
      <c r="AV141" s="356" t="s">
        <v>90</v>
      </c>
      <c r="AW141" s="356" t="s">
        <v>101</v>
      </c>
      <c r="AX141" s="356" t="s">
        <v>88</v>
      </c>
      <c r="AY141" s="367" t="s">
        <v>89</v>
      </c>
    </row>
    <row r="142" spans="1:65" s="330" customFormat="1" x14ac:dyDescent="0.3">
      <c r="B142" s="331"/>
      <c r="C142" s="332"/>
      <c r="D142" s="321" t="s">
        <v>99</v>
      </c>
      <c r="E142" s="333" t="s">
        <v>11</v>
      </c>
      <c r="F142" s="334" t="s">
        <v>1064</v>
      </c>
      <c r="G142" s="332"/>
      <c r="H142" s="335">
        <v>4.1580000000000004</v>
      </c>
      <c r="I142" s="336"/>
      <c r="J142" s="332"/>
      <c r="K142" s="332"/>
      <c r="L142" s="337"/>
      <c r="M142" s="338"/>
      <c r="N142" s="339"/>
      <c r="O142" s="339"/>
      <c r="P142" s="339"/>
      <c r="Q142" s="339"/>
      <c r="R142" s="339"/>
      <c r="S142" s="339"/>
      <c r="T142" s="340"/>
      <c r="AT142" s="341" t="s">
        <v>99</v>
      </c>
      <c r="AU142" s="341" t="s">
        <v>1</v>
      </c>
      <c r="AV142" s="330" t="s">
        <v>1</v>
      </c>
      <c r="AW142" s="330" t="s">
        <v>101</v>
      </c>
      <c r="AX142" s="330" t="s">
        <v>87</v>
      </c>
      <c r="AY142" s="341" t="s">
        <v>89</v>
      </c>
    </row>
    <row r="143" spans="1:65" s="203" customFormat="1" ht="16.5" customHeight="1" x14ac:dyDescent="0.3">
      <c r="A143" s="199"/>
      <c r="B143" s="200"/>
      <c r="C143" s="305" t="s">
        <v>141</v>
      </c>
      <c r="D143" s="305" t="s">
        <v>92</v>
      </c>
      <c r="E143" s="306" t="s">
        <v>1065</v>
      </c>
      <c r="F143" s="307" t="s">
        <v>1066</v>
      </c>
      <c r="G143" s="308" t="s">
        <v>132</v>
      </c>
      <c r="H143" s="309">
        <v>0.88800000000000001</v>
      </c>
      <c r="I143" s="310"/>
      <c r="J143" s="311">
        <f>ROUND(I143*H143,2)</f>
        <v>0</v>
      </c>
      <c r="K143" s="307" t="s">
        <v>96</v>
      </c>
      <c r="L143" s="202"/>
      <c r="M143" s="312" t="s">
        <v>11</v>
      </c>
      <c r="N143" s="313" t="s">
        <v>30</v>
      </c>
      <c r="O143" s="209"/>
      <c r="P143" s="314">
        <f>O143*H143</f>
        <v>0</v>
      </c>
      <c r="Q143" s="314">
        <v>0</v>
      </c>
      <c r="R143" s="314">
        <f>Q143*H143</f>
        <v>0</v>
      </c>
      <c r="S143" s="314">
        <v>2.2000000000000002</v>
      </c>
      <c r="T143" s="315">
        <f>S143*H143</f>
        <v>1.9536000000000002</v>
      </c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R143" s="316" t="s">
        <v>97</v>
      </c>
      <c r="AT143" s="316" t="s">
        <v>92</v>
      </c>
      <c r="AU143" s="316" t="s">
        <v>1</v>
      </c>
      <c r="AY143" s="193" t="s">
        <v>89</v>
      </c>
      <c r="BE143" s="317">
        <f>IF(N143="základní",J143,0)</f>
        <v>0</v>
      </c>
      <c r="BF143" s="317">
        <f>IF(N143="snížená",J143,0)</f>
        <v>0</v>
      </c>
      <c r="BG143" s="317">
        <f>IF(N143="zákl. přenesená",J143,0)</f>
        <v>0</v>
      </c>
      <c r="BH143" s="317">
        <f>IF(N143="sníž. přenesená",J143,0)</f>
        <v>0</v>
      </c>
      <c r="BI143" s="317">
        <f>IF(N143="nulová",J143,0)</f>
        <v>0</v>
      </c>
      <c r="BJ143" s="193" t="s">
        <v>87</v>
      </c>
      <c r="BK143" s="317">
        <f>ROUND(I143*H143,2)</f>
        <v>0</v>
      </c>
      <c r="BL143" s="193" t="s">
        <v>97</v>
      </c>
      <c r="BM143" s="316" t="s">
        <v>1067</v>
      </c>
    </row>
    <row r="144" spans="1:65" s="318" customFormat="1" x14ac:dyDescent="0.3">
      <c r="B144" s="319"/>
      <c r="C144" s="320"/>
      <c r="D144" s="321" t="s">
        <v>99</v>
      </c>
      <c r="E144" s="322" t="s">
        <v>11</v>
      </c>
      <c r="F144" s="323" t="s">
        <v>1068</v>
      </c>
      <c r="G144" s="320"/>
      <c r="H144" s="322" t="s">
        <v>11</v>
      </c>
      <c r="I144" s="324"/>
      <c r="J144" s="320"/>
      <c r="K144" s="320"/>
      <c r="L144" s="325"/>
      <c r="M144" s="326"/>
      <c r="N144" s="327"/>
      <c r="O144" s="327"/>
      <c r="P144" s="327"/>
      <c r="Q144" s="327"/>
      <c r="R144" s="327"/>
      <c r="S144" s="327"/>
      <c r="T144" s="328"/>
      <c r="AT144" s="329" t="s">
        <v>99</v>
      </c>
      <c r="AU144" s="329" t="s">
        <v>1</v>
      </c>
      <c r="AV144" s="318" t="s">
        <v>87</v>
      </c>
      <c r="AW144" s="318" t="s">
        <v>101</v>
      </c>
      <c r="AX144" s="318" t="s">
        <v>88</v>
      </c>
      <c r="AY144" s="329" t="s">
        <v>89</v>
      </c>
    </row>
    <row r="145" spans="1:65" s="330" customFormat="1" x14ac:dyDescent="0.3">
      <c r="B145" s="331"/>
      <c r="C145" s="332"/>
      <c r="D145" s="321" t="s">
        <v>99</v>
      </c>
      <c r="E145" s="333" t="s">
        <v>11</v>
      </c>
      <c r="F145" s="334" t="s">
        <v>254</v>
      </c>
      <c r="G145" s="332"/>
      <c r="H145" s="335">
        <v>0.88800000000000001</v>
      </c>
      <c r="I145" s="336"/>
      <c r="J145" s="332"/>
      <c r="K145" s="332"/>
      <c r="L145" s="337"/>
      <c r="M145" s="338"/>
      <c r="N145" s="339"/>
      <c r="O145" s="339"/>
      <c r="P145" s="339"/>
      <c r="Q145" s="339"/>
      <c r="R145" s="339"/>
      <c r="S145" s="339"/>
      <c r="T145" s="340"/>
      <c r="AT145" s="341" t="s">
        <v>99</v>
      </c>
      <c r="AU145" s="341" t="s">
        <v>1</v>
      </c>
      <c r="AV145" s="330" t="s">
        <v>1</v>
      </c>
      <c r="AW145" s="330" t="s">
        <v>101</v>
      </c>
      <c r="AX145" s="330" t="s">
        <v>87</v>
      </c>
      <c r="AY145" s="341" t="s">
        <v>89</v>
      </c>
    </row>
    <row r="146" spans="1:65" s="203" customFormat="1" ht="21.75" customHeight="1" x14ac:dyDescent="0.3">
      <c r="A146" s="199"/>
      <c r="B146" s="200"/>
      <c r="C146" s="305" t="s">
        <v>145</v>
      </c>
      <c r="D146" s="305" t="s">
        <v>92</v>
      </c>
      <c r="E146" s="306" t="s">
        <v>1069</v>
      </c>
      <c r="F146" s="307" t="s">
        <v>1070</v>
      </c>
      <c r="G146" s="308" t="s">
        <v>132</v>
      </c>
      <c r="H146" s="309">
        <v>0.88800000000000001</v>
      </c>
      <c r="I146" s="310"/>
      <c r="J146" s="311">
        <f>ROUND(I146*H146,2)</f>
        <v>0</v>
      </c>
      <c r="K146" s="307" t="s">
        <v>96</v>
      </c>
      <c r="L146" s="202"/>
      <c r="M146" s="312" t="s">
        <v>11</v>
      </c>
      <c r="N146" s="313" t="s">
        <v>30</v>
      </c>
      <c r="O146" s="209"/>
      <c r="P146" s="314">
        <f>O146*H146</f>
        <v>0</v>
      </c>
      <c r="Q146" s="314">
        <v>0</v>
      </c>
      <c r="R146" s="314">
        <f>Q146*H146</f>
        <v>0</v>
      </c>
      <c r="S146" s="314">
        <v>2.9000000000000001E-2</v>
      </c>
      <c r="T146" s="315">
        <f>S146*H146</f>
        <v>2.5752000000000001E-2</v>
      </c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/>
      <c r="AR146" s="316" t="s">
        <v>97</v>
      </c>
      <c r="AT146" s="316" t="s">
        <v>92</v>
      </c>
      <c r="AU146" s="316" t="s">
        <v>1</v>
      </c>
      <c r="AY146" s="193" t="s">
        <v>89</v>
      </c>
      <c r="BE146" s="317">
        <f>IF(N146="základní",J146,0)</f>
        <v>0</v>
      </c>
      <c r="BF146" s="317">
        <f>IF(N146="snížená",J146,0)</f>
        <v>0</v>
      </c>
      <c r="BG146" s="317">
        <f>IF(N146="zákl. přenesená",J146,0)</f>
        <v>0</v>
      </c>
      <c r="BH146" s="317">
        <f>IF(N146="sníž. přenesená",J146,0)</f>
        <v>0</v>
      </c>
      <c r="BI146" s="317">
        <f>IF(N146="nulová",J146,0)</f>
        <v>0</v>
      </c>
      <c r="BJ146" s="193" t="s">
        <v>87</v>
      </c>
      <c r="BK146" s="317">
        <f>ROUND(I146*H146,2)</f>
        <v>0</v>
      </c>
      <c r="BL146" s="193" t="s">
        <v>97</v>
      </c>
      <c r="BM146" s="316" t="s">
        <v>1071</v>
      </c>
    </row>
    <row r="147" spans="1:65" s="318" customFormat="1" x14ac:dyDescent="0.3">
      <c r="B147" s="319"/>
      <c r="C147" s="320"/>
      <c r="D147" s="321" t="s">
        <v>99</v>
      </c>
      <c r="E147" s="322" t="s">
        <v>11</v>
      </c>
      <c r="F147" s="323" t="s">
        <v>1068</v>
      </c>
      <c r="G147" s="320"/>
      <c r="H147" s="322" t="s">
        <v>11</v>
      </c>
      <c r="I147" s="324"/>
      <c r="J147" s="320"/>
      <c r="K147" s="320"/>
      <c r="L147" s="325"/>
      <c r="M147" s="326"/>
      <c r="N147" s="327"/>
      <c r="O147" s="327"/>
      <c r="P147" s="327"/>
      <c r="Q147" s="327"/>
      <c r="R147" s="327"/>
      <c r="S147" s="327"/>
      <c r="T147" s="328"/>
      <c r="AT147" s="329" t="s">
        <v>99</v>
      </c>
      <c r="AU147" s="329" t="s">
        <v>1</v>
      </c>
      <c r="AV147" s="318" t="s">
        <v>87</v>
      </c>
      <c r="AW147" s="318" t="s">
        <v>101</v>
      </c>
      <c r="AX147" s="318" t="s">
        <v>88</v>
      </c>
      <c r="AY147" s="329" t="s">
        <v>89</v>
      </c>
    </row>
    <row r="148" spans="1:65" s="330" customFormat="1" x14ac:dyDescent="0.3">
      <c r="B148" s="331"/>
      <c r="C148" s="332"/>
      <c r="D148" s="321" t="s">
        <v>99</v>
      </c>
      <c r="E148" s="333" t="s">
        <v>11</v>
      </c>
      <c r="F148" s="334" t="s">
        <v>254</v>
      </c>
      <c r="G148" s="332"/>
      <c r="H148" s="335">
        <v>0.88800000000000001</v>
      </c>
      <c r="I148" s="336"/>
      <c r="J148" s="332"/>
      <c r="K148" s="332"/>
      <c r="L148" s="337"/>
      <c r="M148" s="338"/>
      <c r="N148" s="339"/>
      <c r="O148" s="339"/>
      <c r="P148" s="339"/>
      <c r="Q148" s="339"/>
      <c r="R148" s="339"/>
      <c r="S148" s="339"/>
      <c r="T148" s="340"/>
      <c r="AT148" s="341" t="s">
        <v>99</v>
      </c>
      <c r="AU148" s="341" t="s">
        <v>1</v>
      </c>
      <c r="AV148" s="330" t="s">
        <v>1</v>
      </c>
      <c r="AW148" s="330" t="s">
        <v>101</v>
      </c>
      <c r="AX148" s="330" t="s">
        <v>87</v>
      </c>
      <c r="AY148" s="341" t="s">
        <v>89</v>
      </c>
    </row>
    <row r="149" spans="1:65" s="203" customFormat="1" ht="22.8" x14ac:dyDescent="0.3">
      <c r="A149" s="199"/>
      <c r="B149" s="200"/>
      <c r="C149" s="305" t="s">
        <v>151</v>
      </c>
      <c r="D149" s="305" t="s">
        <v>92</v>
      </c>
      <c r="E149" s="306" t="s">
        <v>1072</v>
      </c>
      <c r="F149" s="307" t="s">
        <v>1073</v>
      </c>
      <c r="G149" s="308" t="s">
        <v>95</v>
      </c>
      <c r="H149" s="309">
        <v>27.2</v>
      </c>
      <c r="I149" s="310"/>
      <c r="J149" s="311">
        <f>ROUND(I149*H149,2)</f>
        <v>0</v>
      </c>
      <c r="K149" s="307" t="s">
        <v>96</v>
      </c>
      <c r="L149" s="202"/>
      <c r="M149" s="312" t="s">
        <v>11</v>
      </c>
      <c r="N149" s="313" t="s">
        <v>30</v>
      </c>
      <c r="O149" s="209"/>
      <c r="P149" s="314">
        <f>O149*H149</f>
        <v>0</v>
      </c>
      <c r="Q149" s="314">
        <v>0</v>
      </c>
      <c r="R149" s="314">
        <f>Q149*H149</f>
        <v>0</v>
      </c>
      <c r="S149" s="314">
        <v>7.5999999999999998E-2</v>
      </c>
      <c r="T149" s="315">
        <f>S149*H149</f>
        <v>2.0671999999999997</v>
      </c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R149" s="316" t="s">
        <v>97</v>
      </c>
      <c r="AT149" s="316" t="s">
        <v>92</v>
      </c>
      <c r="AU149" s="316" t="s">
        <v>1</v>
      </c>
      <c r="AY149" s="193" t="s">
        <v>89</v>
      </c>
      <c r="BE149" s="317">
        <f>IF(N149="základní",J149,0)</f>
        <v>0</v>
      </c>
      <c r="BF149" s="317">
        <f>IF(N149="snížená",J149,0)</f>
        <v>0</v>
      </c>
      <c r="BG149" s="317">
        <f>IF(N149="zákl. přenesená",J149,0)</f>
        <v>0</v>
      </c>
      <c r="BH149" s="317">
        <f>IF(N149="sníž. přenesená",J149,0)</f>
        <v>0</v>
      </c>
      <c r="BI149" s="317">
        <f>IF(N149="nulová",J149,0)</f>
        <v>0</v>
      </c>
      <c r="BJ149" s="193" t="s">
        <v>87</v>
      </c>
      <c r="BK149" s="317">
        <f>ROUND(I149*H149,2)</f>
        <v>0</v>
      </c>
      <c r="BL149" s="193" t="s">
        <v>97</v>
      </c>
      <c r="BM149" s="316" t="s">
        <v>1074</v>
      </c>
    </row>
    <row r="150" spans="1:65" s="330" customFormat="1" x14ac:dyDescent="0.3">
      <c r="B150" s="331"/>
      <c r="C150" s="332"/>
      <c r="D150" s="321" t="s">
        <v>99</v>
      </c>
      <c r="E150" s="333" t="s">
        <v>11</v>
      </c>
      <c r="F150" s="334" t="s">
        <v>1075</v>
      </c>
      <c r="G150" s="332"/>
      <c r="H150" s="335">
        <v>10.8</v>
      </c>
      <c r="I150" s="336"/>
      <c r="J150" s="332"/>
      <c r="K150" s="332"/>
      <c r="L150" s="337"/>
      <c r="M150" s="338"/>
      <c r="N150" s="339"/>
      <c r="O150" s="339"/>
      <c r="P150" s="339"/>
      <c r="Q150" s="339"/>
      <c r="R150" s="339"/>
      <c r="S150" s="339"/>
      <c r="T150" s="340"/>
      <c r="AT150" s="341" t="s">
        <v>99</v>
      </c>
      <c r="AU150" s="341" t="s">
        <v>1</v>
      </c>
      <c r="AV150" s="330" t="s">
        <v>1</v>
      </c>
      <c r="AW150" s="330" t="s">
        <v>101</v>
      </c>
      <c r="AX150" s="330" t="s">
        <v>88</v>
      </c>
      <c r="AY150" s="341" t="s">
        <v>89</v>
      </c>
    </row>
    <row r="151" spans="1:65" s="330" customFormat="1" x14ac:dyDescent="0.3">
      <c r="B151" s="331"/>
      <c r="C151" s="332"/>
      <c r="D151" s="321" t="s">
        <v>99</v>
      </c>
      <c r="E151" s="333" t="s">
        <v>11</v>
      </c>
      <c r="F151" s="334" t="s">
        <v>1076</v>
      </c>
      <c r="G151" s="332"/>
      <c r="H151" s="335">
        <v>2.8</v>
      </c>
      <c r="I151" s="336"/>
      <c r="J151" s="332"/>
      <c r="K151" s="332"/>
      <c r="L151" s="337"/>
      <c r="M151" s="338"/>
      <c r="N151" s="339"/>
      <c r="O151" s="339"/>
      <c r="P151" s="339"/>
      <c r="Q151" s="339"/>
      <c r="R151" s="339"/>
      <c r="S151" s="339"/>
      <c r="T151" s="340"/>
      <c r="AT151" s="341" t="s">
        <v>99</v>
      </c>
      <c r="AU151" s="341" t="s">
        <v>1</v>
      </c>
      <c r="AV151" s="330" t="s">
        <v>1</v>
      </c>
      <c r="AW151" s="330" t="s">
        <v>101</v>
      </c>
      <c r="AX151" s="330" t="s">
        <v>88</v>
      </c>
      <c r="AY151" s="341" t="s">
        <v>89</v>
      </c>
    </row>
    <row r="152" spans="1:65" s="330" customFormat="1" x14ac:dyDescent="0.3">
      <c r="B152" s="331"/>
      <c r="C152" s="332"/>
      <c r="D152" s="321" t="s">
        <v>99</v>
      </c>
      <c r="E152" s="333" t="s">
        <v>11</v>
      </c>
      <c r="F152" s="334" t="s">
        <v>1077</v>
      </c>
      <c r="G152" s="332"/>
      <c r="H152" s="335">
        <v>6.4</v>
      </c>
      <c r="I152" s="336"/>
      <c r="J152" s="332"/>
      <c r="K152" s="332"/>
      <c r="L152" s="337"/>
      <c r="M152" s="338"/>
      <c r="N152" s="339"/>
      <c r="O152" s="339"/>
      <c r="P152" s="339"/>
      <c r="Q152" s="339"/>
      <c r="R152" s="339"/>
      <c r="S152" s="339"/>
      <c r="T152" s="340"/>
      <c r="AT152" s="341" t="s">
        <v>99</v>
      </c>
      <c r="AU152" s="341" t="s">
        <v>1</v>
      </c>
      <c r="AV152" s="330" t="s">
        <v>1</v>
      </c>
      <c r="AW152" s="330" t="s">
        <v>101</v>
      </c>
      <c r="AX152" s="330" t="s">
        <v>88</v>
      </c>
      <c r="AY152" s="341" t="s">
        <v>89</v>
      </c>
    </row>
    <row r="153" spans="1:65" s="330" customFormat="1" x14ac:dyDescent="0.3">
      <c r="B153" s="331"/>
      <c r="C153" s="332"/>
      <c r="D153" s="321" t="s">
        <v>99</v>
      </c>
      <c r="E153" s="333" t="s">
        <v>11</v>
      </c>
      <c r="F153" s="334" t="s">
        <v>1078</v>
      </c>
      <c r="G153" s="332"/>
      <c r="H153" s="335">
        <v>7.2</v>
      </c>
      <c r="I153" s="336"/>
      <c r="J153" s="332"/>
      <c r="K153" s="332"/>
      <c r="L153" s="337"/>
      <c r="M153" s="338"/>
      <c r="N153" s="339"/>
      <c r="O153" s="339"/>
      <c r="P153" s="339"/>
      <c r="Q153" s="339"/>
      <c r="R153" s="339"/>
      <c r="S153" s="339"/>
      <c r="T153" s="340"/>
      <c r="AT153" s="341" t="s">
        <v>99</v>
      </c>
      <c r="AU153" s="341" t="s">
        <v>1</v>
      </c>
      <c r="AV153" s="330" t="s">
        <v>1</v>
      </c>
      <c r="AW153" s="330" t="s">
        <v>101</v>
      </c>
      <c r="AX153" s="330" t="s">
        <v>88</v>
      </c>
      <c r="AY153" s="341" t="s">
        <v>89</v>
      </c>
    </row>
    <row r="154" spans="1:65" s="344" customFormat="1" x14ac:dyDescent="0.3">
      <c r="B154" s="345"/>
      <c r="C154" s="346"/>
      <c r="D154" s="321" t="s">
        <v>99</v>
      </c>
      <c r="E154" s="347" t="s">
        <v>11</v>
      </c>
      <c r="F154" s="348" t="s">
        <v>169</v>
      </c>
      <c r="G154" s="346"/>
      <c r="H154" s="349">
        <v>27.2</v>
      </c>
      <c r="I154" s="350"/>
      <c r="J154" s="346"/>
      <c r="K154" s="346"/>
      <c r="L154" s="351"/>
      <c r="M154" s="352"/>
      <c r="N154" s="353"/>
      <c r="O154" s="353"/>
      <c r="P154" s="353"/>
      <c r="Q154" s="353"/>
      <c r="R154" s="353"/>
      <c r="S154" s="353"/>
      <c r="T154" s="354"/>
      <c r="AT154" s="355" t="s">
        <v>99</v>
      </c>
      <c r="AU154" s="355" t="s">
        <v>1</v>
      </c>
      <c r="AV154" s="344" t="s">
        <v>97</v>
      </c>
      <c r="AW154" s="344" t="s">
        <v>101</v>
      </c>
      <c r="AX154" s="344" t="s">
        <v>87</v>
      </c>
      <c r="AY154" s="355" t="s">
        <v>89</v>
      </c>
    </row>
    <row r="155" spans="1:65" s="203" customFormat="1" ht="21.75" customHeight="1" x14ac:dyDescent="0.3">
      <c r="A155" s="199"/>
      <c r="B155" s="200"/>
      <c r="C155" s="305" t="s">
        <v>156</v>
      </c>
      <c r="D155" s="305" t="s">
        <v>92</v>
      </c>
      <c r="E155" s="306" t="s">
        <v>1079</v>
      </c>
      <c r="F155" s="307" t="s">
        <v>1080</v>
      </c>
      <c r="G155" s="308" t="s">
        <v>95</v>
      </c>
      <c r="H155" s="309">
        <v>1.7290000000000001</v>
      </c>
      <c r="I155" s="310"/>
      <c r="J155" s="311">
        <f>ROUND(I155*H155,2)</f>
        <v>0</v>
      </c>
      <c r="K155" s="307" t="s">
        <v>96</v>
      </c>
      <c r="L155" s="202"/>
      <c r="M155" s="312" t="s">
        <v>11</v>
      </c>
      <c r="N155" s="313" t="s">
        <v>30</v>
      </c>
      <c r="O155" s="209"/>
      <c r="P155" s="314">
        <f>O155*H155</f>
        <v>0</v>
      </c>
      <c r="Q155" s="314">
        <v>0</v>
      </c>
      <c r="R155" s="314">
        <f>Q155*H155</f>
        <v>0</v>
      </c>
      <c r="S155" s="314">
        <v>5.8999999999999997E-2</v>
      </c>
      <c r="T155" s="315">
        <f>S155*H155</f>
        <v>0.102011</v>
      </c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R155" s="316" t="s">
        <v>97</v>
      </c>
      <c r="AT155" s="316" t="s">
        <v>92</v>
      </c>
      <c r="AU155" s="316" t="s">
        <v>1</v>
      </c>
      <c r="AY155" s="193" t="s">
        <v>89</v>
      </c>
      <c r="BE155" s="317">
        <f>IF(N155="základní",J155,0)</f>
        <v>0</v>
      </c>
      <c r="BF155" s="317">
        <f>IF(N155="snížená",J155,0)</f>
        <v>0</v>
      </c>
      <c r="BG155" s="317">
        <f>IF(N155="zákl. přenesená",J155,0)</f>
        <v>0</v>
      </c>
      <c r="BH155" s="317">
        <f>IF(N155="sníž. přenesená",J155,0)</f>
        <v>0</v>
      </c>
      <c r="BI155" s="317">
        <f>IF(N155="nulová",J155,0)</f>
        <v>0</v>
      </c>
      <c r="BJ155" s="193" t="s">
        <v>87</v>
      </c>
      <c r="BK155" s="317">
        <f>ROUND(I155*H155,2)</f>
        <v>0</v>
      </c>
      <c r="BL155" s="193" t="s">
        <v>97</v>
      </c>
      <c r="BM155" s="316" t="s">
        <v>1081</v>
      </c>
    </row>
    <row r="156" spans="1:65" s="330" customFormat="1" x14ac:dyDescent="0.3">
      <c r="B156" s="331"/>
      <c r="C156" s="332"/>
      <c r="D156" s="321" t="s">
        <v>99</v>
      </c>
      <c r="E156" s="333" t="s">
        <v>11</v>
      </c>
      <c r="F156" s="334" t="s">
        <v>1082</v>
      </c>
      <c r="G156" s="332"/>
      <c r="H156" s="335">
        <v>1.7290000000000001</v>
      </c>
      <c r="I156" s="336"/>
      <c r="J156" s="332"/>
      <c r="K156" s="332"/>
      <c r="L156" s="337"/>
      <c r="M156" s="338"/>
      <c r="N156" s="339"/>
      <c r="O156" s="339"/>
      <c r="P156" s="339"/>
      <c r="Q156" s="339"/>
      <c r="R156" s="339"/>
      <c r="S156" s="339"/>
      <c r="T156" s="340"/>
      <c r="AT156" s="341" t="s">
        <v>99</v>
      </c>
      <c r="AU156" s="341" t="s">
        <v>1</v>
      </c>
      <c r="AV156" s="330" t="s">
        <v>1</v>
      </c>
      <c r="AW156" s="330" t="s">
        <v>101</v>
      </c>
      <c r="AX156" s="330" t="s">
        <v>87</v>
      </c>
      <c r="AY156" s="341" t="s">
        <v>89</v>
      </c>
    </row>
    <row r="157" spans="1:65" s="203" customFormat="1" ht="22.8" x14ac:dyDescent="0.3">
      <c r="A157" s="199"/>
      <c r="B157" s="200"/>
      <c r="C157" s="305" t="s">
        <v>397</v>
      </c>
      <c r="D157" s="305" t="s">
        <v>92</v>
      </c>
      <c r="E157" s="306" t="s">
        <v>1083</v>
      </c>
      <c r="F157" s="307" t="s">
        <v>1084</v>
      </c>
      <c r="G157" s="308" t="s">
        <v>95</v>
      </c>
      <c r="H157" s="309">
        <v>1</v>
      </c>
      <c r="I157" s="310"/>
      <c r="J157" s="311">
        <f>ROUND(I157*H157,2)</f>
        <v>0</v>
      </c>
      <c r="K157" s="307" t="s">
        <v>96</v>
      </c>
      <c r="L157" s="202"/>
      <c r="M157" s="312" t="s">
        <v>11</v>
      </c>
      <c r="N157" s="313" t="s">
        <v>30</v>
      </c>
      <c r="O157" s="209"/>
      <c r="P157" s="314">
        <f>O157*H157</f>
        <v>0</v>
      </c>
      <c r="Q157" s="314">
        <v>0</v>
      </c>
      <c r="R157" s="314">
        <f>Q157*H157</f>
        <v>0</v>
      </c>
      <c r="S157" s="314">
        <v>0.27</v>
      </c>
      <c r="T157" s="315">
        <f>S157*H157</f>
        <v>0.27</v>
      </c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R157" s="316" t="s">
        <v>97</v>
      </c>
      <c r="AT157" s="316" t="s">
        <v>92</v>
      </c>
      <c r="AU157" s="316" t="s">
        <v>1</v>
      </c>
      <c r="AY157" s="193" t="s">
        <v>89</v>
      </c>
      <c r="BE157" s="317">
        <f>IF(N157="základní",J157,0)</f>
        <v>0</v>
      </c>
      <c r="BF157" s="317">
        <f>IF(N157="snížená",J157,0)</f>
        <v>0</v>
      </c>
      <c r="BG157" s="317">
        <f>IF(N157="zákl. přenesená",J157,0)</f>
        <v>0</v>
      </c>
      <c r="BH157" s="317">
        <f>IF(N157="sníž. přenesená",J157,0)</f>
        <v>0</v>
      </c>
      <c r="BI157" s="317">
        <f>IF(N157="nulová",J157,0)</f>
        <v>0</v>
      </c>
      <c r="BJ157" s="193" t="s">
        <v>87</v>
      </c>
      <c r="BK157" s="317">
        <f>ROUND(I157*H157,2)</f>
        <v>0</v>
      </c>
      <c r="BL157" s="193" t="s">
        <v>97</v>
      </c>
      <c r="BM157" s="316" t="s">
        <v>1085</v>
      </c>
    </row>
    <row r="158" spans="1:65" s="318" customFormat="1" x14ac:dyDescent="0.3">
      <c r="B158" s="319"/>
      <c r="C158" s="320"/>
      <c r="D158" s="321" t="s">
        <v>99</v>
      </c>
      <c r="E158" s="322" t="s">
        <v>11</v>
      </c>
      <c r="F158" s="323" t="s">
        <v>1086</v>
      </c>
      <c r="G158" s="320"/>
      <c r="H158" s="322" t="s">
        <v>11</v>
      </c>
      <c r="I158" s="324"/>
      <c r="J158" s="320"/>
      <c r="K158" s="320"/>
      <c r="L158" s="325"/>
      <c r="M158" s="326"/>
      <c r="N158" s="327"/>
      <c r="O158" s="327"/>
      <c r="P158" s="327"/>
      <c r="Q158" s="327"/>
      <c r="R158" s="327"/>
      <c r="S158" s="327"/>
      <c r="T158" s="328"/>
      <c r="AT158" s="329" t="s">
        <v>99</v>
      </c>
      <c r="AU158" s="329" t="s">
        <v>1</v>
      </c>
      <c r="AV158" s="318" t="s">
        <v>87</v>
      </c>
      <c r="AW158" s="318" t="s">
        <v>101</v>
      </c>
      <c r="AX158" s="318" t="s">
        <v>88</v>
      </c>
      <c r="AY158" s="329" t="s">
        <v>89</v>
      </c>
    </row>
    <row r="159" spans="1:65" s="330" customFormat="1" x14ac:dyDescent="0.3">
      <c r="B159" s="331"/>
      <c r="C159" s="332"/>
      <c r="D159" s="321" t="s">
        <v>99</v>
      </c>
      <c r="E159" s="333" t="s">
        <v>11</v>
      </c>
      <c r="F159" s="334" t="s">
        <v>87</v>
      </c>
      <c r="G159" s="332"/>
      <c r="H159" s="335">
        <v>1</v>
      </c>
      <c r="I159" s="336"/>
      <c r="J159" s="332"/>
      <c r="K159" s="332"/>
      <c r="L159" s="337"/>
      <c r="M159" s="338"/>
      <c r="N159" s="339"/>
      <c r="O159" s="339"/>
      <c r="P159" s="339"/>
      <c r="Q159" s="339"/>
      <c r="R159" s="339"/>
      <c r="S159" s="339"/>
      <c r="T159" s="340"/>
      <c r="AT159" s="341" t="s">
        <v>99</v>
      </c>
      <c r="AU159" s="341" t="s">
        <v>1</v>
      </c>
      <c r="AV159" s="330" t="s">
        <v>1</v>
      </c>
      <c r="AW159" s="330" t="s">
        <v>101</v>
      </c>
      <c r="AX159" s="330" t="s">
        <v>87</v>
      </c>
      <c r="AY159" s="341" t="s">
        <v>89</v>
      </c>
    </row>
    <row r="160" spans="1:65" s="203" customFormat="1" ht="22.8" x14ac:dyDescent="0.3">
      <c r="A160" s="199"/>
      <c r="B160" s="200"/>
      <c r="C160" s="305" t="s">
        <v>402</v>
      </c>
      <c r="D160" s="305" t="s">
        <v>92</v>
      </c>
      <c r="E160" s="306" t="s">
        <v>1087</v>
      </c>
      <c r="F160" s="307" t="s">
        <v>1088</v>
      </c>
      <c r="G160" s="308" t="s">
        <v>244</v>
      </c>
      <c r="H160" s="309">
        <v>1.2</v>
      </c>
      <c r="I160" s="310"/>
      <c r="J160" s="311">
        <f>ROUND(I160*H160,2)</f>
        <v>0</v>
      </c>
      <c r="K160" s="307" t="s">
        <v>96</v>
      </c>
      <c r="L160" s="202"/>
      <c r="M160" s="312" t="s">
        <v>11</v>
      </c>
      <c r="N160" s="313" t="s">
        <v>30</v>
      </c>
      <c r="O160" s="209"/>
      <c r="P160" s="314">
        <f>O160*H160</f>
        <v>0</v>
      </c>
      <c r="Q160" s="314">
        <v>4.8000000000000001E-4</v>
      </c>
      <c r="R160" s="314">
        <f>Q160*H160</f>
        <v>5.7600000000000001E-4</v>
      </c>
      <c r="S160" s="314">
        <v>8.0000000000000002E-3</v>
      </c>
      <c r="T160" s="315">
        <f>S160*H160</f>
        <v>9.5999999999999992E-3</v>
      </c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R160" s="316" t="s">
        <v>97</v>
      </c>
      <c r="AT160" s="316" t="s">
        <v>92</v>
      </c>
      <c r="AU160" s="316" t="s">
        <v>1</v>
      </c>
      <c r="AY160" s="193" t="s">
        <v>89</v>
      </c>
      <c r="BE160" s="317">
        <f>IF(N160="základní",J160,0)</f>
        <v>0</v>
      </c>
      <c r="BF160" s="317">
        <f>IF(N160="snížená",J160,0)</f>
        <v>0</v>
      </c>
      <c r="BG160" s="317">
        <f>IF(N160="zákl. přenesená",J160,0)</f>
        <v>0</v>
      </c>
      <c r="BH160" s="317">
        <f>IF(N160="sníž. přenesená",J160,0)</f>
        <v>0</v>
      </c>
      <c r="BI160" s="317">
        <f>IF(N160="nulová",J160,0)</f>
        <v>0</v>
      </c>
      <c r="BJ160" s="193" t="s">
        <v>87</v>
      </c>
      <c r="BK160" s="317">
        <f>ROUND(I160*H160,2)</f>
        <v>0</v>
      </c>
      <c r="BL160" s="193" t="s">
        <v>97</v>
      </c>
      <c r="BM160" s="316" t="s">
        <v>1089</v>
      </c>
    </row>
    <row r="161" spans="1:65" s="318" customFormat="1" x14ac:dyDescent="0.3">
      <c r="B161" s="319"/>
      <c r="C161" s="320"/>
      <c r="D161" s="321" t="s">
        <v>99</v>
      </c>
      <c r="E161" s="322" t="s">
        <v>11</v>
      </c>
      <c r="F161" s="323" t="s">
        <v>1090</v>
      </c>
      <c r="G161" s="320"/>
      <c r="H161" s="322" t="s">
        <v>11</v>
      </c>
      <c r="I161" s="324"/>
      <c r="J161" s="320"/>
      <c r="K161" s="320"/>
      <c r="L161" s="325"/>
      <c r="M161" s="326"/>
      <c r="N161" s="327"/>
      <c r="O161" s="327"/>
      <c r="P161" s="327"/>
      <c r="Q161" s="327"/>
      <c r="R161" s="327"/>
      <c r="S161" s="327"/>
      <c r="T161" s="328"/>
      <c r="AT161" s="329" t="s">
        <v>99</v>
      </c>
      <c r="AU161" s="329" t="s">
        <v>1</v>
      </c>
      <c r="AV161" s="318" t="s">
        <v>87</v>
      </c>
      <c r="AW161" s="318" t="s">
        <v>101</v>
      </c>
      <c r="AX161" s="318" t="s">
        <v>88</v>
      </c>
      <c r="AY161" s="329" t="s">
        <v>89</v>
      </c>
    </row>
    <row r="162" spans="1:65" s="330" customFormat="1" x14ac:dyDescent="0.3">
      <c r="B162" s="331"/>
      <c r="C162" s="332"/>
      <c r="D162" s="321" t="s">
        <v>99</v>
      </c>
      <c r="E162" s="333" t="s">
        <v>11</v>
      </c>
      <c r="F162" s="334" t="s">
        <v>1091</v>
      </c>
      <c r="G162" s="332"/>
      <c r="H162" s="335">
        <v>1.2</v>
      </c>
      <c r="I162" s="336"/>
      <c r="J162" s="332"/>
      <c r="K162" s="332"/>
      <c r="L162" s="337"/>
      <c r="M162" s="338"/>
      <c r="N162" s="339"/>
      <c r="O162" s="339"/>
      <c r="P162" s="339"/>
      <c r="Q162" s="339"/>
      <c r="R162" s="339"/>
      <c r="S162" s="339"/>
      <c r="T162" s="340"/>
      <c r="AT162" s="341" t="s">
        <v>99</v>
      </c>
      <c r="AU162" s="341" t="s">
        <v>1</v>
      </c>
      <c r="AV162" s="330" t="s">
        <v>1</v>
      </c>
      <c r="AW162" s="330" t="s">
        <v>101</v>
      </c>
      <c r="AX162" s="330" t="s">
        <v>87</v>
      </c>
      <c r="AY162" s="341" t="s">
        <v>89</v>
      </c>
    </row>
    <row r="163" spans="1:65" s="203" customFormat="1" ht="22.8" x14ac:dyDescent="0.3">
      <c r="A163" s="199"/>
      <c r="B163" s="200"/>
      <c r="C163" s="305" t="s">
        <v>162</v>
      </c>
      <c r="D163" s="305" t="s">
        <v>92</v>
      </c>
      <c r="E163" s="306" t="s">
        <v>1092</v>
      </c>
      <c r="F163" s="307" t="s">
        <v>1093</v>
      </c>
      <c r="G163" s="308" t="s">
        <v>244</v>
      </c>
      <c r="H163" s="309">
        <v>3.3</v>
      </c>
      <c r="I163" s="310"/>
      <c r="J163" s="311">
        <f>ROUND(I163*H163,2)</f>
        <v>0</v>
      </c>
      <c r="K163" s="307" t="s">
        <v>96</v>
      </c>
      <c r="L163" s="202"/>
      <c r="M163" s="312" t="s">
        <v>11</v>
      </c>
      <c r="N163" s="313" t="s">
        <v>30</v>
      </c>
      <c r="O163" s="209"/>
      <c r="P163" s="314">
        <f>O163*H163</f>
        <v>0</v>
      </c>
      <c r="Q163" s="314">
        <v>2.32E-3</v>
      </c>
      <c r="R163" s="314">
        <f>Q163*H163</f>
        <v>7.6559999999999996E-3</v>
      </c>
      <c r="S163" s="314">
        <v>0.10100000000000001</v>
      </c>
      <c r="T163" s="315">
        <f>S163*H163</f>
        <v>0.33329999999999999</v>
      </c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R163" s="316" t="s">
        <v>97</v>
      </c>
      <c r="AT163" s="316" t="s">
        <v>92</v>
      </c>
      <c r="AU163" s="316" t="s">
        <v>1</v>
      </c>
      <c r="AY163" s="193" t="s">
        <v>89</v>
      </c>
      <c r="BE163" s="317">
        <f>IF(N163="základní",J163,0)</f>
        <v>0</v>
      </c>
      <c r="BF163" s="317">
        <f>IF(N163="snížená",J163,0)</f>
        <v>0</v>
      </c>
      <c r="BG163" s="317">
        <f>IF(N163="zákl. přenesená",J163,0)</f>
        <v>0</v>
      </c>
      <c r="BH163" s="317">
        <f>IF(N163="sníž. přenesená",J163,0)</f>
        <v>0</v>
      </c>
      <c r="BI163" s="317">
        <f>IF(N163="nulová",J163,0)</f>
        <v>0</v>
      </c>
      <c r="BJ163" s="193" t="s">
        <v>87</v>
      </c>
      <c r="BK163" s="317">
        <f>ROUND(I163*H163,2)</f>
        <v>0</v>
      </c>
      <c r="BL163" s="193" t="s">
        <v>97</v>
      </c>
      <c r="BM163" s="316" t="s">
        <v>1094</v>
      </c>
    </row>
    <row r="164" spans="1:65" s="330" customFormat="1" x14ac:dyDescent="0.3">
      <c r="B164" s="331"/>
      <c r="C164" s="332"/>
      <c r="D164" s="321" t="s">
        <v>99</v>
      </c>
      <c r="E164" s="333" t="s">
        <v>11</v>
      </c>
      <c r="F164" s="334" t="s">
        <v>1095</v>
      </c>
      <c r="G164" s="332"/>
      <c r="H164" s="335">
        <v>3.3</v>
      </c>
      <c r="I164" s="336"/>
      <c r="J164" s="332"/>
      <c r="K164" s="332"/>
      <c r="L164" s="337"/>
      <c r="M164" s="338"/>
      <c r="N164" s="339"/>
      <c r="O164" s="339"/>
      <c r="P164" s="339"/>
      <c r="Q164" s="339"/>
      <c r="R164" s="339"/>
      <c r="S164" s="339"/>
      <c r="T164" s="340"/>
      <c r="AT164" s="341" t="s">
        <v>99</v>
      </c>
      <c r="AU164" s="341" t="s">
        <v>1</v>
      </c>
      <c r="AV164" s="330" t="s">
        <v>1</v>
      </c>
      <c r="AW164" s="330" t="s">
        <v>101</v>
      </c>
      <c r="AX164" s="330" t="s">
        <v>87</v>
      </c>
      <c r="AY164" s="341" t="s">
        <v>89</v>
      </c>
    </row>
    <row r="165" spans="1:65" s="290" customFormat="1" ht="22.8" customHeight="1" x14ac:dyDescent="0.25">
      <c r="B165" s="291"/>
      <c r="C165" s="292"/>
      <c r="D165" s="293" t="s">
        <v>84</v>
      </c>
      <c r="E165" s="342" t="s">
        <v>1096</v>
      </c>
      <c r="F165" s="342" t="s">
        <v>1097</v>
      </c>
      <c r="G165" s="292"/>
      <c r="H165" s="292"/>
      <c r="I165" s="295"/>
      <c r="J165" s="343">
        <f>BK165</f>
        <v>0</v>
      </c>
      <c r="K165" s="292"/>
      <c r="L165" s="297"/>
      <c r="M165" s="298"/>
      <c r="N165" s="299"/>
      <c r="O165" s="299"/>
      <c r="P165" s="300">
        <f>SUM(P166:P186)</f>
        <v>0</v>
      </c>
      <c r="Q165" s="299"/>
      <c r="R165" s="300">
        <f>SUM(R166:R186)</f>
        <v>0</v>
      </c>
      <c r="S165" s="299"/>
      <c r="T165" s="301">
        <f>SUM(T166:T186)</f>
        <v>0</v>
      </c>
      <c r="AR165" s="302" t="s">
        <v>87</v>
      </c>
      <c r="AT165" s="303" t="s">
        <v>84</v>
      </c>
      <c r="AU165" s="303" t="s">
        <v>87</v>
      </c>
      <c r="AY165" s="302" t="s">
        <v>89</v>
      </c>
      <c r="BK165" s="304">
        <f>SUM(BK166:BK186)</f>
        <v>0</v>
      </c>
    </row>
    <row r="166" spans="1:65" s="203" customFormat="1" ht="22.8" x14ac:dyDescent="0.3">
      <c r="A166" s="199"/>
      <c r="B166" s="200"/>
      <c r="C166" s="305" t="s">
        <v>170</v>
      </c>
      <c r="D166" s="305" t="s">
        <v>92</v>
      </c>
      <c r="E166" s="306" t="s">
        <v>1098</v>
      </c>
      <c r="F166" s="307" t="s">
        <v>1099</v>
      </c>
      <c r="G166" s="308" t="s">
        <v>148</v>
      </c>
      <c r="H166" s="309">
        <v>69.724000000000004</v>
      </c>
      <c r="I166" s="310"/>
      <c r="J166" s="311">
        <f>ROUND(I166*H166,2)</f>
        <v>0</v>
      </c>
      <c r="K166" s="307" t="s">
        <v>96</v>
      </c>
      <c r="L166" s="202"/>
      <c r="M166" s="312" t="s">
        <v>11</v>
      </c>
      <c r="N166" s="313" t="s">
        <v>30</v>
      </c>
      <c r="O166" s="209"/>
      <c r="P166" s="314">
        <f>O166*H166</f>
        <v>0</v>
      </c>
      <c r="Q166" s="314">
        <v>0</v>
      </c>
      <c r="R166" s="314">
        <f>Q166*H166</f>
        <v>0</v>
      </c>
      <c r="S166" s="314">
        <v>0</v>
      </c>
      <c r="T166" s="315">
        <f>S166*H166</f>
        <v>0</v>
      </c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R166" s="316" t="s">
        <v>97</v>
      </c>
      <c r="AT166" s="316" t="s">
        <v>92</v>
      </c>
      <c r="AU166" s="316" t="s">
        <v>1</v>
      </c>
      <c r="AY166" s="193" t="s">
        <v>89</v>
      </c>
      <c r="BE166" s="317">
        <f>IF(N166="základní",J166,0)</f>
        <v>0</v>
      </c>
      <c r="BF166" s="317">
        <f>IF(N166="snížená",J166,0)</f>
        <v>0</v>
      </c>
      <c r="BG166" s="317">
        <f>IF(N166="zákl. přenesená",J166,0)</f>
        <v>0</v>
      </c>
      <c r="BH166" s="317">
        <f>IF(N166="sníž. přenesená",J166,0)</f>
        <v>0</v>
      </c>
      <c r="BI166" s="317">
        <f>IF(N166="nulová",J166,0)</f>
        <v>0</v>
      </c>
      <c r="BJ166" s="193" t="s">
        <v>87</v>
      </c>
      <c r="BK166" s="317">
        <f>ROUND(I166*H166,2)</f>
        <v>0</v>
      </c>
      <c r="BL166" s="193" t="s">
        <v>97</v>
      </c>
      <c r="BM166" s="316" t="s">
        <v>1100</v>
      </c>
    </row>
    <row r="167" spans="1:65" s="203" customFormat="1" ht="21.75" customHeight="1" x14ac:dyDescent="0.3">
      <c r="A167" s="199"/>
      <c r="B167" s="200"/>
      <c r="C167" s="305" t="s">
        <v>178</v>
      </c>
      <c r="D167" s="305" t="s">
        <v>92</v>
      </c>
      <c r="E167" s="306" t="s">
        <v>1101</v>
      </c>
      <c r="F167" s="307" t="s">
        <v>1102</v>
      </c>
      <c r="G167" s="308" t="s">
        <v>148</v>
      </c>
      <c r="H167" s="309">
        <v>68.489999999999995</v>
      </c>
      <c r="I167" s="310"/>
      <c r="J167" s="311">
        <f>ROUND(I167*H167,2)</f>
        <v>0</v>
      </c>
      <c r="K167" s="307" t="s">
        <v>96</v>
      </c>
      <c r="L167" s="202"/>
      <c r="M167" s="312" t="s">
        <v>11</v>
      </c>
      <c r="N167" s="313" t="s">
        <v>30</v>
      </c>
      <c r="O167" s="209"/>
      <c r="P167" s="314">
        <f>O167*H167</f>
        <v>0</v>
      </c>
      <c r="Q167" s="314">
        <v>0</v>
      </c>
      <c r="R167" s="314">
        <f>Q167*H167</f>
        <v>0</v>
      </c>
      <c r="S167" s="314">
        <v>0</v>
      </c>
      <c r="T167" s="315">
        <f>S167*H167</f>
        <v>0</v>
      </c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R167" s="316" t="s">
        <v>97</v>
      </c>
      <c r="AT167" s="316" t="s">
        <v>92</v>
      </c>
      <c r="AU167" s="316" t="s">
        <v>1</v>
      </c>
      <c r="AY167" s="193" t="s">
        <v>89</v>
      </c>
      <c r="BE167" s="317">
        <f>IF(N167="základní",J167,0)</f>
        <v>0</v>
      </c>
      <c r="BF167" s="317">
        <f>IF(N167="snížená",J167,0)</f>
        <v>0</v>
      </c>
      <c r="BG167" s="317">
        <f>IF(N167="zákl. přenesená",J167,0)</f>
        <v>0</v>
      </c>
      <c r="BH167" s="317">
        <f>IF(N167="sníž. přenesená",J167,0)</f>
        <v>0</v>
      </c>
      <c r="BI167" s="317">
        <f>IF(N167="nulová",J167,0)</f>
        <v>0</v>
      </c>
      <c r="BJ167" s="193" t="s">
        <v>87</v>
      </c>
      <c r="BK167" s="317">
        <f>ROUND(I167*H167,2)</f>
        <v>0</v>
      </c>
      <c r="BL167" s="193" t="s">
        <v>97</v>
      </c>
      <c r="BM167" s="316" t="s">
        <v>1103</v>
      </c>
    </row>
    <row r="168" spans="1:65" s="330" customFormat="1" x14ac:dyDescent="0.3">
      <c r="B168" s="331"/>
      <c r="C168" s="332"/>
      <c r="D168" s="321" t="s">
        <v>99</v>
      </c>
      <c r="E168" s="333" t="s">
        <v>11</v>
      </c>
      <c r="F168" s="334" t="s">
        <v>1104</v>
      </c>
      <c r="G168" s="332"/>
      <c r="H168" s="335">
        <v>68.489999999999995</v>
      </c>
      <c r="I168" s="336"/>
      <c r="J168" s="332"/>
      <c r="K168" s="332"/>
      <c r="L168" s="337"/>
      <c r="M168" s="338"/>
      <c r="N168" s="339"/>
      <c r="O168" s="339"/>
      <c r="P168" s="339"/>
      <c r="Q168" s="339"/>
      <c r="R168" s="339"/>
      <c r="S168" s="339"/>
      <c r="T168" s="340"/>
      <c r="AT168" s="341" t="s">
        <v>99</v>
      </c>
      <c r="AU168" s="341" t="s">
        <v>1</v>
      </c>
      <c r="AV168" s="330" t="s">
        <v>1</v>
      </c>
      <c r="AW168" s="330" t="s">
        <v>101</v>
      </c>
      <c r="AX168" s="330" t="s">
        <v>87</v>
      </c>
      <c r="AY168" s="341" t="s">
        <v>89</v>
      </c>
    </row>
    <row r="169" spans="1:65" s="203" customFormat="1" ht="22.8" x14ac:dyDescent="0.3">
      <c r="A169" s="199"/>
      <c r="B169" s="200"/>
      <c r="C169" s="305" t="s">
        <v>189</v>
      </c>
      <c r="D169" s="305" t="s">
        <v>92</v>
      </c>
      <c r="E169" s="306" t="s">
        <v>1105</v>
      </c>
      <c r="F169" s="307" t="s">
        <v>1106</v>
      </c>
      <c r="G169" s="308" t="s">
        <v>148</v>
      </c>
      <c r="H169" s="309">
        <v>1027.3499999999999</v>
      </c>
      <c r="I169" s="310"/>
      <c r="J169" s="311">
        <f>ROUND(I169*H169,2)</f>
        <v>0</v>
      </c>
      <c r="K169" s="307" t="s">
        <v>96</v>
      </c>
      <c r="L169" s="202"/>
      <c r="M169" s="312" t="s">
        <v>11</v>
      </c>
      <c r="N169" s="313" t="s">
        <v>30</v>
      </c>
      <c r="O169" s="209"/>
      <c r="P169" s="314">
        <f>O169*H169</f>
        <v>0</v>
      </c>
      <c r="Q169" s="314">
        <v>0</v>
      </c>
      <c r="R169" s="314">
        <f>Q169*H169</f>
        <v>0</v>
      </c>
      <c r="S169" s="314">
        <v>0</v>
      </c>
      <c r="T169" s="315">
        <f>S169*H169</f>
        <v>0</v>
      </c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R169" s="316" t="s">
        <v>97</v>
      </c>
      <c r="AT169" s="316" t="s">
        <v>92</v>
      </c>
      <c r="AU169" s="316" t="s">
        <v>1</v>
      </c>
      <c r="AY169" s="193" t="s">
        <v>89</v>
      </c>
      <c r="BE169" s="317">
        <f>IF(N169="základní",J169,0)</f>
        <v>0</v>
      </c>
      <c r="BF169" s="317">
        <f>IF(N169="snížená",J169,0)</f>
        <v>0</v>
      </c>
      <c r="BG169" s="317">
        <f>IF(N169="zákl. přenesená",J169,0)</f>
        <v>0</v>
      </c>
      <c r="BH169" s="317">
        <f>IF(N169="sníž. přenesená",J169,0)</f>
        <v>0</v>
      </c>
      <c r="BI169" s="317">
        <f>IF(N169="nulová",J169,0)</f>
        <v>0</v>
      </c>
      <c r="BJ169" s="193" t="s">
        <v>87</v>
      </c>
      <c r="BK169" s="317">
        <f>ROUND(I169*H169,2)</f>
        <v>0</v>
      </c>
      <c r="BL169" s="193" t="s">
        <v>97</v>
      </c>
      <c r="BM169" s="316" t="s">
        <v>1107</v>
      </c>
    </row>
    <row r="170" spans="1:65" s="330" customFormat="1" x14ac:dyDescent="0.3">
      <c r="B170" s="331"/>
      <c r="C170" s="332"/>
      <c r="D170" s="321" t="s">
        <v>99</v>
      </c>
      <c r="E170" s="333" t="s">
        <v>11</v>
      </c>
      <c r="F170" s="334" t="s">
        <v>1108</v>
      </c>
      <c r="G170" s="332"/>
      <c r="H170" s="335">
        <v>1027.3499999999999</v>
      </c>
      <c r="I170" s="336"/>
      <c r="J170" s="332"/>
      <c r="K170" s="332"/>
      <c r="L170" s="337"/>
      <c r="M170" s="338"/>
      <c r="N170" s="339"/>
      <c r="O170" s="339"/>
      <c r="P170" s="339"/>
      <c r="Q170" s="339"/>
      <c r="R170" s="339"/>
      <c r="S170" s="339"/>
      <c r="T170" s="340"/>
      <c r="AT170" s="341" t="s">
        <v>99</v>
      </c>
      <c r="AU170" s="341" t="s">
        <v>1</v>
      </c>
      <c r="AV170" s="330" t="s">
        <v>1</v>
      </c>
      <c r="AW170" s="330" t="s">
        <v>101</v>
      </c>
      <c r="AX170" s="330" t="s">
        <v>87</v>
      </c>
      <c r="AY170" s="341" t="s">
        <v>89</v>
      </c>
    </row>
    <row r="171" spans="1:65" s="203" customFormat="1" ht="22.8" x14ac:dyDescent="0.3">
      <c r="A171" s="199"/>
      <c r="B171" s="200"/>
      <c r="C171" s="305" t="s">
        <v>197</v>
      </c>
      <c r="D171" s="305" t="s">
        <v>92</v>
      </c>
      <c r="E171" s="306" t="s">
        <v>1109</v>
      </c>
      <c r="F171" s="307" t="s">
        <v>1110</v>
      </c>
      <c r="G171" s="308" t="s">
        <v>148</v>
      </c>
      <c r="H171" s="309">
        <v>16.013000000000002</v>
      </c>
      <c r="I171" s="310"/>
      <c r="J171" s="311">
        <f>ROUND(I171*H171,2)</f>
        <v>0</v>
      </c>
      <c r="K171" s="307" t="s">
        <v>96</v>
      </c>
      <c r="L171" s="202"/>
      <c r="M171" s="312" t="s">
        <v>11</v>
      </c>
      <c r="N171" s="313" t="s">
        <v>30</v>
      </c>
      <c r="O171" s="209"/>
      <c r="P171" s="314">
        <f>O171*H171</f>
        <v>0</v>
      </c>
      <c r="Q171" s="314">
        <v>0</v>
      </c>
      <c r="R171" s="314">
        <f>Q171*H171</f>
        <v>0</v>
      </c>
      <c r="S171" s="314">
        <v>0</v>
      </c>
      <c r="T171" s="315">
        <f>S171*H171</f>
        <v>0</v>
      </c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R171" s="316" t="s">
        <v>97</v>
      </c>
      <c r="AT171" s="316" t="s">
        <v>92</v>
      </c>
      <c r="AU171" s="316" t="s">
        <v>1</v>
      </c>
      <c r="AY171" s="193" t="s">
        <v>89</v>
      </c>
      <c r="BE171" s="317">
        <f>IF(N171="základní",J171,0)</f>
        <v>0</v>
      </c>
      <c r="BF171" s="317">
        <f>IF(N171="snížená",J171,0)</f>
        <v>0</v>
      </c>
      <c r="BG171" s="317">
        <f>IF(N171="zákl. přenesená",J171,0)</f>
        <v>0</v>
      </c>
      <c r="BH171" s="317">
        <f>IF(N171="sníž. přenesená",J171,0)</f>
        <v>0</v>
      </c>
      <c r="BI171" s="317">
        <f>IF(N171="nulová",J171,0)</f>
        <v>0</v>
      </c>
      <c r="BJ171" s="193" t="s">
        <v>87</v>
      </c>
      <c r="BK171" s="317">
        <f>ROUND(I171*H171,2)</f>
        <v>0</v>
      </c>
      <c r="BL171" s="193" t="s">
        <v>97</v>
      </c>
      <c r="BM171" s="316" t="s">
        <v>1111</v>
      </c>
    </row>
    <row r="172" spans="1:65" s="330" customFormat="1" x14ac:dyDescent="0.3">
      <c r="B172" s="331"/>
      <c r="C172" s="332"/>
      <c r="D172" s="321" t="s">
        <v>99</v>
      </c>
      <c r="E172" s="333" t="s">
        <v>11</v>
      </c>
      <c r="F172" s="334" t="s">
        <v>1112</v>
      </c>
      <c r="G172" s="332"/>
      <c r="H172" s="335">
        <v>16.013000000000002</v>
      </c>
      <c r="I172" s="336"/>
      <c r="J172" s="332"/>
      <c r="K172" s="332"/>
      <c r="L172" s="337"/>
      <c r="M172" s="338"/>
      <c r="N172" s="339"/>
      <c r="O172" s="339"/>
      <c r="P172" s="339"/>
      <c r="Q172" s="339"/>
      <c r="R172" s="339"/>
      <c r="S172" s="339"/>
      <c r="T172" s="340"/>
      <c r="AT172" s="341" t="s">
        <v>99</v>
      </c>
      <c r="AU172" s="341" t="s">
        <v>1</v>
      </c>
      <c r="AV172" s="330" t="s">
        <v>1</v>
      </c>
      <c r="AW172" s="330" t="s">
        <v>101</v>
      </c>
      <c r="AX172" s="330" t="s">
        <v>87</v>
      </c>
      <c r="AY172" s="341" t="s">
        <v>89</v>
      </c>
    </row>
    <row r="173" spans="1:65" s="203" customFormat="1" ht="22.8" x14ac:dyDescent="0.3">
      <c r="A173" s="199"/>
      <c r="B173" s="200"/>
      <c r="C173" s="305" t="s">
        <v>201</v>
      </c>
      <c r="D173" s="305" t="s">
        <v>92</v>
      </c>
      <c r="E173" s="306" t="s">
        <v>1113</v>
      </c>
      <c r="F173" s="307" t="s">
        <v>1114</v>
      </c>
      <c r="G173" s="308" t="s">
        <v>148</v>
      </c>
      <c r="H173" s="309">
        <v>28.619</v>
      </c>
      <c r="I173" s="310"/>
      <c r="J173" s="311">
        <f>ROUND(I173*H173,2)</f>
        <v>0</v>
      </c>
      <c r="K173" s="307" t="s">
        <v>96</v>
      </c>
      <c r="L173" s="202"/>
      <c r="M173" s="312" t="s">
        <v>11</v>
      </c>
      <c r="N173" s="313" t="s">
        <v>30</v>
      </c>
      <c r="O173" s="209"/>
      <c r="P173" s="314">
        <f>O173*H173</f>
        <v>0</v>
      </c>
      <c r="Q173" s="314">
        <v>0</v>
      </c>
      <c r="R173" s="314">
        <f>Q173*H173</f>
        <v>0</v>
      </c>
      <c r="S173" s="314">
        <v>0</v>
      </c>
      <c r="T173" s="315">
        <f>S173*H173</f>
        <v>0</v>
      </c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R173" s="316" t="s">
        <v>97</v>
      </c>
      <c r="AT173" s="316" t="s">
        <v>92</v>
      </c>
      <c r="AU173" s="316" t="s">
        <v>1</v>
      </c>
      <c r="AY173" s="193" t="s">
        <v>89</v>
      </c>
      <c r="BE173" s="317">
        <f>IF(N173="základní",J173,0)</f>
        <v>0</v>
      </c>
      <c r="BF173" s="317">
        <f>IF(N173="snížená",J173,0)</f>
        <v>0</v>
      </c>
      <c r="BG173" s="317">
        <f>IF(N173="zákl. přenesená",J173,0)</f>
        <v>0</v>
      </c>
      <c r="BH173" s="317">
        <f>IF(N173="sníž. přenesená",J173,0)</f>
        <v>0</v>
      </c>
      <c r="BI173" s="317">
        <f>IF(N173="nulová",J173,0)</f>
        <v>0</v>
      </c>
      <c r="BJ173" s="193" t="s">
        <v>87</v>
      </c>
      <c r="BK173" s="317">
        <f>ROUND(I173*H173,2)</f>
        <v>0</v>
      </c>
      <c r="BL173" s="193" t="s">
        <v>97</v>
      </c>
      <c r="BM173" s="316" t="s">
        <v>1115</v>
      </c>
    </row>
    <row r="174" spans="1:65" s="330" customFormat="1" x14ac:dyDescent="0.3">
      <c r="B174" s="331"/>
      <c r="C174" s="332"/>
      <c r="D174" s="321" t="s">
        <v>99</v>
      </c>
      <c r="E174" s="333" t="s">
        <v>11</v>
      </c>
      <c r="F174" s="334" t="s">
        <v>1116</v>
      </c>
      <c r="G174" s="332"/>
      <c r="H174" s="335">
        <v>28.619</v>
      </c>
      <c r="I174" s="336"/>
      <c r="J174" s="332"/>
      <c r="K174" s="332"/>
      <c r="L174" s="337"/>
      <c r="M174" s="338"/>
      <c r="N174" s="339"/>
      <c r="O174" s="339"/>
      <c r="P174" s="339"/>
      <c r="Q174" s="339"/>
      <c r="R174" s="339"/>
      <c r="S174" s="339"/>
      <c r="T174" s="340"/>
      <c r="AT174" s="341" t="s">
        <v>99</v>
      </c>
      <c r="AU174" s="341" t="s">
        <v>1</v>
      </c>
      <c r="AV174" s="330" t="s">
        <v>1</v>
      </c>
      <c r="AW174" s="330" t="s">
        <v>101</v>
      </c>
      <c r="AX174" s="330" t="s">
        <v>87</v>
      </c>
      <c r="AY174" s="341" t="s">
        <v>89</v>
      </c>
    </row>
    <row r="175" spans="1:65" s="203" customFormat="1" ht="22.8" x14ac:dyDescent="0.3">
      <c r="A175" s="199"/>
      <c r="B175" s="200"/>
      <c r="C175" s="305" t="s">
        <v>217</v>
      </c>
      <c r="D175" s="305" t="s">
        <v>92</v>
      </c>
      <c r="E175" s="306" t="s">
        <v>1117</v>
      </c>
      <c r="F175" s="307" t="s">
        <v>1118</v>
      </c>
      <c r="G175" s="308" t="s">
        <v>148</v>
      </c>
      <c r="H175" s="309">
        <v>1.885</v>
      </c>
      <c r="I175" s="310"/>
      <c r="J175" s="311">
        <f>ROUND(I175*H175,2)</f>
        <v>0</v>
      </c>
      <c r="K175" s="307" t="s">
        <v>96</v>
      </c>
      <c r="L175" s="202"/>
      <c r="M175" s="312" t="s">
        <v>11</v>
      </c>
      <c r="N175" s="313" t="s">
        <v>30</v>
      </c>
      <c r="O175" s="209"/>
      <c r="P175" s="314">
        <f>O175*H175</f>
        <v>0</v>
      </c>
      <c r="Q175" s="314">
        <v>0</v>
      </c>
      <c r="R175" s="314">
        <f>Q175*H175</f>
        <v>0</v>
      </c>
      <c r="S175" s="314">
        <v>0</v>
      </c>
      <c r="T175" s="315">
        <f>S175*H175</f>
        <v>0</v>
      </c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/>
      <c r="AR175" s="316" t="s">
        <v>97</v>
      </c>
      <c r="AT175" s="316" t="s">
        <v>92</v>
      </c>
      <c r="AU175" s="316" t="s">
        <v>1</v>
      </c>
      <c r="AY175" s="193" t="s">
        <v>89</v>
      </c>
      <c r="BE175" s="317">
        <f>IF(N175="základní",J175,0)</f>
        <v>0</v>
      </c>
      <c r="BF175" s="317">
        <f>IF(N175="snížená",J175,0)</f>
        <v>0</v>
      </c>
      <c r="BG175" s="317">
        <f>IF(N175="zákl. přenesená",J175,0)</f>
        <v>0</v>
      </c>
      <c r="BH175" s="317">
        <f>IF(N175="sníž. přenesená",J175,0)</f>
        <v>0</v>
      </c>
      <c r="BI175" s="317">
        <f>IF(N175="nulová",J175,0)</f>
        <v>0</v>
      </c>
      <c r="BJ175" s="193" t="s">
        <v>87</v>
      </c>
      <c r="BK175" s="317">
        <f>ROUND(I175*H175,2)</f>
        <v>0</v>
      </c>
      <c r="BL175" s="193" t="s">
        <v>97</v>
      </c>
      <c r="BM175" s="316" t="s">
        <v>1119</v>
      </c>
    </row>
    <row r="176" spans="1:65" s="330" customFormat="1" x14ac:dyDescent="0.3">
      <c r="B176" s="331"/>
      <c r="C176" s="332"/>
      <c r="D176" s="321" t="s">
        <v>99</v>
      </c>
      <c r="E176" s="333" t="s">
        <v>11</v>
      </c>
      <c r="F176" s="334" t="s">
        <v>1120</v>
      </c>
      <c r="G176" s="332"/>
      <c r="H176" s="335">
        <v>1.885</v>
      </c>
      <c r="I176" s="336"/>
      <c r="J176" s="332"/>
      <c r="K176" s="332"/>
      <c r="L176" s="337"/>
      <c r="M176" s="338"/>
      <c r="N176" s="339"/>
      <c r="O176" s="339"/>
      <c r="P176" s="339"/>
      <c r="Q176" s="339"/>
      <c r="R176" s="339"/>
      <c r="S176" s="339"/>
      <c r="T176" s="340"/>
      <c r="AT176" s="341" t="s">
        <v>99</v>
      </c>
      <c r="AU176" s="341" t="s">
        <v>1</v>
      </c>
      <c r="AV176" s="330" t="s">
        <v>1</v>
      </c>
      <c r="AW176" s="330" t="s">
        <v>101</v>
      </c>
      <c r="AX176" s="330" t="s">
        <v>87</v>
      </c>
      <c r="AY176" s="341" t="s">
        <v>89</v>
      </c>
    </row>
    <row r="177" spans="1:65" s="203" customFormat="1" ht="22.8" x14ac:dyDescent="0.3">
      <c r="A177" s="199"/>
      <c r="B177" s="200"/>
      <c r="C177" s="305" t="s">
        <v>223</v>
      </c>
      <c r="D177" s="305" t="s">
        <v>92</v>
      </c>
      <c r="E177" s="306" t="s">
        <v>1121</v>
      </c>
      <c r="F177" s="307" t="s">
        <v>1122</v>
      </c>
      <c r="G177" s="308" t="s">
        <v>148</v>
      </c>
      <c r="H177" s="309">
        <v>0.378</v>
      </c>
      <c r="I177" s="310"/>
      <c r="J177" s="311">
        <f>ROUND(I177*H177,2)</f>
        <v>0</v>
      </c>
      <c r="K177" s="307" t="s">
        <v>96</v>
      </c>
      <c r="L177" s="202"/>
      <c r="M177" s="312" t="s">
        <v>11</v>
      </c>
      <c r="N177" s="313" t="s">
        <v>30</v>
      </c>
      <c r="O177" s="209"/>
      <c r="P177" s="314">
        <f>O177*H177</f>
        <v>0</v>
      </c>
      <c r="Q177" s="314">
        <v>0</v>
      </c>
      <c r="R177" s="314">
        <f>Q177*H177</f>
        <v>0</v>
      </c>
      <c r="S177" s="314">
        <v>0</v>
      </c>
      <c r="T177" s="315">
        <f>S177*H177</f>
        <v>0</v>
      </c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/>
      <c r="AR177" s="316" t="s">
        <v>97</v>
      </c>
      <c r="AT177" s="316" t="s">
        <v>92</v>
      </c>
      <c r="AU177" s="316" t="s">
        <v>1</v>
      </c>
      <c r="AY177" s="193" t="s">
        <v>89</v>
      </c>
      <c r="BE177" s="317">
        <f>IF(N177="základní",J177,0)</f>
        <v>0</v>
      </c>
      <c r="BF177" s="317">
        <f>IF(N177="snížená",J177,0)</f>
        <v>0</v>
      </c>
      <c r="BG177" s="317">
        <f>IF(N177="zákl. přenesená",J177,0)</f>
        <v>0</v>
      </c>
      <c r="BH177" s="317">
        <f>IF(N177="sníž. přenesená",J177,0)</f>
        <v>0</v>
      </c>
      <c r="BI177" s="317">
        <f>IF(N177="nulová",J177,0)</f>
        <v>0</v>
      </c>
      <c r="BJ177" s="193" t="s">
        <v>87</v>
      </c>
      <c r="BK177" s="317">
        <f>ROUND(I177*H177,2)</f>
        <v>0</v>
      </c>
      <c r="BL177" s="193" t="s">
        <v>97</v>
      </c>
      <c r="BM177" s="316" t="s">
        <v>1123</v>
      </c>
    </row>
    <row r="178" spans="1:65" s="330" customFormat="1" x14ac:dyDescent="0.3">
      <c r="B178" s="331"/>
      <c r="C178" s="332"/>
      <c r="D178" s="321" t="s">
        <v>99</v>
      </c>
      <c r="E178" s="333" t="s">
        <v>11</v>
      </c>
      <c r="F178" s="334" t="s">
        <v>1124</v>
      </c>
      <c r="G178" s="332"/>
      <c r="H178" s="335">
        <v>0.378</v>
      </c>
      <c r="I178" s="336"/>
      <c r="J178" s="332"/>
      <c r="K178" s="332"/>
      <c r="L178" s="337"/>
      <c r="M178" s="338"/>
      <c r="N178" s="339"/>
      <c r="O178" s="339"/>
      <c r="P178" s="339"/>
      <c r="Q178" s="339"/>
      <c r="R178" s="339"/>
      <c r="S178" s="339"/>
      <c r="T178" s="340"/>
      <c r="AT178" s="341" t="s">
        <v>99</v>
      </c>
      <c r="AU178" s="341" t="s">
        <v>1</v>
      </c>
      <c r="AV178" s="330" t="s">
        <v>1</v>
      </c>
      <c r="AW178" s="330" t="s">
        <v>101</v>
      </c>
      <c r="AX178" s="330" t="s">
        <v>87</v>
      </c>
      <c r="AY178" s="341" t="s">
        <v>89</v>
      </c>
    </row>
    <row r="179" spans="1:65" s="203" customFormat="1" ht="22.8" x14ac:dyDescent="0.3">
      <c r="A179" s="199"/>
      <c r="B179" s="200"/>
      <c r="C179" s="305" t="s">
        <v>230</v>
      </c>
      <c r="D179" s="305" t="s">
        <v>92</v>
      </c>
      <c r="E179" s="306" t="s">
        <v>1125</v>
      </c>
      <c r="F179" s="307" t="s">
        <v>1126</v>
      </c>
      <c r="G179" s="308" t="s">
        <v>148</v>
      </c>
      <c r="H179" s="309">
        <v>2.1680000000000001</v>
      </c>
      <c r="I179" s="310"/>
      <c r="J179" s="311">
        <f>ROUND(I179*H179,2)</f>
        <v>0</v>
      </c>
      <c r="K179" s="307" t="s">
        <v>96</v>
      </c>
      <c r="L179" s="202"/>
      <c r="M179" s="312" t="s">
        <v>11</v>
      </c>
      <c r="N179" s="313" t="s">
        <v>30</v>
      </c>
      <c r="O179" s="209"/>
      <c r="P179" s="314">
        <f>O179*H179</f>
        <v>0</v>
      </c>
      <c r="Q179" s="314">
        <v>0</v>
      </c>
      <c r="R179" s="314">
        <f>Q179*H179</f>
        <v>0</v>
      </c>
      <c r="S179" s="314">
        <v>0</v>
      </c>
      <c r="T179" s="315">
        <f>S179*H179</f>
        <v>0</v>
      </c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/>
      <c r="AR179" s="316" t="s">
        <v>97</v>
      </c>
      <c r="AT179" s="316" t="s">
        <v>92</v>
      </c>
      <c r="AU179" s="316" t="s">
        <v>1</v>
      </c>
      <c r="AY179" s="193" t="s">
        <v>89</v>
      </c>
      <c r="BE179" s="317">
        <f>IF(N179="základní",J179,0)</f>
        <v>0</v>
      </c>
      <c r="BF179" s="317">
        <f>IF(N179="snížená",J179,0)</f>
        <v>0</v>
      </c>
      <c r="BG179" s="317">
        <f>IF(N179="zákl. přenesená",J179,0)</f>
        <v>0</v>
      </c>
      <c r="BH179" s="317">
        <f>IF(N179="sníž. přenesená",J179,0)</f>
        <v>0</v>
      </c>
      <c r="BI179" s="317">
        <f>IF(N179="nulová",J179,0)</f>
        <v>0</v>
      </c>
      <c r="BJ179" s="193" t="s">
        <v>87</v>
      </c>
      <c r="BK179" s="317">
        <f>ROUND(I179*H179,2)</f>
        <v>0</v>
      </c>
      <c r="BL179" s="193" t="s">
        <v>97</v>
      </c>
      <c r="BM179" s="316" t="s">
        <v>1127</v>
      </c>
    </row>
    <row r="180" spans="1:65" s="330" customFormat="1" x14ac:dyDescent="0.3">
      <c r="B180" s="331"/>
      <c r="C180" s="332"/>
      <c r="D180" s="321" t="s">
        <v>99</v>
      </c>
      <c r="E180" s="333" t="s">
        <v>11</v>
      </c>
      <c r="F180" s="334" t="s">
        <v>1128</v>
      </c>
      <c r="G180" s="332"/>
      <c r="H180" s="335">
        <v>2.1680000000000001</v>
      </c>
      <c r="I180" s="336"/>
      <c r="J180" s="332"/>
      <c r="K180" s="332"/>
      <c r="L180" s="337"/>
      <c r="M180" s="338"/>
      <c r="N180" s="339"/>
      <c r="O180" s="339"/>
      <c r="P180" s="339"/>
      <c r="Q180" s="339"/>
      <c r="R180" s="339"/>
      <c r="S180" s="339"/>
      <c r="T180" s="340"/>
      <c r="AT180" s="341" t="s">
        <v>99</v>
      </c>
      <c r="AU180" s="341" t="s">
        <v>1</v>
      </c>
      <c r="AV180" s="330" t="s">
        <v>1</v>
      </c>
      <c r="AW180" s="330" t="s">
        <v>101</v>
      </c>
      <c r="AX180" s="330" t="s">
        <v>87</v>
      </c>
      <c r="AY180" s="341" t="s">
        <v>89</v>
      </c>
    </row>
    <row r="181" spans="1:65" s="203" customFormat="1" ht="22.8" x14ac:dyDescent="0.3">
      <c r="A181" s="199"/>
      <c r="B181" s="200"/>
      <c r="C181" s="305" t="s">
        <v>235</v>
      </c>
      <c r="D181" s="305" t="s">
        <v>92</v>
      </c>
      <c r="E181" s="306" t="s">
        <v>1129</v>
      </c>
      <c r="F181" s="307" t="s">
        <v>1130</v>
      </c>
      <c r="G181" s="308" t="s">
        <v>148</v>
      </c>
      <c r="H181" s="309">
        <v>0.10199999999999999</v>
      </c>
      <c r="I181" s="310"/>
      <c r="J181" s="311">
        <f>ROUND(I181*H181,2)</f>
        <v>0</v>
      </c>
      <c r="K181" s="307" t="s">
        <v>96</v>
      </c>
      <c r="L181" s="202"/>
      <c r="M181" s="312" t="s">
        <v>11</v>
      </c>
      <c r="N181" s="313" t="s">
        <v>30</v>
      </c>
      <c r="O181" s="209"/>
      <c r="P181" s="314">
        <f>O181*H181</f>
        <v>0</v>
      </c>
      <c r="Q181" s="314">
        <v>0</v>
      </c>
      <c r="R181" s="314">
        <f>Q181*H181</f>
        <v>0</v>
      </c>
      <c r="S181" s="314">
        <v>0</v>
      </c>
      <c r="T181" s="315">
        <f>S181*H181</f>
        <v>0</v>
      </c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/>
      <c r="AR181" s="316" t="s">
        <v>97</v>
      </c>
      <c r="AT181" s="316" t="s">
        <v>92</v>
      </c>
      <c r="AU181" s="316" t="s">
        <v>1</v>
      </c>
      <c r="AY181" s="193" t="s">
        <v>89</v>
      </c>
      <c r="BE181" s="317">
        <f>IF(N181="základní",J181,0)</f>
        <v>0</v>
      </c>
      <c r="BF181" s="317">
        <f>IF(N181="snížená",J181,0)</f>
        <v>0</v>
      </c>
      <c r="BG181" s="317">
        <f>IF(N181="zákl. přenesená",J181,0)</f>
        <v>0</v>
      </c>
      <c r="BH181" s="317">
        <f>IF(N181="sníž. přenesená",J181,0)</f>
        <v>0</v>
      </c>
      <c r="BI181" s="317">
        <f>IF(N181="nulová",J181,0)</f>
        <v>0</v>
      </c>
      <c r="BJ181" s="193" t="s">
        <v>87</v>
      </c>
      <c r="BK181" s="317">
        <f>ROUND(I181*H181,2)</f>
        <v>0</v>
      </c>
      <c r="BL181" s="193" t="s">
        <v>97</v>
      </c>
      <c r="BM181" s="316" t="s">
        <v>1131</v>
      </c>
    </row>
    <row r="182" spans="1:65" s="330" customFormat="1" x14ac:dyDescent="0.3">
      <c r="B182" s="331"/>
      <c r="C182" s="332"/>
      <c r="D182" s="321" t="s">
        <v>99</v>
      </c>
      <c r="E182" s="333" t="s">
        <v>11</v>
      </c>
      <c r="F182" s="334" t="s">
        <v>1132</v>
      </c>
      <c r="G182" s="332"/>
      <c r="H182" s="335">
        <v>0.10199999999999999</v>
      </c>
      <c r="I182" s="336"/>
      <c r="J182" s="332"/>
      <c r="K182" s="332"/>
      <c r="L182" s="337"/>
      <c r="M182" s="338"/>
      <c r="N182" s="339"/>
      <c r="O182" s="339"/>
      <c r="P182" s="339"/>
      <c r="Q182" s="339"/>
      <c r="R182" s="339"/>
      <c r="S182" s="339"/>
      <c r="T182" s="340"/>
      <c r="AT182" s="341" t="s">
        <v>99</v>
      </c>
      <c r="AU182" s="341" t="s">
        <v>1</v>
      </c>
      <c r="AV182" s="330" t="s">
        <v>1</v>
      </c>
      <c r="AW182" s="330" t="s">
        <v>101</v>
      </c>
      <c r="AX182" s="330" t="s">
        <v>87</v>
      </c>
      <c r="AY182" s="341" t="s">
        <v>89</v>
      </c>
    </row>
    <row r="183" spans="1:65" s="203" customFormat="1" ht="22.8" x14ac:dyDescent="0.3">
      <c r="A183" s="199"/>
      <c r="B183" s="200"/>
      <c r="C183" s="305" t="s">
        <v>241</v>
      </c>
      <c r="D183" s="305" t="s">
        <v>92</v>
      </c>
      <c r="E183" s="306" t="s">
        <v>1133</v>
      </c>
      <c r="F183" s="307" t="s">
        <v>1134</v>
      </c>
      <c r="G183" s="308" t="s">
        <v>148</v>
      </c>
      <c r="H183" s="309">
        <v>19.065000000000001</v>
      </c>
      <c r="I183" s="310"/>
      <c r="J183" s="311">
        <f>ROUND(I183*H183,2)</f>
        <v>0</v>
      </c>
      <c r="K183" s="307" t="s">
        <v>96</v>
      </c>
      <c r="L183" s="202"/>
      <c r="M183" s="312" t="s">
        <v>11</v>
      </c>
      <c r="N183" s="313" t="s">
        <v>30</v>
      </c>
      <c r="O183" s="209"/>
      <c r="P183" s="314">
        <f>O183*H183</f>
        <v>0</v>
      </c>
      <c r="Q183" s="314">
        <v>0</v>
      </c>
      <c r="R183" s="314">
        <f>Q183*H183</f>
        <v>0</v>
      </c>
      <c r="S183" s="314">
        <v>0</v>
      </c>
      <c r="T183" s="315">
        <f>S183*H183</f>
        <v>0</v>
      </c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/>
      <c r="AR183" s="316" t="s">
        <v>97</v>
      </c>
      <c r="AT183" s="316" t="s">
        <v>92</v>
      </c>
      <c r="AU183" s="316" t="s">
        <v>1</v>
      </c>
      <c r="AY183" s="193" t="s">
        <v>89</v>
      </c>
      <c r="BE183" s="317">
        <f>IF(N183="základní",J183,0)</f>
        <v>0</v>
      </c>
      <c r="BF183" s="317">
        <f>IF(N183="snížená",J183,0)</f>
        <v>0</v>
      </c>
      <c r="BG183" s="317">
        <f>IF(N183="zákl. přenesená",J183,0)</f>
        <v>0</v>
      </c>
      <c r="BH183" s="317">
        <f>IF(N183="sníž. přenesená",J183,0)</f>
        <v>0</v>
      </c>
      <c r="BI183" s="317">
        <f>IF(N183="nulová",J183,0)</f>
        <v>0</v>
      </c>
      <c r="BJ183" s="193" t="s">
        <v>87</v>
      </c>
      <c r="BK183" s="317">
        <f>ROUND(I183*H183,2)</f>
        <v>0</v>
      </c>
      <c r="BL183" s="193" t="s">
        <v>97</v>
      </c>
      <c r="BM183" s="316" t="s">
        <v>1135</v>
      </c>
    </row>
    <row r="184" spans="1:65" s="330" customFormat="1" x14ac:dyDescent="0.3">
      <c r="B184" s="331"/>
      <c r="C184" s="332"/>
      <c r="D184" s="321" t="s">
        <v>99</v>
      </c>
      <c r="E184" s="333" t="s">
        <v>11</v>
      </c>
      <c r="F184" s="334" t="s">
        <v>1136</v>
      </c>
      <c r="G184" s="332"/>
      <c r="H184" s="335">
        <v>19.065000000000001</v>
      </c>
      <c r="I184" s="336"/>
      <c r="J184" s="332"/>
      <c r="K184" s="332"/>
      <c r="L184" s="337"/>
      <c r="M184" s="338"/>
      <c r="N184" s="339"/>
      <c r="O184" s="339"/>
      <c r="P184" s="339"/>
      <c r="Q184" s="339"/>
      <c r="R184" s="339"/>
      <c r="S184" s="339"/>
      <c r="T184" s="340"/>
      <c r="AT184" s="341" t="s">
        <v>99</v>
      </c>
      <c r="AU184" s="341" t="s">
        <v>1</v>
      </c>
      <c r="AV184" s="330" t="s">
        <v>1</v>
      </c>
      <c r="AW184" s="330" t="s">
        <v>101</v>
      </c>
      <c r="AX184" s="330" t="s">
        <v>87</v>
      </c>
      <c r="AY184" s="341" t="s">
        <v>89</v>
      </c>
    </row>
    <row r="185" spans="1:65" s="203" customFormat="1" ht="22.8" x14ac:dyDescent="0.3">
      <c r="A185" s="199"/>
      <c r="B185" s="200"/>
      <c r="C185" s="305" t="s">
        <v>1137</v>
      </c>
      <c r="D185" s="305" t="s">
        <v>92</v>
      </c>
      <c r="E185" s="306" t="s">
        <v>1138</v>
      </c>
      <c r="F185" s="307" t="s">
        <v>1139</v>
      </c>
      <c r="G185" s="308" t="s">
        <v>148</v>
      </c>
      <c r="H185" s="309">
        <v>0.26</v>
      </c>
      <c r="I185" s="310"/>
      <c r="J185" s="311">
        <f>ROUND(I185*H185,2)</f>
        <v>0</v>
      </c>
      <c r="K185" s="307" t="s">
        <v>96</v>
      </c>
      <c r="L185" s="202"/>
      <c r="M185" s="312" t="s">
        <v>11</v>
      </c>
      <c r="N185" s="313" t="s">
        <v>30</v>
      </c>
      <c r="O185" s="209"/>
      <c r="P185" s="314">
        <f>O185*H185</f>
        <v>0</v>
      </c>
      <c r="Q185" s="314">
        <v>0</v>
      </c>
      <c r="R185" s="314">
        <f>Q185*H185</f>
        <v>0</v>
      </c>
      <c r="S185" s="314">
        <v>0</v>
      </c>
      <c r="T185" s="315">
        <f>S185*H185</f>
        <v>0</v>
      </c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/>
      <c r="AR185" s="316" t="s">
        <v>97</v>
      </c>
      <c r="AT185" s="316" t="s">
        <v>92</v>
      </c>
      <c r="AU185" s="316" t="s">
        <v>1</v>
      </c>
      <c r="AY185" s="193" t="s">
        <v>89</v>
      </c>
      <c r="BE185" s="317">
        <f>IF(N185="základní",J185,0)</f>
        <v>0</v>
      </c>
      <c r="BF185" s="317">
        <f>IF(N185="snížená",J185,0)</f>
        <v>0</v>
      </c>
      <c r="BG185" s="317">
        <f>IF(N185="zákl. přenesená",J185,0)</f>
        <v>0</v>
      </c>
      <c r="BH185" s="317">
        <f>IF(N185="sníž. přenesená",J185,0)</f>
        <v>0</v>
      </c>
      <c r="BI185" s="317">
        <f>IF(N185="nulová",J185,0)</f>
        <v>0</v>
      </c>
      <c r="BJ185" s="193" t="s">
        <v>87</v>
      </c>
      <c r="BK185" s="317">
        <f>ROUND(I185*H185,2)</f>
        <v>0</v>
      </c>
      <c r="BL185" s="193" t="s">
        <v>97</v>
      </c>
      <c r="BM185" s="316" t="s">
        <v>1140</v>
      </c>
    </row>
    <row r="186" spans="1:65" s="330" customFormat="1" x14ac:dyDescent="0.3">
      <c r="B186" s="331"/>
      <c r="C186" s="332"/>
      <c r="D186" s="321" t="s">
        <v>99</v>
      </c>
      <c r="E186" s="333" t="s">
        <v>11</v>
      </c>
      <c r="F186" s="334" t="s">
        <v>1141</v>
      </c>
      <c r="G186" s="332"/>
      <c r="H186" s="335">
        <v>0.26</v>
      </c>
      <c r="I186" s="336"/>
      <c r="J186" s="332"/>
      <c r="K186" s="332"/>
      <c r="L186" s="337"/>
      <c r="M186" s="338"/>
      <c r="N186" s="339"/>
      <c r="O186" s="339"/>
      <c r="P186" s="339"/>
      <c r="Q186" s="339"/>
      <c r="R186" s="339"/>
      <c r="S186" s="339"/>
      <c r="T186" s="340"/>
      <c r="AT186" s="341" t="s">
        <v>99</v>
      </c>
      <c r="AU186" s="341" t="s">
        <v>1</v>
      </c>
      <c r="AV186" s="330" t="s">
        <v>1</v>
      </c>
      <c r="AW186" s="330" t="s">
        <v>101</v>
      </c>
      <c r="AX186" s="330" t="s">
        <v>87</v>
      </c>
      <c r="AY186" s="341" t="s">
        <v>89</v>
      </c>
    </row>
    <row r="187" spans="1:65" s="290" customFormat="1" ht="25.95" customHeight="1" x14ac:dyDescent="0.25">
      <c r="B187" s="291"/>
      <c r="C187" s="292"/>
      <c r="D187" s="293" t="s">
        <v>84</v>
      </c>
      <c r="E187" s="294" t="s">
        <v>422</v>
      </c>
      <c r="F187" s="294" t="s">
        <v>423</v>
      </c>
      <c r="G187" s="292"/>
      <c r="H187" s="292"/>
      <c r="I187" s="295"/>
      <c r="J187" s="296">
        <f>BK187</f>
        <v>0</v>
      </c>
      <c r="K187" s="292"/>
      <c r="L187" s="297"/>
      <c r="M187" s="298"/>
      <c r="N187" s="299"/>
      <c r="O187" s="299"/>
      <c r="P187" s="300">
        <f>P188+P191+P196+P203+P214+P226+P238+P249+P254+P258</f>
        <v>0</v>
      </c>
      <c r="Q187" s="299"/>
      <c r="R187" s="300">
        <f>R188+R191+R196+R203+R214+R226+R238+R249+R254+R258</f>
        <v>3.0000000000000004E-5</v>
      </c>
      <c r="S187" s="299"/>
      <c r="T187" s="301">
        <f>T188+T191+T196+T203+T214+T226+T238+T249+T254+T258</f>
        <v>19.470459070000004</v>
      </c>
      <c r="AR187" s="302" t="s">
        <v>1</v>
      </c>
      <c r="AT187" s="303" t="s">
        <v>84</v>
      </c>
      <c r="AU187" s="303" t="s">
        <v>88</v>
      </c>
      <c r="AY187" s="302" t="s">
        <v>89</v>
      </c>
      <c r="BK187" s="304">
        <f>BK188+BK191+BK196+BK203+BK214+BK226+BK238+BK249+BK254+BK258</f>
        <v>0</v>
      </c>
    </row>
    <row r="188" spans="1:65" s="290" customFormat="1" ht="22.8" customHeight="1" x14ac:dyDescent="0.25">
      <c r="B188" s="291"/>
      <c r="C188" s="292"/>
      <c r="D188" s="293" t="s">
        <v>84</v>
      </c>
      <c r="E188" s="342" t="s">
        <v>424</v>
      </c>
      <c r="F188" s="342" t="s">
        <v>425</v>
      </c>
      <c r="G188" s="292"/>
      <c r="H188" s="292"/>
      <c r="I188" s="295"/>
      <c r="J188" s="343">
        <f>BK188</f>
        <v>0</v>
      </c>
      <c r="K188" s="292"/>
      <c r="L188" s="297"/>
      <c r="M188" s="298"/>
      <c r="N188" s="299"/>
      <c r="O188" s="299"/>
      <c r="P188" s="300">
        <f>SUM(P189:P190)</f>
        <v>0</v>
      </c>
      <c r="Q188" s="299"/>
      <c r="R188" s="300">
        <f>SUM(R189:R190)</f>
        <v>0</v>
      </c>
      <c r="S188" s="299"/>
      <c r="T188" s="301">
        <f>SUM(T189:T190)</f>
        <v>0.25966000000000006</v>
      </c>
      <c r="AR188" s="302" t="s">
        <v>1</v>
      </c>
      <c r="AT188" s="303" t="s">
        <v>84</v>
      </c>
      <c r="AU188" s="303" t="s">
        <v>87</v>
      </c>
      <c r="AY188" s="302" t="s">
        <v>89</v>
      </c>
      <c r="BK188" s="304">
        <f>SUM(BK189:BK190)</f>
        <v>0</v>
      </c>
    </row>
    <row r="189" spans="1:65" s="203" customFormat="1" ht="16.5" customHeight="1" x14ac:dyDescent="0.3">
      <c r="A189" s="199"/>
      <c r="B189" s="200"/>
      <c r="C189" s="305" t="s">
        <v>255</v>
      </c>
      <c r="D189" s="305" t="s">
        <v>92</v>
      </c>
      <c r="E189" s="306" t="s">
        <v>1142</v>
      </c>
      <c r="F189" s="307" t="s">
        <v>1143</v>
      </c>
      <c r="G189" s="308" t="s">
        <v>95</v>
      </c>
      <c r="H189" s="309">
        <v>64.915000000000006</v>
      </c>
      <c r="I189" s="310"/>
      <c r="J189" s="311">
        <f>ROUND(I189*H189,2)</f>
        <v>0</v>
      </c>
      <c r="K189" s="307" t="s">
        <v>96</v>
      </c>
      <c r="L189" s="202"/>
      <c r="M189" s="312" t="s">
        <v>11</v>
      </c>
      <c r="N189" s="313" t="s">
        <v>30</v>
      </c>
      <c r="O189" s="209"/>
      <c r="P189" s="314">
        <f>O189*H189</f>
        <v>0</v>
      </c>
      <c r="Q189" s="314">
        <v>0</v>
      </c>
      <c r="R189" s="314">
        <f>Q189*H189</f>
        <v>0</v>
      </c>
      <c r="S189" s="314">
        <v>4.0000000000000001E-3</v>
      </c>
      <c r="T189" s="315">
        <f>S189*H189</f>
        <v>0.25966000000000006</v>
      </c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/>
      <c r="AR189" s="316" t="s">
        <v>178</v>
      </c>
      <c r="AT189" s="316" t="s">
        <v>92</v>
      </c>
      <c r="AU189" s="316" t="s">
        <v>1</v>
      </c>
      <c r="AY189" s="193" t="s">
        <v>89</v>
      </c>
      <c r="BE189" s="317">
        <f>IF(N189="základní",J189,0)</f>
        <v>0</v>
      </c>
      <c r="BF189" s="317">
        <f>IF(N189="snížená",J189,0)</f>
        <v>0</v>
      </c>
      <c r="BG189" s="317">
        <f>IF(N189="zákl. přenesená",J189,0)</f>
        <v>0</v>
      </c>
      <c r="BH189" s="317">
        <f>IF(N189="sníž. přenesená",J189,0)</f>
        <v>0</v>
      </c>
      <c r="BI189" s="317">
        <f>IF(N189="nulová",J189,0)</f>
        <v>0</v>
      </c>
      <c r="BJ189" s="193" t="s">
        <v>87</v>
      </c>
      <c r="BK189" s="317">
        <f>ROUND(I189*H189,2)</f>
        <v>0</v>
      </c>
      <c r="BL189" s="193" t="s">
        <v>178</v>
      </c>
      <c r="BM189" s="316" t="s">
        <v>1144</v>
      </c>
    </row>
    <row r="190" spans="1:65" s="330" customFormat="1" x14ac:dyDescent="0.3">
      <c r="B190" s="331"/>
      <c r="C190" s="332"/>
      <c r="D190" s="321" t="s">
        <v>99</v>
      </c>
      <c r="E190" s="333" t="s">
        <v>11</v>
      </c>
      <c r="F190" s="334" t="s">
        <v>1145</v>
      </c>
      <c r="G190" s="332"/>
      <c r="H190" s="335">
        <v>64.915000000000006</v>
      </c>
      <c r="I190" s="336"/>
      <c r="J190" s="332"/>
      <c r="K190" s="332"/>
      <c r="L190" s="337"/>
      <c r="M190" s="338"/>
      <c r="N190" s="339"/>
      <c r="O190" s="339"/>
      <c r="P190" s="339"/>
      <c r="Q190" s="339"/>
      <c r="R190" s="339"/>
      <c r="S190" s="339"/>
      <c r="T190" s="340"/>
      <c r="AT190" s="341" t="s">
        <v>99</v>
      </c>
      <c r="AU190" s="341" t="s">
        <v>1</v>
      </c>
      <c r="AV190" s="330" t="s">
        <v>1</v>
      </c>
      <c r="AW190" s="330" t="s">
        <v>101</v>
      </c>
      <c r="AX190" s="330" t="s">
        <v>87</v>
      </c>
      <c r="AY190" s="341" t="s">
        <v>89</v>
      </c>
    </row>
    <row r="191" spans="1:65" s="290" customFormat="1" ht="22.8" customHeight="1" x14ac:dyDescent="0.25">
      <c r="B191" s="291"/>
      <c r="C191" s="292"/>
      <c r="D191" s="293" t="s">
        <v>84</v>
      </c>
      <c r="E191" s="342" t="s">
        <v>1146</v>
      </c>
      <c r="F191" s="342" t="s">
        <v>1147</v>
      </c>
      <c r="G191" s="292"/>
      <c r="H191" s="292"/>
      <c r="I191" s="295"/>
      <c r="J191" s="343">
        <f>BK191</f>
        <v>0</v>
      </c>
      <c r="K191" s="292"/>
      <c r="L191" s="297"/>
      <c r="M191" s="298"/>
      <c r="N191" s="299"/>
      <c r="O191" s="299"/>
      <c r="P191" s="300">
        <f>SUM(P192:P195)</f>
        <v>0</v>
      </c>
      <c r="Q191" s="299"/>
      <c r="R191" s="300">
        <f>SUM(R192:R195)</f>
        <v>0</v>
      </c>
      <c r="S191" s="299"/>
      <c r="T191" s="301">
        <f>SUM(T192:T195)</f>
        <v>0.16815330000000001</v>
      </c>
      <c r="AR191" s="302" t="s">
        <v>1</v>
      </c>
      <c r="AT191" s="303" t="s">
        <v>84</v>
      </c>
      <c r="AU191" s="303" t="s">
        <v>87</v>
      </c>
      <c r="AY191" s="302" t="s">
        <v>89</v>
      </c>
      <c r="BK191" s="304">
        <f>SUM(BK192:BK195)</f>
        <v>0</v>
      </c>
    </row>
    <row r="192" spans="1:65" s="203" customFormat="1" ht="16.5" customHeight="1" x14ac:dyDescent="0.3">
      <c r="A192" s="199"/>
      <c r="B192" s="200"/>
      <c r="C192" s="305" t="s">
        <v>249</v>
      </c>
      <c r="D192" s="305" t="s">
        <v>92</v>
      </c>
      <c r="E192" s="306" t="s">
        <v>1148</v>
      </c>
      <c r="F192" s="307" t="s">
        <v>1149</v>
      </c>
      <c r="G192" s="308" t="s">
        <v>244</v>
      </c>
      <c r="H192" s="309">
        <v>3.69</v>
      </c>
      <c r="I192" s="310"/>
      <c r="J192" s="311">
        <f>ROUND(I192*H192,2)</f>
        <v>0</v>
      </c>
      <c r="K192" s="307" t="s">
        <v>96</v>
      </c>
      <c r="L192" s="202"/>
      <c r="M192" s="312" t="s">
        <v>11</v>
      </c>
      <c r="N192" s="313" t="s">
        <v>30</v>
      </c>
      <c r="O192" s="209"/>
      <c r="P192" s="314">
        <f>O192*H192</f>
        <v>0</v>
      </c>
      <c r="Q192" s="314">
        <v>0</v>
      </c>
      <c r="R192" s="314">
        <f>Q192*H192</f>
        <v>0</v>
      </c>
      <c r="S192" s="314">
        <v>1.4919999999999999E-2</v>
      </c>
      <c r="T192" s="315">
        <f>S192*H192</f>
        <v>5.5054799999999994E-2</v>
      </c>
      <c r="U192" s="199"/>
      <c r="V192" s="199"/>
      <c r="W192" s="199"/>
      <c r="X192" s="199"/>
      <c r="Y192" s="199"/>
      <c r="Z192" s="199"/>
      <c r="AA192" s="199"/>
      <c r="AB192" s="199"/>
      <c r="AC192" s="199"/>
      <c r="AD192" s="199"/>
      <c r="AE192" s="199"/>
      <c r="AR192" s="316" t="s">
        <v>178</v>
      </c>
      <c r="AT192" s="316" t="s">
        <v>92</v>
      </c>
      <c r="AU192" s="316" t="s">
        <v>1</v>
      </c>
      <c r="AY192" s="193" t="s">
        <v>89</v>
      </c>
      <c r="BE192" s="317">
        <f>IF(N192="základní",J192,0)</f>
        <v>0</v>
      </c>
      <c r="BF192" s="317">
        <f>IF(N192="snížená",J192,0)</f>
        <v>0</v>
      </c>
      <c r="BG192" s="317">
        <f>IF(N192="zákl. přenesená",J192,0)</f>
        <v>0</v>
      </c>
      <c r="BH192" s="317">
        <f>IF(N192="sníž. přenesená",J192,0)</f>
        <v>0</v>
      </c>
      <c r="BI192" s="317">
        <f>IF(N192="nulová",J192,0)</f>
        <v>0</v>
      </c>
      <c r="BJ192" s="193" t="s">
        <v>87</v>
      </c>
      <c r="BK192" s="317">
        <f>ROUND(I192*H192,2)</f>
        <v>0</v>
      </c>
      <c r="BL192" s="193" t="s">
        <v>178</v>
      </c>
      <c r="BM192" s="316" t="s">
        <v>1150</v>
      </c>
    </row>
    <row r="193" spans="1:65" s="330" customFormat="1" x14ac:dyDescent="0.3">
      <c r="B193" s="331"/>
      <c r="C193" s="332"/>
      <c r="D193" s="321" t="s">
        <v>99</v>
      </c>
      <c r="E193" s="333" t="s">
        <v>11</v>
      </c>
      <c r="F193" s="334" t="s">
        <v>1151</v>
      </c>
      <c r="G193" s="332"/>
      <c r="H193" s="335">
        <v>3.69</v>
      </c>
      <c r="I193" s="336"/>
      <c r="J193" s="332"/>
      <c r="K193" s="332"/>
      <c r="L193" s="337"/>
      <c r="M193" s="338"/>
      <c r="N193" s="339"/>
      <c r="O193" s="339"/>
      <c r="P193" s="339"/>
      <c r="Q193" s="339"/>
      <c r="R193" s="339"/>
      <c r="S193" s="339"/>
      <c r="T193" s="340"/>
      <c r="AT193" s="341" t="s">
        <v>99</v>
      </c>
      <c r="AU193" s="341" t="s">
        <v>1</v>
      </c>
      <c r="AV193" s="330" t="s">
        <v>1</v>
      </c>
      <c r="AW193" s="330" t="s">
        <v>101</v>
      </c>
      <c r="AX193" s="330" t="s">
        <v>87</v>
      </c>
      <c r="AY193" s="341" t="s">
        <v>89</v>
      </c>
    </row>
    <row r="194" spans="1:65" s="203" customFormat="1" ht="16.5" customHeight="1" x14ac:dyDescent="0.3">
      <c r="A194" s="199"/>
      <c r="B194" s="200"/>
      <c r="C194" s="305" t="s">
        <v>271</v>
      </c>
      <c r="D194" s="305" t="s">
        <v>92</v>
      </c>
      <c r="E194" s="306" t="s">
        <v>1152</v>
      </c>
      <c r="F194" s="307" t="s">
        <v>1153</v>
      </c>
      <c r="G194" s="308" t="s">
        <v>244</v>
      </c>
      <c r="H194" s="309">
        <v>3.69</v>
      </c>
      <c r="I194" s="310"/>
      <c r="J194" s="311">
        <f>ROUND(I194*H194,2)</f>
        <v>0</v>
      </c>
      <c r="K194" s="307" t="s">
        <v>96</v>
      </c>
      <c r="L194" s="202"/>
      <c r="M194" s="312" t="s">
        <v>11</v>
      </c>
      <c r="N194" s="313" t="s">
        <v>30</v>
      </c>
      <c r="O194" s="209"/>
      <c r="P194" s="314">
        <f>O194*H194</f>
        <v>0</v>
      </c>
      <c r="Q194" s="314">
        <v>0</v>
      </c>
      <c r="R194" s="314">
        <f>Q194*H194</f>
        <v>0</v>
      </c>
      <c r="S194" s="314">
        <v>3.065E-2</v>
      </c>
      <c r="T194" s="315">
        <f>S194*H194</f>
        <v>0.1130985</v>
      </c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/>
      <c r="AR194" s="316" t="s">
        <v>178</v>
      </c>
      <c r="AT194" s="316" t="s">
        <v>92</v>
      </c>
      <c r="AU194" s="316" t="s">
        <v>1</v>
      </c>
      <c r="AY194" s="193" t="s">
        <v>89</v>
      </c>
      <c r="BE194" s="317">
        <f>IF(N194="základní",J194,0)</f>
        <v>0</v>
      </c>
      <c r="BF194" s="317">
        <f>IF(N194="snížená",J194,0)</f>
        <v>0</v>
      </c>
      <c r="BG194" s="317">
        <f>IF(N194="zákl. přenesená",J194,0)</f>
        <v>0</v>
      </c>
      <c r="BH194" s="317">
        <f>IF(N194="sníž. přenesená",J194,0)</f>
        <v>0</v>
      </c>
      <c r="BI194" s="317">
        <f>IF(N194="nulová",J194,0)</f>
        <v>0</v>
      </c>
      <c r="BJ194" s="193" t="s">
        <v>87</v>
      </c>
      <c r="BK194" s="317">
        <f>ROUND(I194*H194,2)</f>
        <v>0</v>
      </c>
      <c r="BL194" s="193" t="s">
        <v>178</v>
      </c>
      <c r="BM194" s="316" t="s">
        <v>1154</v>
      </c>
    </row>
    <row r="195" spans="1:65" s="330" customFormat="1" x14ac:dyDescent="0.3">
      <c r="B195" s="331"/>
      <c r="C195" s="332"/>
      <c r="D195" s="321" t="s">
        <v>99</v>
      </c>
      <c r="E195" s="333" t="s">
        <v>11</v>
      </c>
      <c r="F195" s="334" t="s">
        <v>1151</v>
      </c>
      <c r="G195" s="332"/>
      <c r="H195" s="335">
        <v>3.69</v>
      </c>
      <c r="I195" s="336"/>
      <c r="J195" s="332"/>
      <c r="K195" s="332"/>
      <c r="L195" s="337"/>
      <c r="M195" s="338"/>
      <c r="N195" s="339"/>
      <c r="O195" s="339"/>
      <c r="P195" s="339"/>
      <c r="Q195" s="339"/>
      <c r="R195" s="339"/>
      <c r="S195" s="339"/>
      <c r="T195" s="340"/>
      <c r="AT195" s="341" t="s">
        <v>99</v>
      </c>
      <c r="AU195" s="341" t="s">
        <v>1</v>
      </c>
      <c r="AV195" s="330" t="s">
        <v>1</v>
      </c>
      <c r="AW195" s="330" t="s">
        <v>101</v>
      </c>
      <c r="AX195" s="330" t="s">
        <v>87</v>
      </c>
      <c r="AY195" s="341" t="s">
        <v>89</v>
      </c>
    </row>
    <row r="196" spans="1:65" s="290" customFormat="1" ht="22.8" customHeight="1" x14ac:dyDescent="0.25">
      <c r="B196" s="291"/>
      <c r="C196" s="292"/>
      <c r="D196" s="293" t="s">
        <v>84</v>
      </c>
      <c r="E196" s="342" t="s">
        <v>547</v>
      </c>
      <c r="F196" s="342" t="s">
        <v>548</v>
      </c>
      <c r="G196" s="292"/>
      <c r="H196" s="292"/>
      <c r="I196" s="295"/>
      <c r="J196" s="343">
        <f>BK196</f>
        <v>0</v>
      </c>
      <c r="K196" s="292"/>
      <c r="L196" s="297"/>
      <c r="M196" s="298"/>
      <c r="N196" s="299"/>
      <c r="O196" s="299"/>
      <c r="P196" s="300">
        <f>SUM(P197:P202)</f>
        <v>0</v>
      </c>
      <c r="Q196" s="299"/>
      <c r="R196" s="300">
        <f>SUM(R197:R202)</f>
        <v>0</v>
      </c>
      <c r="S196" s="299"/>
      <c r="T196" s="301">
        <f>SUM(T197:T202)</f>
        <v>0.37829999999999997</v>
      </c>
      <c r="AR196" s="302" t="s">
        <v>1</v>
      </c>
      <c r="AT196" s="303" t="s">
        <v>84</v>
      </c>
      <c r="AU196" s="303" t="s">
        <v>87</v>
      </c>
      <c r="AY196" s="302" t="s">
        <v>89</v>
      </c>
      <c r="BK196" s="304">
        <f>SUM(BK197:BK202)</f>
        <v>0</v>
      </c>
    </row>
    <row r="197" spans="1:65" s="203" customFormat="1" ht="16.5" customHeight="1" x14ac:dyDescent="0.3">
      <c r="A197" s="199"/>
      <c r="B197" s="200"/>
      <c r="C197" s="305" t="s">
        <v>275</v>
      </c>
      <c r="D197" s="305" t="s">
        <v>92</v>
      </c>
      <c r="E197" s="306" t="s">
        <v>1155</v>
      </c>
      <c r="F197" s="307" t="s">
        <v>1156</v>
      </c>
      <c r="G197" s="308" t="s">
        <v>233</v>
      </c>
      <c r="H197" s="309">
        <v>7</v>
      </c>
      <c r="I197" s="310"/>
      <c r="J197" s="311">
        <f>ROUND(I197*H197,2)</f>
        <v>0</v>
      </c>
      <c r="K197" s="307" t="s">
        <v>96</v>
      </c>
      <c r="L197" s="202"/>
      <c r="M197" s="312" t="s">
        <v>11</v>
      </c>
      <c r="N197" s="313" t="s">
        <v>30</v>
      </c>
      <c r="O197" s="209"/>
      <c r="P197" s="314">
        <f>O197*H197</f>
        <v>0</v>
      </c>
      <c r="Q197" s="314">
        <v>0</v>
      </c>
      <c r="R197" s="314">
        <f>Q197*H197</f>
        <v>0</v>
      </c>
      <c r="S197" s="314">
        <v>3.4200000000000001E-2</v>
      </c>
      <c r="T197" s="315">
        <f>S197*H197</f>
        <v>0.2394</v>
      </c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/>
      <c r="AR197" s="316" t="s">
        <v>178</v>
      </c>
      <c r="AT197" s="316" t="s">
        <v>92</v>
      </c>
      <c r="AU197" s="316" t="s">
        <v>1</v>
      </c>
      <c r="AY197" s="193" t="s">
        <v>89</v>
      </c>
      <c r="BE197" s="317">
        <f>IF(N197="základní",J197,0)</f>
        <v>0</v>
      </c>
      <c r="BF197" s="317">
        <f>IF(N197="snížená",J197,0)</f>
        <v>0</v>
      </c>
      <c r="BG197" s="317">
        <f>IF(N197="zákl. přenesená",J197,0)</f>
        <v>0</v>
      </c>
      <c r="BH197" s="317">
        <f>IF(N197="sníž. přenesená",J197,0)</f>
        <v>0</v>
      </c>
      <c r="BI197" s="317">
        <f>IF(N197="nulová",J197,0)</f>
        <v>0</v>
      </c>
      <c r="BJ197" s="193" t="s">
        <v>87</v>
      </c>
      <c r="BK197" s="317">
        <f>ROUND(I197*H197,2)</f>
        <v>0</v>
      </c>
      <c r="BL197" s="193" t="s">
        <v>178</v>
      </c>
      <c r="BM197" s="316" t="s">
        <v>1157</v>
      </c>
    </row>
    <row r="198" spans="1:65" s="330" customFormat="1" x14ac:dyDescent="0.3">
      <c r="B198" s="331"/>
      <c r="C198" s="332"/>
      <c r="D198" s="321" t="s">
        <v>99</v>
      </c>
      <c r="E198" s="333" t="s">
        <v>11</v>
      </c>
      <c r="F198" s="334" t="s">
        <v>124</v>
      </c>
      <c r="G198" s="332"/>
      <c r="H198" s="335">
        <v>7</v>
      </c>
      <c r="I198" s="336"/>
      <c r="J198" s="332"/>
      <c r="K198" s="332"/>
      <c r="L198" s="337"/>
      <c r="M198" s="338"/>
      <c r="N198" s="339"/>
      <c r="O198" s="339"/>
      <c r="P198" s="339"/>
      <c r="Q198" s="339"/>
      <c r="R198" s="339"/>
      <c r="S198" s="339"/>
      <c r="T198" s="340"/>
      <c r="AT198" s="341" t="s">
        <v>99</v>
      </c>
      <c r="AU198" s="341" t="s">
        <v>1</v>
      </c>
      <c r="AV198" s="330" t="s">
        <v>1</v>
      </c>
      <c r="AW198" s="330" t="s">
        <v>101</v>
      </c>
      <c r="AX198" s="330" t="s">
        <v>87</v>
      </c>
      <c r="AY198" s="341" t="s">
        <v>89</v>
      </c>
    </row>
    <row r="199" spans="1:65" s="203" customFormat="1" ht="16.5" customHeight="1" x14ac:dyDescent="0.3">
      <c r="A199" s="199"/>
      <c r="B199" s="200"/>
      <c r="C199" s="305" t="s">
        <v>279</v>
      </c>
      <c r="D199" s="305" t="s">
        <v>92</v>
      </c>
      <c r="E199" s="306" t="s">
        <v>1158</v>
      </c>
      <c r="F199" s="307" t="s">
        <v>1159</v>
      </c>
      <c r="G199" s="308" t="s">
        <v>233</v>
      </c>
      <c r="H199" s="309">
        <v>2</v>
      </c>
      <c r="I199" s="310"/>
      <c r="J199" s="311">
        <f>ROUND(I199*H199,2)</f>
        <v>0</v>
      </c>
      <c r="K199" s="307" t="s">
        <v>96</v>
      </c>
      <c r="L199" s="202"/>
      <c r="M199" s="312" t="s">
        <v>11</v>
      </c>
      <c r="N199" s="313" t="s">
        <v>30</v>
      </c>
      <c r="O199" s="209"/>
      <c r="P199" s="314">
        <f>O199*H199</f>
        <v>0</v>
      </c>
      <c r="Q199" s="314">
        <v>0</v>
      </c>
      <c r="R199" s="314">
        <f>Q199*H199</f>
        <v>0</v>
      </c>
      <c r="S199" s="314">
        <v>1.107E-2</v>
      </c>
      <c r="T199" s="315">
        <f>S199*H199</f>
        <v>2.214E-2</v>
      </c>
      <c r="U199" s="199"/>
      <c r="V199" s="199"/>
      <c r="W199" s="199"/>
      <c r="X199" s="199"/>
      <c r="Y199" s="199"/>
      <c r="Z199" s="199"/>
      <c r="AA199" s="199"/>
      <c r="AB199" s="199"/>
      <c r="AC199" s="199"/>
      <c r="AD199" s="199"/>
      <c r="AE199" s="199"/>
      <c r="AR199" s="316" t="s">
        <v>178</v>
      </c>
      <c r="AT199" s="316" t="s">
        <v>92</v>
      </c>
      <c r="AU199" s="316" t="s">
        <v>1</v>
      </c>
      <c r="AY199" s="193" t="s">
        <v>89</v>
      </c>
      <c r="BE199" s="317">
        <f>IF(N199="základní",J199,0)</f>
        <v>0</v>
      </c>
      <c r="BF199" s="317">
        <f>IF(N199="snížená",J199,0)</f>
        <v>0</v>
      </c>
      <c r="BG199" s="317">
        <f>IF(N199="zákl. přenesená",J199,0)</f>
        <v>0</v>
      </c>
      <c r="BH199" s="317">
        <f>IF(N199="sníž. přenesená",J199,0)</f>
        <v>0</v>
      </c>
      <c r="BI199" s="317">
        <f>IF(N199="nulová",J199,0)</f>
        <v>0</v>
      </c>
      <c r="BJ199" s="193" t="s">
        <v>87</v>
      </c>
      <c r="BK199" s="317">
        <f>ROUND(I199*H199,2)</f>
        <v>0</v>
      </c>
      <c r="BL199" s="193" t="s">
        <v>178</v>
      </c>
      <c r="BM199" s="316" t="s">
        <v>1160</v>
      </c>
    </row>
    <row r="200" spans="1:65" s="330" customFormat="1" x14ac:dyDescent="0.3">
      <c r="B200" s="331"/>
      <c r="C200" s="332"/>
      <c r="D200" s="321" t="s">
        <v>99</v>
      </c>
      <c r="E200" s="333" t="s">
        <v>11</v>
      </c>
      <c r="F200" s="334" t="s">
        <v>1</v>
      </c>
      <c r="G200" s="332"/>
      <c r="H200" s="335">
        <v>2</v>
      </c>
      <c r="I200" s="336"/>
      <c r="J200" s="332"/>
      <c r="K200" s="332"/>
      <c r="L200" s="337"/>
      <c r="M200" s="338"/>
      <c r="N200" s="339"/>
      <c r="O200" s="339"/>
      <c r="P200" s="339"/>
      <c r="Q200" s="339"/>
      <c r="R200" s="339"/>
      <c r="S200" s="339"/>
      <c r="T200" s="340"/>
      <c r="AT200" s="341" t="s">
        <v>99</v>
      </c>
      <c r="AU200" s="341" t="s">
        <v>1</v>
      </c>
      <c r="AV200" s="330" t="s">
        <v>1</v>
      </c>
      <c r="AW200" s="330" t="s">
        <v>101</v>
      </c>
      <c r="AX200" s="330" t="s">
        <v>87</v>
      </c>
      <c r="AY200" s="341" t="s">
        <v>89</v>
      </c>
    </row>
    <row r="201" spans="1:65" s="203" customFormat="1" ht="16.5" customHeight="1" x14ac:dyDescent="0.3">
      <c r="A201" s="199"/>
      <c r="B201" s="200"/>
      <c r="C201" s="305" t="s">
        <v>283</v>
      </c>
      <c r="D201" s="305" t="s">
        <v>92</v>
      </c>
      <c r="E201" s="306" t="s">
        <v>1161</v>
      </c>
      <c r="F201" s="307" t="s">
        <v>1162</v>
      </c>
      <c r="G201" s="308" t="s">
        <v>233</v>
      </c>
      <c r="H201" s="309">
        <v>6</v>
      </c>
      <c r="I201" s="310"/>
      <c r="J201" s="311">
        <f>ROUND(I201*H201,2)</f>
        <v>0</v>
      </c>
      <c r="K201" s="307" t="s">
        <v>96</v>
      </c>
      <c r="L201" s="202"/>
      <c r="M201" s="312" t="s">
        <v>11</v>
      </c>
      <c r="N201" s="313" t="s">
        <v>30</v>
      </c>
      <c r="O201" s="209"/>
      <c r="P201" s="314">
        <f>O201*H201</f>
        <v>0</v>
      </c>
      <c r="Q201" s="314">
        <v>0</v>
      </c>
      <c r="R201" s="314">
        <f>Q201*H201</f>
        <v>0</v>
      </c>
      <c r="S201" s="314">
        <v>1.9460000000000002E-2</v>
      </c>
      <c r="T201" s="315">
        <f>S201*H201</f>
        <v>0.11676</v>
      </c>
      <c r="U201" s="199"/>
      <c r="V201" s="199"/>
      <c r="W201" s="199"/>
      <c r="X201" s="199"/>
      <c r="Y201" s="199"/>
      <c r="Z201" s="199"/>
      <c r="AA201" s="199"/>
      <c r="AB201" s="199"/>
      <c r="AC201" s="199"/>
      <c r="AD201" s="199"/>
      <c r="AE201" s="199"/>
      <c r="AR201" s="316" t="s">
        <v>178</v>
      </c>
      <c r="AT201" s="316" t="s">
        <v>92</v>
      </c>
      <c r="AU201" s="316" t="s">
        <v>1</v>
      </c>
      <c r="AY201" s="193" t="s">
        <v>89</v>
      </c>
      <c r="BE201" s="317">
        <f>IF(N201="základní",J201,0)</f>
        <v>0</v>
      </c>
      <c r="BF201" s="317">
        <f>IF(N201="snížená",J201,0)</f>
        <v>0</v>
      </c>
      <c r="BG201" s="317">
        <f>IF(N201="zákl. přenesená",J201,0)</f>
        <v>0</v>
      </c>
      <c r="BH201" s="317">
        <f>IF(N201="sníž. přenesená",J201,0)</f>
        <v>0</v>
      </c>
      <c r="BI201" s="317">
        <f>IF(N201="nulová",J201,0)</f>
        <v>0</v>
      </c>
      <c r="BJ201" s="193" t="s">
        <v>87</v>
      </c>
      <c r="BK201" s="317">
        <f>ROUND(I201*H201,2)</f>
        <v>0</v>
      </c>
      <c r="BL201" s="193" t="s">
        <v>178</v>
      </c>
      <c r="BM201" s="316" t="s">
        <v>1163</v>
      </c>
    </row>
    <row r="202" spans="1:65" s="330" customFormat="1" x14ac:dyDescent="0.3">
      <c r="B202" s="331"/>
      <c r="C202" s="332"/>
      <c r="D202" s="321" t="s">
        <v>99</v>
      </c>
      <c r="E202" s="333" t="s">
        <v>11</v>
      </c>
      <c r="F202" s="334" t="s">
        <v>118</v>
      </c>
      <c r="G202" s="332"/>
      <c r="H202" s="335">
        <v>6</v>
      </c>
      <c r="I202" s="336"/>
      <c r="J202" s="332"/>
      <c r="K202" s="332"/>
      <c r="L202" s="337"/>
      <c r="M202" s="338"/>
      <c r="N202" s="339"/>
      <c r="O202" s="339"/>
      <c r="P202" s="339"/>
      <c r="Q202" s="339"/>
      <c r="R202" s="339"/>
      <c r="S202" s="339"/>
      <c r="T202" s="340"/>
      <c r="AT202" s="341" t="s">
        <v>99</v>
      </c>
      <c r="AU202" s="341" t="s">
        <v>1</v>
      </c>
      <c r="AV202" s="330" t="s">
        <v>1</v>
      </c>
      <c r="AW202" s="330" t="s">
        <v>101</v>
      </c>
      <c r="AX202" s="330" t="s">
        <v>87</v>
      </c>
      <c r="AY202" s="341" t="s">
        <v>89</v>
      </c>
    </row>
    <row r="203" spans="1:65" s="290" customFormat="1" ht="22.8" customHeight="1" x14ac:dyDescent="0.25">
      <c r="B203" s="291"/>
      <c r="C203" s="292"/>
      <c r="D203" s="293" t="s">
        <v>84</v>
      </c>
      <c r="E203" s="342" t="s">
        <v>576</v>
      </c>
      <c r="F203" s="342" t="s">
        <v>577</v>
      </c>
      <c r="G203" s="292"/>
      <c r="H203" s="292"/>
      <c r="I203" s="295"/>
      <c r="J203" s="343">
        <f>BK203</f>
        <v>0</v>
      </c>
      <c r="K203" s="292"/>
      <c r="L203" s="297"/>
      <c r="M203" s="298"/>
      <c r="N203" s="299"/>
      <c r="O203" s="299"/>
      <c r="P203" s="300">
        <f>SUM(P204:P213)</f>
        <v>0</v>
      </c>
      <c r="Q203" s="299"/>
      <c r="R203" s="300">
        <f>SUM(R204:R213)</f>
        <v>3.0000000000000004E-5</v>
      </c>
      <c r="S203" s="299"/>
      <c r="T203" s="301">
        <f>SUM(T204:T213)</f>
        <v>0.28273551999999996</v>
      </c>
      <c r="AR203" s="302" t="s">
        <v>1</v>
      </c>
      <c r="AT203" s="303" t="s">
        <v>84</v>
      </c>
      <c r="AU203" s="303" t="s">
        <v>87</v>
      </c>
      <c r="AY203" s="302" t="s">
        <v>89</v>
      </c>
      <c r="BK203" s="304">
        <f>SUM(BK204:BK213)</f>
        <v>0</v>
      </c>
    </row>
    <row r="204" spans="1:65" s="203" customFormat="1" ht="16.5" customHeight="1" x14ac:dyDescent="0.3">
      <c r="A204" s="199"/>
      <c r="B204" s="200"/>
      <c r="C204" s="305" t="s">
        <v>288</v>
      </c>
      <c r="D204" s="305" t="s">
        <v>92</v>
      </c>
      <c r="E204" s="306" t="s">
        <v>1164</v>
      </c>
      <c r="F204" s="307" t="s">
        <v>1165</v>
      </c>
      <c r="G204" s="308" t="s">
        <v>95</v>
      </c>
      <c r="H204" s="309">
        <v>26.536000000000001</v>
      </c>
      <c r="I204" s="310"/>
      <c r="J204" s="311">
        <f>ROUND(I204*H204,2)</f>
        <v>0</v>
      </c>
      <c r="K204" s="307" t="s">
        <v>96</v>
      </c>
      <c r="L204" s="202"/>
      <c r="M204" s="312" t="s">
        <v>11</v>
      </c>
      <c r="N204" s="313" t="s">
        <v>30</v>
      </c>
      <c r="O204" s="209"/>
      <c r="P204" s="314">
        <f>O204*H204</f>
        <v>0</v>
      </c>
      <c r="Q204" s="314">
        <v>0</v>
      </c>
      <c r="R204" s="314">
        <f>Q204*H204</f>
        <v>0</v>
      </c>
      <c r="S204" s="314">
        <v>1.057E-2</v>
      </c>
      <c r="T204" s="315">
        <f>S204*H204</f>
        <v>0.28048551999999999</v>
      </c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  <c r="AR204" s="316" t="s">
        <v>178</v>
      </c>
      <c r="AT204" s="316" t="s">
        <v>92</v>
      </c>
      <c r="AU204" s="316" t="s">
        <v>1</v>
      </c>
      <c r="AY204" s="193" t="s">
        <v>89</v>
      </c>
      <c r="BE204" s="317">
        <f>IF(N204="základní",J204,0)</f>
        <v>0</v>
      </c>
      <c r="BF204" s="317">
        <f>IF(N204="snížená",J204,0)</f>
        <v>0</v>
      </c>
      <c r="BG204" s="317">
        <f>IF(N204="zákl. přenesená",J204,0)</f>
        <v>0</v>
      </c>
      <c r="BH204" s="317">
        <f>IF(N204="sníž. přenesená",J204,0)</f>
        <v>0</v>
      </c>
      <c r="BI204" s="317">
        <f>IF(N204="nulová",J204,0)</f>
        <v>0</v>
      </c>
      <c r="BJ204" s="193" t="s">
        <v>87</v>
      </c>
      <c r="BK204" s="317">
        <f>ROUND(I204*H204,2)</f>
        <v>0</v>
      </c>
      <c r="BL204" s="193" t="s">
        <v>178</v>
      </c>
      <c r="BM204" s="316" t="s">
        <v>1166</v>
      </c>
    </row>
    <row r="205" spans="1:65" s="330" customFormat="1" x14ac:dyDescent="0.3">
      <c r="B205" s="331"/>
      <c r="C205" s="332"/>
      <c r="D205" s="321" t="s">
        <v>99</v>
      </c>
      <c r="E205" s="333" t="s">
        <v>11</v>
      </c>
      <c r="F205" s="334" t="s">
        <v>587</v>
      </c>
      <c r="G205" s="332"/>
      <c r="H205" s="335">
        <v>12.936</v>
      </c>
      <c r="I205" s="336"/>
      <c r="J205" s="332"/>
      <c r="K205" s="332"/>
      <c r="L205" s="337"/>
      <c r="M205" s="338"/>
      <c r="N205" s="339"/>
      <c r="O205" s="339"/>
      <c r="P205" s="339"/>
      <c r="Q205" s="339"/>
      <c r="R205" s="339"/>
      <c r="S205" s="339"/>
      <c r="T205" s="340"/>
      <c r="AT205" s="341" t="s">
        <v>99</v>
      </c>
      <c r="AU205" s="341" t="s">
        <v>1</v>
      </c>
      <c r="AV205" s="330" t="s">
        <v>1</v>
      </c>
      <c r="AW205" s="330" t="s">
        <v>101</v>
      </c>
      <c r="AX205" s="330" t="s">
        <v>88</v>
      </c>
      <c r="AY205" s="341" t="s">
        <v>89</v>
      </c>
    </row>
    <row r="206" spans="1:65" s="330" customFormat="1" x14ac:dyDescent="0.3">
      <c r="B206" s="331"/>
      <c r="C206" s="332"/>
      <c r="D206" s="321" t="s">
        <v>99</v>
      </c>
      <c r="E206" s="333" t="s">
        <v>11</v>
      </c>
      <c r="F206" s="334" t="s">
        <v>588</v>
      </c>
      <c r="G206" s="332"/>
      <c r="H206" s="335">
        <v>13.6</v>
      </c>
      <c r="I206" s="336"/>
      <c r="J206" s="332"/>
      <c r="K206" s="332"/>
      <c r="L206" s="337"/>
      <c r="M206" s="338"/>
      <c r="N206" s="339"/>
      <c r="O206" s="339"/>
      <c r="P206" s="339"/>
      <c r="Q206" s="339"/>
      <c r="R206" s="339"/>
      <c r="S206" s="339"/>
      <c r="T206" s="340"/>
      <c r="AT206" s="341" t="s">
        <v>99</v>
      </c>
      <c r="AU206" s="341" t="s">
        <v>1</v>
      </c>
      <c r="AV206" s="330" t="s">
        <v>1</v>
      </c>
      <c r="AW206" s="330" t="s">
        <v>101</v>
      </c>
      <c r="AX206" s="330" t="s">
        <v>88</v>
      </c>
      <c r="AY206" s="341" t="s">
        <v>89</v>
      </c>
    </row>
    <row r="207" spans="1:65" s="344" customFormat="1" x14ac:dyDescent="0.3">
      <c r="B207" s="345"/>
      <c r="C207" s="346"/>
      <c r="D207" s="321" t="s">
        <v>99</v>
      </c>
      <c r="E207" s="347" t="s">
        <v>11</v>
      </c>
      <c r="F207" s="348" t="s">
        <v>169</v>
      </c>
      <c r="G207" s="346"/>
      <c r="H207" s="349">
        <v>26.536000000000001</v>
      </c>
      <c r="I207" s="350"/>
      <c r="J207" s="346"/>
      <c r="K207" s="346"/>
      <c r="L207" s="351"/>
      <c r="M207" s="352"/>
      <c r="N207" s="353"/>
      <c r="O207" s="353"/>
      <c r="P207" s="353"/>
      <c r="Q207" s="353"/>
      <c r="R207" s="353"/>
      <c r="S207" s="353"/>
      <c r="T207" s="354"/>
      <c r="AT207" s="355" t="s">
        <v>99</v>
      </c>
      <c r="AU207" s="355" t="s">
        <v>1</v>
      </c>
      <c r="AV207" s="344" t="s">
        <v>97</v>
      </c>
      <c r="AW207" s="344" t="s">
        <v>101</v>
      </c>
      <c r="AX207" s="344" t="s">
        <v>87</v>
      </c>
      <c r="AY207" s="355" t="s">
        <v>89</v>
      </c>
    </row>
    <row r="208" spans="1:65" s="203" customFormat="1" ht="16.5" customHeight="1" x14ac:dyDescent="0.3">
      <c r="A208" s="199"/>
      <c r="B208" s="200"/>
      <c r="C208" s="305" t="s">
        <v>292</v>
      </c>
      <c r="D208" s="305" t="s">
        <v>92</v>
      </c>
      <c r="E208" s="306" t="s">
        <v>1167</v>
      </c>
      <c r="F208" s="307" t="s">
        <v>1168</v>
      </c>
      <c r="G208" s="308" t="s">
        <v>109</v>
      </c>
      <c r="H208" s="309">
        <v>3</v>
      </c>
      <c r="I208" s="310"/>
      <c r="J208" s="311">
        <f>ROUND(I208*H208,2)</f>
        <v>0</v>
      </c>
      <c r="K208" s="307" t="s">
        <v>96</v>
      </c>
      <c r="L208" s="202"/>
      <c r="M208" s="312" t="s">
        <v>11</v>
      </c>
      <c r="N208" s="313" t="s">
        <v>30</v>
      </c>
      <c r="O208" s="209"/>
      <c r="P208" s="314">
        <f>O208*H208</f>
        <v>0</v>
      </c>
      <c r="Q208" s="314">
        <v>1.0000000000000001E-5</v>
      </c>
      <c r="R208" s="314">
        <f>Q208*H208</f>
        <v>3.0000000000000004E-5</v>
      </c>
      <c r="S208" s="314">
        <v>7.5000000000000002E-4</v>
      </c>
      <c r="T208" s="315">
        <f>S208*H208</f>
        <v>2.2500000000000003E-3</v>
      </c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/>
      <c r="AR208" s="316" t="s">
        <v>178</v>
      </c>
      <c r="AT208" s="316" t="s">
        <v>92</v>
      </c>
      <c r="AU208" s="316" t="s">
        <v>1</v>
      </c>
      <c r="AY208" s="193" t="s">
        <v>89</v>
      </c>
      <c r="BE208" s="317">
        <f>IF(N208="základní",J208,0)</f>
        <v>0</v>
      </c>
      <c r="BF208" s="317">
        <f>IF(N208="snížená",J208,0)</f>
        <v>0</v>
      </c>
      <c r="BG208" s="317">
        <f>IF(N208="zákl. přenesená",J208,0)</f>
        <v>0</v>
      </c>
      <c r="BH208" s="317">
        <f>IF(N208="sníž. přenesená",J208,0)</f>
        <v>0</v>
      </c>
      <c r="BI208" s="317">
        <f>IF(N208="nulová",J208,0)</f>
        <v>0</v>
      </c>
      <c r="BJ208" s="193" t="s">
        <v>87</v>
      </c>
      <c r="BK208" s="317">
        <f>ROUND(I208*H208,2)</f>
        <v>0</v>
      </c>
      <c r="BL208" s="193" t="s">
        <v>178</v>
      </c>
      <c r="BM208" s="316" t="s">
        <v>1169</v>
      </c>
    </row>
    <row r="209" spans="1:65" s="330" customFormat="1" x14ac:dyDescent="0.3">
      <c r="B209" s="331"/>
      <c r="C209" s="332"/>
      <c r="D209" s="321" t="s">
        <v>99</v>
      </c>
      <c r="E209" s="333" t="s">
        <v>11</v>
      </c>
      <c r="F209" s="334" t="s">
        <v>90</v>
      </c>
      <c r="G209" s="332"/>
      <c r="H209" s="335">
        <v>3</v>
      </c>
      <c r="I209" s="336"/>
      <c r="J209" s="332"/>
      <c r="K209" s="332"/>
      <c r="L209" s="337"/>
      <c r="M209" s="338"/>
      <c r="N209" s="339"/>
      <c r="O209" s="339"/>
      <c r="P209" s="339"/>
      <c r="Q209" s="339"/>
      <c r="R209" s="339"/>
      <c r="S209" s="339"/>
      <c r="T209" s="340"/>
      <c r="AT209" s="341" t="s">
        <v>99</v>
      </c>
      <c r="AU209" s="341" t="s">
        <v>1</v>
      </c>
      <c r="AV209" s="330" t="s">
        <v>1</v>
      </c>
      <c r="AW209" s="330" t="s">
        <v>101</v>
      </c>
      <c r="AX209" s="330" t="s">
        <v>87</v>
      </c>
      <c r="AY209" s="341" t="s">
        <v>89</v>
      </c>
    </row>
    <row r="210" spans="1:65" s="203" customFormat="1" ht="16.5" customHeight="1" x14ac:dyDescent="0.3">
      <c r="A210" s="199"/>
      <c r="B210" s="200"/>
      <c r="C210" s="305" t="s">
        <v>296</v>
      </c>
      <c r="D210" s="305" t="s">
        <v>92</v>
      </c>
      <c r="E210" s="306" t="s">
        <v>1170</v>
      </c>
      <c r="F210" s="307" t="s">
        <v>1171</v>
      </c>
      <c r="G210" s="308" t="s">
        <v>95</v>
      </c>
      <c r="H210" s="309">
        <v>26.536000000000001</v>
      </c>
      <c r="I210" s="310"/>
      <c r="J210" s="311">
        <f>ROUND(I210*H210,2)</f>
        <v>0</v>
      </c>
      <c r="K210" s="307" t="s">
        <v>96</v>
      </c>
      <c r="L210" s="202"/>
      <c r="M210" s="312" t="s">
        <v>11</v>
      </c>
      <c r="N210" s="313" t="s">
        <v>30</v>
      </c>
      <c r="O210" s="209"/>
      <c r="P210" s="314">
        <f>O210*H210</f>
        <v>0</v>
      </c>
      <c r="Q210" s="314">
        <v>0</v>
      </c>
      <c r="R210" s="314">
        <f>Q210*H210</f>
        <v>0</v>
      </c>
      <c r="S210" s="314">
        <v>0</v>
      </c>
      <c r="T210" s="315">
        <f>S210*H210</f>
        <v>0</v>
      </c>
      <c r="U210" s="199"/>
      <c r="V210" s="199"/>
      <c r="W210" s="199"/>
      <c r="X210" s="199"/>
      <c r="Y210" s="199"/>
      <c r="Z210" s="199"/>
      <c r="AA210" s="199"/>
      <c r="AB210" s="199"/>
      <c r="AC210" s="199"/>
      <c r="AD210" s="199"/>
      <c r="AE210" s="199"/>
      <c r="AR210" s="316" t="s">
        <v>178</v>
      </c>
      <c r="AT210" s="316" t="s">
        <v>92</v>
      </c>
      <c r="AU210" s="316" t="s">
        <v>1</v>
      </c>
      <c r="AY210" s="193" t="s">
        <v>89</v>
      </c>
      <c r="BE210" s="317">
        <f>IF(N210="základní",J210,0)</f>
        <v>0</v>
      </c>
      <c r="BF210" s="317">
        <f>IF(N210="snížená",J210,0)</f>
        <v>0</v>
      </c>
      <c r="BG210" s="317">
        <f>IF(N210="zákl. přenesená",J210,0)</f>
        <v>0</v>
      </c>
      <c r="BH210" s="317">
        <f>IF(N210="sníž. přenesená",J210,0)</f>
        <v>0</v>
      </c>
      <c r="BI210" s="317">
        <f>IF(N210="nulová",J210,0)</f>
        <v>0</v>
      </c>
      <c r="BJ210" s="193" t="s">
        <v>87</v>
      </c>
      <c r="BK210" s="317">
        <f>ROUND(I210*H210,2)</f>
        <v>0</v>
      </c>
      <c r="BL210" s="193" t="s">
        <v>178</v>
      </c>
      <c r="BM210" s="316" t="s">
        <v>1172</v>
      </c>
    </row>
    <row r="211" spans="1:65" s="330" customFormat="1" x14ac:dyDescent="0.3">
      <c r="B211" s="331"/>
      <c r="C211" s="332"/>
      <c r="D211" s="321" t="s">
        <v>99</v>
      </c>
      <c r="E211" s="333" t="s">
        <v>11</v>
      </c>
      <c r="F211" s="334" t="s">
        <v>587</v>
      </c>
      <c r="G211" s="332"/>
      <c r="H211" s="335">
        <v>12.936</v>
      </c>
      <c r="I211" s="336"/>
      <c r="J211" s="332"/>
      <c r="K211" s="332"/>
      <c r="L211" s="337"/>
      <c r="M211" s="338"/>
      <c r="N211" s="339"/>
      <c r="O211" s="339"/>
      <c r="P211" s="339"/>
      <c r="Q211" s="339"/>
      <c r="R211" s="339"/>
      <c r="S211" s="339"/>
      <c r="T211" s="340"/>
      <c r="AT211" s="341" t="s">
        <v>99</v>
      </c>
      <c r="AU211" s="341" t="s">
        <v>1</v>
      </c>
      <c r="AV211" s="330" t="s">
        <v>1</v>
      </c>
      <c r="AW211" s="330" t="s">
        <v>101</v>
      </c>
      <c r="AX211" s="330" t="s">
        <v>88</v>
      </c>
      <c r="AY211" s="341" t="s">
        <v>89</v>
      </c>
    </row>
    <row r="212" spans="1:65" s="330" customFormat="1" x14ac:dyDescent="0.3">
      <c r="B212" s="331"/>
      <c r="C212" s="332"/>
      <c r="D212" s="321" t="s">
        <v>99</v>
      </c>
      <c r="E212" s="333" t="s">
        <v>11</v>
      </c>
      <c r="F212" s="334" t="s">
        <v>588</v>
      </c>
      <c r="G212" s="332"/>
      <c r="H212" s="335">
        <v>13.6</v>
      </c>
      <c r="I212" s="336"/>
      <c r="J212" s="332"/>
      <c r="K212" s="332"/>
      <c r="L212" s="337"/>
      <c r="M212" s="338"/>
      <c r="N212" s="339"/>
      <c r="O212" s="339"/>
      <c r="P212" s="339"/>
      <c r="Q212" s="339"/>
      <c r="R212" s="339"/>
      <c r="S212" s="339"/>
      <c r="T212" s="340"/>
      <c r="AT212" s="341" t="s">
        <v>99</v>
      </c>
      <c r="AU212" s="341" t="s">
        <v>1</v>
      </c>
      <c r="AV212" s="330" t="s">
        <v>1</v>
      </c>
      <c r="AW212" s="330" t="s">
        <v>101</v>
      </c>
      <c r="AX212" s="330" t="s">
        <v>88</v>
      </c>
      <c r="AY212" s="341" t="s">
        <v>89</v>
      </c>
    </row>
    <row r="213" spans="1:65" s="344" customFormat="1" x14ac:dyDescent="0.3">
      <c r="B213" s="345"/>
      <c r="C213" s="346"/>
      <c r="D213" s="321" t="s">
        <v>99</v>
      </c>
      <c r="E213" s="347" t="s">
        <v>11</v>
      </c>
      <c r="F213" s="348" t="s">
        <v>169</v>
      </c>
      <c r="G213" s="346"/>
      <c r="H213" s="349">
        <v>26.536000000000001</v>
      </c>
      <c r="I213" s="350"/>
      <c r="J213" s="346"/>
      <c r="K213" s="346"/>
      <c r="L213" s="351"/>
      <c r="M213" s="352"/>
      <c r="N213" s="353"/>
      <c r="O213" s="353"/>
      <c r="P213" s="353"/>
      <c r="Q213" s="353"/>
      <c r="R213" s="353"/>
      <c r="S213" s="353"/>
      <c r="T213" s="354"/>
      <c r="AT213" s="355" t="s">
        <v>99</v>
      </c>
      <c r="AU213" s="355" t="s">
        <v>1</v>
      </c>
      <c r="AV213" s="344" t="s">
        <v>97</v>
      </c>
      <c r="AW213" s="344" t="s">
        <v>101</v>
      </c>
      <c r="AX213" s="344" t="s">
        <v>87</v>
      </c>
      <c r="AY213" s="355" t="s">
        <v>89</v>
      </c>
    </row>
    <row r="214" spans="1:65" s="290" customFormat="1" ht="22.8" customHeight="1" x14ac:dyDescent="0.25">
      <c r="B214" s="291"/>
      <c r="C214" s="292"/>
      <c r="D214" s="293" t="s">
        <v>84</v>
      </c>
      <c r="E214" s="342" t="s">
        <v>589</v>
      </c>
      <c r="F214" s="342" t="s">
        <v>590</v>
      </c>
      <c r="G214" s="292"/>
      <c r="H214" s="292"/>
      <c r="I214" s="295"/>
      <c r="J214" s="343">
        <f>BK214</f>
        <v>0</v>
      </c>
      <c r="K214" s="292"/>
      <c r="L214" s="297"/>
      <c r="M214" s="298"/>
      <c r="N214" s="299"/>
      <c r="O214" s="299"/>
      <c r="P214" s="300">
        <f>SUM(P215:P225)</f>
        <v>0</v>
      </c>
      <c r="Q214" s="299"/>
      <c r="R214" s="300">
        <f>SUM(R215:R225)</f>
        <v>0</v>
      </c>
      <c r="S214" s="299"/>
      <c r="T214" s="301">
        <f>SUM(T215:T225)</f>
        <v>3.8080000000000003E-2</v>
      </c>
      <c r="AR214" s="302" t="s">
        <v>1</v>
      </c>
      <c r="AT214" s="303" t="s">
        <v>84</v>
      </c>
      <c r="AU214" s="303" t="s">
        <v>87</v>
      </c>
      <c r="AY214" s="302" t="s">
        <v>89</v>
      </c>
      <c r="BK214" s="304">
        <f>SUM(BK215:BK225)</f>
        <v>0</v>
      </c>
    </row>
    <row r="215" spans="1:65" s="203" customFormat="1" ht="16.5" customHeight="1" x14ac:dyDescent="0.3">
      <c r="A215" s="199"/>
      <c r="B215" s="200"/>
      <c r="C215" s="305" t="s">
        <v>300</v>
      </c>
      <c r="D215" s="305" t="s">
        <v>92</v>
      </c>
      <c r="E215" s="306" t="s">
        <v>1173</v>
      </c>
      <c r="F215" s="307" t="s">
        <v>1174</v>
      </c>
      <c r="G215" s="308" t="s">
        <v>109</v>
      </c>
      <c r="H215" s="309">
        <v>2</v>
      </c>
      <c r="I215" s="310"/>
      <c r="J215" s="311">
        <f>ROUND(I215*H215,2)</f>
        <v>0</v>
      </c>
      <c r="K215" s="307" t="s">
        <v>96</v>
      </c>
      <c r="L215" s="202"/>
      <c r="M215" s="312" t="s">
        <v>11</v>
      </c>
      <c r="N215" s="313" t="s">
        <v>30</v>
      </c>
      <c r="O215" s="209"/>
      <c r="P215" s="314">
        <f>O215*H215</f>
        <v>0</v>
      </c>
      <c r="Q215" s="314">
        <v>0</v>
      </c>
      <c r="R215" s="314">
        <f>Q215*H215</f>
        <v>0</v>
      </c>
      <c r="S215" s="314">
        <v>1.0999999999999999E-2</v>
      </c>
      <c r="T215" s="315">
        <f>S215*H215</f>
        <v>2.1999999999999999E-2</v>
      </c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R215" s="316" t="s">
        <v>178</v>
      </c>
      <c r="AT215" s="316" t="s">
        <v>92</v>
      </c>
      <c r="AU215" s="316" t="s">
        <v>1</v>
      </c>
      <c r="AY215" s="193" t="s">
        <v>89</v>
      </c>
      <c r="BE215" s="317">
        <f>IF(N215="základní",J215,0)</f>
        <v>0</v>
      </c>
      <c r="BF215" s="317">
        <f>IF(N215="snížená",J215,0)</f>
        <v>0</v>
      </c>
      <c r="BG215" s="317">
        <f>IF(N215="zákl. přenesená",J215,0)</f>
        <v>0</v>
      </c>
      <c r="BH215" s="317">
        <f>IF(N215="sníž. přenesená",J215,0)</f>
        <v>0</v>
      </c>
      <c r="BI215" s="317">
        <f>IF(N215="nulová",J215,0)</f>
        <v>0</v>
      </c>
      <c r="BJ215" s="193" t="s">
        <v>87</v>
      </c>
      <c r="BK215" s="317">
        <f>ROUND(I215*H215,2)</f>
        <v>0</v>
      </c>
      <c r="BL215" s="193" t="s">
        <v>178</v>
      </c>
      <c r="BM215" s="316" t="s">
        <v>1175</v>
      </c>
    </row>
    <row r="216" spans="1:65" s="330" customFormat="1" x14ac:dyDescent="0.3">
      <c r="B216" s="331"/>
      <c r="C216" s="332"/>
      <c r="D216" s="321" t="s">
        <v>99</v>
      </c>
      <c r="E216" s="333" t="s">
        <v>11</v>
      </c>
      <c r="F216" s="334" t="s">
        <v>1</v>
      </c>
      <c r="G216" s="332"/>
      <c r="H216" s="335">
        <v>2</v>
      </c>
      <c r="I216" s="336"/>
      <c r="J216" s="332"/>
      <c r="K216" s="332"/>
      <c r="L216" s="337"/>
      <c r="M216" s="338"/>
      <c r="N216" s="339"/>
      <c r="O216" s="339"/>
      <c r="P216" s="339"/>
      <c r="Q216" s="339"/>
      <c r="R216" s="339"/>
      <c r="S216" s="339"/>
      <c r="T216" s="340"/>
      <c r="AT216" s="341" t="s">
        <v>99</v>
      </c>
      <c r="AU216" s="341" t="s">
        <v>1</v>
      </c>
      <c r="AV216" s="330" t="s">
        <v>1</v>
      </c>
      <c r="AW216" s="330" t="s">
        <v>101</v>
      </c>
      <c r="AX216" s="330" t="s">
        <v>87</v>
      </c>
      <c r="AY216" s="341" t="s">
        <v>89</v>
      </c>
    </row>
    <row r="217" spans="1:65" s="203" customFormat="1" ht="16.5" customHeight="1" x14ac:dyDescent="0.3">
      <c r="A217" s="199"/>
      <c r="B217" s="200"/>
      <c r="C217" s="305" t="s">
        <v>304</v>
      </c>
      <c r="D217" s="305" t="s">
        <v>92</v>
      </c>
      <c r="E217" s="306" t="s">
        <v>1176</v>
      </c>
      <c r="F217" s="307" t="s">
        <v>1177</v>
      </c>
      <c r="G217" s="308" t="s">
        <v>109</v>
      </c>
      <c r="H217" s="309">
        <v>9</v>
      </c>
      <c r="I217" s="310"/>
      <c r="J217" s="311">
        <f>ROUND(I217*H217,2)</f>
        <v>0</v>
      </c>
      <c r="K217" s="307" t="s">
        <v>96</v>
      </c>
      <c r="L217" s="202"/>
      <c r="M217" s="312" t="s">
        <v>11</v>
      </c>
      <c r="N217" s="313" t="s">
        <v>30</v>
      </c>
      <c r="O217" s="209"/>
      <c r="P217" s="314">
        <f>O217*H217</f>
        <v>0</v>
      </c>
      <c r="Q217" s="314">
        <v>0</v>
      </c>
      <c r="R217" s="314">
        <f>Q217*H217</f>
        <v>0</v>
      </c>
      <c r="S217" s="314">
        <v>0</v>
      </c>
      <c r="T217" s="315">
        <f>S217*H217</f>
        <v>0</v>
      </c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R217" s="316" t="s">
        <v>178</v>
      </c>
      <c r="AT217" s="316" t="s">
        <v>92</v>
      </c>
      <c r="AU217" s="316" t="s">
        <v>1</v>
      </c>
      <c r="AY217" s="193" t="s">
        <v>89</v>
      </c>
      <c r="BE217" s="317">
        <f>IF(N217="základní",J217,0)</f>
        <v>0</v>
      </c>
      <c r="BF217" s="317">
        <f>IF(N217="snížená",J217,0)</f>
        <v>0</v>
      </c>
      <c r="BG217" s="317">
        <f>IF(N217="zákl. přenesená",J217,0)</f>
        <v>0</v>
      </c>
      <c r="BH217" s="317">
        <f>IF(N217="sníž. přenesená",J217,0)</f>
        <v>0</v>
      </c>
      <c r="BI217" s="317">
        <f>IF(N217="nulová",J217,0)</f>
        <v>0</v>
      </c>
      <c r="BJ217" s="193" t="s">
        <v>87</v>
      </c>
      <c r="BK217" s="317">
        <f>ROUND(I217*H217,2)</f>
        <v>0</v>
      </c>
      <c r="BL217" s="193" t="s">
        <v>178</v>
      </c>
      <c r="BM217" s="316" t="s">
        <v>1178</v>
      </c>
    </row>
    <row r="218" spans="1:65" s="203" customFormat="1" ht="22.8" x14ac:dyDescent="0.3">
      <c r="A218" s="199"/>
      <c r="B218" s="200"/>
      <c r="C218" s="305" t="s">
        <v>309</v>
      </c>
      <c r="D218" s="305" t="s">
        <v>92</v>
      </c>
      <c r="E218" s="306" t="s">
        <v>1179</v>
      </c>
      <c r="F218" s="307" t="s">
        <v>1180</v>
      </c>
      <c r="G218" s="308" t="s">
        <v>109</v>
      </c>
      <c r="H218" s="309">
        <v>4</v>
      </c>
      <c r="I218" s="310"/>
      <c r="J218" s="311">
        <f>ROUND(I218*H218,2)</f>
        <v>0</v>
      </c>
      <c r="K218" s="307" t="s">
        <v>96</v>
      </c>
      <c r="L218" s="202"/>
      <c r="M218" s="312" t="s">
        <v>11</v>
      </c>
      <c r="N218" s="313" t="s">
        <v>30</v>
      </c>
      <c r="O218" s="209"/>
      <c r="P218" s="314">
        <f>O218*H218</f>
        <v>0</v>
      </c>
      <c r="Q218" s="314">
        <v>0</v>
      </c>
      <c r="R218" s="314">
        <f>Q218*H218</f>
        <v>0</v>
      </c>
      <c r="S218" s="314">
        <v>4.8000000000000001E-5</v>
      </c>
      <c r="T218" s="315">
        <f>S218*H218</f>
        <v>1.92E-4</v>
      </c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R218" s="316" t="s">
        <v>178</v>
      </c>
      <c r="AT218" s="316" t="s">
        <v>92</v>
      </c>
      <c r="AU218" s="316" t="s">
        <v>1</v>
      </c>
      <c r="AY218" s="193" t="s">
        <v>89</v>
      </c>
      <c r="BE218" s="317">
        <f>IF(N218="základní",J218,0)</f>
        <v>0</v>
      </c>
      <c r="BF218" s="317">
        <f>IF(N218="snížená",J218,0)</f>
        <v>0</v>
      </c>
      <c r="BG218" s="317">
        <f>IF(N218="zákl. přenesená",J218,0)</f>
        <v>0</v>
      </c>
      <c r="BH218" s="317">
        <f>IF(N218="sníž. přenesená",J218,0)</f>
        <v>0</v>
      </c>
      <c r="BI218" s="317">
        <f>IF(N218="nulová",J218,0)</f>
        <v>0</v>
      </c>
      <c r="BJ218" s="193" t="s">
        <v>87</v>
      </c>
      <c r="BK218" s="317">
        <f>ROUND(I218*H218,2)</f>
        <v>0</v>
      </c>
      <c r="BL218" s="193" t="s">
        <v>178</v>
      </c>
      <c r="BM218" s="316" t="s">
        <v>1181</v>
      </c>
    </row>
    <row r="219" spans="1:65" s="330" customFormat="1" x14ac:dyDescent="0.3">
      <c r="B219" s="331"/>
      <c r="C219" s="332"/>
      <c r="D219" s="321" t="s">
        <v>99</v>
      </c>
      <c r="E219" s="333" t="s">
        <v>11</v>
      </c>
      <c r="F219" s="334" t="s">
        <v>97</v>
      </c>
      <c r="G219" s="332"/>
      <c r="H219" s="335">
        <v>4</v>
      </c>
      <c r="I219" s="336"/>
      <c r="J219" s="332"/>
      <c r="K219" s="332"/>
      <c r="L219" s="337"/>
      <c r="M219" s="338"/>
      <c r="N219" s="339"/>
      <c r="O219" s="339"/>
      <c r="P219" s="339"/>
      <c r="Q219" s="339"/>
      <c r="R219" s="339"/>
      <c r="S219" s="339"/>
      <c r="T219" s="340"/>
      <c r="AT219" s="341" t="s">
        <v>99</v>
      </c>
      <c r="AU219" s="341" t="s">
        <v>1</v>
      </c>
      <c r="AV219" s="330" t="s">
        <v>1</v>
      </c>
      <c r="AW219" s="330" t="s">
        <v>101</v>
      </c>
      <c r="AX219" s="330" t="s">
        <v>87</v>
      </c>
      <c r="AY219" s="341" t="s">
        <v>89</v>
      </c>
    </row>
    <row r="220" spans="1:65" s="203" customFormat="1" ht="22.8" x14ac:dyDescent="0.3">
      <c r="A220" s="199"/>
      <c r="B220" s="200"/>
      <c r="C220" s="305" t="s">
        <v>324</v>
      </c>
      <c r="D220" s="305" t="s">
        <v>92</v>
      </c>
      <c r="E220" s="306" t="s">
        <v>1182</v>
      </c>
      <c r="F220" s="307" t="s">
        <v>1183</v>
      </c>
      <c r="G220" s="308" t="s">
        <v>109</v>
      </c>
      <c r="H220" s="309">
        <v>6</v>
      </c>
      <c r="I220" s="310"/>
      <c r="J220" s="311">
        <f>ROUND(I220*H220,2)</f>
        <v>0</v>
      </c>
      <c r="K220" s="307" t="s">
        <v>96</v>
      </c>
      <c r="L220" s="202"/>
      <c r="M220" s="312" t="s">
        <v>11</v>
      </c>
      <c r="N220" s="313" t="s">
        <v>30</v>
      </c>
      <c r="O220" s="209"/>
      <c r="P220" s="314">
        <f>O220*H220</f>
        <v>0</v>
      </c>
      <c r="Q220" s="314">
        <v>0</v>
      </c>
      <c r="R220" s="314">
        <f>Q220*H220</f>
        <v>0</v>
      </c>
      <c r="S220" s="314">
        <v>4.8000000000000001E-5</v>
      </c>
      <c r="T220" s="315">
        <f>S220*H220</f>
        <v>2.8800000000000001E-4</v>
      </c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R220" s="316" t="s">
        <v>178</v>
      </c>
      <c r="AT220" s="316" t="s">
        <v>92</v>
      </c>
      <c r="AU220" s="316" t="s">
        <v>1</v>
      </c>
      <c r="AY220" s="193" t="s">
        <v>89</v>
      </c>
      <c r="BE220" s="317">
        <f>IF(N220="základní",J220,0)</f>
        <v>0</v>
      </c>
      <c r="BF220" s="317">
        <f>IF(N220="snížená",J220,0)</f>
        <v>0</v>
      </c>
      <c r="BG220" s="317">
        <f>IF(N220="zákl. přenesená",J220,0)</f>
        <v>0</v>
      </c>
      <c r="BH220" s="317">
        <f>IF(N220="sníž. přenesená",J220,0)</f>
        <v>0</v>
      </c>
      <c r="BI220" s="317">
        <f>IF(N220="nulová",J220,0)</f>
        <v>0</v>
      </c>
      <c r="BJ220" s="193" t="s">
        <v>87</v>
      </c>
      <c r="BK220" s="317">
        <f>ROUND(I220*H220,2)</f>
        <v>0</v>
      </c>
      <c r="BL220" s="193" t="s">
        <v>178</v>
      </c>
      <c r="BM220" s="316" t="s">
        <v>1184</v>
      </c>
    </row>
    <row r="221" spans="1:65" s="330" customFormat="1" x14ac:dyDescent="0.3">
      <c r="B221" s="331"/>
      <c r="C221" s="332"/>
      <c r="D221" s="321" t="s">
        <v>99</v>
      </c>
      <c r="E221" s="333" t="s">
        <v>11</v>
      </c>
      <c r="F221" s="334" t="s">
        <v>118</v>
      </c>
      <c r="G221" s="332"/>
      <c r="H221" s="335">
        <v>6</v>
      </c>
      <c r="I221" s="336"/>
      <c r="J221" s="332"/>
      <c r="K221" s="332"/>
      <c r="L221" s="337"/>
      <c r="M221" s="338"/>
      <c r="N221" s="339"/>
      <c r="O221" s="339"/>
      <c r="P221" s="339"/>
      <c r="Q221" s="339"/>
      <c r="R221" s="339"/>
      <c r="S221" s="339"/>
      <c r="T221" s="340"/>
      <c r="AT221" s="341" t="s">
        <v>99</v>
      </c>
      <c r="AU221" s="341" t="s">
        <v>1</v>
      </c>
      <c r="AV221" s="330" t="s">
        <v>1</v>
      </c>
      <c r="AW221" s="330" t="s">
        <v>101</v>
      </c>
      <c r="AX221" s="330" t="s">
        <v>87</v>
      </c>
      <c r="AY221" s="341" t="s">
        <v>89</v>
      </c>
    </row>
    <row r="222" spans="1:65" s="203" customFormat="1" ht="22.8" x14ac:dyDescent="0.3">
      <c r="A222" s="199"/>
      <c r="B222" s="200"/>
      <c r="C222" s="305" t="s">
        <v>342</v>
      </c>
      <c r="D222" s="305" t="s">
        <v>92</v>
      </c>
      <c r="E222" s="306" t="s">
        <v>1185</v>
      </c>
      <c r="F222" s="307" t="s">
        <v>1186</v>
      </c>
      <c r="G222" s="308" t="s">
        <v>109</v>
      </c>
      <c r="H222" s="309">
        <v>12</v>
      </c>
      <c r="I222" s="310"/>
      <c r="J222" s="311">
        <f>ROUND(I222*H222,2)</f>
        <v>0</v>
      </c>
      <c r="K222" s="307" t="s">
        <v>96</v>
      </c>
      <c r="L222" s="202"/>
      <c r="M222" s="312" t="s">
        <v>11</v>
      </c>
      <c r="N222" s="313" t="s">
        <v>30</v>
      </c>
      <c r="O222" s="209"/>
      <c r="P222" s="314">
        <f>O222*H222</f>
        <v>0</v>
      </c>
      <c r="Q222" s="314">
        <v>0</v>
      </c>
      <c r="R222" s="314">
        <f>Q222*H222</f>
        <v>0</v>
      </c>
      <c r="S222" s="314">
        <v>1.2999999999999999E-3</v>
      </c>
      <c r="T222" s="315">
        <f>S222*H222</f>
        <v>1.5599999999999999E-2</v>
      </c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R222" s="316" t="s">
        <v>178</v>
      </c>
      <c r="AT222" s="316" t="s">
        <v>92</v>
      </c>
      <c r="AU222" s="316" t="s">
        <v>1</v>
      </c>
      <c r="AY222" s="193" t="s">
        <v>89</v>
      </c>
      <c r="BE222" s="317">
        <f>IF(N222="základní",J222,0)</f>
        <v>0</v>
      </c>
      <c r="BF222" s="317">
        <f>IF(N222="snížená",J222,0)</f>
        <v>0</v>
      </c>
      <c r="BG222" s="317">
        <f>IF(N222="zákl. přenesená",J222,0)</f>
        <v>0</v>
      </c>
      <c r="BH222" s="317">
        <f>IF(N222="sníž. přenesená",J222,0)</f>
        <v>0</v>
      </c>
      <c r="BI222" s="317">
        <f>IF(N222="nulová",J222,0)</f>
        <v>0</v>
      </c>
      <c r="BJ222" s="193" t="s">
        <v>87</v>
      </c>
      <c r="BK222" s="317">
        <f>ROUND(I222*H222,2)</f>
        <v>0</v>
      </c>
      <c r="BL222" s="193" t="s">
        <v>178</v>
      </c>
      <c r="BM222" s="316" t="s">
        <v>1187</v>
      </c>
    </row>
    <row r="223" spans="1:65" s="330" customFormat="1" x14ac:dyDescent="0.3">
      <c r="B223" s="331"/>
      <c r="C223" s="332"/>
      <c r="D223" s="321" t="s">
        <v>99</v>
      </c>
      <c r="E223" s="333" t="s">
        <v>11</v>
      </c>
      <c r="F223" s="334" t="s">
        <v>1188</v>
      </c>
      <c r="G223" s="332"/>
      <c r="H223" s="335">
        <v>12</v>
      </c>
      <c r="I223" s="336"/>
      <c r="J223" s="332"/>
      <c r="K223" s="332"/>
      <c r="L223" s="337"/>
      <c r="M223" s="338"/>
      <c r="N223" s="339"/>
      <c r="O223" s="339"/>
      <c r="P223" s="339"/>
      <c r="Q223" s="339"/>
      <c r="R223" s="339"/>
      <c r="S223" s="339"/>
      <c r="T223" s="340"/>
      <c r="AT223" s="341" t="s">
        <v>99</v>
      </c>
      <c r="AU223" s="341" t="s">
        <v>1</v>
      </c>
      <c r="AV223" s="330" t="s">
        <v>1</v>
      </c>
      <c r="AW223" s="330" t="s">
        <v>101</v>
      </c>
      <c r="AX223" s="330" t="s">
        <v>87</v>
      </c>
      <c r="AY223" s="341" t="s">
        <v>89</v>
      </c>
    </row>
    <row r="224" spans="1:65" s="203" customFormat="1" ht="22.8" x14ac:dyDescent="0.3">
      <c r="A224" s="199"/>
      <c r="B224" s="200"/>
      <c r="C224" s="305" t="s">
        <v>1189</v>
      </c>
      <c r="D224" s="305" t="s">
        <v>92</v>
      </c>
      <c r="E224" s="306" t="s">
        <v>1190</v>
      </c>
      <c r="F224" s="307" t="s">
        <v>1191</v>
      </c>
      <c r="G224" s="308" t="s">
        <v>109</v>
      </c>
      <c r="H224" s="309">
        <v>1</v>
      </c>
      <c r="I224" s="310"/>
      <c r="J224" s="311">
        <f>ROUND(I224*H224,2)</f>
        <v>0</v>
      </c>
      <c r="K224" s="307" t="s">
        <v>96</v>
      </c>
      <c r="L224" s="202"/>
      <c r="M224" s="312" t="s">
        <v>11</v>
      </c>
      <c r="N224" s="313" t="s">
        <v>30</v>
      </c>
      <c r="O224" s="209"/>
      <c r="P224" s="314">
        <f>O224*H224</f>
        <v>0</v>
      </c>
      <c r="Q224" s="314">
        <v>0</v>
      </c>
      <c r="R224" s="314">
        <f>Q224*H224</f>
        <v>0</v>
      </c>
      <c r="S224" s="314">
        <v>0</v>
      </c>
      <c r="T224" s="315">
        <f>S224*H224</f>
        <v>0</v>
      </c>
      <c r="U224" s="199"/>
      <c r="V224" s="199"/>
      <c r="W224" s="199"/>
      <c r="X224" s="199"/>
      <c r="Y224" s="199"/>
      <c r="Z224" s="199"/>
      <c r="AA224" s="199"/>
      <c r="AB224" s="199"/>
      <c r="AC224" s="199"/>
      <c r="AD224" s="199"/>
      <c r="AE224" s="199"/>
      <c r="AR224" s="316" t="s">
        <v>178</v>
      </c>
      <c r="AT224" s="316" t="s">
        <v>92</v>
      </c>
      <c r="AU224" s="316" t="s">
        <v>1</v>
      </c>
      <c r="AY224" s="193" t="s">
        <v>89</v>
      </c>
      <c r="BE224" s="317">
        <f>IF(N224="základní",J224,0)</f>
        <v>0</v>
      </c>
      <c r="BF224" s="317">
        <f>IF(N224="snížená",J224,0)</f>
        <v>0</v>
      </c>
      <c r="BG224" s="317">
        <f>IF(N224="zákl. přenesená",J224,0)</f>
        <v>0</v>
      </c>
      <c r="BH224" s="317">
        <f>IF(N224="sníž. přenesená",J224,0)</f>
        <v>0</v>
      </c>
      <c r="BI224" s="317">
        <f>IF(N224="nulová",J224,0)</f>
        <v>0</v>
      </c>
      <c r="BJ224" s="193" t="s">
        <v>87</v>
      </c>
      <c r="BK224" s="317">
        <f>ROUND(I224*H224,2)</f>
        <v>0</v>
      </c>
      <c r="BL224" s="193" t="s">
        <v>178</v>
      </c>
      <c r="BM224" s="316" t="s">
        <v>1192</v>
      </c>
    </row>
    <row r="225" spans="1:65" s="330" customFormat="1" x14ac:dyDescent="0.3">
      <c r="B225" s="331"/>
      <c r="C225" s="332"/>
      <c r="D225" s="321" t="s">
        <v>99</v>
      </c>
      <c r="E225" s="333" t="s">
        <v>11</v>
      </c>
      <c r="F225" s="334" t="s">
        <v>87</v>
      </c>
      <c r="G225" s="332"/>
      <c r="H225" s="335">
        <v>1</v>
      </c>
      <c r="I225" s="336"/>
      <c r="J225" s="332"/>
      <c r="K225" s="332"/>
      <c r="L225" s="337"/>
      <c r="M225" s="338"/>
      <c r="N225" s="339"/>
      <c r="O225" s="339"/>
      <c r="P225" s="339"/>
      <c r="Q225" s="339"/>
      <c r="R225" s="339"/>
      <c r="S225" s="339"/>
      <c r="T225" s="340"/>
      <c r="AT225" s="341" t="s">
        <v>99</v>
      </c>
      <c r="AU225" s="341" t="s">
        <v>1</v>
      </c>
      <c r="AV225" s="330" t="s">
        <v>1</v>
      </c>
      <c r="AW225" s="330" t="s">
        <v>101</v>
      </c>
      <c r="AX225" s="330" t="s">
        <v>87</v>
      </c>
      <c r="AY225" s="341" t="s">
        <v>89</v>
      </c>
    </row>
    <row r="226" spans="1:65" s="290" customFormat="1" ht="22.8" customHeight="1" x14ac:dyDescent="0.25">
      <c r="B226" s="291"/>
      <c r="C226" s="292"/>
      <c r="D226" s="293" t="s">
        <v>84</v>
      </c>
      <c r="E226" s="342" t="s">
        <v>1193</v>
      </c>
      <c r="F226" s="342" t="s">
        <v>1194</v>
      </c>
      <c r="G226" s="292"/>
      <c r="H226" s="292"/>
      <c r="I226" s="295"/>
      <c r="J226" s="343">
        <f>BK226</f>
        <v>0</v>
      </c>
      <c r="K226" s="292"/>
      <c r="L226" s="297"/>
      <c r="M226" s="298"/>
      <c r="N226" s="299"/>
      <c r="O226" s="299"/>
      <c r="P226" s="300">
        <f>SUM(P227:P237)</f>
        <v>0</v>
      </c>
      <c r="Q226" s="299"/>
      <c r="R226" s="300">
        <f>SUM(R227:R237)</f>
        <v>0</v>
      </c>
      <c r="S226" s="299"/>
      <c r="T226" s="301">
        <f>SUM(T227:T237)</f>
        <v>0.53132800000000002</v>
      </c>
      <c r="AR226" s="302" t="s">
        <v>1</v>
      </c>
      <c r="AT226" s="303" t="s">
        <v>84</v>
      </c>
      <c r="AU226" s="303" t="s">
        <v>87</v>
      </c>
      <c r="AY226" s="302" t="s">
        <v>89</v>
      </c>
      <c r="BK226" s="304">
        <f>SUM(BK227:BK237)</f>
        <v>0</v>
      </c>
    </row>
    <row r="227" spans="1:65" s="203" customFormat="1" ht="22.8" x14ac:dyDescent="0.3">
      <c r="A227" s="199"/>
      <c r="B227" s="200"/>
      <c r="C227" s="305" t="s">
        <v>346</v>
      </c>
      <c r="D227" s="305" t="s">
        <v>92</v>
      </c>
      <c r="E227" s="306" t="s">
        <v>1195</v>
      </c>
      <c r="F227" s="307" t="s">
        <v>1196</v>
      </c>
      <c r="G227" s="308" t="s">
        <v>109</v>
      </c>
      <c r="H227" s="309">
        <v>2</v>
      </c>
      <c r="I227" s="310"/>
      <c r="J227" s="311">
        <f>ROUND(I227*H227,2)</f>
        <v>0</v>
      </c>
      <c r="K227" s="307" t="s">
        <v>11</v>
      </c>
      <c r="L227" s="202"/>
      <c r="M227" s="312" t="s">
        <v>11</v>
      </c>
      <c r="N227" s="313" t="s">
        <v>30</v>
      </c>
      <c r="O227" s="209"/>
      <c r="P227" s="314">
        <f>O227*H227</f>
        <v>0</v>
      </c>
      <c r="Q227" s="314">
        <v>0</v>
      </c>
      <c r="R227" s="314">
        <f>Q227*H227</f>
        <v>0</v>
      </c>
      <c r="S227" s="314">
        <v>1.12E-2</v>
      </c>
      <c r="T227" s="315">
        <f>S227*H227</f>
        <v>2.24E-2</v>
      </c>
      <c r="U227" s="199"/>
      <c r="V227" s="199"/>
      <c r="W227" s="199"/>
      <c r="X227" s="199"/>
      <c r="Y227" s="199"/>
      <c r="Z227" s="199"/>
      <c r="AA227" s="199"/>
      <c r="AB227" s="199"/>
      <c r="AC227" s="199"/>
      <c r="AD227" s="199"/>
      <c r="AE227" s="199"/>
      <c r="AR227" s="316" t="s">
        <v>178</v>
      </c>
      <c r="AT227" s="316" t="s">
        <v>92</v>
      </c>
      <c r="AU227" s="316" t="s">
        <v>1</v>
      </c>
      <c r="AY227" s="193" t="s">
        <v>89</v>
      </c>
      <c r="BE227" s="317">
        <f>IF(N227="základní",J227,0)</f>
        <v>0</v>
      </c>
      <c r="BF227" s="317">
        <f>IF(N227="snížená",J227,0)</f>
        <v>0</v>
      </c>
      <c r="BG227" s="317">
        <f>IF(N227="zákl. přenesená",J227,0)</f>
        <v>0</v>
      </c>
      <c r="BH227" s="317">
        <f>IF(N227="sníž. přenesená",J227,0)</f>
        <v>0</v>
      </c>
      <c r="BI227" s="317">
        <f>IF(N227="nulová",J227,0)</f>
        <v>0</v>
      </c>
      <c r="BJ227" s="193" t="s">
        <v>87</v>
      </c>
      <c r="BK227" s="317">
        <f>ROUND(I227*H227,2)</f>
        <v>0</v>
      </c>
      <c r="BL227" s="193" t="s">
        <v>178</v>
      </c>
      <c r="BM227" s="316" t="s">
        <v>1197</v>
      </c>
    </row>
    <row r="228" spans="1:65" s="318" customFormat="1" x14ac:dyDescent="0.3">
      <c r="B228" s="319"/>
      <c r="C228" s="320"/>
      <c r="D228" s="321" t="s">
        <v>99</v>
      </c>
      <c r="E228" s="322" t="s">
        <v>11</v>
      </c>
      <c r="F228" s="323" t="s">
        <v>1198</v>
      </c>
      <c r="G228" s="320"/>
      <c r="H228" s="322" t="s">
        <v>11</v>
      </c>
      <c r="I228" s="324"/>
      <c r="J228" s="320"/>
      <c r="K228" s="320"/>
      <c r="L228" s="325"/>
      <c r="M228" s="326"/>
      <c r="N228" s="327"/>
      <c r="O228" s="327"/>
      <c r="P228" s="327"/>
      <c r="Q228" s="327"/>
      <c r="R228" s="327"/>
      <c r="S228" s="327"/>
      <c r="T228" s="328"/>
      <c r="AT228" s="329" t="s">
        <v>99</v>
      </c>
      <c r="AU228" s="329" t="s">
        <v>1</v>
      </c>
      <c r="AV228" s="318" t="s">
        <v>87</v>
      </c>
      <c r="AW228" s="318" t="s">
        <v>101</v>
      </c>
      <c r="AX228" s="318" t="s">
        <v>88</v>
      </c>
      <c r="AY228" s="329" t="s">
        <v>89</v>
      </c>
    </row>
    <row r="229" spans="1:65" s="330" customFormat="1" x14ac:dyDescent="0.3">
      <c r="B229" s="331"/>
      <c r="C229" s="332"/>
      <c r="D229" s="321" t="s">
        <v>99</v>
      </c>
      <c r="E229" s="333" t="s">
        <v>11</v>
      </c>
      <c r="F229" s="334" t="s">
        <v>87</v>
      </c>
      <c r="G229" s="332"/>
      <c r="H229" s="335">
        <v>1</v>
      </c>
      <c r="I229" s="336"/>
      <c r="J229" s="332"/>
      <c r="K229" s="332"/>
      <c r="L229" s="337"/>
      <c r="M229" s="338"/>
      <c r="N229" s="339"/>
      <c r="O229" s="339"/>
      <c r="P229" s="339"/>
      <c r="Q229" s="339"/>
      <c r="R229" s="339"/>
      <c r="S229" s="339"/>
      <c r="T229" s="340"/>
      <c r="AT229" s="341" t="s">
        <v>99</v>
      </c>
      <c r="AU229" s="341" t="s">
        <v>1</v>
      </c>
      <c r="AV229" s="330" t="s">
        <v>1</v>
      </c>
      <c r="AW229" s="330" t="s">
        <v>101</v>
      </c>
      <c r="AX229" s="330" t="s">
        <v>88</v>
      </c>
      <c r="AY229" s="341" t="s">
        <v>89</v>
      </c>
    </row>
    <row r="230" spans="1:65" s="318" customFormat="1" x14ac:dyDescent="0.3">
      <c r="B230" s="319"/>
      <c r="C230" s="320"/>
      <c r="D230" s="321" t="s">
        <v>99</v>
      </c>
      <c r="E230" s="322" t="s">
        <v>11</v>
      </c>
      <c r="F230" s="323" t="s">
        <v>1199</v>
      </c>
      <c r="G230" s="320"/>
      <c r="H230" s="322" t="s">
        <v>11</v>
      </c>
      <c r="I230" s="324"/>
      <c r="J230" s="320"/>
      <c r="K230" s="320"/>
      <c r="L230" s="325"/>
      <c r="M230" s="326"/>
      <c r="N230" s="327"/>
      <c r="O230" s="327"/>
      <c r="P230" s="327"/>
      <c r="Q230" s="327"/>
      <c r="R230" s="327"/>
      <c r="S230" s="327"/>
      <c r="T230" s="328"/>
      <c r="AT230" s="329" t="s">
        <v>99</v>
      </c>
      <c r="AU230" s="329" t="s">
        <v>1</v>
      </c>
      <c r="AV230" s="318" t="s">
        <v>87</v>
      </c>
      <c r="AW230" s="318" t="s">
        <v>101</v>
      </c>
      <c r="AX230" s="318" t="s">
        <v>88</v>
      </c>
      <c r="AY230" s="329" t="s">
        <v>89</v>
      </c>
    </row>
    <row r="231" spans="1:65" s="330" customFormat="1" x14ac:dyDescent="0.3">
      <c r="B231" s="331"/>
      <c r="C231" s="332"/>
      <c r="D231" s="321" t="s">
        <v>99</v>
      </c>
      <c r="E231" s="333" t="s">
        <v>11</v>
      </c>
      <c r="F231" s="334" t="s">
        <v>87</v>
      </c>
      <c r="G231" s="332"/>
      <c r="H231" s="335">
        <v>1</v>
      </c>
      <c r="I231" s="336"/>
      <c r="J231" s="332"/>
      <c r="K231" s="332"/>
      <c r="L231" s="337"/>
      <c r="M231" s="338"/>
      <c r="N231" s="339"/>
      <c r="O231" s="339"/>
      <c r="P231" s="339"/>
      <c r="Q231" s="339"/>
      <c r="R231" s="339"/>
      <c r="S231" s="339"/>
      <c r="T231" s="340"/>
      <c r="AT231" s="341" t="s">
        <v>99</v>
      </c>
      <c r="AU231" s="341" t="s">
        <v>1</v>
      </c>
      <c r="AV231" s="330" t="s">
        <v>1</v>
      </c>
      <c r="AW231" s="330" t="s">
        <v>101</v>
      </c>
      <c r="AX231" s="330" t="s">
        <v>88</v>
      </c>
      <c r="AY231" s="341" t="s">
        <v>89</v>
      </c>
    </row>
    <row r="232" spans="1:65" s="344" customFormat="1" x14ac:dyDescent="0.3">
      <c r="B232" s="345"/>
      <c r="C232" s="346"/>
      <c r="D232" s="321" t="s">
        <v>99</v>
      </c>
      <c r="E232" s="347" t="s">
        <v>11</v>
      </c>
      <c r="F232" s="348" t="s">
        <v>169</v>
      </c>
      <c r="G232" s="346"/>
      <c r="H232" s="349">
        <v>2</v>
      </c>
      <c r="I232" s="350"/>
      <c r="J232" s="346"/>
      <c r="K232" s="346"/>
      <c r="L232" s="351"/>
      <c r="M232" s="352"/>
      <c r="N232" s="353"/>
      <c r="O232" s="353"/>
      <c r="P232" s="353"/>
      <c r="Q232" s="353"/>
      <c r="R232" s="353"/>
      <c r="S232" s="353"/>
      <c r="T232" s="354"/>
      <c r="AT232" s="355" t="s">
        <v>99</v>
      </c>
      <c r="AU232" s="355" t="s">
        <v>1</v>
      </c>
      <c r="AV232" s="344" t="s">
        <v>97</v>
      </c>
      <c r="AW232" s="344" t="s">
        <v>101</v>
      </c>
      <c r="AX232" s="344" t="s">
        <v>87</v>
      </c>
      <c r="AY232" s="355" t="s">
        <v>89</v>
      </c>
    </row>
    <row r="233" spans="1:65" s="203" customFormat="1" ht="22.8" x14ac:dyDescent="0.3">
      <c r="A233" s="199"/>
      <c r="B233" s="200"/>
      <c r="C233" s="305" t="s">
        <v>356</v>
      </c>
      <c r="D233" s="305" t="s">
        <v>92</v>
      </c>
      <c r="E233" s="306" t="s">
        <v>1200</v>
      </c>
      <c r="F233" s="307" t="s">
        <v>1201</v>
      </c>
      <c r="G233" s="308" t="s">
        <v>244</v>
      </c>
      <c r="H233" s="309">
        <v>12.7</v>
      </c>
      <c r="I233" s="310"/>
      <c r="J233" s="311">
        <f>ROUND(I233*H233,2)</f>
        <v>0</v>
      </c>
      <c r="K233" s="307" t="s">
        <v>96</v>
      </c>
      <c r="L233" s="202"/>
      <c r="M233" s="312" t="s">
        <v>11</v>
      </c>
      <c r="N233" s="313" t="s">
        <v>30</v>
      </c>
      <c r="O233" s="209"/>
      <c r="P233" s="314">
        <f>O233*H233</f>
        <v>0</v>
      </c>
      <c r="Q233" s="314">
        <v>0</v>
      </c>
      <c r="R233" s="314">
        <f>Q233*H233</f>
        <v>0</v>
      </c>
      <c r="S233" s="314">
        <v>4.64E-3</v>
      </c>
      <c r="T233" s="315">
        <f>S233*H233</f>
        <v>5.8927999999999994E-2</v>
      </c>
      <c r="U233" s="199"/>
      <c r="V233" s="199"/>
      <c r="W233" s="199"/>
      <c r="X233" s="199"/>
      <c r="Y233" s="199"/>
      <c r="Z233" s="199"/>
      <c r="AA233" s="199"/>
      <c r="AB233" s="199"/>
      <c r="AC233" s="199"/>
      <c r="AD233" s="199"/>
      <c r="AE233" s="199"/>
      <c r="AR233" s="316" t="s">
        <v>178</v>
      </c>
      <c r="AT233" s="316" t="s">
        <v>92</v>
      </c>
      <c r="AU233" s="316" t="s">
        <v>1</v>
      </c>
      <c r="AY233" s="193" t="s">
        <v>89</v>
      </c>
      <c r="BE233" s="317">
        <f>IF(N233="základní",J233,0)</f>
        <v>0</v>
      </c>
      <c r="BF233" s="317">
        <f>IF(N233="snížená",J233,0)</f>
        <v>0</v>
      </c>
      <c r="BG233" s="317">
        <f>IF(N233="zákl. přenesená",J233,0)</f>
        <v>0</v>
      </c>
      <c r="BH233" s="317">
        <f>IF(N233="sníž. přenesená",J233,0)</f>
        <v>0</v>
      </c>
      <c r="BI233" s="317">
        <f>IF(N233="nulová",J233,0)</f>
        <v>0</v>
      </c>
      <c r="BJ233" s="193" t="s">
        <v>87</v>
      </c>
      <c r="BK233" s="317">
        <f>ROUND(I233*H233,2)</f>
        <v>0</v>
      </c>
      <c r="BL233" s="193" t="s">
        <v>178</v>
      </c>
      <c r="BM233" s="316" t="s">
        <v>1202</v>
      </c>
    </row>
    <row r="234" spans="1:65" s="318" customFormat="1" x14ac:dyDescent="0.3">
      <c r="B234" s="319"/>
      <c r="C234" s="320"/>
      <c r="D234" s="321" t="s">
        <v>99</v>
      </c>
      <c r="E234" s="322" t="s">
        <v>11</v>
      </c>
      <c r="F234" s="323" t="s">
        <v>1203</v>
      </c>
      <c r="G234" s="320"/>
      <c r="H234" s="322" t="s">
        <v>11</v>
      </c>
      <c r="I234" s="324"/>
      <c r="J234" s="320"/>
      <c r="K234" s="320"/>
      <c r="L234" s="325"/>
      <c r="M234" s="326"/>
      <c r="N234" s="327"/>
      <c r="O234" s="327"/>
      <c r="P234" s="327"/>
      <c r="Q234" s="327"/>
      <c r="R234" s="327"/>
      <c r="S234" s="327"/>
      <c r="T234" s="328"/>
      <c r="AT234" s="329" t="s">
        <v>99</v>
      </c>
      <c r="AU234" s="329" t="s">
        <v>1</v>
      </c>
      <c r="AV234" s="318" t="s">
        <v>87</v>
      </c>
      <c r="AW234" s="318" t="s">
        <v>101</v>
      </c>
      <c r="AX234" s="318" t="s">
        <v>88</v>
      </c>
      <c r="AY234" s="329" t="s">
        <v>89</v>
      </c>
    </row>
    <row r="235" spans="1:65" s="330" customFormat="1" x14ac:dyDescent="0.3">
      <c r="B235" s="331"/>
      <c r="C235" s="332"/>
      <c r="D235" s="321" t="s">
        <v>99</v>
      </c>
      <c r="E235" s="333" t="s">
        <v>11</v>
      </c>
      <c r="F235" s="334" t="s">
        <v>1204</v>
      </c>
      <c r="G235" s="332"/>
      <c r="H235" s="335">
        <v>12.7</v>
      </c>
      <c r="I235" s="336"/>
      <c r="J235" s="332"/>
      <c r="K235" s="332"/>
      <c r="L235" s="337"/>
      <c r="M235" s="338"/>
      <c r="N235" s="339"/>
      <c r="O235" s="339"/>
      <c r="P235" s="339"/>
      <c r="Q235" s="339"/>
      <c r="R235" s="339"/>
      <c r="S235" s="339"/>
      <c r="T235" s="340"/>
      <c r="AT235" s="341" t="s">
        <v>99</v>
      </c>
      <c r="AU235" s="341" t="s">
        <v>1</v>
      </c>
      <c r="AV235" s="330" t="s">
        <v>1</v>
      </c>
      <c r="AW235" s="330" t="s">
        <v>101</v>
      </c>
      <c r="AX235" s="330" t="s">
        <v>87</v>
      </c>
      <c r="AY235" s="341" t="s">
        <v>89</v>
      </c>
    </row>
    <row r="236" spans="1:65" s="203" customFormat="1" ht="16.5" customHeight="1" x14ac:dyDescent="0.3">
      <c r="A236" s="199"/>
      <c r="B236" s="200"/>
      <c r="C236" s="305" t="s">
        <v>364</v>
      </c>
      <c r="D236" s="305" t="s">
        <v>92</v>
      </c>
      <c r="E236" s="306" t="s">
        <v>1205</v>
      </c>
      <c r="F236" s="307" t="s">
        <v>1206</v>
      </c>
      <c r="G236" s="308" t="s">
        <v>109</v>
      </c>
      <c r="H236" s="309">
        <v>1</v>
      </c>
      <c r="I236" s="310"/>
      <c r="J236" s="311">
        <f>ROUND(I236*H236,2)</f>
        <v>0</v>
      </c>
      <c r="K236" s="307" t="s">
        <v>11</v>
      </c>
      <c r="L236" s="202"/>
      <c r="M236" s="312" t="s">
        <v>11</v>
      </c>
      <c r="N236" s="313" t="s">
        <v>30</v>
      </c>
      <c r="O236" s="209"/>
      <c r="P236" s="314">
        <f>O236*H236</f>
        <v>0</v>
      </c>
      <c r="Q236" s="314">
        <v>0</v>
      </c>
      <c r="R236" s="314">
        <f>Q236*H236</f>
        <v>0</v>
      </c>
      <c r="S236" s="314">
        <v>0.45</v>
      </c>
      <c r="T236" s="315">
        <f>S236*H236</f>
        <v>0.45</v>
      </c>
      <c r="U236" s="199"/>
      <c r="V236" s="199"/>
      <c r="W236" s="199"/>
      <c r="X236" s="199"/>
      <c r="Y236" s="199"/>
      <c r="Z236" s="199"/>
      <c r="AA236" s="199"/>
      <c r="AB236" s="199"/>
      <c r="AC236" s="199"/>
      <c r="AD236" s="199"/>
      <c r="AE236" s="199"/>
      <c r="AR236" s="316" t="s">
        <v>178</v>
      </c>
      <c r="AT236" s="316" t="s">
        <v>92</v>
      </c>
      <c r="AU236" s="316" t="s">
        <v>1</v>
      </c>
      <c r="AY236" s="193" t="s">
        <v>89</v>
      </c>
      <c r="BE236" s="317">
        <f>IF(N236="základní",J236,0)</f>
        <v>0</v>
      </c>
      <c r="BF236" s="317">
        <f>IF(N236="snížená",J236,0)</f>
        <v>0</v>
      </c>
      <c r="BG236" s="317">
        <f>IF(N236="zákl. přenesená",J236,0)</f>
        <v>0</v>
      </c>
      <c r="BH236" s="317">
        <f>IF(N236="sníž. přenesená",J236,0)</f>
        <v>0</v>
      </c>
      <c r="BI236" s="317">
        <f>IF(N236="nulová",J236,0)</f>
        <v>0</v>
      </c>
      <c r="BJ236" s="193" t="s">
        <v>87</v>
      </c>
      <c r="BK236" s="317">
        <f>ROUND(I236*H236,2)</f>
        <v>0</v>
      </c>
      <c r="BL236" s="193" t="s">
        <v>178</v>
      </c>
      <c r="BM236" s="316" t="s">
        <v>1207</v>
      </c>
    </row>
    <row r="237" spans="1:65" s="330" customFormat="1" x14ac:dyDescent="0.3">
      <c r="B237" s="331"/>
      <c r="C237" s="332"/>
      <c r="D237" s="321" t="s">
        <v>99</v>
      </c>
      <c r="E237" s="333" t="s">
        <v>11</v>
      </c>
      <c r="F237" s="334" t="s">
        <v>87</v>
      </c>
      <c r="G237" s="332"/>
      <c r="H237" s="335">
        <v>1</v>
      </c>
      <c r="I237" s="336"/>
      <c r="J237" s="332"/>
      <c r="K237" s="332"/>
      <c r="L237" s="337"/>
      <c r="M237" s="338"/>
      <c r="N237" s="339"/>
      <c r="O237" s="339"/>
      <c r="P237" s="339"/>
      <c r="Q237" s="339"/>
      <c r="R237" s="339"/>
      <c r="S237" s="339"/>
      <c r="T237" s="340"/>
      <c r="AT237" s="341" t="s">
        <v>99</v>
      </c>
      <c r="AU237" s="341" t="s">
        <v>1</v>
      </c>
      <c r="AV237" s="330" t="s">
        <v>1</v>
      </c>
      <c r="AW237" s="330" t="s">
        <v>101</v>
      </c>
      <c r="AX237" s="330" t="s">
        <v>87</v>
      </c>
      <c r="AY237" s="341" t="s">
        <v>89</v>
      </c>
    </row>
    <row r="238" spans="1:65" s="290" customFormat="1" ht="22.8" customHeight="1" x14ac:dyDescent="0.25">
      <c r="B238" s="291"/>
      <c r="C238" s="292"/>
      <c r="D238" s="293" t="s">
        <v>84</v>
      </c>
      <c r="E238" s="342" t="s">
        <v>608</v>
      </c>
      <c r="F238" s="342" t="s">
        <v>609</v>
      </c>
      <c r="G238" s="292"/>
      <c r="H238" s="292"/>
      <c r="I238" s="295"/>
      <c r="J238" s="343">
        <f>BK238</f>
        <v>0</v>
      </c>
      <c r="K238" s="292"/>
      <c r="L238" s="297"/>
      <c r="M238" s="298"/>
      <c r="N238" s="299"/>
      <c r="O238" s="299"/>
      <c r="P238" s="300">
        <f>SUM(P239:P248)</f>
        <v>0</v>
      </c>
      <c r="Q238" s="299"/>
      <c r="R238" s="300">
        <f>SUM(R239:R248)</f>
        <v>0</v>
      </c>
      <c r="S238" s="299"/>
      <c r="T238" s="301">
        <f>SUM(T239:T248)</f>
        <v>2.1677572500000002</v>
      </c>
      <c r="AR238" s="302" t="s">
        <v>1</v>
      </c>
      <c r="AT238" s="303" t="s">
        <v>84</v>
      </c>
      <c r="AU238" s="303" t="s">
        <v>87</v>
      </c>
      <c r="AY238" s="302" t="s">
        <v>89</v>
      </c>
      <c r="BK238" s="304">
        <f>SUM(BK239:BK248)</f>
        <v>0</v>
      </c>
    </row>
    <row r="239" spans="1:65" s="203" customFormat="1" ht="22.8" x14ac:dyDescent="0.3">
      <c r="A239" s="199"/>
      <c r="B239" s="200"/>
      <c r="C239" s="305" t="s">
        <v>370</v>
      </c>
      <c r="D239" s="305" t="s">
        <v>92</v>
      </c>
      <c r="E239" s="306" t="s">
        <v>1208</v>
      </c>
      <c r="F239" s="307" t="s">
        <v>1209</v>
      </c>
      <c r="G239" s="308" t="s">
        <v>95</v>
      </c>
      <c r="H239" s="309">
        <v>19.306000000000001</v>
      </c>
      <c r="I239" s="310"/>
      <c r="J239" s="311">
        <f>ROUND(I239*H239,2)</f>
        <v>0</v>
      </c>
      <c r="K239" s="307" t="s">
        <v>96</v>
      </c>
      <c r="L239" s="202"/>
      <c r="M239" s="312" t="s">
        <v>11</v>
      </c>
      <c r="N239" s="313" t="s">
        <v>30</v>
      </c>
      <c r="O239" s="209"/>
      <c r="P239" s="314">
        <f>O239*H239</f>
        <v>0</v>
      </c>
      <c r="Q239" s="314">
        <v>0</v>
      </c>
      <c r="R239" s="314">
        <f>Q239*H239</f>
        <v>0</v>
      </c>
      <c r="S239" s="314">
        <v>1.7250000000000001E-2</v>
      </c>
      <c r="T239" s="315">
        <f>S239*H239</f>
        <v>0.33302850000000006</v>
      </c>
      <c r="U239" s="199"/>
      <c r="V239" s="199"/>
      <c r="W239" s="199"/>
      <c r="X239" s="199"/>
      <c r="Y239" s="199"/>
      <c r="Z239" s="199"/>
      <c r="AA239" s="199"/>
      <c r="AB239" s="199"/>
      <c r="AC239" s="199"/>
      <c r="AD239" s="199"/>
      <c r="AE239" s="199"/>
      <c r="AR239" s="316" t="s">
        <v>178</v>
      </c>
      <c r="AT239" s="316" t="s">
        <v>92</v>
      </c>
      <c r="AU239" s="316" t="s">
        <v>1</v>
      </c>
      <c r="AY239" s="193" t="s">
        <v>89</v>
      </c>
      <c r="BE239" s="317">
        <f>IF(N239="základní",J239,0)</f>
        <v>0</v>
      </c>
      <c r="BF239" s="317">
        <f>IF(N239="snížená",J239,0)</f>
        <v>0</v>
      </c>
      <c r="BG239" s="317">
        <f>IF(N239="zákl. přenesená",J239,0)</f>
        <v>0</v>
      </c>
      <c r="BH239" s="317">
        <f>IF(N239="sníž. přenesená",J239,0)</f>
        <v>0</v>
      </c>
      <c r="BI239" s="317">
        <f>IF(N239="nulová",J239,0)</f>
        <v>0</v>
      </c>
      <c r="BJ239" s="193" t="s">
        <v>87</v>
      </c>
      <c r="BK239" s="317">
        <f>ROUND(I239*H239,2)</f>
        <v>0</v>
      </c>
      <c r="BL239" s="193" t="s">
        <v>178</v>
      </c>
      <c r="BM239" s="316" t="s">
        <v>1210</v>
      </c>
    </row>
    <row r="240" spans="1:65" s="318" customFormat="1" x14ac:dyDescent="0.3">
      <c r="B240" s="319"/>
      <c r="C240" s="320"/>
      <c r="D240" s="321" t="s">
        <v>99</v>
      </c>
      <c r="E240" s="322" t="s">
        <v>11</v>
      </c>
      <c r="F240" s="323" t="s">
        <v>1211</v>
      </c>
      <c r="G240" s="320"/>
      <c r="H240" s="322" t="s">
        <v>11</v>
      </c>
      <c r="I240" s="324"/>
      <c r="J240" s="320"/>
      <c r="K240" s="320"/>
      <c r="L240" s="325"/>
      <c r="M240" s="326"/>
      <c r="N240" s="327"/>
      <c r="O240" s="327"/>
      <c r="P240" s="327"/>
      <c r="Q240" s="327"/>
      <c r="R240" s="327"/>
      <c r="S240" s="327"/>
      <c r="T240" s="328"/>
      <c r="AT240" s="329" t="s">
        <v>99</v>
      </c>
      <c r="AU240" s="329" t="s">
        <v>1</v>
      </c>
      <c r="AV240" s="318" t="s">
        <v>87</v>
      </c>
      <c r="AW240" s="318" t="s">
        <v>101</v>
      </c>
      <c r="AX240" s="318" t="s">
        <v>88</v>
      </c>
      <c r="AY240" s="329" t="s">
        <v>89</v>
      </c>
    </row>
    <row r="241" spans="1:65" s="330" customFormat="1" x14ac:dyDescent="0.3">
      <c r="B241" s="331"/>
      <c r="C241" s="332"/>
      <c r="D241" s="321" t="s">
        <v>99</v>
      </c>
      <c r="E241" s="333" t="s">
        <v>11</v>
      </c>
      <c r="F241" s="334" t="s">
        <v>1212</v>
      </c>
      <c r="G241" s="332"/>
      <c r="H241" s="335">
        <v>1.3420000000000001</v>
      </c>
      <c r="I241" s="336"/>
      <c r="J241" s="332"/>
      <c r="K241" s="332"/>
      <c r="L241" s="337"/>
      <c r="M241" s="338"/>
      <c r="N241" s="339"/>
      <c r="O241" s="339"/>
      <c r="P241" s="339"/>
      <c r="Q241" s="339"/>
      <c r="R241" s="339"/>
      <c r="S241" s="339"/>
      <c r="T241" s="340"/>
      <c r="AT241" s="341" t="s">
        <v>99</v>
      </c>
      <c r="AU241" s="341" t="s">
        <v>1</v>
      </c>
      <c r="AV241" s="330" t="s">
        <v>1</v>
      </c>
      <c r="AW241" s="330" t="s">
        <v>101</v>
      </c>
      <c r="AX241" s="330" t="s">
        <v>88</v>
      </c>
      <c r="AY241" s="341" t="s">
        <v>89</v>
      </c>
    </row>
    <row r="242" spans="1:65" s="318" customFormat="1" x14ac:dyDescent="0.3">
      <c r="B242" s="319"/>
      <c r="C242" s="320"/>
      <c r="D242" s="321" t="s">
        <v>99</v>
      </c>
      <c r="E242" s="322" t="s">
        <v>11</v>
      </c>
      <c r="F242" s="323" t="s">
        <v>1213</v>
      </c>
      <c r="G242" s="320"/>
      <c r="H242" s="322" t="s">
        <v>11</v>
      </c>
      <c r="I242" s="324"/>
      <c r="J242" s="320"/>
      <c r="K242" s="320"/>
      <c r="L242" s="325"/>
      <c r="M242" s="326"/>
      <c r="N242" s="327"/>
      <c r="O242" s="327"/>
      <c r="P242" s="327"/>
      <c r="Q242" s="327"/>
      <c r="R242" s="327"/>
      <c r="S242" s="327"/>
      <c r="T242" s="328"/>
      <c r="AT242" s="329" t="s">
        <v>99</v>
      </c>
      <c r="AU242" s="329" t="s">
        <v>1</v>
      </c>
      <c r="AV242" s="318" t="s">
        <v>87</v>
      </c>
      <c r="AW242" s="318" t="s">
        <v>101</v>
      </c>
      <c r="AX242" s="318" t="s">
        <v>88</v>
      </c>
      <c r="AY242" s="329" t="s">
        <v>89</v>
      </c>
    </row>
    <row r="243" spans="1:65" s="330" customFormat="1" x14ac:dyDescent="0.3">
      <c r="B243" s="331"/>
      <c r="C243" s="332"/>
      <c r="D243" s="321" t="s">
        <v>99</v>
      </c>
      <c r="E243" s="333" t="s">
        <v>11</v>
      </c>
      <c r="F243" s="334" t="s">
        <v>1214</v>
      </c>
      <c r="G243" s="332"/>
      <c r="H243" s="335">
        <v>0.66</v>
      </c>
      <c r="I243" s="336"/>
      <c r="J243" s="332"/>
      <c r="K243" s="332"/>
      <c r="L243" s="337"/>
      <c r="M243" s="338"/>
      <c r="N243" s="339"/>
      <c r="O243" s="339"/>
      <c r="P243" s="339"/>
      <c r="Q243" s="339"/>
      <c r="R243" s="339"/>
      <c r="S243" s="339"/>
      <c r="T243" s="340"/>
      <c r="AT243" s="341" t="s">
        <v>99</v>
      </c>
      <c r="AU243" s="341" t="s">
        <v>1</v>
      </c>
      <c r="AV243" s="330" t="s">
        <v>1</v>
      </c>
      <c r="AW243" s="330" t="s">
        <v>101</v>
      </c>
      <c r="AX243" s="330" t="s">
        <v>88</v>
      </c>
      <c r="AY243" s="341" t="s">
        <v>89</v>
      </c>
    </row>
    <row r="244" spans="1:65" s="318" customFormat="1" x14ac:dyDescent="0.3">
      <c r="B244" s="319"/>
      <c r="C244" s="320"/>
      <c r="D244" s="321" t="s">
        <v>99</v>
      </c>
      <c r="E244" s="322" t="s">
        <v>11</v>
      </c>
      <c r="F244" s="323" t="s">
        <v>1215</v>
      </c>
      <c r="G244" s="320"/>
      <c r="H244" s="322" t="s">
        <v>11</v>
      </c>
      <c r="I244" s="324"/>
      <c r="J244" s="320"/>
      <c r="K244" s="320"/>
      <c r="L244" s="325"/>
      <c r="M244" s="326"/>
      <c r="N244" s="327"/>
      <c r="O244" s="327"/>
      <c r="P244" s="327"/>
      <c r="Q244" s="327"/>
      <c r="R244" s="327"/>
      <c r="S244" s="327"/>
      <c r="T244" s="328"/>
      <c r="AT244" s="329" t="s">
        <v>99</v>
      </c>
      <c r="AU244" s="329" t="s">
        <v>1</v>
      </c>
      <c r="AV244" s="318" t="s">
        <v>87</v>
      </c>
      <c r="AW244" s="318" t="s">
        <v>101</v>
      </c>
      <c r="AX244" s="318" t="s">
        <v>88</v>
      </c>
      <c r="AY244" s="329" t="s">
        <v>89</v>
      </c>
    </row>
    <row r="245" spans="1:65" s="330" customFormat="1" x14ac:dyDescent="0.3">
      <c r="B245" s="331"/>
      <c r="C245" s="332"/>
      <c r="D245" s="321" t="s">
        <v>99</v>
      </c>
      <c r="E245" s="333" t="s">
        <v>11</v>
      </c>
      <c r="F245" s="334" t="s">
        <v>1216</v>
      </c>
      <c r="G245" s="332"/>
      <c r="H245" s="335">
        <v>17.303999999999998</v>
      </c>
      <c r="I245" s="336"/>
      <c r="J245" s="332"/>
      <c r="K245" s="332"/>
      <c r="L245" s="337"/>
      <c r="M245" s="338"/>
      <c r="N245" s="339"/>
      <c r="O245" s="339"/>
      <c r="P245" s="339"/>
      <c r="Q245" s="339"/>
      <c r="R245" s="339"/>
      <c r="S245" s="339"/>
      <c r="T245" s="340"/>
      <c r="AT245" s="341" t="s">
        <v>99</v>
      </c>
      <c r="AU245" s="341" t="s">
        <v>1</v>
      </c>
      <c r="AV245" s="330" t="s">
        <v>1</v>
      </c>
      <c r="AW245" s="330" t="s">
        <v>101</v>
      </c>
      <c r="AX245" s="330" t="s">
        <v>88</v>
      </c>
      <c r="AY245" s="341" t="s">
        <v>89</v>
      </c>
    </row>
    <row r="246" spans="1:65" s="344" customFormat="1" x14ac:dyDescent="0.3">
      <c r="B246" s="345"/>
      <c r="C246" s="346"/>
      <c r="D246" s="321" t="s">
        <v>99</v>
      </c>
      <c r="E246" s="347" t="s">
        <v>11</v>
      </c>
      <c r="F246" s="348" t="s">
        <v>169</v>
      </c>
      <c r="G246" s="346"/>
      <c r="H246" s="349">
        <v>19.306000000000001</v>
      </c>
      <c r="I246" s="350"/>
      <c r="J246" s="346"/>
      <c r="K246" s="346"/>
      <c r="L246" s="351"/>
      <c r="M246" s="352"/>
      <c r="N246" s="353"/>
      <c r="O246" s="353"/>
      <c r="P246" s="353"/>
      <c r="Q246" s="353"/>
      <c r="R246" s="353"/>
      <c r="S246" s="353"/>
      <c r="T246" s="354"/>
      <c r="AT246" s="355" t="s">
        <v>99</v>
      </c>
      <c r="AU246" s="355" t="s">
        <v>1</v>
      </c>
      <c r="AV246" s="344" t="s">
        <v>97</v>
      </c>
      <c r="AW246" s="344" t="s">
        <v>101</v>
      </c>
      <c r="AX246" s="344" t="s">
        <v>87</v>
      </c>
      <c r="AY246" s="355" t="s">
        <v>89</v>
      </c>
    </row>
    <row r="247" spans="1:65" s="203" customFormat="1" ht="16.5" customHeight="1" x14ac:dyDescent="0.3">
      <c r="A247" s="199"/>
      <c r="B247" s="200"/>
      <c r="C247" s="305" t="s">
        <v>375</v>
      </c>
      <c r="D247" s="305" t="s">
        <v>92</v>
      </c>
      <c r="E247" s="306" t="s">
        <v>1217</v>
      </c>
      <c r="F247" s="307" t="s">
        <v>1218</v>
      </c>
      <c r="G247" s="308" t="s">
        <v>95</v>
      </c>
      <c r="H247" s="309">
        <v>172.27500000000001</v>
      </c>
      <c r="I247" s="310"/>
      <c r="J247" s="311">
        <f>ROUND(I247*H247,2)</f>
        <v>0</v>
      </c>
      <c r="K247" s="307" t="s">
        <v>96</v>
      </c>
      <c r="L247" s="202"/>
      <c r="M247" s="312" t="s">
        <v>11</v>
      </c>
      <c r="N247" s="313" t="s">
        <v>30</v>
      </c>
      <c r="O247" s="209"/>
      <c r="P247" s="314">
        <f>O247*H247</f>
        <v>0</v>
      </c>
      <c r="Q247" s="314">
        <v>0</v>
      </c>
      <c r="R247" s="314">
        <f>Q247*H247</f>
        <v>0</v>
      </c>
      <c r="S247" s="314">
        <v>1.065E-2</v>
      </c>
      <c r="T247" s="315">
        <f>S247*H247</f>
        <v>1.83472875</v>
      </c>
      <c r="U247" s="199"/>
      <c r="V247" s="199"/>
      <c r="W247" s="199"/>
      <c r="X247" s="199"/>
      <c r="Y247" s="199"/>
      <c r="Z247" s="199"/>
      <c r="AA247" s="199"/>
      <c r="AB247" s="199"/>
      <c r="AC247" s="199"/>
      <c r="AD247" s="199"/>
      <c r="AE247" s="199"/>
      <c r="AR247" s="316" t="s">
        <v>178</v>
      </c>
      <c r="AT247" s="316" t="s">
        <v>92</v>
      </c>
      <c r="AU247" s="316" t="s">
        <v>1</v>
      </c>
      <c r="AY247" s="193" t="s">
        <v>89</v>
      </c>
      <c r="BE247" s="317">
        <f>IF(N247="základní",J247,0)</f>
        <v>0</v>
      </c>
      <c r="BF247" s="317">
        <f>IF(N247="snížená",J247,0)</f>
        <v>0</v>
      </c>
      <c r="BG247" s="317">
        <f>IF(N247="zákl. přenesená",J247,0)</f>
        <v>0</v>
      </c>
      <c r="BH247" s="317">
        <f>IF(N247="sníž. přenesená",J247,0)</f>
        <v>0</v>
      </c>
      <c r="BI247" s="317">
        <f>IF(N247="nulová",J247,0)</f>
        <v>0</v>
      </c>
      <c r="BJ247" s="193" t="s">
        <v>87</v>
      </c>
      <c r="BK247" s="317">
        <f>ROUND(I247*H247,2)</f>
        <v>0</v>
      </c>
      <c r="BL247" s="193" t="s">
        <v>178</v>
      </c>
      <c r="BM247" s="316" t="s">
        <v>1219</v>
      </c>
    </row>
    <row r="248" spans="1:65" s="330" customFormat="1" x14ac:dyDescent="0.3">
      <c r="B248" s="331"/>
      <c r="C248" s="332"/>
      <c r="D248" s="321" t="s">
        <v>99</v>
      </c>
      <c r="E248" s="333" t="s">
        <v>11</v>
      </c>
      <c r="F248" s="334" t="s">
        <v>1220</v>
      </c>
      <c r="G248" s="332"/>
      <c r="H248" s="335">
        <v>172.27500000000001</v>
      </c>
      <c r="I248" s="336"/>
      <c r="J248" s="332"/>
      <c r="K248" s="332"/>
      <c r="L248" s="337"/>
      <c r="M248" s="338"/>
      <c r="N248" s="339"/>
      <c r="O248" s="339"/>
      <c r="P248" s="339"/>
      <c r="Q248" s="339"/>
      <c r="R248" s="339"/>
      <c r="S248" s="339"/>
      <c r="T248" s="340"/>
      <c r="AT248" s="341" t="s">
        <v>99</v>
      </c>
      <c r="AU248" s="341" t="s">
        <v>1</v>
      </c>
      <c r="AV248" s="330" t="s">
        <v>1</v>
      </c>
      <c r="AW248" s="330" t="s">
        <v>101</v>
      </c>
      <c r="AX248" s="330" t="s">
        <v>87</v>
      </c>
      <c r="AY248" s="341" t="s">
        <v>89</v>
      </c>
    </row>
    <row r="249" spans="1:65" s="290" customFormat="1" ht="22.8" customHeight="1" x14ac:dyDescent="0.25">
      <c r="B249" s="291"/>
      <c r="C249" s="292"/>
      <c r="D249" s="293" t="s">
        <v>84</v>
      </c>
      <c r="E249" s="342" t="s">
        <v>736</v>
      </c>
      <c r="F249" s="342" t="s">
        <v>737</v>
      </c>
      <c r="G249" s="292"/>
      <c r="H249" s="292"/>
      <c r="I249" s="295"/>
      <c r="J249" s="343">
        <f>BK249</f>
        <v>0</v>
      </c>
      <c r="K249" s="292"/>
      <c r="L249" s="297"/>
      <c r="M249" s="298"/>
      <c r="N249" s="299"/>
      <c r="O249" s="299"/>
      <c r="P249" s="300">
        <f>SUM(P250:P253)</f>
        <v>0</v>
      </c>
      <c r="Q249" s="299"/>
      <c r="R249" s="300">
        <f>SUM(R250:R253)</f>
        <v>0</v>
      </c>
      <c r="S249" s="299"/>
      <c r="T249" s="301">
        <f>SUM(T250:T253)</f>
        <v>0.312</v>
      </c>
      <c r="AR249" s="302" t="s">
        <v>1</v>
      </c>
      <c r="AT249" s="303" t="s">
        <v>84</v>
      </c>
      <c r="AU249" s="303" t="s">
        <v>87</v>
      </c>
      <c r="AY249" s="302" t="s">
        <v>89</v>
      </c>
      <c r="BK249" s="304">
        <f>SUM(BK250:BK253)</f>
        <v>0</v>
      </c>
    </row>
    <row r="250" spans="1:65" s="203" customFormat="1" ht="16.5" customHeight="1" x14ac:dyDescent="0.3">
      <c r="A250" s="199"/>
      <c r="B250" s="200"/>
      <c r="C250" s="305" t="s">
        <v>379</v>
      </c>
      <c r="D250" s="305" t="s">
        <v>92</v>
      </c>
      <c r="E250" s="306" t="s">
        <v>1221</v>
      </c>
      <c r="F250" s="307" t="s">
        <v>1222</v>
      </c>
      <c r="G250" s="308" t="s">
        <v>95</v>
      </c>
      <c r="H250" s="309">
        <v>15.6</v>
      </c>
      <c r="I250" s="310"/>
      <c r="J250" s="311">
        <f>ROUND(I250*H250,2)</f>
        <v>0</v>
      </c>
      <c r="K250" s="307" t="s">
        <v>96</v>
      </c>
      <c r="L250" s="202"/>
      <c r="M250" s="312" t="s">
        <v>11</v>
      </c>
      <c r="N250" s="313" t="s">
        <v>30</v>
      </c>
      <c r="O250" s="209"/>
      <c r="P250" s="314">
        <f>O250*H250</f>
        <v>0</v>
      </c>
      <c r="Q250" s="314">
        <v>0</v>
      </c>
      <c r="R250" s="314">
        <f>Q250*H250</f>
        <v>0</v>
      </c>
      <c r="S250" s="314">
        <v>0.02</v>
      </c>
      <c r="T250" s="315">
        <f>S250*H250</f>
        <v>0.312</v>
      </c>
      <c r="U250" s="199"/>
      <c r="V250" s="199"/>
      <c r="W250" s="199"/>
      <c r="X250" s="199"/>
      <c r="Y250" s="199"/>
      <c r="Z250" s="199"/>
      <c r="AA250" s="199"/>
      <c r="AB250" s="199"/>
      <c r="AC250" s="199"/>
      <c r="AD250" s="199"/>
      <c r="AE250" s="199"/>
      <c r="AR250" s="316" t="s">
        <v>178</v>
      </c>
      <c r="AT250" s="316" t="s">
        <v>92</v>
      </c>
      <c r="AU250" s="316" t="s">
        <v>1</v>
      </c>
      <c r="AY250" s="193" t="s">
        <v>89</v>
      </c>
      <c r="BE250" s="317">
        <f>IF(N250="základní",J250,0)</f>
        <v>0</v>
      </c>
      <c r="BF250" s="317">
        <f>IF(N250="snížená",J250,0)</f>
        <v>0</v>
      </c>
      <c r="BG250" s="317">
        <f>IF(N250="zákl. přenesená",J250,0)</f>
        <v>0</v>
      </c>
      <c r="BH250" s="317">
        <f>IF(N250="sníž. přenesená",J250,0)</f>
        <v>0</v>
      </c>
      <c r="BI250" s="317">
        <f>IF(N250="nulová",J250,0)</f>
        <v>0</v>
      </c>
      <c r="BJ250" s="193" t="s">
        <v>87</v>
      </c>
      <c r="BK250" s="317">
        <f>ROUND(I250*H250,2)</f>
        <v>0</v>
      </c>
      <c r="BL250" s="193" t="s">
        <v>178</v>
      </c>
      <c r="BM250" s="316" t="s">
        <v>1223</v>
      </c>
    </row>
    <row r="251" spans="1:65" s="318" customFormat="1" x14ac:dyDescent="0.3">
      <c r="B251" s="319"/>
      <c r="C251" s="320"/>
      <c r="D251" s="321" t="s">
        <v>99</v>
      </c>
      <c r="E251" s="322" t="s">
        <v>11</v>
      </c>
      <c r="F251" s="323" t="s">
        <v>1224</v>
      </c>
      <c r="G251" s="320"/>
      <c r="H251" s="322" t="s">
        <v>11</v>
      </c>
      <c r="I251" s="324"/>
      <c r="J251" s="320"/>
      <c r="K251" s="320"/>
      <c r="L251" s="325"/>
      <c r="M251" s="326"/>
      <c r="N251" s="327"/>
      <c r="O251" s="327"/>
      <c r="P251" s="327"/>
      <c r="Q251" s="327"/>
      <c r="R251" s="327"/>
      <c r="S251" s="327"/>
      <c r="T251" s="328"/>
      <c r="AT251" s="329" t="s">
        <v>99</v>
      </c>
      <c r="AU251" s="329" t="s">
        <v>1</v>
      </c>
      <c r="AV251" s="318" t="s">
        <v>87</v>
      </c>
      <c r="AW251" s="318" t="s">
        <v>101</v>
      </c>
      <c r="AX251" s="318" t="s">
        <v>88</v>
      </c>
      <c r="AY251" s="329" t="s">
        <v>89</v>
      </c>
    </row>
    <row r="252" spans="1:65" s="330" customFormat="1" x14ac:dyDescent="0.3">
      <c r="B252" s="331"/>
      <c r="C252" s="332"/>
      <c r="D252" s="321" t="s">
        <v>99</v>
      </c>
      <c r="E252" s="333" t="s">
        <v>11</v>
      </c>
      <c r="F252" s="334" t="s">
        <v>1225</v>
      </c>
      <c r="G252" s="332"/>
      <c r="H252" s="335">
        <v>15.6</v>
      </c>
      <c r="I252" s="336"/>
      <c r="J252" s="332"/>
      <c r="K252" s="332"/>
      <c r="L252" s="337"/>
      <c r="M252" s="338"/>
      <c r="N252" s="339"/>
      <c r="O252" s="339"/>
      <c r="P252" s="339"/>
      <c r="Q252" s="339"/>
      <c r="R252" s="339"/>
      <c r="S252" s="339"/>
      <c r="T252" s="340"/>
      <c r="AT252" s="341" t="s">
        <v>99</v>
      </c>
      <c r="AU252" s="341" t="s">
        <v>1</v>
      </c>
      <c r="AV252" s="330" t="s">
        <v>1</v>
      </c>
      <c r="AW252" s="330" t="s">
        <v>101</v>
      </c>
      <c r="AX252" s="330" t="s">
        <v>88</v>
      </c>
      <c r="AY252" s="341" t="s">
        <v>89</v>
      </c>
    </row>
    <row r="253" spans="1:65" s="344" customFormat="1" x14ac:dyDescent="0.3">
      <c r="B253" s="345"/>
      <c r="C253" s="346"/>
      <c r="D253" s="321" t="s">
        <v>99</v>
      </c>
      <c r="E253" s="347" t="s">
        <v>11</v>
      </c>
      <c r="F253" s="348" t="s">
        <v>169</v>
      </c>
      <c r="G253" s="346"/>
      <c r="H253" s="349">
        <v>15.6</v>
      </c>
      <c r="I253" s="350"/>
      <c r="J253" s="346"/>
      <c r="K253" s="346"/>
      <c r="L253" s="351"/>
      <c r="M253" s="352"/>
      <c r="N253" s="353"/>
      <c r="O253" s="353"/>
      <c r="P253" s="353"/>
      <c r="Q253" s="353"/>
      <c r="R253" s="353"/>
      <c r="S253" s="353"/>
      <c r="T253" s="354"/>
      <c r="AT253" s="355" t="s">
        <v>99</v>
      </c>
      <c r="AU253" s="355" t="s">
        <v>1</v>
      </c>
      <c r="AV253" s="344" t="s">
        <v>97</v>
      </c>
      <c r="AW253" s="344" t="s">
        <v>101</v>
      </c>
      <c r="AX253" s="344" t="s">
        <v>87</v>
      </c>
      <c r="AY253" s="355" t="s">
        <v>89</v>
      </c>
    </row>
    <row r="254" spans="1:65" s="290" customFormat="1" ht="22.8" customHeight="1" x14ac:dyDescent="0.25">
      <c r="B254" s="291"/>
      <c r="C254" s="292"/>
      <c r="D254" s="293" t="s">
        <v>84</v>
      </c>
      <c r="E254" s="342" t="s">
        <v>767</v>
      </c>
      <c r="F254" s="342" t="s">
        <v>768</v>
      </c>
      <c r="G254" s="292"/>
      <c r="H254" s="292"/>
      <c r="I254" s="295"/>
      <c r="J254" s="343">
        <f>BK254</f>
        <v>0</v>
      </c>
      <c r="K254" s="292"/>
      <c r="L254" s="297"/>
      <c r="M254" s="298"/>
      <c r="N254" s="299"/>
      <c r="O254" s="299"/>
      <c r="P254" s="300">
        <f>SUM(P255:P257)</f>
        <v>0</v>
      </c>
      <c r="Q254" s="299"/>
      <c r="R254" s="300">
        <f>SUM(R255:R257)</f>
        <v>0</v>
      </c>
      <c r="S254" s="299"/>
      <c r="T254" s="301">
        <f>SUM(T255:T257)</f>
        <v>15.332445000000002</v>
      </c>
      <c r="AR254" s="302" t="s">
        <v>1</v>
      </c>
      <c r="AT254" s="303" t="s">
        <v>84</v>
      </c>
      <c r="AU254" s="303" t="s">
        <v>87</v>
      </c>
      <c r="AY254" s="302" t="s">
        <v>89</v>
      </c>
      <c r="BK254" s="304">
        <f>SUM(BK255:BK257)</f>
        <v>0</v>
      </c>
    </row>
    <row r="255" spans="1:65" s="203" customFormat="1" ht="16.5" customHeight="1" x14ac:dyDescent="0.3">
      <c r="A255" s="199"/>
      <c r="B255" s="200"/>
      <c r="C255" s="305" t="s">
        <v>383</v>
      </c>
      <c r="D255" s="305" t="s">
        <v>92</v>
      </c>
      <c r="E255" s="306" t="s">
        <v>1226</v>
      </c>
      <c r="F255" s="307" t="s">
        <v>1227</v>
      </c>
      <c r="G255" s="308" t="s">
        <v>95</v>
      </c>
      <c r="H255" s="309">
        <v>109.91</v>
      </c>
      <c r="I255" s="310"/>
      <c r="J255" s="311">
        <f>ROUND(I255*H255,2)</f>
        <v>0</v>
      </c>
      <c r="K255" s="307" t="s">
        <v>96</v>
      </c>
      <c r="L255" s="202"/>
      <c r="M255" s="312" t="s">
        <v>11</v>
      </c>
      <c r="N255" s="313" t="s">
        <v>30</v>
      </c>
      <c r="O255" s="209"/>
      <c r="P255" s="314">
        <f>O255*H255</f>
        <v>0</v>
      </c>
      <c r="Q255" s="314">
        <v>0</v>
      </c>
      <c r="R255" s="314">
        <f>Q255*H255</f>
        <v>0</v>
      </c>
      <c r="S255" s="314">
        <v>0.13950000000000001</v>
      </c>
      <c r="T255" s="315">
        <f>S255*H255</f>
        <v>15.332445000000002</v>
      </c>
      <c r="U255" s="199"/>
      <c r="V255" s="199"/>
      <c r="W255" s="199"/>
      <c r="X255" s="199"/>
      <c r="Y255" s="199"/>
      <c r="Z255" s="199"/>
      <c r="AA255" s="199"/>
      <c r="AB255" s="199"/>
      <c r="AC255" s="199"/>
      <c r="AD255" s="199"/>
      <c r="AE255" s="199"/>
      <c r="AR255" s="316" t="s">
        <v>178</v>
      </c>
      <c r="AT255" s="316" t="s">
        <v>92</v>
      </c>
      <c r="AU255" s="316" t="s">
        <v>1</v>
      </c>
      <c r="AY255" s="193" t="s">
        <v>89</v>
      </c>
      <c r="BE255" s="317">
        <f>IF(N255="základní",J255,0)</f>
        <v>0</v>
      </c>
      <c r="BF255" s="317">
        <f>IF(N255="snížená",J255,0)</f>
        <v>0</v>
      </c>
      <c r="BG255" s="317">
        <f>IF(N255="zákl. přenesená",J255,0)</f>
        <v>0</v>
      </c>
      <c r="BH255" s="317">
        <f>IF(N255="sníž. přenesená",J255,0)</f>
        <v>0</v>
      </c>
      <c r="BI255" s="317">
        <f>IF(N255="nulová",J255,0)</f>
        <v>0</v>
      </c>
      <c r="BJ255" s="193" t="s">
        <v>87</v>
      </c>
      <c r="BK255" s="317">
        <f>ROUND(I255*H255,2)</f>
        <v>0</v>
      </c>
      <c r="BL255" s="193" t="s">
        <v>178</v>
      </c>
      <c r="BM255" s="316" t="s">
        <v>1228</v>
      </c>
    </row>
    <row r="256" spans="1:65" s="318" customFormat="1" x14ac:dyDescent="0.3">
      <c r="B256" s="319"/>
      <c r="C256" s="320"/>
      <c r="D256" s="321" t="s">
        <v>99</v>
      </c>
      <c r="E256" s="322" t="s">
        <v>11</v>
      </c>
      <c r="F256" s="323" t="s">
        <v>1229</v>
      </c>
      <c r="G256" s="320"/>
      <c r="H256" s="322" t="s">
        <v>11</v>
      </c>
      <c r="I256" s="324"/>
      <c r="J256" s="320"/>
      <c r="K256" s="320"/>
      <c r="L256" s="325"/>
      <c r="M256" s="326"/>
      <c r="N256" s="327"/>
      <c r="O256" s="327"/>
      <c r="P256" s="327"/>
      <c r="Q256" s="327"/>
      <c r="R256" s="327"/>
      <c r="S256" s="327"/>
      <c r="T256" s="328"/>
      <c r="AT256" s="329" t="s">
        <v>99</v>
      </c>
      <c r="AU256" s="329" t="s">
        <v>1</v>
      </c>
      <c r="AV256" s="318" t="s">
        <v>87</v>
      </c>
      <c r="AW256" s="318" t="s">
        <v>101</v>
      </c>
      <c r="AX256" s="318" t="s">
        <v>88</v>
      </c>
      <c r="AY256" s="329" t="s">
        <v>89</v>
      </c>
    </row>
    <row r="257" spans="1:65" s="330" customFormat="1" x14ac:dyDescent="0.3">
      <c r="B257" s="331"/>
      <c r="C257" s="332"/>
      <c r="D257" s="321" t="s">
        <v>99</v>
      </c>
      <c r="E257" s="333" t="s">
        <v>11</v>
      </c>
      <c r="F257" s="334" t="s">
        <v>374</v>
      </c>
      <c r="G257" s="332"/>
      <c r="H257" s="335">
        <v>109.91</v>
      </c>
      <c r="I257" s="336"/>
      <c r="J257" s="332"/>
      <c r="K257" s="332"/>
      <c r="L257" s="337"/>
      <c r="M257" s="338"/>
      <c r="N257" s="339"/>
      <c r="O257" s="339"/>
      <c r="P257" s="339"/>
      <c r="Q257" s="339"/>
      <c r="R257" s="339"/>
      <c r="S257" s="339"/>
      <c r="T257" s="340"/>
      <c r="AT257" s="341" t="s">
        <v>99</v>
      </c>
      <c r="AU257" s="341" t="s">
        <v>1</v>
      </c>
      <c r="AV257" s="330" t="s">
        <v>1</v>
      </c>
      <c r="AW257" s="330" t="s">
        <v>101</v>
      </c>
      <c r="AX257" s="330" t="s">
        <v>87</v>
      </c>
      <c r="AY257" s="341" t="s">
        <v>89</v>
      </c>
    </row>
    <row r="258" spans="1:65" s="290" customFormat="1" ht="22.8" customHeight="1" x14ac:dyDescent="0.25">
      <c r="B258" s="291"/>
      <c r="C258" s="292"/>
      <c r="D258" s="293" t="s">
        <v>84</v>
      </c>
      <c r="E258" s="342" t="s">
        <v>1230</v>
      </c>
      <c r="F258" s="342" t="s">
        <v>1231</v>
      </c>
      <c r="G258" s="292"/>
      <c r="H258" s="292"/>
      <c r="I258" s="295"/>
      <c r="J258" s="343">
        <f>BK258</f>
        <v>0</v>
      </c>
      <c r="K258" s="292"/>
      <c r="L258" s="297"/>
      <c r="M258" s="298"/>
      <c r="N258" s="299"/>
      <c r="O258" s="299"/>
      <c r="P258" s="300">
        <f>SUM(P259:P261)</f>
        <v>0</v>
      </c>
      <c r="Q258" s="299"/>
      <c r="R258" s="300">
        <f>SUM(R259:R261)</f>
        <v>0</v>
      </c>
      <c r="S258" s="299"/>
      <c r="T258" s="301">
        <f>SUM(T259:T261)</f>
        <v>0</v>
      </c>
      <c r="AR258" s="302" t="s">
        <v>1</v>
      </c>
      <c r="AT258" s="303" t="s">
        <v>84</v>
      </c>
      <c r="AU258" s="303" t="s">
        <v>87</v>
      </c>
      <c r="AY258" s="302" t="s">
        <v>89</v>
      </c>
      <c r="BK258" s="304">
        <f>SUM(BK259:BK261)</f>
        <v>0</v>
      </c>
    </row>
    <row r="259" spans="1:65" s="203" customFormat="1" ht="16.5" customHeight="1" x14ac:dyDescent="0.3">
      <c r="A259" s="199"/>
      <c r="B259" s="200"/>
      <c r="C259" s="305" t="s">
        <v>1232</v>
      </c>
      <c r="D259" s="305" t="s">
        <v>92</v>
      </c>
      <c r="E259" s="306" t="s">
        <v>1233</v>
      </c>
      <c r="F259" s="307" t="s">
        <v>1234</v>
      </c>
      <c r="G259" s="308" t="s">
        <v>109</v>
      </c>
      <c r="H259" s="309">
        <v>9</v>
      </c>
      <c r="I259" s="310"/>
      <c r="J259" s="311">
        <f>ROUND(I259*H259,2)</f>
        <v>0</v>
      </c>
      <c r="K259" s="307" t="s">
        <v>11</v>
      </c>
      <c r="L259" s="202"/>
      <c r="M259" s="312" t="s">
        <v>11</v>
      </c>
      <c r="N259" s="313" t="s">
        <v>30</v>
      </c>
      <c r="O259" s="209"/>
      <c r="P259" s="314">
        <f>O259*H259</f>
        <v>0</v>
      </c>
      <c r="Q259" s="314">
        <v>0</v>
      </c>
      <c r="R259" s="314">
        <f>Q259*H259</f>
        <v>0</v>
      </c>
      <c r="S259" s="314">
        <v>0</v>
      </c>
      <c r="T259" s="315">
        <f>S259*H259</f>
        <v>0</v>
      </c>
      <c r="U259" s="199"/>
      <c r="V259" s="199"/>
      <c r="W259" s="199"/>
      <c r="X259" s="199"/>
      <c r="Y259" s="199"/>
      <c r="Z259" s="199"/>
      <c r="AA259" s="199"/>
      <c r="AB259" s="199"/>
      <c r="AC259" s="199"/>
      <c r="AD259" s="199"/>
      <c r="AE259" s="199"/>
      <c r="AR259" s="316" t="s">
        <v>178</v>
      </c>
      <c r="AT259" s="316" t="s">
        <v>92</v>
      </c>
      <c r="AU259" s="316" t="s">
        <v>1</v>
      </c>
      <c r="AY259" s="193" t="s">
        <v>89</v>
      </c>
      <c r="BE259" s="317">
        <f>IF(N259="základní",J259,0)</f>
        <v>0</v>
      </c>
      <c r="BF259" s="317">
        <f>IF(N259="snížená",J259,0)</f>
        <v>0</v>
      </c>
      <c r="BG259" s="317">
        <f>IF(N259="zákl. přenesená",J259,0)</f>
        <v>0</v>
      </c>
      <c r="BH259" s="317">
        <f>IF(N259="sníž. přenesená",J259,0)</f>
        <v>0</v>
      </c>
      <c r="BI259" s="317">
        <f>IF(N259="nulová",J259,0)</f>
        <v>0</v>
      </c>
      <c r="BJ259" s="193" t="s">
        <v>87</v>
      </c>
      <c r="BK259" s="317">
        <f>ROUND(I259*H259,2)</f>
        <v>0</v>
      </c>
      <c r="BL259" s="193" t="s">
        <v>178</v>
      </c>
      <c r="BM259" s="316" t="s">
        <v>1235</v>
      </c>
    </row>
    <row r="260" spans="1:65" s="318" customFormat="1" x14ac:dyDescent="0.3">
      <c r="B260" s="319"/>
      <c r="C260" s="320"/>
      <c r="D260" s="321" t="s">
        <v>99</v>
      </c>
      <c r="E260" s="322" t="s">
        <v>11</v>
      </c>
      <c r="F260" s="323" t="s">
        <v>1236</v>
      </c>
      <c r="G260" s="320"/>
      <c r="H260" s="322" t="s">
        <v>11</v>
      </c>
      <c r="I260" s="324"/>
      <c r="J260" s="320"/>
      <c r="K260" s="320"/>
      <c r="L260" s="325"/>
      <c r="M260" s="326"/>
      <c r="N260" s="327"/>
      <c r="O260" s="327"/>
      <c r="P260" s="327"/>
      <c r="Q260" s="327"/>
      <c r="R260" s="327"/>
      <c r="S260" s="327"/>
      <c r="T260" s="328"/>
      <c r="AT260" s="329" t="s">
        <v>99</v>
      </c>
      <c r="AU260" s="329" t="s">
        <v>1</v>
      </c>
      <c r="AV260" s="318" t="s">
        <v>87</v>
      </c>
      <c r="AW260" s="318" t="s">
        <v>101</v>
      </c>
      <c r="AX260" s="318" t="s">
        <v>88</v>
      </c>
      <c r="AY260" s="329" t="s">
        <v>89</v>
      </c>
    </row>
    <row r="261" spans="1:65" s="330" customFormat="1" x14ac:dyDescent="0.3">
      <c r="B261" s="331"/>
      <c r="C261" s="332"/>
      <c r="D261" s="321" t="s">
        <v>99</v>
      </c>
      <c r="E261" s="333" t="s">
        <v>11</v>
      </c>
      <c r="F261" s="334" t="s">
        <v>136</v>
      </c>
      <c r="G261" s="332"/>
      <c r="H261" s="335">
        <v>9</v>
      </c>
      <c r="I261" s="336"/>
      <c r="J261" s="332"/>
      <c r="K261" s="332"/>
      <c r="L261" s="337"/>
      <c r="M261" s="338"/>
      <c r="N261" s="339"/>
      <c r="O261" s="339"/>
      <c r="P261" s="339"/>
      <c r="Q261" s="339"/>
      <c r="R261" s="339"/>
      <c r="S261" s="339"/>
      <c r="T261" s="340"/>
      <c r="AT261" s="341" t="s">
        <v>99</v>
      </c>
      <c r="AU261" s="341" t="s">
        <v>1</v>
      </c>
      <c r="AV261" s="330" t="s">
        <v>1</v>
      </c>
      <c r="AW261" s="330" t="s">
        <v>101</v>
      </c>
      <c r="AX261" s="330" t="s">
        <v>87</v>
      </c>
      <c r="AY261" s="341" t="s">
        <v>89</v>
      </c>
    </row>
    <row r="262" spans="1:65" s="290" customFormat="1" ht="25.95" customHeight="1" x14ac:dyDescent="0.25">
      <c r="B262" s="291"/>
      <c r="C262" s="292"/>
      <c r="D262" s="293" t="s">
        <v>84</v>
      </c>
      <c r="E262" s="294" t="s">
        <v>941</v>
      </c>
      <c r="F262" s="294" t="s">
        <v>941</v>
      </c>
      <c r="G262" s="292"/>
      <c r="H262" s="292"/>
      <c r="I262" s="295"/>
      <c r="J262" s="296">
        <f>BK262</f>
        <v>0</v>
      </c>
      <c r="K262" s="292"/>
      <c r="L262" s="297"/>
      <c r="M262" s="298"/>
      <c r="N262" s="299"/>
      <c r="O262" s="299"/>
      <c r="P262" s="300">
        <f>P263</f>
        <v>0</v>
      </c>
      <c r="Q262" s="299"/>
      <c r="R262" s="300">
        <f>R263</f>
        <v>0</v>
      </c>
      <c r="S262" s="299"/>
      <c r="T262" s="301">
        <f>T263</f>
        <v>0</v>
      </c>
      <c r="AR262" s="302" t="s">
        <v>97</v>
      </c>
      <c r="AT262" s="303" t="s">
        <v>84</v>
      </c>
      <c r="AU262" s="303" t="s">
        <v>88</v>
      </c>
      <c r="AY262" s="302" t="s">
        <v>89</v>
      </c>
      <c r="BK262" s="304">
        <f>BK263</f>
        <v>0</v>
      </c>
    </row>
    <row r="263" spans="1:65" s="290" customFormat="1" ht="22.8" customHeight="1" x14ac:dyDescent="0.25">
      <c r="B263" s="291"/>
      <c r="C263" s="292"/>
      <c r="D263" s="293" t="s">
        <v>84</v>
      </c>
      <c r="E263" s="342" t="s">
        <v>942</v>
      </c>
      <c r="F263" s="342" t="s">
        <v>941</v>
      </c>
      <c r="G263" s="292"/>
      <c r="H263" s="292"/>
      <c r="I263" s="295"/>
      <c r="J263" s="343">
        <f>BK263</f>
        <v>0</v>
      </c>
      <c r="K263" s="292"/>
      <c r="L263" s="297"/>
      <c r="M263" s="298"/>
      <c r="N263" s="299"/>
      <c r="O263" s="299"/>
      <c r="P263" s="300">
        <f>P264</f>
        <v>0</v>
      </c>
      <c r="Q263" s="299"/>
      <c r="R263" s="300">
        <f>R264</f>
        <v>0</v>
      </c>
      <c r="S263" s="299"/>
      <c r="T263" s="301">
        <f>T264</f>
        <v>0</v>
      </c>
      <c r="AR263" s="302" t="s">
        <v>97</v>
      </c>
      <c r="AT263" s="303" t="s">
        <v>84</v>
      </c>
      <c r="AU263" s="303" t="s">
        <v>87</v>
      </c>
      <c r="AY263" s="302" t="s">
        <v>89</v>
      </c>
      <c r="BK263" s="304">
        <f>BK264</f>
        <v>0</v>
      </c>
    </row>
    <row r="264" spans="1:65" s="203" customFormat="1" ht="16.5" customHeight="1" x14ac:dyDescent="0.3">
      <c r="A264" s="199"/>
      <c r="B264" s="200"/>
      <c r="C264" s="305" t="s">
        <v>387</v>
      </c>
      <c r="D264" s="305" t="s">
        <v>92</v>
      </c>
      <c r="E264" s="306" t="s">
        <v>944</v>
      </c>
      <c r="F264" s="307" t="s">
        <v>945</v>
      </c>
      <c r="G264" s="308" t="s">
        <v>11</v>
      </c>
      <c r="H264" s="309">
        <v>1</v>
      </c>
      <c r="I264" s="310"/>
      <c r="J264" s="311">
        <f>ROUND(I264*H264,2)</f>
        <v>0</v>
      </c>
      <c r="K264" s="307" t="s">
        <v>11</v>
      </c>
      <c r="L264" s="202"/>
      <c r="M264" s="368" t="s">
        <v>11</v>
      </c>
      <c r="N264" s="369" t="s">
        <v>30</v>
      </c>
      <c r="O264" s="370"/>
      <c r="P264" s="371">
        <f>O264*H264</f>
        <v>0</v>
      </c>
      <c r="Q264" s="371">
        <v>0</v>
      </c>
      <c r="R264" s="371">
        <f>Q264*H264</f>
        <v>0</v>
      </c>
      <c r="S264" s="371">
        <v>0</v>
      </c>
      <c r="T264" s="372">
        <f>S264*H264</f>
        <v>0</v>
      </c>
      <c r="U264" s="199"/>
      <c r="V264" s="199"/>
      <c r="W264" s="199"/>
      <c r="X264" s="199"/>
      <c r="Y264" s="199"/>
      <c r="Z264" s="199"/>
      <c r="AA264" s="199"/>
      <c r="AB264" s="199"/>
      <c r="AC264" s="199"/>
      <c r="AD264" s="199"/>
      <c r="AE264" s="199"/>
      <c r="AR264" s="316" t="s">
        <v>946</v>
      </c>
      <c r="AT264" s="316" t="s">
        <v>92</v>
      </c>
      <c r="AU264" s="316" t="s">
        <v>1</v>
      </c>
      <c r="AY264" s="193" t="s">
        <v>89</v>
      </c>
      <c r="BE264" s="317">
        <f>IF(N264="základní",J264,0)</f>
        <v>0</v>
      </c>
      <c r="BF264" s="317">
        <f>IF(N264="snížená",J264,0)</f>
        <v>0</v>
      </c>
      <c r="BG264" s="317">
        <f>IF(N264="zákl. přenesená",J264,0)</f>
        <v>0</v>
      </c>
      <c r="BH264" s="317">
        <f>IF(N264="sníž. přenesená",J264,0)</f>
        <v>0</v>
      </c>
      <c r="BI264" s="317">
        <f>IF(N264="nulová",J264,0)</f>
        <v>0</v>
      </c>
      <c r="BJ264" s="193" t="s">
        <v>87</v>
      </c>
      <c r="BK264" s="317">
        <f>ROUND(I264*H264,2)</f>
        <v>0</v>
      </c>
      <c r="BL264" s="193" t="s">
        <v>946</v>
      </c>
      <c r="BM264" s="316" t="s">
        <v>1237</v>
      </c>
    </row>
    <row r="265" spans="1:65" s="203" customFormat="1" ht="6.9" customHeight="1" x14ac:dyDescent="0.3">
      <c r="A265" s="199"/>
      <c r="B265" s="204"/>
      <c r="C265" s="205"/>
      <c r="D265" s="205"/>
      <c r="E265" s="205"/>
      <c r="F265" s="205"/>
      <c r="G265" s="205"/>
      <c r="H265" s="205"/>
      <c r="I265" s="205"/>
      <c r="J265" s="205"/>
      <c r="K265" s="205"/>
      <c r="L265" s="202"/>
      <c r="M265" s="199"/>
      <c r="O265" s="199"/>
      <c r="P265" s="199"/>
      <c r="Q265" s="199"/>
      <c r="R265" s="199"/>
      <c r="S265" s="199"/>
      <c r="T265" s="199"/>
      <c r="U265" s="199"/>
      <c r="V265" s="199"/>
      <c r="W265" s="199"/>
      <c r="X265" s="199"/>
      <c r="Y265" s="199"/>
      <c r="Z265" s="199"/>
      <c r="AA265" s="199"/>
      <c r="AB265" s="199"/>
      <c r="AC265" s="199"/>
      <c r="AD265" s="199"/>
      <c r="AE265" s="199"/>
    </row>
  </sheetData>
  <sheetProtection algorithmName="SHA-512" hashValue="pFJwXB/o+FhY7tBGezumgmEcquHjiWTcTVqAmMTxvw2AN6AwApzxWteWnxJdJrxTXtqNV87F6FijvIyTJhnwJg==" saltValue="x3eHGPNl9SkhT1mzV7nFf7cLPfN953wFdPBfYx0v/8hDaHx3QbwLNVM5JrAWxh7uiflkyZoEB15M4ofyyygtoA==" spinCount="100000" sheet="1" objects="1" scenarios="1" formatColumns="0" formatRows="0" autoFilter="0"/>
  <autoFilter ref="C95:K264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685"/>
  <sheetViews>
    <sheetView tabSelected="1" workbookViewId="0">
      <selection activeCell="F14" sqref="F14"/>
    </sheetView>
  </sheetViews>
  <sheetFormatPr defaultRowHeight="14.4" x14ac:dyDescent="0.3"/>
  <cols>
    <col min="1" max="1" width="6.44140625" style="1" customWidth="1"/>
    <col min="2" max="2" width="0.88671875" style="1" customWidth="1"/>
    <col min="3" max="3" width="3.21875" style="1" customWidth="1"/>
    <col min="4" max="4" width="3.33203125" style="1" customWidth="1"/>
    <col min="5" max="5" width="13.33203125" style="1" customWidth="1"/>
    <col min="6" max="6" width="78.44140625" style="1" customWidth="1"/>
    <col min="7" max="7" width="5.77734375" style="1" customWidth="1"/>
    <col min="8" max="8" width="10.88671875" style="1" customWidth="1"/>
    <col min="9" max="9" width="12.33203125" style="1" customWidth="1"/>
    <col min="10" max="11" width="17.33203125" style="1" customWidth="1"/>
    <col min="12" max="12" width="7.21875" style="1" customWidth="1"/>
    <col min="13" max="13" width="8.44140625" style="1" hidden="1" customWidth="1"/>
    <col min="14" max="14" width="0" style="1" hidden="1" customWidth="1"/>
    <col min="15" max="20" width="11" style="1" hidden="1" customWidth="1"/>
    <col min="21" max="21" width="12.6640625" style="1" hidden="1" customWidth="1"/>
    <col min="22" max="22" width="9.5546875" style="1" customWidth="1"/>
    <col min="23" max="23" width="12.6640625" style="1" customWidth="1"/>
    <col min="24" max="24" width="9.5546875" style="1" customWidth="1"/>
    <col min="25" max="25" width="11.6640625" style="1" customWidth="1"/>
    <col min="26" max="26" width="8.5546875" style="1" customWidth="1"/>
    <col min="27" max="27" width="11.6640625" style="1" customWidth="1"/>
    <col min="28" max="28" width="12.6640625" style="1" customWidth="1"/>
    <col min="29" max="29" width="8.5546875" style="1" customWidth="1"/>
    <col min="30" max="30" width="11.6640625" style="1" customWidth="1"/>
    <col min="31" max="31" width="12.6640625" style="1" customWidth="1"/>
    <col min="32" max="16384" width="8.88671875" style="1"/>
  </cols>
  <sheetData>
    <row r="2" spans="1:46" ht="36.9" customHeight="1" x14ac:dyDescent="0.3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0</v>
      </c>
    </row>
    <row r="3" spans="1:46" ht="6.9" customHeight="1" x14ac:dyDescent="0.3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1</v>
      </c>
    </row>
    <row r="4" spans="1:46" ht="24.9" customHeight="1" x14ac:dyDescent="0.3">
      <c r="B4" s="6"/>
      <c r="D4" s="7" t="s">
        <v>2</v>
      </c>
      <c r="L4" s="6"/>
      <c r="M4" s="8" t="s">
        <v>3</v>
      </c>
      <c r="AT4" s="3" t="s">
        <v>4</v>
      </c>
    </row>
    <row r="5" spans="1:46" ht="6.9" customHeight="1" x14ac:dyDescent="0.3">
      <c r="B5" s="6"/>
      <c r="L5" s="6"/>
    </row>
    <row r="6" spans="1:46" ht="12" customHeight="1" x14ac:dyDescent="0.3">
      <c r="B6" s="6"/>
      <c r="D6" s="9" t="s">
        <v>5</v>
      </c>
      <c r="L6" s="6"/>
    </row>
    <row r="7" spans="1:46" ht="16.5" customHeight="1" x14ac:dyDescent="0.3">
      <c r="B7" s="6"/>
      <c r="E7" s="10" t="str">
        <f>'[1]Rekapitulace stavby'!K6</f>
        <v>Rozšíření posilovny o Warm up zónu</v>
      </c>
      <c r="F7" s="11"/>
      <c r="G7" s="11"/>
      <c r="H7" s="11"/>
      <c r="L7" s="6"/>
    </row>
    <row r="8" spans="1:46" s="15" customFormat="1" ht="12" customHeight="1" x14ac:dyDescent="0.3">
      <c r="A8" s="12"/>
      <c r="B8" s="13"/>
      <c r="C8" s="12"/>
      <c r="D8" s="9" t="s">
        <v>6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 x14ac:dyDescent="0.3">
      <c r="A9" s="12"/>
      <c r="B9" s="13"/>
      <c r="C9" s="12"/>
      <c r="D9" s="12"/>
      <c r="E9" s="16" t="s">
        <v>7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 x14ac:dyDescent="0.3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 x14ac:dyDescent="0.3">
      <c r="A11" s="12"/>
      <c r="B11" s="13"/>
      <c r="C11" s="12"/>
      <c r="D11" s="9" t="s">
        <v>8</v>
      </c>
      <c r="E11" s="12"/>
      <c r="F11" s="18" t="s">
        <v>9</v>
      </c>
      <c r="G11" s="12"/>
      <c r="H11" s="12"/>
      <c r="I11" s="9" t="s">
        <v>10</v>
      </c>
      <c r="J11" s="18" t="s">
        <v>11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 x14ac:dyDescent="0.3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'[1]Rekapitulace stavby'!AN8</f>
        <v>15. 4. 2021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 x14ac:dyDescent="0.3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 x14ac:dyDescent="0.3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11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 x14ac:dyDescent="0.3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11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 x14ac:dyDescent="0.3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 x14ac:dyDescent="0.3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'[1]Rekapitulace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 x14ac:dyDescent="0.3">
      <c r="A18" s="12"/>
      <c r="B18" s="13"/>
      <c r="C18" s="12"/>
      <c r="D18" s="12"/>
      <c r="E18" s="21" t="str">
        <f>'[1]Rekapitulace stavby'!E14</f>
        <v>Vyplň údaj</v>
      </c>
      <c r="F18" s="581"/>
      <c r="G18" s="581"/>
      <c r="H18" s="581"/>
      <c r="I18" s="9" t="s">
        <v>18</v>
      </c>
      <c r="J18" s="20" t="str">
        <f>'[1]Rekapitulace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 x14ac:dyDescent="0.3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 x14ac:dyDescent="0.3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11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 x14ac:dyDescent="0.3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11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 x14ac:dyDescent="0.3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 x14ac:dyDescent="0.3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11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 x14ac:dyDescent="0.3">
      <c r="A24" s="12"/>
      <c r="B24" s="13"/>
      <c r="C24" s="12"/>
      <c r="D24" s="12"/>
      <c r="E24" s="18" t="s">
        <v>23</v>
      </c>
      <c r="F24" s="12"/>
      <c r="G24" s="12"/>
      <c r="H24" s="12"/>
      <c r="I24" s="9" t="s">
        <v>18</v>
      </c>
      <c r="J24" s="18" t="s">
        <v>11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 x14ac:dyDescent="0.3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 x14ac:dyDescent="0.3">
      <c r="A26" s="12"/>
      <c r="B26" s="13"/>
      <c r="C26" s="12"/>
      <c r="D26" s="9" t="s">
        <v>24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6" customFormat="1" ht="16.5" customHeight="1" x14ac:dyDescent="0.3">
      <c r="A27" s="22"/>
      <c r="B27" s="23"/>
      <c r="C27" s="22"/>
      <c r="D27" s="22"/>
      <c r="E27" s="24" t="s">
        <v>11</v>
      </c>
      <c r="F27" s="24"/>
      <c r="G27" s="24"/>
      <c r="H27" s="24"/>
      <c r="I27" s="22"/>
      <c r="J27" s="22"/>
      <c r="K27" s="22"/>
      <c r="L27" s="25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s="15" customFormat="1" ht="6.9" customHeight="1" x14ac:dyDescent="0.3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 x14ac:dyDescent="0.3">
      <c r="A29" s="12"/>
      <c r="B29" s="13"/>
      <c r="C29" s="12"/>
      <c r="D29" s="27"/>
      <c r="E29" s="27"/>
      <c r="F29" s="27"/>
      <c r="G29" s="27"/>
      <c r="H29" s="27"/>
      <c r="I29" s="27"/>
      <c r="J29" s="27"/>
      <c r="K29" s="27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 x14ac:dyDescent="0.3">
      <c r="A30" s="12"/>
      <c r="B30" s="13"/>
      <c r="C30" s="12"/>
      <c r="D30" s="28" t="s">
        <v>25</v>
      </c>
      <c r="E30" s="12"/>
      <c r="F30" s="12"/>
      <c r="G30" s="12"/>
      <c r="H30" s="12"/>
      <c r="I30" s="12"/>
      <c r="J30" s="29">
        <f>ROUND(J104,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 x14ac:dyDescent="0.3">
      <c r="A31" s="12"/>
      <c r="B31" s="13"/>
      <c r="C31" s="12"/>
      <c r="D31" s="27"/>
      <c r="E31" s="27"/>
      <c r="F31" s="27"/>
      <c r="G31" s="27"/>
      <c r="H31" s="27"/>
      <c r="I31" s="27"/>
      <c r="J31" s="27"/>
      <c r="K31" s="27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 x14ac:dyDescent="0.3">
      <c r="A32" s="12"/>
      <c r="B32" s="13"/>
      <c r="C32" s="12"/>
      <c r="D32" s="12"/>
      <c r="E32" s="12"/>
      <c r="F32" s="30" t="s">
        <v>26</v>
      </c>
      <c r="G32" s="12"/>
      <c r="H32" s="12"/>
      <c r="I32" s="30" t="s">
        <v>27</v>
      </c>
      <c r="J32" s="30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 x14ac:dyDescent="0.3">
      <c r="A33" s="12"/>
      <c r="B33" s="13"/>
      <c r="C33" s="12"/>
      <c r="D33" s="31" t="s">
        <v>29</v>
      </c>
      <c r="E33" s="9" t="s">
        <v>30</v>
      </c>
      <c r="F33" s="32">
        <f>ROUND((SUM(BE104:BE684)),  2)</f>
        <v>0</v>
      </c>
      <c r="G33" s="12"/>
      <c r="H33" s="12"/>
      <c r="I33" s="33">
        <v>0.21</v>
      </c>
      <c r="J33" s="32">
        <f>ROUND(((SUM(BE104:BE684))*I33), 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 x14ac:dyDescent="0.3">
      <c r="A34" s="12"/>
      <c r="B34" s="13"/>
      <c r="C34" s="12"/>
      <c r="D34" s="12"/>
      <c r="E34" s="9" t="s">
        <v>31</v>
      </c>
      <c r="F34" s="32">
        <f>ROUND((SUM(BF104:BF684)),  2)</f>
        <v>0</v>
      </c>
      <c r="G34" s="12"/>
      <c r="H34" s="12"/>
      <c r="I34" s="33">
        <v>0.15</v>
      </c>
      <c r="J34" s="32">
        <f>ROUND(((SUM(BF104:BF684))*I34), 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 x14ac:dyDescent="0.3">
      <c r="A35" s="12"/>
      <c r="B35" s="13"/>
      <c r="C35" s="12"/>
      <c r="D35" s="12"/>
      <c r="E35" s="9" t="s">
        <v>32</v>
      </c>
      <c r="F35" s="32">
        <f>ROUND((SUM(BG104:BG684)),  2)</f>
        <v>0</v>
      </c>
      <c r="G35" s="12"/>
      <c r="H35" s="12"/>
      <c r="I35" s="33">
        <v>0.21</v>
      </c>
      <c r="J35" s="32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 x14ac:dyDescent="0.3">
      <c r="A36" s="12"/>
      <c r="B36" s="13"/>
      <c r="C36" s="12"/>
      <c r="D36" s="12"/>
      <c r="E36" s="9" t="s">
        <v>33</v>
      </c>
      <c r="F36" s="32">
        <f>ROUND((SUM(BH104:BH684)),  2)</f>
        <v>0</v>
      </c>
      <c r="G36" s="12"/>
      <c r="H36" s="12"/>
      <c r="I36" s="33">
        <v>0.15</v>
      </c>
      <c r="J36" s="32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 x14ac:dyDescent="0.3">
      <c r="A37" s="12"/>
      <c r="B37" s="13"/>
      <c r="C37" s="12"/>
      <c r="D37" s="12"/>
      <c r="E37" s="9" t="s">
        <v>34</v>
      </c>
      <c r="F37" s="32">
        <f>ROUND((SUM(BI104:BI684)),  2)</f>
        <v>0</v>
      </c>
      <c r="G37" s="12"/>
      <c r="H37" s="12"/>
      <c r="I37" s="33">
        <v>0</v>
      </c>
      <c r="J37" s="32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 x14ac:dyDescent="0.3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 x14ac:dyDescent="0.3">
      <c r="A39" s="12"/>
      <c r="B39" s="13"/>
      <c r="C39" s="34"/>
      <c r="D39" s="35" t="s">
        <v>35</v>
      </c>
      <c r="E39" s="36"/>
      <c r="F39" s="36"/>
      <c r="G39" s="37" t="s">
        <v>36</v>
      </c>
      <c r="H39" s="38" t="s">
        <v>37</v>
      </c>
      <c r="I39" s="36"/>
      <c r="J39" s="39">
        <f>SUM(J30:J37)</f>
        <v>0</v>
      </c>
      <c r="K39" s="40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 x14ac:dyDescent="0.3">
      <c r="A40" s="12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4" spans="1:31" s="15" customFormat="1" ht="6.9" customHeight="1" x14ac:dyDescent="0.3">
      <c r="A44" s="12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14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1:31" s="15" customFormat="1" ht="24.9" customHeight="1" x14ac:dyDescent="0.3">
      <c r="A45" s="12"/>
      <c r="B45" s="45"/>
      <c r="C45" s="46" t="s">
        <v>38</v>
      </c>
      <c r="D45" s="47"/>
      <c r="E45" s="47"/>
      <c r="F45" s="47"/>
      <c r="G45" s="47"/>
      <c r="H45" s="47"/>
      <c r="I45" s="47"/>
      <c r="J45" s="47"/>
      <c r="K45" s="47"/>
      <c r="L45" s="14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1:31" s="15" customFormat="1" ht="6.9" customHeight="1" x14ac:dyDescent="0.3">
      <c r="A46" s="12"/>
      <c r="B46" s="45"/>
      <c r="C46" s="47"/>
      <c r="D46" s="47"/>
      <c r="E46" s="47"/>
      <c r="F46" s="47"/>
      <c r="G46" s="47"/>
      <c r="H46" s="47"/>
      <c r="I46" s="47"/>
      <c r="J46" s="47"/>
      <c r="K46" s="47"/>
      <c r="L46" s="14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1:31" s="15" customFormat="1" ht="12" customHeight="1" x14ac:dyDescent="0.3">
      <c r="A47" s="12"/>
      <c r="B47" s="45"/>
      <c r="C47" s="48" t="s">
        <v>5</v>
      </c>
      <c r="D47" s="47"/>
      <c r="E47" s="47"/>
      <c r="F47" s="47"/>
      <c r="G47" s="47"/>
      <c r="H47" s="47"/>
      <c r="I47" s="47"/>
      <c r="J47" s="47"/>
      <c r="K47" s="47"/>
      <c r="L47" s="14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1:31" s="15" customFormat="1" ht="16.5" customHeight="1" x14ac:dyDescent="0.3">
      <c r="A48" s="12"/>
      <c r="B48" s="45"/>
      <c r="C48" s="47"/>
      <c r="D48" s="47"/>
      <c r="E48" s="49" t="str">
        <f>E7</f>
        <v>Rozšíření posilovny o Warm up zónu</v>
      </c>
      <c r="F48" s="50"/>
      <c r="G48" s="50"/>
      <c r="H48" s="50"/>
      <c r="I48" s="47"/>
      <c r="J48" s="47"/>
      <c r="K48" s="47"/>
      <c r="L48" s="14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1:47" s="15" customFormat="1" ht="12" customHeight="1" x14ac:dyDescent="0.3">
      <c r="A49" s="12"/>
      <c r="B49" s="45"/>
      <c r="C49" s="48" t="s">
        <v>6</v>
      </c>
      <c r="D49" s="47"/>
      <c r="E49" s="47"/>
      <c r="F49" s="47"/>
      <c r="G49" s="47"/>
      <c r="H49" s="47"/>
      <c r="I49" s="47"/>
      <c r="J49" s="47"/>
      <c r="K49" s="47"/>
      <c r="L49" s="14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1:47" s="15" customFormat="1" ht="16.5" customHeight="1" x14ac:dyDescent="0.3">
      <c r="A50" s="12"/>
      <c r="B50" s="45"/>
      <c r="C50" s="47"/>
      <c r="D50" s="47"/>
      <c r="E50" s="51" t="str">
        <f>E9</f>
        <v>02 - Stavební práce</v>
      </c>
      <c r="F50" s="52"/>
      <c r="G50" s="52"/>
      <c r="H50" s="52"/>
      <c r="I50" s="47"/>
      <c r="J50" s="47"/>
      <c r="K50" s="47"/>
      <c r="L50" s="14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 spans="1:47" s="15" customFormat="1" ht="6.9" customHeight="1" x14ac:dyDescent="0.3">
      <c r="A51" s="12"/>
      <c r="B51" s="45"/>
      <c r="C51" s="47"/>
      <c r="D51" s="47"/>
      <c r="E51" s="47"/>
      <c r="F51" s="47"/>
      <c r="G51" s="47"/>
      <c r="H51" s="47"/>
      <c r="I51" s="47"/>
      <c r="J51" s="47"/>
      <c r="K51" s="47"/>
      <c r="L51" s="14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1:47" s="15" customFormat="1" ht="12" customHeight="1" x14ac:dyDescent="0.3">
      <c r="A52" s="12"/>
      <c r="B52" s="45"/>
      <c r="C52" s="48" t="s">
        <v>12</v>
      </c>
      <c r="D52" s="47"/>
      <c r="E52" s="47"/>
      <c r="F52" s="53" t="str">
        <f>F12</f>
        <v>Praha č.p.269/31</v>
      </c>
      <c r="G52" s="47"/>
      <c r="H52" s="47"/>
      <c r="I52" s="48" t="s">
        <v>14</v>
      </c>
      <c r="J52" s="54" t="str">
        <f>IF(J12="","",J12)</f>
        <v>15. 4. 2021</v>
      </c>
      <c r="K52" s="47"/>
      <c r="L52" s="14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1:47" s="15" customFormat="1" ht="6.9" customHeight="1" x14ac:dyDescent="0.3">
      <c r="A53" s="12"/>
      <c r="B53" s="45"/>
      <c r="C53" s="47"/>
      <c r="D53" s="47"/>
      <c r="E53" s="47"/>
      <c r="F53" s="47"/>
      <c r="G53" s="47"/>
      <c r="H53" s="47"/>
      <c r="I53" s="47"/>
      <c r="J53" s="47"/>
      <c r="K53" s="47"/>
      <c r="L53" s="14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1:47" s="15" customFormat="1" ht="25.65" customHeight="1" x14ac:dyDescent="0.3">
      <c r="A54" s="12"/>
      <c r="B54" s="45"/>
      <c r="C54" s="48" t="s">
        <v>15</v>
      </c>
      <c r="D54" s="47"/>
      <c r="E54" s="47"/>
      <c r="F54" s="53" t="str">
        <f>E15</f>
        <v>Fakulta tělesné výchovy a sportu University Karlov</v>
      </c>
      <c r="G54" s="47"/>
      <c r="H54" s="47"/>
      <c r="I54" s="48" t="s">
        <v>20</v>
      </c>
      <c r="J54" s="55" t="str">
        <f>E21</f>
        <v>IBF MANAGEMENT s.r.o.</v>
      </c>
      <c r="K54" s="47"/>
      <c r="L54" s="14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</row>
    <row r="55" spans="1:47" s="15" customFormat="1" ht="15.15" customHeight="1" x14ac:dyDescent="0.3">
      <c r="A55" s="12"/>
      <c r="B55" s="45"/>
      <c r="C55" s="48" t="s">
        <v>19</v>
      </c>
      <c r="D55" s="47"/>
      <c r="E55" s="47"/>
      <c r="F55" s="53" t="str">
        <f>IF(E18="","",E18)</f>
        <v>Vyplň údaj</v>
      </c>
      <c r="G55" s="47"/>
      <c r="H55" s="47"/>
      <c r="I55" s="48" t="s">
        <v>22</v>
      </c>
      <c r="J55" s="55" t="str">
        <f>E24</f>
        <v xml:space="preserve"> </v>
      </c>
      <c r="K55" s="47"/>
      <c r="L55" s="14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  <row r="56" spans="1:47" s="15" customFormat="1" ht="10.35" customHeight="1" x14ac:dyDescent="0.3">
      <c r="A56" s="12"/>
      <c r="B56" s="45"/>
      <c r="C56" s="47"/>
      <c r="D56" s="47"/>
      <c r="E56" s="47"/>
      <c r="F56" s="47"/>
      <c r="G56" s="47"/>
      <c r="H56" s="47"/>
      <c r="I56" s="47"/>
      <c r="J56" s="47"/>
      <c r="K56" s="47"/>
      <c r="L56" s="14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</row>
    <row r="57" spans="1:47" s="15" customFormat="1" ht="29.25" customHeight="1" x14ac:dyDescent="0.3">
      <c r="A57" s="12"/>
      <c r="B57" s="45"/>
      <c r="C57" s="56" t="s">
        <v>39</v>
      </c>
      <c r="D57" s="57"/>
      <c r="E57" s="57"/>
      <c r="F57" s="57"/>
      <c r="G57" s="57"/>
      <c r="H57" s="57"/>
      <c r="I57" s="57"/>
      <c r="J57" s="58" t="s">
        <v>40</v>
      </c>
      <c r="K57" s="57"/>
      <c r="L57" s="14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</row>
    <row r="58" spans="1:47" s="15" customFormat="1" ht="10.35" customHeight="1" x14ac:dyDescent="0.3">
      <c r="A58" s="12"/>
      <c r="B58" s="45"/>
      <c r="C58" s="47"/>
      <c r="D58" s="47"/>
      <c r="E58" s="47"/>
      <c r="F58" s="47"/>
      <c r="G58" s="47"/>
      <c r="H58" s="47"/>
      <c r="I58" s="47"/>
      <c r="J58" s="47"/>
      <c r="K58" s="47"/>
      <c r="L58" s="14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</row>
    <row r="59" spans="1:47" s="15" customFormat="1" ht="22.8" customHeight="1" x14ac:dyDescent="0.3">
      <c r="A59" s="12"/>
      <c r="B59" s="45"/>
      <c r="C59" s="59" t="s">
        <v>41</v>
      </c>
      <c r="D59" s="47"/>
      <c r="E59" s="47"/>
      <c r="F59" s="47"/>
      <c r="G59" s="47"/>
      <c r="H59" s="47"/>
      <c r="I59" s="47"/>
      <c r="J59" s="60">
        <f>J104</f>
        <v>0</v>
      </c>
      <c r="K59" s="47"/>
      <c r="L59" s="14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U59" s="3" t="s">
        <v>42</v>
      </c>
    </row>
    <row r="60" spans="1:47" s="61" customFormat="1" ht="24.9" customHeight="1" x14ac:dyDescent="0.3">
      <c r="B60" s="62"/>
      <c r="C60" s="63"/>
      <c r="D60" s="64" t="s">
        <v>43</v>
      </c>
      <c r="E60" s="65"/>
      <c r="F60" s="65"/>
      <c r="G60" s="65"/>
      <c r="H60" s="65"/>
      <c r="I60" s="65"/>
      <c r="J60" s="66">
        <f>J105</f>
        <v>0</v>
      </c>
      <c r="K60" s="63"/>
      <c r="L60" s="67"/>
    </row>
    <row r="61" spans="1:47" s="68" customFormat="1" ht="19.95" customHeight="1" x14ac:dyDescent="0.3">
      <c r="B61" s="69"/>
      <c r="C61" s="70"/>
      <c r="D61" s="71" t="s">
        <v>44</v>
      </c>
      <c r="E61" s="72"/>
      <c r="F61" s="72"/>
      <c r="G61" s="72"/>
      <c r="H61" s="72"/>
      <c r="I61" s="72"/>
      <c r="J61" s="73">
        <f>J106</f>
        <v>0</v>
      </c>
      <c r="K61" s="70"/>
      <c r="L61" s="74"/>
    </row>
    <row r="62" spans="1:47" s="68" customFormat="1" ht="19.95" customHeight="1" x14ac:dyDescent="0.3">
      <c r="B62" s="69"/>
      <c r="C62" s="70"/>
      <c r="D62" s="71" t="s">
        <v>45</v>
      </c>
      <c r="E62" s="72"/>
      <c r="F62" s="72"/>
      <c r="G62" s="72"/>
      <c r="H62" s="72"/>
      <c r="I62" s="72"/>
      <c r="J62" s="73">
        <f>J161</f>
        <v>0</v>
      </c>
      <c r="K62" s="70"/>
      <c r="L62" s="74"/>
    </row>
    <row r="63" spans="1:47" s="68" customFormat="1" ht="19.95" customHeight="1" x14ac:dyDescent="0.3">
      <c r="B63" s="69"/>
      <c r="C63" s="70"/>
      <c r="D63" s="71" t="s">
        <v>46</v>
      </c>
      <c r="E63" s="72"/>
      <c r="F63" s="72"/>
      <c r="G63" s="72"/>
      <c r="H63" s="72"/>
      <c r="I63" s="72"/>
      <c r="J63" s="73">
        <f>J261</f>
        <v>0</v>
      </c>
      <c r="K63" s="70"/>
      <c r="L63" s="74"/>
    </row>
    <row r="64" spans="1:47" s="68" customFormat="1" ht="19.95" customHeight="1" x14ac:dyDescent="0.3">
      <c r="B64" s="69"/>
      <c r="C64" s="70"/>
      <c r="D64" s="71" t="s">
        <v>47</v>
      </c>
      <c r="E64" s="72"/>
      <c r="F64" s="72"/>
      <c r="G64" s="72"/>
      <c r="H64" s="72"/>
      <c r="I64" s="72"/>
      <c r="J64" s="73">
        <f>J313</f>
        <v>0</v>
      </c>
      <c r="K64" s="70"/>
      <c r="L64" s="74"/>
    </row>
    <row r="65" spans="2:12" s="61" customFormat="1" ht="24.9" customHeight="1" x14ac:dyDescent="0.3">
      <c r="B65" s="62"/>
      <c r="C65" s="63"/>
      <c r="D65" s="64" t="s">
        <v>48</v>
      </c>
      <c r="E65" s="65"/>
      <c r="F65" s="65"/>
      <c r="G65" s="65"/>
      <c r="H65" s="65"/>
      <c r="I65" s="65"/>
      <c r="J65" s="66">
        <f>J315</f>
        <v>0</v>
      </c>
      <c r="K65" s="63"/>
      <c r="L65" s="67"/>
    </row>
    <row r="66" spans="2:12" s="61" customFormat="1" ht="24.9" customHeight="1" x14ac:dyDescent="0.3">
      <c r="B66" s="62"/>
      <c r="C66" s="63"/>
      <c r="D66" s="64" t="s">
        <v>49</v>
      </c>
      <c r="E66" s="65"/>
      <c r="F66" s="65"/>
      <c r="G66" s="65"/>
      <c r="H66" s="65"/>
      <c r="I66" s="65"/>
      <c r="J66" s="66">
        <f>J342</f>
        <v>0</v>
      </c>
      <c r="K66" s="63"/>
      <c r="L66" s="67"/>
    </row>
    <row r="67" spans="2:12" s="68" customFormat="1" ht="19.95" customHeight="1" x14ac:dyDescent="0.3">
      <c r="B67" s="69"/>
      <c r="C67" s="70"/>
      <c r="D67" s="71" t="s">
        <v>50</v>
      </c>
      <c r="E67" s="72"/>
      <c r="F67" s="72"/>
      <c r="G67" s="72"/>
      <c r="H67" s="72"/>
      <c r="I67" s="72"/>
      <c r="J67" s="73">
        <f>J343</f>
        <v>0</v>
      </c>
      <c r="K67" s="70"/>
      <c r="L67" s="74"/>
    </row>
    <row r="68" spans="2:12" s="68" customFormat="1" ht="19.95" customHeight="1" x14ac:dyDescent="0.3">
      <c r="B68" s="69"/>
      <c r="C68" s="70"/>
      <c r="D68" s="71" t="s">
        <v>51</v>
      </c>
      <c r="E68" s="72"/>
      <c r="F68" s="72"/>
      <c r="G68" s="72"/>
      <c r="H68" s="72"/>
      <c r="I68" s="72"/>
      <c r="J68" s="73">
        <f>J383</f>
        <v>0</v>
      </c>
      <c r="K68" s="70"/>
      <c r="L68" s="74"/>
    </row>
    <row r="69" spans="2:12" s="68" customFormat="1" ht="19.95" customHeight="1" x14ac:dyDescent="0.3">
      <c r="B69" s="69"/>
      <c r="C69" s="70"/>
      <c r="D69" s="71" t="s">
        <v>52</v>
      </c>
      <c r="E69" s="72"/>
      <c r="F69" s="72"/>
      <c r="G69" s="72"/>
      <c r="H69" s="72"/>
      <c r="I69" s="72"/>
      <c r="J69" s="73">
        <f>J400</f>
        <v>0</v>
      </c>
      <c r="K69" s="70"/>
      <c r="L69" s="74"/>
    </row>
    <row r="70" spans="2:12" s="68" customFormat="1" ht="19.95" customHeight="1" x14ac:dyDescent="0.3">
      <c r="B70" s="69"/>
      <c r="C70" s="70"/>
      <c r="D70" s="71" t="s">
        <v>53</v>
      </c>
      <c r="E70" s="72"/>
      <c r="F70" s="72"/>
      <c r="G70" s="72"/>
      <c r="H70" s="72"/>
      <c r="I70" s="72"/>
      <c r="J70" s="73">
        <f>J419</f>
        <v>0</v>
      </c>
      <c r="K70" s="70"/>
      <c r="L70" s="74"/>
    </row>
    <row r="71" spans="2:12" s="68" customFormat="1" ht="19.95" customHeight="1" x14ac:dyDescent="0.3">
      <c r="B71" s="69"/>
      <c r="C71" s="70"/>
      <c r="D71" s="71" t="s">
        <v>54</v>
      </c>
      <c r="E71" s="72"/>
      <c r="F71" s="72"/>
      <c r="G71" s="72"/>
      <c r="H71" s="72"/>
      <c r="I71" s="72"/>
      <c r="J71" s="73">
        <f>J422</f>
        <v>0</v>
      </c>
      <c r="K71" s="70"/>
      <c r="L71" s="74"/>
    </row>
    <row r="72" spans="2:12" s="68" customFormat="1" ht="19.95" customHeight="1" x14ac:dyDescent="0.3">
      <c r="B72" s="69"/>
      <c r="C72" s="70"/>
      <c r="D72" s="71" t="s">
        <v>55</v>
      </c>
      <c r="E72" s="72"/>
      <c r="F72" s="72"/>
      <c r="G72" s="72"/>
      <c r="H72" s="72"/>
      <c r="I72" s="72"/>
      <c r="J72" s="73">
        <f>J430</f>
        <v>0</v>
      </c>
      <c r="K72" s="70"/>
      <c r="L72" s="74"/>
    </row>
    <row r="73" spans="2:12" s="68" customFormat="1" ht="19.95" customHeight="1" x14ac:dyDescent="0.3">
      <c r="B73" s="69"/>
      <c r="C73" s="70"/>
      <c r="D73" s="71" t="s">
        <v>56</v>
      </c>
      <c r="E73" s="72"/>
      <c r="F73" s="72"/>
      <c r="G73" s="72"/>
      <c r="H73" s="72"/>
      <c r="I73" s="72"/>
      <c r="J73" s="73">
        <f>J433</f>
        <v>0</v>
      </c>
      <c r="K73" s="70"/>
      <c r="L73" s="74"/>
    </row>
    <row r="74" spans="2:12" s="68" customFormat="1" ht="19.95" customHeight="1" x14ac:dyDescent="0.3">
      <c r="B74" s="69"/>
      <c r="C74" s="70"/>
      <c r="D74" s="71" t="s">
        <v>57</v>
      </c>
      <c r="E74" s="72"/>
      <c r="F74" s="72"/>
      <c r="G74" s="72"/>
      <c r="H74" s="72"/>
      <c r="I74" s="72"/>
      <c r="J74" s="73">
        <f>J441</f>
        <v>0</v>
      </c>
      <c r="K74" s="70"/>
      <c r="L74" s="74"/>
    </row>
    <row r="75" spans="2:12" s="68" customFormat="1" ht="19.95" customHeight="1" x14ac:dyDescent="0.3">
      <c r="B75" s="69"/>
      <c r="C75" s="70"/>
      <c r="D75" s="71" t="s">
        <v>58</v>
      </c>
      <c r="E75" s="72"/>
      <c r="F75" s="72"/>
      <c r="G75" s="72"/>
      <c r="H75" s="72"/>
      <c r="I75" s="72"/>
      <c r="J75" s="73">
        <f>J453</f>
        <v>0</v>
      </c>
      <c r="K75" s="70"/>
      <c r="L75" s="74"/>
    </row>
    <row r="76" spans="2:12" s="68" customFormat="1" ht="19.95" customHeight="1" x14ac:dyDescent="0.3">
      <c r="B76" s="69"/>
      <c r="C76" s="70"/>
      <c r="D76" s="71" t="s">
        <v>59</v>
      </c>
      <c r="E76" s="72"/>
      <c r="F76" s="72"/>
      <c r="G76" s="72"/>
      <c r="H76" s="72"/>
      <c r="I76" s="72"/>
      <c r="J76" s="73">
        <f>J505</f>
        <v>0</v>
      </c>
      <c r="K76" s="70"/>
      <c r="L76" s="74"/>
    </row>
    <row r="77" spans="2:12" s="68" customFormat="1" ht="19.95" customHeight="1" x14ac:dyDescent="0.3">
      <c r="B77" s="69"/>
      <c r="C77" s="70"/>
      <c r="D77" s="71" t="s">
        <v>60</v>
      </c>
      <c r="E77" s="72"/>
      <c r="F77" s="72"/>
      <c r="G77" s="72"/>
      <c r="H77" s="72"/>
      <c r="I77" s="72"/>
      <c r="J77" s="73">
        <f>J525</f>
        <v>0</v>
      </c>
      <c r="K77" s="70"/>
      <c r="L77" s="74"/>
    </row>
    <row r="78" spans="2:12" s="68" customFormat="1" ht="19.95" customHeight="1" x14ac:dyDescent="0.3">
      <c r="B78" s="69"/>
      <c r="C78" s="70"/>
      <c r="D78" s="71" t="s">
        <v>61</v>
      </c>
      <c r="E78" s="72"/>
      <c r="F78" s="72"/>
      <c r="G78" s="72"/>
      <c r="H78" s="72"/>
      <c r="I78" s="72"/>
      <c r="J78" s="73">
        <f>J538</f>
        <v>0</v>
      </c>
      <c r="K78" s="70"/>
      <c r="L78" s="74"/>
    </row>
    <row r="79" spans="2:12" s="68" customFormat="1" ht="19.95" customHeight="1" x14ac:dyDescent="0.3">
      <c r="B79" s="69"/>
      <c r="C79" s="70"/>
      <c r="D79" s="71" t="s">
        <v>62</v>
      </c>
      <c r="E79" s="72"/>
      <c r="F79" s="72"/>
      <c r="G79" s="72"/>
      <c r="H79" s="72"/>
      <c r="I79" s="72"/>
      <c r="J79" s="73">
        <f>J572</f>
        <v>0</v>
      </c>
      <c r="K79" s="70"/>
      <c r="L79" s="74"/>
    </row>
    <row r="80" spans="2:12" s="68" customFormat="1" ht="19.95" customHeight="1" x14ac:dyDescent="0.3">
      <c r="B80" s="69"/>
      <c r="C80" s="70"/>
      <c r="D80" s="71" t="s">
        <v>63</v>
      </c>
      <c r="E80" s="72"/>
      <c r="F80" s="72"/>
      <c r="G80" s="72"/>
      <c r="H80" s="72"/>
      <c r="I80" s="72"/>
      <c r="J80" s="73">
        <f>J576</f>
        <v>0</v>
      </c>
      <c r="K80" s="70"/>
      <c r="L80" s="74"/>
    </row>
    <row r="81" spans="1:31" s="68" customFormat="1" ht="19.95" customHeight="1" x14ac:dyDescent="0.3">
      <c r="B81" s="69"/>
      <c r="C81" s="70"/>
      <c r="D81" s="71" t="s">
        <v>64</v>
      </c>
      <c r="E81" s="72"/>
      <c r="F81" s="72"/>
      <c r="G81" s="72"/>
      <c r="H81" s="72"/>
      <c r="I81" s="72"/>
      <c r="J81" s="73">
        <f>J612</f>
        <v>0</v>
      </c>
      <c r="K81" s="70"/>
      <c r="L81" s="74"/>
    </row>
    <row r="82" spans="1:31" s="68" customFormat="1" ht="19.95" customHeight="1" x14ac:dyDescent="0.3">
      <c r="B82" s="69"/>
      <c r="C82" s="70"/>
      <c r="D82" s="71" t="s">
        <v>65</v>
      </c>
      <c r="E82" s="72"/>
      <c r="F82" s="72"/>
      <c r="G82" s="72"/>
      <c r="H82" s="72"/>
      <c r="I82" s="72"/>
      <c r="J82" s="73">
        <f>J639</f>
        <v>0</v>
      </c>
      <c r="K82" s="70"/>
      <c r="L82" s="74"/>
    </row>
    <row r="83" spans="1:31" s="61" customFormat="1" ht="24.9" customHeight="1" x14ac:dyDescent="0.3">
      <c r="B83" s="62"/>
      <c r="C83" s="63"/>
      <c r="D83" s="64" t="s">
        <v>66</v>
      </c>
      <c r="E83" s="65"/>
      <c r="F83" s="65"/>
      <c r="G83" s="65"/>
      <c r="H83" s="65"/>
      <c r="I83" s="65"/>
      <c r="J83" s="66">
        <f>J682</f>
        <v>0</v>
      </c>
      <c r="K83" s="63"/>
      <c r="L83" s="67"/>
    </row>
    <row r="84" spans="1:31" s="68" customFormat="1" ht="19.95" customHeight="1" x14ac:dyDescent="0.3">
      <c r="B84" s="69"/>
      <c r="C84" s="70"/>
      <c r="D84" s="71" t="s">
        <v>67</v>
      </c>
      <c r="E84" s="72"/>
      <c r="F84" s="72"/>
      <c r="G84" s="72"/>
      <c r="H84" s="72"/>
      <c r="I84" s="72"/>
      <c r="J84" s="73">
        <f>J683</f>
        <v>0</v>
      </c>
      <c r="K84" s="70"/>
      <c r="L84" s="74"/>
    </row>
    <row r="85" spans="1:31" s="15" customFormat="1" ht="21.75" customHeight="1" x14ac:dyDescent="0.3">
      <c r="A85" s="12"/>
      <c r="B85" s="45"/>
      <c r="C85" s="47"/>
      <c r="D85" s="47"/>
      <c r="E85" s="47"/>
      <c r="F85" s="47"/>
      <c r="G85" s="47"/>
      <c r="H85" s="47"/>
      <c r="I85" s="47"/>
      <c r="J85" s="47"/>
      <c r="K85" s="47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31" s="15" customFormat="1" ht="6.9" customHeight="1" x14ac:dyDescent="0.3">
      <c r="A86" s="12"/>
      <c r="B86" s="75"/>
      <c r="C86" s="76"/>
      <c r="D86" s="76"/>
      <c r="E86" s="76"/>
      <c r="F86" s="76"/>
      <c r="G86" s="76"/>
      <c r="H86" s="76"/>
      <c r="I86" s="76"/>
      <c r="J86" s="76"/>
      <c r="K86" s="76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90" spans="1:31" s="15" customFormat="1" ht="6.9" customHeight="1" x14ac:dyDescent="0.3">
      <c r="A90" s="12"/>
      <c r="B90" s="77"/>
      <c r="C90" s="78"/>
      <c r="D90" s="78"/>
      <c r="E90" s="78"/>
      <c r="F90" s="78"/>
      <c r="G90" s="78"/>
      <c r="H90" s="78"/>
      <c r="I90" s="78"/>
      <c r="J90" s="78"/>
      <c r="K90" s="78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31" s="15" customFormat="1" ht="24.9" customHeight="1" x14ac:dyDescent="0.3">
      <c r="A91" s="12"/>
      <c r="B91" s="45"/>
      <c r="C91" s="46" t="s">
        <v>68</v>
      </c>
      <c r="D91" s="47"/>
      <c r="E91" s="47"/>
      <c r="F91" s="47"/>
      <c r="G91" s="47"/>
      <c r="H91" s="47"/>
      <c r="I91" s="47"/>
      <c r="J91" s="47"/>
      <c r="K91" s="47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31" s="15" customFormat="1" ht="6.9" customHeight="1" x14ac:dyDescent="0.3">
      <c r="A92" s="12"/>
      <c r="B92" s="45"/>
      <c r="C92" s="47"/>
      <c r="D92" s="47"/>
      <c r="E92" s="47"/>
      <c r="F92" s="47"/>
      <c r="G92" s="47"/>
      <c r="H92" s="47"/>
      <c r="I92" s="47"/>
      <c r="J92" s="47"/>
      <c r="K92" s="47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31" s="15" customFormat="1" ht="12" customHeight="1" x14ac:dyDescent="0.3">
      <c r="A93" s="12"/>
      <c r="B93" s="45"/>
      <c r="C93" s="48" t="s">
        <v>5</v>
      </c>
      <c r="D93" s="47"/>
      <c r="E93" s="47"/>
      <c r="F93" s="47"/>
      <c r="G93" s="47"/>
      <c r="H93" s="47"/>
      <c r="I93" s="47"/>
      <c r="J93" s="47"/>
      <c r="K93" s="47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31" s="15" customFormat="1" ht="16.5" customHeight="1" x14ac:dyDescent="0.3">
      <c r="A94" s="12"/>
      <c r="B94" s="45"/>
      <c r="C94" s="47"/>
      <c r="D94" s="47"/>
      <c r="E94" s="49" t="str">
        <f>E7</f>
        <v>Rozšíření posilovny o Warm up zónu</v>
      </c>
      <c r="F94" s="50"/>
      <c r="G94" s="50"/>
      <c r="H94" s="50"/>
      <c r="I94" s="47"/>
      <c r="J94" s="47"/>
      <c r="K94" s="47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31" s="15" customFormat="1" ht="12" customHeight="1" x14ac:dyDescent="0.3">
      <c r="A95" s="12"/>
      <c r="B95" s="45"/>
      <c r="C95" s="48" t="s">
        <v>6</v>
      </c>
      <c r="D95" s="47"/>
      <c r="E95" s="47"/>
      <c r="F95" s="47"/>
      <c r="G95" s="47"/>
      <c r="H95" s="47"/>
      <c r="I95" s="47"/>
      <c r="J95" s="47"/>
      <c r="K95" s="47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31" s="15" customFormat="1" ht="16.5" customHeight="1" x14ac:dyDescent="0.3">
      <c r="A96" s="12"/>
      <c r="B96" s="45"/>
      <c r="C96" s="47"/>
      <c r="D96" s="47"/>
      <c r="E96" s="51" t="str">
        <f>E9</f>
        <v>02 - Stavební práce</v>
      </c>
      <c r="F96" s="52"/>
      <c r="G96" s="52"/>
      <c r="H96" s="52"/>
      <c r="I96" s="47"/>
      <c r="J96" s="47"/>
      <c r="K96" s="47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</row>
    <row r="97" spans="1:65" s="15" customFormat="1" ht="6.9" customHeight="1" x14ac:dyDescent="0.3">
      <c r="A97" s="12"/>
      <c r="B97" s="45"/>
      <c r="C97" s="47"/>
      <c r="D97" s="47"/>
      <c r="E97" s="47"/>
      <c r="F97" s="47"/>
      <c r="G97" s="47"/>
      <c r="H97" s="47"/>
      <c r="I97" s="47"/>
      <c r="J97" s="47"/>
      <c r="K97" s="47"/>
      <c r="L97" s="14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</row>
    <row r="98" spans="1:65" s="15" customFormat="1" ht="12" customHeight="1" x14ac:dyDescent="0.3">
      <c r="A98" s="12"/>
      <c r="B98" s="45"/>
      <c r="C98" s="48" t="s">
        <v>12</v>
      </c>
      <c r="D98" s="47"/>
      <c r="E98" s="47"/>
      <c r="F98" s="53" t="str">
        <f>F12</f>
        <v>Praha č.p.269/31</v>
      </c>
      <c r="G98" s="47"/>
      <c r="H98" s="47"/>
      <c r="I98" s="48" t="s">
        <v>14</v>
      </c>
      <c r="J98" s="54" t="str">
        <f>IF(J12="","",J12)</f>
        <v>15. 4. 2021</v>
      </c>
      <c r="K98" s="47"/>
      <c r="L98" s="14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pans="1:65" s="15" customFormat="1" ht="6.9" customHeight="1" x14ac:dyDescent="0.3">
      <c r="A99" s="12"/>
      <c r="B99" s="45"/>
      <c r="C99" s="47"/>
      <c r="D99" s="47"/>
      <c r="E99" s="47"/>
      <c r="F99" s="47"/>
      <c r="G99" s="47"/>
      <c r="H99" s="47"/>
      <c r="I99" s="47"/>
      <c r="J99" s="47"/>
      <c r="K99" s="47"/>
      <c r="L99" s="14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pans="1:65" s="15" customFormat="1" ht="25.65" customHeight="1" x14ac:dyDescent="0.3">
      <c r="A100" s="12"/>
      <c r="B100" s="45"/>
      <c r="C100" s="48" t="s">
        <v>15</v>
      </c>
      <c r="D100" s="47"/>
      <c r="E100" s="47"/>
      <c r="F100" s="53" t="str">
        <f>E15</f>
        <v>Fakulta tělesné výchovy a sportu University Karlov</v>
      </c>
      <c r="G100" s="47"/>
      <c r="H100" s="47"/>
      <c r="I100" s="48" t="s">
        <v>20</v>
      </c>
      <c r="J100" s="55" t="str">
        <f>E21</f>
        <v>IBF MANAGEMENT s.r.o.</v>
      </c>
      <c r="K100" s="47"/>
      <c r="L100" s="14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pans="1:65" s="15" customFormat="1" ht="15.15" customHeight="1" x14ac:dyDescent="0.3">
      <c r="A101" s="12"/>
      <c r="B101" s="45"/>
      <c r="C101" s="48" t="s">
        <v>19</v>
      </c>
      <c r="D101" s="47"/>
      <c r="E101" s="47"/>
      <c r="F101" s="53" t="str">
        <f>IF(E18="","",E18)</f>
        <v>Vyplň údaj</v>
      </c>
      <c r="G101" s="47"/>
      <c r="H101" s="47"/>
      <c r="I101" s="48" t="s">
        <v>22</v>
      </c>
      <c r="J101" s="55" t="str">
        <f>E24</f>
        <v xml:space="preserve"> </v>
      </c>
      <c r="K101" s="47"/>
      <c r="L101" s="14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pans="1:65" s="15" customFormat="1" ht="10.35" customHeight="1" x14ac:dyDescent="0.3">
      <c r="A102" s="12"/>
      <c r="B102" s="45"/>
      <c r="C102" s="47"/>
      <c r="D102" s="47"/>
      <c r="E102" s="47"/>
      <c r="F102" s="47"/>
      <c r="G102" s="47"/>
      <c r="H102" s="47"/>
      <c r="I102" s="47"/>
      <c r="J102" s="47"/>
      <c r="K102" s="47"/>
      <c r="L102" s="14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pans="1:65" s="88" customFormat="1" ht="29.25" customHeight="1" x14ac:dyDescent="0.3">
      <c r="A103" s="79"/>
      <c r="B103" s="80"/>
      <c r="C103" s="81" t="s">
        <v>69</v>
      </c>
      <c r="D103" s="82" t="s">
        <v>70</v>
      </c>
      <c r="E103" s="82" t="s">
        <v>71</v>
      </c>
      <c r="F103" s="82" t="s">
        <v>72</v>
      </c>
      <c r="G103" s="82" t="s">
        <v>73</v>
      </c>
      <c r="H103" s="82" t="s">
        <v>74</v>
      </c>
      <c r="I103" s="82" t="s">
        <v>75</v>
      </c>
      <c r="J103" s="82" t="s">
        <v>40</v>
      </c>
      <c r="K103" s="83" t="s">
        <v>76</v>
      </c>
      <c r="L103" s="84"/>
      <c r="M103" s="85" t="s">
        <v>11</v>
      </c>
      <c r="N103" s="86" t="s">
        <v>29</v>
      </c>
      <c r="O103" s="86" t="s">
        <v>77</v>
      </c>
      <c r="P103" s="86" t="s">
        <v>78</v>
      </c>
      <c r="Q103" s="86" t="s">
        <v>79</v>
      </c>
      <c r="R103" s="86" t="s">
        <v>80</v>
      </c>
      <c r="S103" s="86" t="s">
        <v>81</v>
      </c>
      <c r="T103" s="87" t="s">
        <v>82</v>
      </c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</row>
    <row r="104" spans="1:65" s="15" customFormat="1" ht="22.8" customHeight="1" x14ac:dyDescent="0.3">
      <c r="A104" s="12"/>
      <c r="B104" s="45"/>
      <c r="C104" s="89" t="s">
        <v>83</v>
      </c>
      <c r="D104" s="47"/>
      <c r="E104" s="47"/>
      <c r="F104" s="47"/>
      <c r="G104" s="47"/>
      <c r="H104" s="47"/>
      <c r="I104" s="47"/>
      <c r="J104" s="90">
        <f>BK104</f>
        <v>0</v>
      </c>
      <c r="K104" s="47"/>
      <c r="L104" s="13"/>
      <c r="M104" s="91"/>
      <c r="N104" s="92"/>
      <c r="O104" s="93"/>
      <c r="P104" s="94">
        <f>P105+P315+P342+P682</f>
        <v>0</v>
      </c>
      <c r="Q104" s="93"/>
      <c r="R104" s="94">
        <f>R105+R315+R342+R682</f>
        <v>52.414727029999995</v>
      </c>
      <c r="S104" s="93"/>
      <c r="T104" s="95">
        <f>T105+T315+T342+T682</f>
        <v>0.25682104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3" t="s">
        <v>84</v>
      </c>
      <c r="AU104" s="3" t="s">
        <v>42</v>
      </c>
      <c r="BK104" s="96">
        <f>BK105+BK315+BK342+BK682</f>
        <v>0</v>
      </c>
    </row>
    <row r="105" spans="1:65" s="97" customFormat="1" ht="25.95" customHeight="1" x14ac:dyDescent="0.25">
      <c r="B105" s="98"/>
      <c r="C105" s="99"/>
      <c r="D105" s="100" t="s">
        <v>84</v>
      </c>
      <c r="E105" s="101" t="s">
        <v>85</v>
      </c>
      <c r="F105" s="101" t="s">
        <v>86</v>
      </c>
      <c r="G105" s="99"/>
      <c r="H105" s="99"/>
      <c r="I105" s="102"/>
      <c r="J105" s="103">
        <f>BK105</f>
        <v>0</v>
      </c>
      <c r="K105" s="99"/>
      <c r="L105" s="104"/>
      <c r="M105" s="105"/>
      <c r="N105" s="106"/>
      <c r="O105" s="106"/>
      <c r="P105" s="107">
        <f>P106+P161+P261+P313</f>
        <v>0</v>
      </c>
      <c r="Q105" s="106"/>
      <c r="R105" s="107">
        <f>R106+R161+R261+R313</f>
        <v>31.708592229999997</v>
      </c>
      <c r="S105" s="106"/>
      <c r="T105" s="108">
        <f>T106+T161+T261+T313</f>
        <v>0.10719999999999999</v>
      </c>
      <c r="AR105" s="109" t="s">
        <v>87</v>
      </c>
      <c r="AT105" s="110" t="s">
        <v>84</v>
      </c>
      <c r="AU105" s="110" t="s">
        <v>88</v>
      </c>
      <c r="AY105" s="109" t="s">
        <v>89</v>
      </c>
      <c r="BK105" s="111">
        <f>BK106+BK161+BK261+BK313</f>
        <v>0</v>
      </c>
    </row>
    <row r="106" spans="1:65" s="97" customFormat="1" ht="22.8" customHeight="1" x14ac:dyDescent="0.25">
      <c r="B106" s="98"/>
      <c r="C106" s="99"/>
      <c r="D106" s="100" t="s">
        <v>84</v>
      </c>
      <c r="E106" s="112" t="s">
        <v>90</v>
      </c>
      <c r="F106" s="112" t="s">
        <v>91</v>
      </c>
      <c r="G106" s="99"/>
      <c r="H106" s="99"/>
      <c r="I106" s="102"/>
      <c r="J106" s="113">
        <f>BK106</f>
        <v>0</v>
      </c>
      <c r="K106" s="99"/>
      <c r="L106" s="104"/>
      <c r="M106" s="105"/>
      <c r="N106" s="106"/>
      <c r="O106" s="106"/>
      <c r="P106" s="107">
        <f>SUM(P107:P160)</f>
        <v>0</v>
      </c>
      <c r="Q106" s="106"/>
      <c r="R106" s="107">
        <f>SUM(R107:R160)</f>
        <v>14.642246700000001</v>
      </c>
      <c r="S106" s="106"/>
      <c r="T106" s="108">
        <f>SUM(T107:T160)</f>
        <v>0</v>
      </c>
      <c r="AR106" s="109" t="s">
        <v>87</v>
      </c>
      <c r="AT106" s="110" t="s">
        <v>84</v>
      </c>
      <c r="AU106" s="110" t="s">
        <v>87</v>
      </c>
      <c r="AY106" s="109" t="s">
        <v>89</v>
      </c>
      <c r="BK106" s="111">
        <f>SUM(BK107:BK160)</f>
        <v>0</v>
      </c>
    </row>
    <row r="107" spans="1:65" s="15" customFormat="1" ht="22.8" x14ac:dyDescent="0.3">
      <c r="A107" s="12"/>
      <c r="B107" s="45"/>
      <c r="C107" s="114" t="s">
        <v>87</v>
      </c>
      <c r="D107" s="114" t="s">
        <v>92</v>
      </c>
      <c r="E107" s="115" t="s">
        <v>93</v>
      </c>
      <c r="F107" s="116" t="s">
        <v>94</v>
      </c>
      <c r="G107" s="117" t="s">
        <v>95</v>
      </c>
      <c r="H107" s="118">
        <v>22.509</v>
      </c>
      <c r="I107" s="119"/>
      <c r="J107" s="120">
        <f>ROUND(I107*H107,2)</f>
        <v>0</v>
      </c>
      <c r="K107" s="116" t="s">
        <v>96</v>
      </c>
      <c r="L107" s="13"/>
      <c r="M107" s="121" t="s">
        <v>11</v>
      </c>
      <c r="N107" s="122" t="s">
        <v>30</v>
      </c>
      <c r="O107" s="123"/>
      <c r="P107" s="124">
        <f>O107*H107</f>
        <v>0</v>
      </c>
      <c r="Q107" s="124">
        <v>0.14854000000000001</v>
      </c>
      <c r="R107" s="124">
        <f>Q107*H107</f>
        <v>3.3434868600000001</v>
      </c>
      <c r="S107" s="124">
        <v>0</v>
      </c>
      <c r="T107" s="125">
        <f>S107*H107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26" t="s">
        <v>97</v>
      </c>
      <c r="AT107" s="126" t="s">
        <v>92</v>
      </c>
      <c r="AU107" s="126" t="s">
        <v>1</v>
      </c>
      <c r="AY107" s="3" t="s">
        <v>89</v>
      </c>
      <c r="BE107" s="127">
        <f>IF(N107="základní",J107,0)</f>
        <v>0</v>
      </c>
      <c r="BF107" s="127">
        <f>IF(N107="snížená",J107,0)</f>
        <v>0</v>
      </c>
      <c r="BG107" s="127">
        <f>IF(N107="zákl. přenesená",J107,0)</f>
        <v>0</v>
      </c>
      <c r="BH107" s="127">
        <f>IF(N107="sníž. přenesená",J107,0)</f>
        <v>0</v>
      </c>
      <c r="BI107" s="127">
        <f>IF(N107="nulová",J107,0)</f>
        <v>0</v>
      </c>
      <c r="BJ107" s="3" t="s">
        <v>87</v>
      </c>
      <c r="BK107" s="127">
        <f>ROUND(I107*H107,2)</f>
        <v>0</v>
      </c>
      <c r="BL107" s="3" t="s">
        <v>97</v>
      </c>
      <c r="BM107" s="126" t="s">
        <v>98</v>
      </c>
    </row>
    <row r="108" spans="1:65" s="128" customFormat="1" ht="10.199999999999999" x14ac:dyDescent="0.3">
      <c r="B108" s="129"/>
      <c r="C108" s="130"/>
      <c r="D108" s="131" t="s">
        <v>99</v>
      </c>
      <c r="E108" s="132" t="s">
        <v>11</v>
      </c>
      <c r="F108" s="133" t="s">
        <v>100</v>
      </c>
      <c r="G108" s="130"/>
      <c r="H108" s="134">
        <v>22.509</v>
      </c>
      <c r="I108" s="135"/>
      <c r="J108" s="130"/>
      <c r="K108" s="130"/>
      <c r="L108" s="136"/>
      <c r="M108" s="137"/>
      <c r="N108" s="138"/>
      <c r="O108" s="138"/>
      <c r="P108" s="138"/>
      <c r="Q108" s="138"/>
      <c r="R108" s="138"/>
      <c r="S108" s="138"/>
      <c r="T108" s="139"/>
      <c r="AT108" s="140" t="s">
        <v>99</v>
      </c>
      <c r="AU108" s="140" t="s">
        <v>1</v>
      </c>
      <c r="AV108" s="128" t="s">
        <v>1</v>
      </c>
      <c r="AW108" s="128" t="s">
        <v>101</v>
      </c>
      <c r="AX108" s="128" t="s">
        <v>87</v>
      </c>
      <c r="AY108" s="140" t="s">
        <v>89</v>
      </c>
    </row>
    <row r="109" spans="1:65" s="15" customFormat="1" ht="22.8" x14ac:dyDescent="0.3">
      <c r="A109" s="12"/>
      <c r="B109" s="45"/>
      <c r="C109" s="114" t="s">
        <v>1</v>
      </c>
      <c r="D109" s="114" t="s">
        <v>92</v>
      </c>
      <c r="E109" s="115" t="s">
        <v>102</v>
      </c>
      <c r="F109" s="116" t="s">
        <v>103</v>
      </c>
      <c r="G109" s="117" t="s">
        <v>95</v>
      </c>
      <c r="H109" s="118">
        <v>1.1000000000000001</v>
      </c>
      <c r="I109" s="119"/>
      <c r="J109" s="120">
        <f>ROUND(I109*H109,2)</f>
        <v>0</v>
      </c>
      <c r="K109" s="116" t="s">
        <v>96</v>
      </c>
      <c r="L109" s="13"/>
      <c r="M109" s="121" t="s">
        <v>11</v>
      </c>
      <c r="N109" s="122" t="s">
        <v>30</v>
      </c>
      <c r="O109" s="123"/>
      <c r="P109" s="124">
        <f>O109*H109</f>
        <v>0</v>
      </c>
      <c r="Q109" s="124">
        <v>0.17351</v>
      </c>
      <c r="R109" s="124">
        <f>Q109*H109</f>
        <v>0.190861</v>
      </c>
      <c r="S109" s="124">
        <v>0</v>
      </c>
      <c r="T109" s="125">
        <f>S109*H109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26" t="s">
        <v>97</v>
      </c>
      <c r="AT109" s="126" t="s">
        <v>92</v>
      </c>
      <c r="AU109" s="126" t="s">
        <v>1</v>
      </c>
      <c r="AY109" s="3" t="s">
        <v>89</v>
      </c>
      <c r="BE109" s="127">
        <f>IF(N109="základní",J109,0)</f>
        <v>0</v>
      </c>
      <c r="BF109" s="127">
        <f>IF(N109="snížená",J109,0)</f>
        <v>0</v>
      </c>
      <c r="BG109" s="127">
        <f>IF(N109="zákl. přenesená",J109,0)</f>
        <v>0</v>
      </c>
      <c r="BH109" s="127">
        <f>IF(N109="sníž. přenesená",J109,0)</f>
        <v>0</v>
      </c>
      <c r="BI109" s="127">
        <f>IF(N109="nulová",J109,0)</f>
        <v>0</v>
      </c>
      <c r="BJ109" s="3" t="s">
        <v>87</v>
      </c>
      <c r="BK109" s="127">
        <f>ROUND(I109*H109,2)</f>
        <v>0</v>
      </c>
      <c r="BL109" s="3" t="s">
        <v>97</v>
      </c>
      <c r="BM109" s="126" t="s">
        <v>104</v>
      </c>
    </row>
    <row r="110" spans="1:65" s="141" customFormat="1" ht="10.199999999999999" x14ac:dyDescent="0.3">
      <c r="B110" s="142"/>
      <c r="C110" s="143"/>
      <c r="D110" s="131" t="s">
        <v>99</v>
      </c>
      <c r="E110" s="144" t="s">
        <v>11</v>
      </c>
      <c r="F110" s="145" t="s">
        <v>105</v>
      </c>
      <c r="G110" s="143"/>
      <c r="H110" s="144" t="s">
        <v>11</v>
      </c>
      <c r="I110" s="146"/>
      <c r="J110" s="143"/>
      <c r="K110" s="143"/>
      <c r="L110" s="147"/>
      <c r="M110" s="148"/>
      <c r="N110" s="149"/>
      <c r="O110" s="149"/>
      <c r="P110" s="149"/>
      <c r="Q110" s="149"/>
      <c r="R110" s="149"/>
      <c r="S110" s="149"/>
      <c r="T110" s="150"/>
      <c r="AT110" s="151" t="s">
        <v>99</v>
      </c>
      <c r="AU110" s="151" t="s">
        <v>1</v>
      </c>
      <c r="AV110" s="141" t="s">
        <v>87</v>
      </c>
      <c r="AW110" s="141" t="s">
        <v>101</v>
      </c>
      <c r="AX110" s="141" t="s">
        <v>88</v>
      </c>
      <c r="AY110" s="151" t="s">
        <v>89</v>
      </c>
    </row>
    <row r="111" spans="1:65" s="128" customFormat="1" ht="10.199999999999999" x14ac:dyDescent="0.3">
      <c r="B111" s="129"/>
      <c r="C111" s="130"/>
      <c r="D111" s="131" t="s">
        <v>99</v>
      </c>
      <c r="E111" s="132" t="s">
        <v>11</v>
      </c>
      <c r="F111" s="133" t="s">
        <v>106</v>
      </c>
      <c r="G111" s="130"/>
      <c r="H111" s="134">
        <v>1.1000000000000001</v>
      </c>
      <c r="I111" s="135"/>
      <c r="J111" s="130"/>
      <c r="K111" s="130"/>
      <c r="L111" s="136"/>
      <c r="M111" s="137"/>
      <c r="N111" s="138"/>
      <c r="O111" s="138"/>
      <c r="P111" s="138"/>
      <c r="Q111" s="138"/>
      <c r="R111" s="138"/>
      <c r="S111" s="138"/>
      <c r="T111" s="139"/>
      <c r="AT111" s="140" t="s">
        <v>99</v>
      </c>
      <c r="AU111" s="140" t="s">
        <v>1</v>
      </c>
      <c r="AV111" s="128" t="s">
        <v>1</v>
      </c>
      <c r="AW111" s="128" t="s">
        <v>101</v>
      </c>
      <c r="AX111" s="128" t="s">
        <v>87</v>
      </c>
      <c r="AY111" s="140" t="s">
        <v>89</v>
      </c>
    </row>
    <row r="112" spans="1:65" s="15" customFormat="1" ht="22.8" x14ac:dyDescent="0.3">
      <c r="A112" s="12"/>
      <c r="B112" s="45"/>
      <c r="C112" s="114" t="s">
        <v>90</v>
      </c>
      <c r="D112" s="114" t="s">
        <v>92</v>
      </c>
      <c r="E112" s="115" t="s">
        <v>107</v>
      </c>
      <c r="F112" s="116" t="s">
        <v>108</v>
      </c>
      <c r="G112" s="117" t="s">
        <v>109</v>
      </c>
      <c r="H112" s="118">
        <v>4</v>
      </c>
      <c r="I112" s="119"/>
      <c r="J112" s="120">
        <f>ROUND(I112*H112,2)</f>
        <v>0</v>
      </c>
      <c r="K112" s="116" t="s">
        <v>96</v>
      </c>
      <c r="L112" s="13"/>
      <c r="M112" s="121" t="s">
        <v>11</v>
      </c>
      <c r="N112" s="122" t="s">
        <v>30</v>
      </c>
      <c r="O112" s="123"/>
      <c r="P112" s="124">
        <f>O112*H112</f>
        <v>0</v>
      </c>
      <c r="Q112" s="124">
        <v>2.2280000000000001E-2</v>
      </c>
      <c r="R112" s="124">
        <f>Q112*H112</f>
        <v>8.9120000000000005E-2</v>
      </c>
      <c r="S112" s="124">
        <v>0</v>
      </c>
      <c r="T112" s="125">
        <f>S112*H112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26" t="s">
        <v>97</v>
      </c>
      <c r="AT112" s="126" t="s">
        <v>92</v>
      </c>
      <c r="AU112" s="126" t="s">
        <v>1</v>
      </c>
      <c r="AY112" s="3" t="s">
        <v>89</v>
      </c>
      <c r="BE112" s="127">
        <f>IF(N112="základní",J112,0)</f>
        <v>0</v>
      </c>
      <c r="BF112" s="127">
        <f>IF(N112="snížená",J112,0)</f>
        <v>0</v>
      </c>
      <c r="BG112" s="127">
        <f>IF(N112="zákl. přenesená",J112,0)</f>
        <v>0</v>
      </c>
      <c r="BH112" s="127">
        <f>IF(N112="sníž. přenesená",J112,0)</f>
        <v>0</v>
      </c>
      <c r="BI112" s="127">
        <f>IF(N112="nulová",J112,0)</f>
        <v>0</v>
      </c>
      <c r="BJ112" s="3" t="s">
        <v>87</v>
      </c>
      <c r="BK112" s="127">
        <f>ROUND(I112*H112,2)</f>
        <v>0</v>
      </c>
      <c r="BL112" s="3" t="s">
        <v>97</v>
      </c>
      <c r="BM112" s="126" t="s">
        <v>110</v>
      </c>
    </row>
    <row r="113" spans="1:65" s="128" customFormat="1" ht="10.199999999999999" x14ac:dyDescent="0.3">
      <c r="B113" s="129"/>
      <c r="C113" s="130"/>
      <c r="D113" s="131" t="s">
        <v>99</v>
      </c>
      <c r="E113" s="132" t="s">
        <v>11</v>
      </c>
      <c r="F113" s="133" t="s">
        <v>97</v>
      </c>
      <c r="G113" s="130"/>
      <c r="H113" s="134">
        <v>4</v>
      </c>
      <c r="I113" s="135"/>
      <c r="J113" s="130"/>
      <c r="K113" s="130"/>
      <c r="L113" s="136"/>
      <c r="M113" s="137"/>
      <c r="N113" s="138"/>
      <c r="O113" s="138"/>
      <c r="P113" s="138"/>
      <c r="Q113" s="138"/>
      <c r="R113" s="138"/>
      <c r="S113" s="138"/>
      <c r="T113" s="139"/>
      <c r="AT113" s="140" t="s">
        <v>99</v>
      </c>
      <c r="AU113" s="140" t="s">
        <v>1</v>
      </c>
      <c r="AV113" s="128" t="s">
        <v>1</v>
      </c>
      <c r="AW113" s="128" t="s">
        <v>101</v>
      </c>
      <c r="AX113" s="128" t="s">
        <v>87</v>
      </c>
      <c r="AY113" s="140" t="s">
        <v>89</v>
      </c>
    </row>
    <row r="114" spans="1:65" s="15" customFormat="1" ht="22.8" x14ac:dyDescent="0.3">
      <c r="A114" s="12"/>
      <c r="B114" s="45"/>
      <c r="C114" s="114" t="s">
        <v>97</v>
      </c>
      <c r="D114" s="114" t="s">
        <v>92</v>
      </c>
      <c r="E114" s="115" t="s">
        <v>111</v>
      </c>
      <c r="F114" s="116" t="s">
        <v>112</v>
      </c>
      <c r="G114" s="117" t="s">
        <v>109</v>
      </c>
      <c r="H114" s="118">
        <v>2</v>
      </c>
      <c r="I114" s="119"/>
      <c r="J114" s="120">
        <f>ROUND(I114*H114,2)</f>
        <v>0</v>
      </c>
      <c r="K114" s="116" t="s">
        <v>96</v>
      </c>
      <c r="L114" s="13"/>
      <c r="M114" s="121" t="s">
        <v>11</v>
      </c>
      <c r="N114" s="122" t="s">
        <v>30</v>
      </c>
      <c r="O114" s="123"/>
      <c r="P114" s="124">
        <f>O114*H114</f>
        <v>0</v>
      </c>
      <c r="Q114" s="124">
        <v>2.6280000000000001E-2</v>
      </c>
      <c r="R114" s="124">
        <f>Q114*H114</f>
        <v>5.2560000000000003E-2</v>
      </c>
      <c r="S114" s="124">
        <v>0</v>
      </c>
      <c r="T114" s="125">
        <f>S114*H114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26" t="s">
        <v>97</v>
      </c>
      <c r="AT114" s="126" t="s">
        <v>92</v>
      </c>
      <c r="AU114" s="126" t="s">
        <v>1</v>
      </c>
      <c r="AY114" s="3" t="s">
        <v>89</v>
      </c>
      <c r="BE114" s="127">
        <f>IF(N114="základní",J114,0)</f>
        <v>0</v>
      </c>
      <c r="BF114" s="127">
        <f>IF(N114="snížená",J114,0)</f>
        <v>0</v>
      </c>
      <c r="BG114" s="127">
        <f>IF(N114="zákl. přenesená",J114,0)</f>
        <v>0</v>
      </c>
      <c r="BH114" s="127">
        <f>IF(N114="sníž. přenesená",J114,0)</f>
        <v>0</v>
      </c>
      <c r="BI114" s="127">
        <f>IF(N114="nulová",J114,0)</f>
        <v>0</v>
      </c>
      <c r="BJ114" s="3" t="s">
        <v>87</v>
      </c>
      <c r="BK114" s="127">
        <f>ROUND(I114*H114,2)</f>
        <v>0</v>
      </c>
      <c r="BL114" s="3" t="s">
        <v>97</v>
      </c>
      <c r="BM114" s="126" t="s">
        <v>113</v>
      </c>
    </row>
    <row r="115" spans="1:65" s="128" customFormat="1" ht="10.199999999999999" x14ac:dyDescent="0.3">
      <c r="B115" s="129"/>
      <c r="C115" s="130"/>
      <c r="D115" s="131" t="s">
        <v>99</v>
      </c>
      <c r="E115" s="132" t="s">
        <v>11</v>
      </c>
      <c r="F115" s="133" t="s">
        <v>1</v>
      </c>
      <c r="G115" s="130"/>
      <c r="H115" s="134">
        <v>2</v>
      </c>
      <c r="I115" s="135"/>
      <c r="J115" s="130"/>
      <c r="K115" s="130"/>
      <c r="L115" s="136"/>
      <c r="M115" s="137"/>
      <c r="N115" s="138"/>
      <c r="O115" s="138"/>
      <c r="P115" s="138"/>
      <c r="Q115" s="138"/>
      <c r="R115" s="138"/>
      <c r="S115" s="138"/>
      <c r="T115" s="139"/>
      <c r="AT115" s="140" t="s">
        <v>99</v>
      </c>
      <c r="AU115" s="140" t="s">
        <v>1</v>
      </c>
      <c r="AV115" s="128" t="s">
        <v>1</v>
      </c>
      <c r="AW115" s="128" t="s">
        <v>101</v>
      </c>
      <c r="AX115" s="128" t="s">
        <v>87</v>
      </c>
      <c r="AY115" s="140" t="s">
        <v>89</v>
      </c>
    </row>
    <row r="116" spans="1:65" s="15" customFormat="1" ht="22.8" x14ac:dyDescent="0.3">
      <c r="A116" s="12"/>
      <c r="B116" s="45"/>
      <c r="C116" s="114" t="s">
        <v>114</v>
      </c>
      <c r="D116" s="114" t="s">
        <v>92</v>
      </c>
      <c r="E116" s="115" t="s">
        <v>115</v>
      </c>
      <c r="F116" s="116" t="s">
        <v>116</v>
      </c>
      <c r="G116" s="117" t="s">
        <v>109</v>
      </c>
      <c r="H116" s="118">
        <v>3</v>
      </c>
      <c r="I116" s="119"/>
      <c r="J116" s="120">
        <f>ROUND(I116*H116,2)</f>
        <v>0</v>
      </c>
      <c r="K116" s="116" t="s">
        <v>96</v>
      </c>
      <c r="L116" s="13"/>
      <c r="M116" s="121" t="s">
        <v>11</v>
      </c>
      <c r="N116" s="122" t="s">
        <v>30</v>
      </c>
      <c r="O116" s="123"/>
      <c r="P116" s="124">
        <f>O116*H116</f>
        <v>0</v>
      </c>
      <c r="Q116" s="124">
        <v>3.9629999999999999E-2</v>
      </c>
      <c r="R116" s="124">
        <f>Q116*H116</f>
        <v>0.11889</v>
      </c>
      <c r="S116" s="124">
        <v>0</v>
      </c>
      <c r="T116" s="125">
        <f>S116*H116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26" t="s">
        <v>97</v>
      </c>
      <c r="AT116" s="126" t="s">
        <v>92</v>
      </c>
      <c r="AU116" s="126" t="s">
        <v>1</v>
      </c>
      <c r="AY116" s="3" t="s">
        <v>89</v>
      </c>
      <c r="BE116" s="127">
        <f>IF(N116="základní",J116,0)</f>
        <v>0</v>
      </c>
      <c r="BF116" s="127">
        <f>IF(N116="snížená",J116,0)</f>
        <v>0</v>
      </c>
      <c r="BG116" s="127">
        <f>IF(N116="zákl. přenesená",J116,0)</f>
        <v>0</v>
      </c>
      <c r="BH116" s="127">
        <f>IF(N116="sníž. přenesená",J116,0)</f>
        <v>0</v>
      </c>
      <c r="BI116" s="127">
        <f>IF(N116="nulová",J116,0)</f>
        <v>0</v>
      </c>
      <c r="BJ116" s="3" t="s">
        <v>87</v>
      </c>
      <c r="BK116" s="127">
        <f>ROUND(I116*H116,2)</f>
        <v>0</v>
      </c>
      <c r="BL116" s="3" t="s">
        <v>97</v>
      </c>
      <c r="BM116" s="126" t="s">
        <v>117</v>
      </c>
    </row>
    <row r="117" spans="1:65" s="128" customFormat="1" ht="10.199999999999999" x14ac:dyDescent="0.3">
      <c r="B117" s="129"/>
      <c r="C117" s="130"/>
      <c r="D117" s="131" t="s">
        <v>99</v>
      </c>
      <c r="E117" s="132" t="s">
        <v>11</v>
      </c>
      <c r="F117" s="133" t="s">
        <v>90</v>
      </c>
      <c r="G117" s="130"/>
      <c r="H117" s="134">
        <v>3</v>
      </c>
      <c r="I117" s="135"/>
      <c r="J117" s="130"/>
      <c r="K117" s="130"/>
      <c r="L117" s="136"/>
      <c r="M117" s="137"/>
      <c r="N117" s="138"/>
      <c r="O117" s="138"/>
      <c r="P117" s="138"/>
      <c r="Q117" s="138"/>
      <c r="R117" s="138"/>
      <c r="S117" s="138"/>
      <c r="T117" s="139"/>
      <c r="AT117" s="140" t="s">
        <v>99</v>
      </c>
      <c r="AU117" s="140" t="s">
        <v>1</v>
      </c>
      <c r="AV117" s="128" t="s">
        <v>1</v>
      </c>
      <c r="AW117" s="128" t="s">
        <v>101</v>
      </c>
      <c r="AX117" s="128" t="s">
        <v>87</v>
      </c>
      <c r="AY117" s="140" t="s">
        <v>89</v>
      </c>
    </row>
    <row r="118" spans="1:65" s="15" customFormat="1" ht="21.75" customHeight="1" x14ac:dyDescent="0.3">
      <c r="A118" s="12"/>
      <c r="B118" s="45"/>
      <c r="C118" s="114" t="s">
        <v>118</v>
      </c>
      <c r="D118" s="114" t="s">
        <v>92</v>
      </c>
      <c r="E118" s="115" t="s">
        <v>119</v>
      </c>
      <c r="F118" s="116" t="s">
        <v>120</v>
      </c>
      <c r="G118" s="117" t="s">
        <v>109</v>
      </c>
      <c r="H118" s="118">
        <v>5</v>
      </c>
      <c r="I118" s="119"/>
      <c r="J118" s="120">
        <f>ROUND(I118*H118,2)</f>
        <v>0</v>
      </c>
      <c r="K118" s="116" t="s">
        <v>96</v>
      </c>
      <c r="L118" s="13"/>
      <c r="M118" s="121" t="s">
        <v>11</v>
      </c>
      <c r="N118" s="122" t="s">
        <v>30</v>
      </c>
      <c r="O118" s="123"/>
      <c r="P118" s="124">
        <f>O118*H118</f>
        <v>0</v>
      </c>
      <c r="Q118" s="124">
        <v>2.2780000000000002E-2</v>
      </c>
      <c r="R118" s="124">
        <f>Q118*H118</f>
        <v>0.1139</v>
      </c>
      <c r="S118" s="124">
        <v>0</v>
      </c>
      <c r="T118" s="125">
        <f>S118*H118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26" t="s">
        <v>97</v>
      </c>
      <c r="AT118" s="126" t="s">
        <v>92</v>
      </c>
      <c r="AU118" s="126" t="s">
        <v>1</v>
      </c>
      <c r="AY118" s="3" t="s">
        <v>89</v>
      </c>
      <c r="BE118" s="127">
        <f>IF(N118="základní",J118,0)</f>
        <v>0</v>
      </c>
      <c r="BF118" s="127">
        <f>IF(N118="snížená",J118,0)</f>
        <v>0</v>
      </c>
      <c r="BG118" s="127">
        <f>IF(N118="zákl. přenesená",J118,0)</f>
        <v>0</v>
      </c>
      <c r="BH118" s="127">
        <f>IF(N118="sníž. přenesená",J118,0)</f>
        <v>0</v>
      </c>
      <c r="BI118" s="127">
        <f>IF(N118="nulová",J118,0)</f>
        <v>0</v>
      </c>
      <c r="BJ118" s="3" t="s">
        <v>87</v>
      </c>
      <c r="BK118" s="127">
        <f>ROUND(I118*H118,2)</f>
        <v>0</v>
      </c>
      <c r="BL118" s="3" t="s">
        <v>97</v>
      </c>
      <c r="BM118" s="126" t="s">
        <v>121</v>
      </c>
    </row>
    <row r="119" spans="1:65" s="141" customFormat="1" ht="10.199999999999999" x14ac:dyDescent="0.3">
      <c r="B119" s="142"/>
      <c r="C119" s="143"/>
      <c r="D119" s="131" t="s">
        <v>99</v>
      </c>
      <c r="E119" s="144" t="s">
        <v>11</v>
      </c>
      <c r="F119" s="145" t="s">
        <v>122</v>
      </c>
      <c r="G119" s="143"/>
      <c r="H119" s="144" t="s">
        <v>11</v>
      </c>
      <c r="I119" s="146"/>
      <c r="J119" s="143"/>
      <c r="K119" s="143"/>
      <c r="L119" s="147"/>
      <c r="M119" s="148"/>
      <c r="N119" s="149"/>
      <c r="O119" s="149"/>
      <c r="P119" s="149"/>
      <c r="Q119" s="149"/>
      <c r="R119" s="149"/>
      <c r="S119" s="149"/>
      <c r="T119" s="150"/>
      <c r="AT119" s="151" t="s">
        <v>99</v>
      </c>
      <c r="AU119" s="151" t="s">
        <v>1</v>
      </c>
      <c r="AV119" s="141" t="s">
        <v>87</v>
      </c>
      <c r="AW119" s="141" t="s">
        <v>101</v>
      </c>
      <c r="AX119" s="141" t="s">
        <v>88</v>
      </c>
      <c r="AY119" s="151" t="s">
        <v>89</v>
      </c>
    </row>
    <row r="120" spans="1:65" s="128" customFormat="1" ht="10.199999999999999" x14ac:dyDescent="0.3">
      <c r="B120" s="129"/>
      <c r="C120" s="130"/>
      <c r="D120" s="131" t="s">
        <v>99</v>
      </c>
      <c r="E120" s="132" t="s">
        <v>11</v>
      </c>
      <c r="F120" s="133" t="s">
        <v>87</v>
      </c>
      <c r="G120" s="130"/>
      <c r="H120" s="134">
        <v>1</v>
      </c>
      <c r="I120" s="135"/>
      <c r="J120" s="130"/>
      <c r="K120" s="130"/>
      <c r="L120" s="136"/>
      <c r="M120" s="137"/>
      <c r="N120" s="138"/>
      <c r="O120" s="138"/>
      <c r="P120" s="138"/>
      <c r="Q120" s="138"/>
      <c r="R120" s="138"/>
      <c r="S120" s="138"/>
      <c r="T120" s="139"/>
      <c r="AT120" s="140" t="s">
        <v>99</v>
      </c>
      <c r="AU120" s="140" t="s">
        <v>1</v>
      </c>
      <c r="AV120" s="128" t="s">
        <v>1</v>
      </c>
      <c r="AW120" s="128" t="s">
        <v>101</v>
      </c>
      <c r="AX120" s="128" t="s">
        <v>88</v>
      </c>
      <c r="AY120" s="140" t="s">
        <v>89</v>
      </c>
    </row>
    <row r="121" spans="1:65" s="141" customFormat="1" ht="10.199999999999999" x14ac:dyDescent="0.3">
      <c r="B121" s="142"/>
      <c r="C121" s="143"/>
      <c r="D121" s="131" t="s">
        <v>99</v>
      </c>
      <c r="E121" s="144" t="s">
        <v>11</v>
      </c>
      <c r="F121" s="145" t="s">
        <v>123</v>
      </c>
      <c r="G121" s="143"/>
      <c r="H121" s="144" t="s">
        <v>11</v>
      </c>
      <c r="I121" s="146"/>
      <c r="J121" s="143"/>
      <c r="K121" s="143"/>
      <c r="L121" s="147"/>
      <c r="M121" s="148"/>
      <c r="N121" s="149"/>
      <c r="O121" s="149"/>
      <c r="P121" s="149"/>
      <c r="Q121" s="149"/>
      <c r="R121" s="149"/>
      <c r="S121" s="149"/>
      <c r="T121" s="150"/>
      <c r="AT121" s="151" t="s">
        <v>99</v>
      </c>
      <c r="AU121" s="151" t="s">
        <v>1</v>
      </c>
      <c r="AV121" s="141" t="s">
        <v>87</v>
      </c>
      <c r="AW121" s="141" t="s">
        <v>101</v>
      </c>
      <c r="AX121" s="141" t="s">
        <v>88</v>
      </c>
      <c r="AY121" s="151" t="s">
        <v>89</v>
      </c>
    </row>
    <row r="122" spans="1:65" s="128" customFormat="1" ht="10.199999999999999" x14ac:dyDescent="0.3">
      <c r="B122" s="129"/>
      <c r="C122" s="130"/>
      <c r="D122" s="131" t="s">
        <v>99</v>
      </c>
      <c r="E122" s="132" t="s">
        <v>11</v>
      </c>
      <c r="F122" s="133" t="s">
        <v>114</v>
      </c>
      <c r="G122" s="130"/>
      <c r="H122" s="134">
        <v>5</v>
      </c>
      <c r="I122" s="135"/>
      <c r="J122" s="130"/>
      <c r="K122" s="130"/>
      <c r="L122" s="136"/>
      <c r="M122" s="137"/>
      <c r="N122" s="138"/>
      <c r="O122" s="138"/>
      <c r="P122" s="138"/>
      <c r="Q122" s="138"/>
      <c r="R122" s="138"/>
      <c r="S122" s="138"/>
      <c r="T122" s="139"/>
      <c r="AT122" s="140" t="s">
        <v>99</v>
      </c>
      <c r="AU122" s="140" t="s">
        <v>1</v>
      </c>
      <c r="AV122" s="128" t="s">
        <v>1</v>
      </c>
      <c r="AW122" s="128" t="s">
        <v>101</v>
      </c>
      <c r="AX122" s="128" t="s">
        <v>87</v>
      </c>
      <c r="AY122" s="140" t="s">
        <v>89</v>
      </c>
    </row>
    <row r="123" spans="1:65" s="15" customFormat="1" ht="21.75" customHeight="1" x14ac:dyDescent="0.3">
      <c r="A123" s="12"/>
      <c r="B123" s="45"/>
      <c r="C123" s="114" t="s">
        <v>124</v>
      </c>
      <c r="D123" s="114" t="s">
        <v>92</v>
      </c>
      <c r="E123" s="115" t="s">
        <v>125</v>
      </c>
      <c r="F123" s="116" t="s">
        <v>126</v>
      </c>
      <c r="G123" s="117" t="s">
        <v>109</v>
      </c>
      <c r="H123" s="118">
        <v>1</v>
      </c>
      <c r="I123" s="119"/>
      <c r="J123" s="120">
        <f>ROUND(I123*H123,2)</f>
        <v>0</v>
      </c>
      <c r="K123" s="116" t="s">
        <v>96</v>
      </c>
      <c r="L123" s="13"/>
      <c r="M123" s="121" t="s">
        <v>11</v>
      </c>
      <c r="N123" s="122" t="s">
        <v>30</v>
      </c>
      <c r="O123" s="123"/>
      <c r="P123" s="124">
        <f>O123*H123</f>
        <v>0</v>
      </c>
      <c r="Q123" s="124">
        <v>2.7109999999999999E-2</v>
      </c>
      <c r="R123" s="124">
        <f>Q123*H123</f>
        <v>2.7109999999999999E-2</v>
      </c>
      <c r="S123" s="124">
        <v>0</v>
      </c>
      <c r="T123" s="125">
        <f>S123*H123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26" t="s">
        <v>97</v>
      </c>
      <c r="AT123" s="126" t="s">
        <v>92</v>
      </c>
      <c r="AU123" s="126" t="s">
        <v>1</v>
      </c>
      <c r="AY123" s="3" t="s">
        <v>89</v>
      </c>
      <c r="BE123" s="127">
        <f>IF(N123="základní",J123,0)</f>
        <v>0</v>
      </c>
      <c r="BF123" s="127">
        <f>IF(N123="snížená",J123,0)</f>
        <v>0</v>
      </c>
      <c r="BG123" s="127">
        <f>IF(N123="zákl. přenesená",J123,0)</f>
        <v>0</v>
      </c>
      <c r="BH123" s="127">
        <f>IF(N123="sníž. přenesená",J123,0)</f>
        <v>0</v>
      </c>
      <c r="BI123" s="127">
        <f>IF(N123="nulová",J123,0)</f>
        <v>0</v>
      </c>
      <c r="BJ123" s="3" t="s">
        <v>87</v>
      </c>
      <c r="BK123" s="127">
        <f>ROUND(I123*H123,2)</f>
        <v>0</v>
      </c>
      <c r="BL123" s="3" t="s">
        <v>97</v>
      </c>
      <c r="BM123" s="126" t="s">
        <v>127</v>
      </c>
    </row>
    <row r="124" spans="1:65" s="141" customFormat="1" ht="10.199999999999999" x14ac:dyDescent="0.3">
      <c r="B124" s="142"/>
      <c r="C124" s="143"/>
      <c r="D124" s="131" t="s">
        <v>99</v>
      </c>
      <c r="E124" s="144" t="s">
        <v>11</v>
      </c>
      <c r="F124" s="145" t="s">
        <v>128</v>
      </c>
      <c r="G124" s="143"/>
      <c r="H124" s="144" t="s">
        <v>11</v>
      </c>
      <c r="I124" s="146"/>
      <c r="J124" s="143"/>
      <c r="K124" s="143"/>
      <c r="L124" s="147"/>
      <c r="M124" s="148"/>
      <c r="N124" s="149"/>
      <c r="O124" s="149"/>
      <c r="P124" s="149"/>
      <c r="Q124" s="149"/>
      <c r="R124" s="149"/>
      <c r="S124" s="149"/>
      <c r="T124" s="150"/>
      <c r="AT124" s="151" t="s">
        <v>99</v>
      </c>
      <c r="AU124" s="151" t="s">
        <v>1</v>
      </c>
      <c r="AV124" s="141" t="s">
        <v>87</v>
      </c>
      <c r="AW124" s="141" t="s">
        <v>101</v>
      </c>
      <c r="AX124" s="141" t="s">
        <v>88</v>
      </c>
      <c r="AY124" s="151" t="s">
        <v>89</v>
      </c>
    </row>
    <row r="125" spans="1:65" s="128" customFormat="1" ht="10.199999999999999" x14ac:dyDescent="0.3">
      <c r="B125" s="129"/>
      <c r="C125" s="130"/>
      <c r="D125" s="131" t="s">
        <v>99</v>
      </c>
      <c r="E125" s="132" t="s">
        <v>11</v>
      </c>
      <c r="F125" s="133" t="s">
        <v>87</v>
      </c>
      <c r="G125" s="130"/>
      <c r="H125" s="134">
        <v>1</v>
      </c>
      <c r="I125" s="135"/>
      <c r="J125" s="130"/>
      <c r="K125" s="130"/>
      <c r="L125" s="136"/>
      <c r="M125" s="137"/>
      <c r="N125" s="138"/>
      <c r="O125" s="138"/>
      <c r="P125" s="138"/>
      <c r="Q125" s="138"/>
      <c r="R125" s="138"/>
      <c r="S125" s="138"/>
      <c r="T125" s="139"/>
      <c r="AT125" s="140" t="s">
        <v>99</v>
      </c>
      <c r="AU125" s="140" t="s">
        <v>1</v>
      </c>
      <c r="AV125" s="128" t="s">
        <v>1</v>
      </c>
      <c r="AW125" s="128" t="s">
        <v>101</v>
      </c>
      <c r="AX125" s="128" t="s">
        <v>87</v>
      </c>
      <c r="AY125" s="140" t="s">
        <v>89</v>
      </c>
    </row>
    <row r="126" spans="1:65" s="15" customFormat="1" ht="16.5" customHeight="1" x14ac:dyDescent="0.3">
      <c r="A126" s="12"/>
      <c r="B126" s="45"/>
      <c r="C126" s="114" t="s">
        <v>129</v>
      </c>
      <c r="D126" s="114" t="s">
        <v>92</v>
      </c>
      <c r="E126" s="115" t="s">
        <v>130</v>
      </c>
      <c r="F126" s="116" t="s">
        <v>131</v>
      </c>
      <c r="G126" s="117" t="s">
        <v>132</v>
      </c>
      <c r="H126" s="118">
        <v>0.124</v>
      </c>
      <c r="I126" s="119"/>
      <c r="J126" s="120">
        <f>ROUND(I126*H126,2)</f>
        <v>0</v>
      </c>
      <c r="K126" s="116" t="s">
        <v>96</v>
      </c>
      <c r="L126" s="13"/>
      <c r="M126" s="121" t="s">
        <v>11</v>
      </c>
      <c r="N126" s="122" t="s">
        <v>30</v>
      </c>
      <c r="O126" s="123"/>
      <c r="P126" s="124">
        <f>O126*H126</f>
        <v>0</v>
      </c>
      <c r="Q126" s="124">
        <v>2.2563499999999999</v>
      </c>
      <c r="R126" s="124">
        <f>Q126*H126</f>
        <v>0.27978739999999996</v>
      </c>
      <c r="S126" s="124">
        <v>0</v>
      </c>
      <c r="T126" s="125">
        <f>S126*H126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26" t="s">
        <v>97</v>
      </c>
      <c r="AT126" s="126" t="s">
        <v>92</v>
      </c>
      <c r="AU126" s="126" t="s">
        <v>1</v>
      </c>
      <c r="AY126" s="3" t="s">
        <v>89</v>
      </c>
      <c r="BE126" s="127">
        <f>IF(N126="základní",J126,0)</f>
        <v>0</v>
      </c>
      <c r="BF126" s="127">
        <f>IF(N126="snížená",J126,0)</f>
        <v>0</v>
      </c>
      <c r="BG126" s="127">
        <f>IF(N126="zákl. přenesená",J126,0)</f>
        <v>0</v>
      </c>
      <c r="BH126" s="127">
        <f>IF(N126="sníž. přenesená",J126,0)</f>
        <v>0</v>
      </c>
      <c r="BI126" s="127">
        <f>IF(N126="nulová",J126,0)</f>
        <v>0</v>
      </c>
      <c r="BJ126" s="3" t="s">
        <v>87</v>
      </c>
      <c r="BK126" s="127">
        <f>ROUND(I126*H126,2)</f>
        <v>0</v>
      </c>
      <c r="BL126" s="3" t="s">
        <v>97</v>
      </c>
      <c r="BM126" s="126" t="s">
        <v>133</v>
      </c>
    </row>
    <row r="127" spans="1:65" s="141" customFormat="1" ht="10.199999999999999" x14ac:dyDescent="0.3">
      <c r="B127" s="142"/>
      <c r="C127" s="143"/>
      <c r="D127" s="131" t="s">
        <v>99</v>
      </c>
      <c r="E127" s="144" t="s">
        <v>11</v>
      </c>
      <c r="F127" s="145" t="s">
        <v>134</v>
      </c>
      <c r="G127" s="143"/>
      <c r="H127" s="144" t="s">
        <v>11</v>
      </c>
      <c r="I127" s="146"/>
      <c r="J127" s="143"/>
      <c r="K127" s="143"/>
      <c r="L127" s="147"/>
      <c r="M127" s="148"/>
      <c r="N127" s="149"/>
      <c r="O127" s="149"/>
      <c r="P127" s="149"/>
      <c r="Q127" s="149"/>
      <c r="R127" s="149"/>
      <c r="S127" s="149"/>
      <c r="T127" s="150"/>
      <c r="AT127" s="151" t="s">
        <v>99</v>
      </c>
      <c r="AU127" s="151" t="s">
        <v>1</v>
      </c>
      <c r="AV127" s="141" t="s">
        <v>87</v>
      </c>
      <c r="AW127" s="141" t="s">
        <v>101</v>
      </c>
      <c r="AX127" s="141" t="s">
        <v>88</v>
      </c>
      <c r="AY127" s="151" t="s">
        <v>89</v>
      </c>
    </row>
    <row r="128" spans="1:65" s="128" customFormat="1" ht="10.199999999999999" x14ac:dyDescent="0.3">
      <c r="B128" s="129"/>
      <c r="C128" s="130"/>
      <c r="D128" s="131" t="s">
        <v>99</v>
      </c>
      <c r="E128" s="132" t="s">
        <v>11</v>
      </c>
      <c r="F128" s="133" t="s">
        <v>135</v>
      </c>
      <c r="G128" s="130"/>
      <c r="H128" s="134">
        <v>0.124</v>
      </c>
      <c r="I128" s="135"/>
      <c r="J128" s="130"/>
      <c r="K128" s="130"/>
      <c r="L128" s="136"/>
      <c r="M128" s="137"/>
      <c r="N128" s="138"/>
      <c r="O128" s="138"/>
      <c r="P128" s="138"/>
      <c r="Q128" s="138"/>
      <c r="R128" s="138"/>
      <c r="S128" s="138"/>
      <c r="T128" s="139"/>
      <c r="AT128" s="140" t="s">
        <v>99</v>
      </c>
      <c r="AU128" s="140" t="s">
        <v>1</v>
      </c>
      <c r="AV128" s="128" t="s">
        <v>1</v>
      </c>
      <c r="AW128" s="128" t="s">
        <v>101</v>
      </c>
      <c r="AX128" s="128" t="s">
        <v>87</v>
      </c>
      <c r="AY128" s="140" t="s">
        <v>89</v>
      </c>
    </row>
    <row r="129" spans="1:65" s="15" customFormat="1" ht="22.8" x14ac:dyDescent="0.3">
      <c r="A129" s="12"/>
      <c r="B129" s="45"/>
      <c r="C129" s="114" t="s">
        <v>136</v>
      </c>
      <c r="D129" s="114" t="s">
        <v>92</v>
      </c>
      <c r="E129" s="115" t="s">
        <v>137</v>
      </c>
      <c r="F129" s="116" t="s">
        <v>138</v>
      </c>
      <c r="G129" s="117" t="s">
        <v>95</v>
      </c>
      <c r="H129" s="118">
        <v>2.1749999999999998</v>
      </c>
      <c r="I129" s="119"/>
      <c r="J129" s="120">
        <f>ROUND(I129*H129,2)</f>
        <v>0</v>
      </c>
      <c r="K129" s="116" t="s">
        <v>96</v>
      </c>
      <c r="L129" s="13"/>
      <c r="M129" s="121" t="s">
        <v>11</v>
      </c>
      <c r="N129" s="122" t="s">
        <v>30</v>
      </c>
      <c r="O129" s="123"/>
      <c r="P129" s="124">
        <f>O129*H129</f>
        <v>0</v>
      </c>
      <c r="Q129" s="124">
        <v>9.5499999999999995E-3</v>
      </c>
      <c r="R129" s="124">
        <f>Q129*H129</f>
        <v>2.0771249999999998E-2</v>
      </c>
      <c r="S129" s="124">
        <v>0</v>
      </c>
      <c r="T129" s="125">
        <f>S129*H129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26" t="s">
        <v>97</v>
      </c>
      <c r="AT129" s="126" t="s">
        <v>92</v>
      </c>
      <c r="AU129" s="126" t="s">
        <v>1</v>
      </c>
      <c r="AY129" s="3" t="s">
        <v>89</v>
      </c>
      <c r="BE129" s="127">
        <f>IF(N129="základní",J129,0)</f>
        <v>0</v>
      </c>
      <c r="BF129" s="127">
        <f>IF(N129="snížená",J129,0)</f>
        <v>0</v>
      </c>
      <c r="BG129" s="127">
        <f>IF(N129="zákl. přenesená",J129,0)</f>
        <v>0</v>
      </c>
      <c r="BH129" s="127">
        <f>IF(N129="sníž. přenesená",J129,0)</f>
        <v>0</v>
      </c>
      <c r="BI129" s="127">
        <f>IF(N129="nulová",J129,0)</f>
        <v>0</v>
      </c>
      <c r="BJ129" s="3" t="s">
        <v>87</v>
      </c>
      <c r="BK129" s="127">
        <f>ROUND(I129*H129,2)</f>
        <v>0</v>
      </c>
      <c r="BL129" s="3" t="s">
        <v>97</v>
      </c>
      <c r="BM129" s="126" t="s">
        <v>139</v>
      </c>
    </row>
    <row r="130" spans="1:65" s="128" customFormat="1" ht="10.199999999999999" x14ac:dyDescent="0.3">
      <c r="B130" s="129"/>
      <c r="C130" s="130"/>
      <c r="D130" s="131" t="s">
        <v>99</v>
      </c>
      <c r="E130" s="132" t="s">
        <v>11</v>
      </c>
      <c r="F130" s="133" t="s">
        <v>140</v>
      </c>
      <c r="G130" s="130"/>
      <c r="H130" s="134">
        <v>2.1749999999999998</v>
      </c>
      <c r="I130" s="135"/>
      <c r="J130" s="130"/>
      <c r="K130" s="130"/>
      <c r="L130" s="136"/>
      <c r="M130" s="137"/>
      <c r="N130" s="138"/>
      <c r="O130" s="138"/>
      <c r="P130" s="138"/>
      <c r="Q130" s="138"/>
      <c r="R130" s="138"/>
      <c r="S130" s="138"/>
      <c r="T130" s="139"/>
      <c r="AT130" s="140" t="s">
        <v>99</v>
      </c>
      <c r="AU130" s="140" t="s">
        <v>1</v>
      </c>
      <c r="AV130" s="128" t="s">
        <v>1</v>
      </c>
      <c r="AW130" s="128" t="s">
        <v>101</v>
      </c>
      <c r="AX130" s="128" t="s">
        <v>87</v>
      </c>
      <c r="AY130" s="140" t="s">
        <v>89</v>
      </c>
    </row>
    <row r="131" spans="1:65" s="15" customFormat="1" ht="22.8" x14ac:dyDescent="0.3">
      <c r="A131" s="12"/>
      <c r="B131" s="45"/>
      <c r="C131" s="114" t="s">
        <v>141</v>
      </c>
      <c r="D131" s="114" t="s">
        <v>92</v>
      </c>
      <c r="E131" s="115" t="s">
        <v>142</v>
      </c>
      <c r="F131" s="116" t="s">
        <v>143</v>
      </c>
      <c r="G131" s="117" t="s">
        <v>95</v>
      </c>
      <c r="H131" s="118">
        <v>2.1749999999999998</v>
      </c>
      <c r="I131" s="119"/>
      <c r="J131" s="120">
        <f>ROUND(I131*H131,2)</f>
        <v>0</v>
      </c>
      <c r="K131" s="116" t="s">
        <v>96</v>
      </c>
      <c r="L131" s="13"/>
      <c r="M131" s="121" t="s">
        <v>11</v>
      </c>
      <c r="N131" s="122" t="s">
        <v>30</v>
      </c>
      <c r="O131" s="123"/>
      <c r="P131" s="124">
        <f>O131*H131</f>
        <v>0</v>
      </c>
      <c r="Q131" s="124">
        <v>0</v>
      </c>
      <c r="R131" s="124">
        <f>Q131*H131</f>
        <v>0</v>
      </c>
      <c r="S131" s="124">
        <v>0</v>
      </c>
      <c r="T131" s="125">
        <f>S131*H131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26" t="s">
        <v>97</v>
      </c>
      <c r="AT131" s="126" t="s">
        <v>92</v>
      </c>
      <c r="AU131" s="126" t="s">
        <v>1</v>
      </c>
      <c r="AY131" s="3" t="s">
        <v>89</v>
      </c>
      <c r="BE131" s="127">
        <f>IF(N131="základní",J131,0)</f>
        <v>0</v>
      </c>
      <c r="BF131" s="127">
        <f>IF(N131="snížená",J131,0)</f>
        <v>0</v>
      </c>
      <c r="BG131" s="127">
        <f>IF(N131="zákl. přenesená",J131,0)</f>
        <v>0</v>
      </c>
      <c r="BH131" s="127">
        <f>IF(N131="sníž. přenesená",J131,0)</f>
        <v>0</v>
      </c>
      <c r="BI131" s="127">
        <f>IF(N131="nulová",J131,0)</f>
        <v>0</v>
      </c>
      <c r="BJ131" s="3" t="s">
        <v>87</v>
      </c>
      <c r="BK131" s="127">
        <f>ROUND(I131*H131,2)</f>
        <v>0</v>
      </c>
      <c r="BL131" s="3" t="s">
        <v>97</v>
      </c>
      <c r="BM131" s="126" t="s">
        <v>144</v>
      </c>
    </row>
    <row r="132" spans="1:65" s="128" customFormat="1" ht="10.199999999999999" x14ac:dyDescent="0.3">
      <c r="B132" s="129"/>
      <c r="C132" s="130"/>
      <c r="D132" s="131" t="s">
        <v>99</v>
      </c>
      <c r="E132" s="132" t="s">
        <v>11</v>
      </c>
      <c r="F132" s="133" t="s">
        <v>140</v>
      </c>
      <c r="G132" s="130"/>
      <c r="H132" s="134">
        <v>2.1749999999999998</v>
      </c>
      <c r="I132" s="135"/>
      <c r="J132" s="130"/>
      <c r="K132" s="130"/>
      <c r="L132" s="136"/>
      <c r="M132" s="137"/>
      <c r="N132" s="138"/>
      <c r="O132" s="138"/>
      <c r="P132" s="138"/>
      <c r="Q132" s="138"/>
      <c r="R132" s="138"/>
      <c r="S132" s="138"/>
      <c r="T132" s="139"/>
      <c r="AT132" s="140" t="s">
        <v>99</v>
      </c>
      <c r="AU132" s="140" t="s">
        <v>1</v>
      </c>
      <c r="AV132" s="128" t="s">
        <v>1</v>
      </c>
      <c r="AW132" s="128" t="s">
        <v>101</v>
      </c>
      <c r="AX132" s="128" t="s">
        <v>87</v>
      </c>
      <c r="AY132" s="140" t="s">
        <v>89</v>
      </c>
    </row>
    <row r="133" spans="1:65" s="15" customFormat="1" ht="16.5" customHeight="1" x14ac:dyDescent="0.3">
      <c r="A133" s="12"/>
      <c r="B133" s="45"/>
      <c r="C133" s="114" t="s">
        <v>145</v>
      </c>
      <c r="D133" s="114" t="s">
        <v>92</v>
      </c>
      <c r="E133" s="115" t="s">
        <v>146</v>
      </c>
      <c r="F133" s="116" t="s">
        <v>147</v>
      </c>
      <c r="G133" s="117" t="s">
        <v>148</v>
      </c>
      <c r="H133" s="118">
        <v>2.5000000000000001E-2</v>
      </c>
      <c r="I133" s="119"/>
      <c r="J133" s="120">
        <f>ROUND(I133*H133,2)</f>
        <v>0</v>
      </c>
      <c r="K133" s="116" t="s">
        <v>96</v>
      </c>
      <c r="L133" s="13"/>
      <c r="M133" s="121" t="s">
        <v>11</v>
      </c>
      <c r="N133" s="122" t="s">
        <v>30</v>
      </c>
      <c r="O133" s="123"/>
      <c r="P133" s="124">
        <f>O133*H133</f>
        <v>0</v>
      </c>
      <c r="Q133" s="124">
        <v>1.0387500000000001</v>
      </c>
      <c r="R133" s="124">
        <f>Q133*H133</f>
        <v>2.5968750000000002E-2</v>
      </c>
      <c r="S133" s="124">
        <v>0</v>
      </c>
      <c r="T133" s="125">
        <f>S133*H133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26" t="s">
        <v>97</v>
      </c>
      <c r="AT133" s="126" t="s">
        <v>92</v>
      </c>
      <c r="AU133" s="126" t="s">
        <v>1</v>
      </c>
      <c r="AY133" s="3" t="s">
        <v>89</v>
      </c>
      <c r="BE133" s="127">
        <f>IF(N133="základní",J133,0)</f>
        <v>0</v>
      </c>
      <c r="BF133" s="127">
        <f>IF(N133="snížená",J133,0)</f>
        <v>0</v>
      </c>
      <c r="BG133" s="127">
        <f>IF(N133="zákl. přenesená",J133,0)</f>
        <v>0</v>
      </c>
      <c r="BH133" s="127">
        <f>IF(N133="sníž. přenesená",J133,0)</f>
        <v>0</v>
      </c>
      <c r="BI133" s="127">
        <f>IF(N133="nulová",J133,0)</f>
        <v>0</v>
      </c>
      <c r="BJ133" s="3" t="s">
        <v>87</v>
      </c>
      <c r="BK133" s="127">
        <f>ROUND(I133*H133,2)</f>
        <v>0</v>
      </c>
      <c r="BL133" s="3" t="s">
        <v>97</v>
      </c>
      <c r="BM133" s="126" t="s">
        <v>149</v>
      </c>
    </row>
    <row r="134" spans="1:65" s="141" customFormat="1" ht="10.199999999999999" x14ac:dyDescent="0.3">
      <c r="B134" s="142"/>
      <c r="C134" s="143"/>
      <c r="D134" s="131" t="s">
        <v>99</v>
      </c>
      <c r="E134" s="144" t="s">
        <v>11</v>
      </c>
      <c r="F134" s="145" t="s">
        <v>134</v>
      </c>
      <c r="G134" s="143"/>
      <c r="H134" s="144" t="s">
        <v>11</v>
      </c>
      <c r="I134" s="146"/>
      <c r="J134" s="143"/>
      <c r="K134" s="143"/>
      <c r="L134" s="147"/>
      <c r="M134" s="148"/>
      <c r="N134" s="149"/>
      <c r="O134" s="149"/>
      <c r="P134" s="149"/>
      <c r="Q134" s="149"/>
      <c r="R134" s="149"/>
      <c r="S134" s="149"/>
      <c r="T134" s="150"/>
      <c r="AT134" s="151" t="s">
        <v>99</v>
      </c>
      <c r="AU134" s="151" t="s">
        <v>1</v>
      </c>
      <c r="AV134" s="141" t="s">
        <v>87</v>
      </c>
      <c r="AW134" s="141" t="s">
        <v>101</v>
      </c>
      <c r="AX134" s="141" t="s">
        <v>88</v>
      </c>
      <c r="AY134" s="151" t="s">
        <v>89</v>
      </c>
    </row>
    <row r="135" spans="1:65" s="128" customFormat="1" ht="10.199999999999999" x14ac:dyDescent="0.3">
      <c r="B135" s="129"/>
      <c r="C135" s="130"/>
      <c r="D135" s="131" t="s">
        <v>99</v>
      </c>
      <c r="E135" s="132" t="s">
        <v>11</v>
      </c>
      <c r="F135" s="133" t="s">
        <v>150</v>
      </c>
      <c r="G135" s="130"/>
      <c r="H135" s="134">
        <v>2.5000000000000001E-2</v>
      </c>
      <c r="I135" s="135"/>
      <c r="J135" s="130"/>
      <c r="K135" s="130"/>
      <c r="L135" s="136"/>
      <c r="M135" s="137"/>
      <c r="N135" s="138"/>
      <c r="O135" s="138"/>
      <c r="P135" s="138"/>
      <c r="Q135" s="138"/>
      <c r="R135" s="138"/>
      <c r="S135" s="138"/>
      <c r="T135" s="139"/>
      <c r="AT135" s="140" t="s">
        <v>99</v>
      </c>
      <c r="AU135" s="140" t="s">
        <v>1</v>
      </c>
      <c r="AV135" s="128" t="s">
        <v>1</v>
      </c>
      <c r="AW135" s="128" t="s">
        <v>101</v>
      </c>
      <c r="AX135" s="128" t="s">
        <v>87</v>
      </c>
      <c r="AY135" s="140" t="s">
        <v>89</v>
      </c>
    </row>
    <row r="136" spans="1:65" s="15" customFormat="1" ht="22.8" x14ac:dyDescent="0.3">
      <c r="A136" s="12"/>
      <c r="B136" s="45"/>
      <c r="C136" s="114" t="s">
        <v>151</v>
      </c>
      <c r="D136" s="114" t="s">
        <v>92</v>
      </c>
      <c r="E136" s="115" t="s">
        <v>152</v>
      </c>
      <c r="F136" s="116" t="s">
        <v>153</v>
      </c>
      <c r="G136" s="117" t="s">
        <v>109</v>
      </c>
      <c r="H136" s="118">
        <v>4</v>
      </c>
      <c r="I136" s="119"/>
      <c r="J136" s="120">
        <f>ROUND(I136*H136,2)</f>
        <v>0</v>
      </c>
      <c r="K136" s="116" t="s">
        <v>96</v>
      </c>
      <c r="L136" s="13"/>
      <c r="M136" s="121" t="s">
        <v>11</v>
      </c>
      <c r="N136" s="122" t="s">
        <v>30</v>
      </c>
      <c r="O136" s="123"/>
      <c r="P136" s="124">
        <f>O136*H136</f>
        <v>0</v>
      </c>
      <c r="Q136" s="124">
        <v>2.3910000000000001E-2</v>
      </c>
      <c r="R136" s="124">
        <f>Q136*H136</f>
        <v>9.5640000000000003E-2</v>
      </c>
      <c r="S136" s="124">
        <v>0</v>
      </c>
      <c r="T136" s="125">
        <f>S136*H136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26" t="s">
        <v>97</v>
      </c>
      <c r="AT136" s="126" t="s">
        <v>92</v>
      </c>
      <c r="AU136" s="126" t="s">
        <v>1</v>
      </c>
      <c r="AY136" s="3" t="s">
        <v>89</v>
      </c>
      <c r="BE136" s="127">
        <f>IF(N136="základní",J136,0)</f>
        <v>0</v>
      </c>
      <c r="BF136" s="127">
        <f>IF(N136="snížená",J136,0)</f>
        <v>0</v>
      </c>
      <c r="BG136" s="127">
        <f>IF(N136="zákl. přenesená",J136,0)</f>
        <v>0</v>
      </c>
      <c r="BH136" s="127">
        <f>IF(N136="sníž. přenesená",J136,0)</f>
        <v>0</v>
      </c>
      <c r="BI136" s="127">
        <f>IF(N136="nulová",J136,0)</f>
        <v>0</v>
      </c>
      <c r="BJ136" s="3" t="s">
        <v>87</v>
      </c>
      <c r="BK136" s="127">
        <f>ROUND(I136*H136,2)</f>
        <v>0</v>
      </c>
      <c r="BL136" s="3" t="s">
        <v>97</v>
      </c>
      <c r="BM136" s="126" t="s">
        <v>154</v>
      </c>
    </row>
    <row r="137" spans="1:65" s="141" customFormat="1" ht="10.199999999999999" x14ac:dyDescent="0.3">
      <c r="B137" s="142"/>
      <c r="C137" s="143"/>
      <c r="D137" s="131" t="s">
        <v>99</v>
      </c>
      <c r="E137" s="144" t="s">
        <v>11</v>
      </c>
      <c r="F137" s="145" t="s">
        <v>155</v>
      </c>
      <c r="G137" s="143"/>
      <c r="H137" s="144" t="s">
        <v>11</v>
      </c>
      <c r="I137" s="146"/>
      <c r="J137" s="143"/>
      <c r="K137" s="143"/>
      <c r="L137" s="147"/>
      <c r="M137" s="148"/>
      <c r="N137" s="149"/>
      <c r="O137" s="149"/>
      <c r="P137" s="149"/>
      <c r="Q137" s="149"/>
      <c r="R137" s="149"/>
      <c r="S137" s="149"/>
      <c r="T137" s="150"/>
      <c r="AT137" s="151" t="s">
        <v>99</v>
      </c>
      <c r="AU137" s="151" t="s">
        <v>1</v>
      </c>
      <c r="AV137" s="141" t="s">
        <v>87</v>
      </c>
      <c r="AW137" s="141" t="s">
        <v>101</v>
      </c>
      <c r="AX137" s="141" t="s">
        <v>88</v>
      </c>
      <c r="AY137" s="151" t="s">
        <v>89</v>
      </c>
    </row>
    <row r="138" spans="1:65" s="128" customFormat="1" ht="10.199999999999999" x14ac:dyDescent="0.3">
      <c r="B138" s="129"/>
      <c r="C138" s="130"/>
      <c r="D138" s="131" t="s">
        <v>99</v>
      </c>
      <c r="E138" s="132" t="s">
        <v>11</v>
      </c>
      <c r="F138" s="133" t="s">
        <v>97</v>
      </c>
      <c r="G138" s="130"/>
      <c r="H138" s="134">
        <v>4</v>
      </c>
      <c r="I138" s="135"/>
      <c r="J138" s="130"/>
      <c r="K138" s="130"/>
      <c r="L138" s="136"/>
      <c r="M138" s="137"/>
      <c r="N138" s="138"/>
      <c r="O138" s="138"/>
      <c r="P138" s="138"/>
      <c r="Q138" s="138"/>
      <c r="R138" s="138"/>
      <c r="S138" s="138"/>
      <c r="T138" s="139"/>
      <c r="AT138" s="140" t="s">
        <v>99</v>
      </c>
      <c r="AU138" s="140" t="s">
        <v>1</v>
      </c>
      <c r="AV138" s="128" t="s">
        <v>1</v>
      </c>
      <c r="AW138" s="128" t="s">
        <v>101</v>
      </c>
      <c r="AX138" s="128" t="s">
        <v>87</v>
      </c>
      <c r="AY138" s="140" t="s">
        <v>89</v>
      </c>
    </row>
    <row r="139" spans="1:65" s="15" customFormat="1" ht="22.8" x14ac:dyDescent="0.3">
      <c r="A139" s="12"/>
      <c r="B139" s="45"/>
      <c r="C139" s="114" t="s">
        <v>156</v>
      </c>
      <c r="D139" s="114" t="s">
        <v>92</v>
      </c>
      <c r="E139" s="115" t="s">
        <v>157</v>
      </c>
      <c r="F139" s="116" t="s">
        <v>158</v>
      </c>
      <c r="G139" s="117" t="s">
        <v>95</v>
      </c>
      <c r="H139" s="118">
        <v>0.32</v>
      </c>
      <c r="I139" s="119"/>
      <c r="J139" s="120">
        <f>ROUND(I139*H139,2)</f>
        <v>0</v>
      </c>
      <c r="K139" s="116" t="s">
        <v>96</v>
      </c>
      <c r="L139" s="13"/>
      <c r="M139" s="121" t="s">
        <v>11</v>
      </c>
      <c r="N139" s="122" t="s">
        <v>30</v>
      </c>
      <c r="O139" s="123"/>
      <c r="P139" s="124">
        <f>O139*H139</f>
        <v>0</v>
      </c>
      <c r="Q139" s="124">
        <v>8.0610000000000001E-2</v>
      </c>
      <c r="R139" s="124">
        <f>Q139*H139</f>
        <v>2.5795200000000001E-2</v>
      </c>
      <c r="S139" s="124">
        <v>0</v>
      </c>
      <c r="T139" s="125">
        <f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26" t="s">
        <v>97</v>
      </c>
      <c r="AT139" s="126" t="s">
        <v>92</v>
      </c>
      <c r="AU139" s="126" t="s">
        <v>1</v>
      </c>
      <c r="AY139" s="3" t="s">
        <v>89</v>
      </c>
      <c r="BE139" s="127">
        <f>IF(N139="základní",J139,0)</f>
        <v>0</v>
      </c>
      <c r="BF139" s="127">
        <f>IF(N139="snížená",J139,0)</f>
        <v>0</v>
      </c>
      <c r="BG139" s="127">
        <f>IF(N139="zákl. přenesená",J139,0)</f>
        <v>0</v>
      </c>
      <c r="BH139" s="127">
        <f>IF(N139="sníž. přenesená",J139,0)</f>
        <v>0</v>
      </c>
      <c r="BI139" s="127">
        <f>IF(N139="nulová",J139,0)</f>
        <v>0</v>
      </c>
      <c r="BJ139" s="3" t="s">
        <v>87</v>
      </c>
      <c r="BK139" s="127">
        <f>ROUND(I139*H139,2)</f>
        <v>0</v>
      </c>
      <c r="BL139" s="3" t="s">
        <v>97</v>
      </c>
      <c r="BM139" s="126" t="s">
        <v>159</v>
      </c>
    </row>
    <row r="140" spans="1:65" s="141" customFormat="1" ht="10.199999999999999" x14ac:dyDescent="0.3">
      <c r="B140" s="142"/>
      <c r="C140" s="143"/>
      <c r="D140" s="131" t="s">
        <v>99</v>
      </c>
      <c r="E140" s="144" t="s">
        <v>11</v>
      </c>
      <c r="F140" s="145" t="s">
        <v>160</v>
      </c>
      <c r="G140" s="143"/>
      <c r="H140" s="144" t="s">
        <v>11</v>
      </c>
      <c r="I140" s="146"/>
      <c r="J140" s="143"/>
      <c r="K140" s="143"/>
      <c r="L140" s="147"/>
      <c r="M140" s="148"/>
      <c r="N140" s="149"/>
      <c r="O140" s="149"/>
      <c r="P140" s="149"/>
      <c r="Q140" s="149"/>
      <c r="R140" s="149"/>
      <c r="S140" s="149"/>
      <c r="T140" s="150"/>
      <c r="AT140" s="151" t="s">
        <v>99</v>
      </c>
      <c r="AU140" s="151" t="s">
        <v>1</v>
      </c>
      <c r="AV140" s="141" t="s">
        <v>87</v>
      </c>
      <c r="AW140" s="141" t="s">
        <v>101</v>
      </c>
      <c r="AX140" s="141" t="s">
        <v>88</v>
      </c>
      <c r="AY140" s="151" t="s">
        <v>89</v>
      </c>
    </row>
    <row r="141" spans="1:65" s="128" customFormat="1" ht="10.199999999999999" x14ac:dyDescent="0.3">
      <c r="B141" s="129"/>
      <c r="C141" s="130"/>
      <c r="D141" s="131" t="s">
        <v>99</v>
      </c>
      <c r="E141" s="132" t="s">
        <v>11</v>
      </c>
      <c r="F141" s="133" t="s">
        <v>161</v>
      </c>
      <c r="G141" s="130"/>
      <c r="H141" s="134">
        <v>0.32</v>
      </c>
      <c r="I141" s="135"/>
      <c r="J141" s="130"/>
      <c r="K141" s="130"/>
      <c r="L141" s="136"/>
      <c r="M141" s="137"/>
      <c r="N141" s="138"/>
      <c r="O141" s="138"/>
      <c r="P141" s="138"/>
      <c r="Q141" s="138"/>
      <c r="R141" s="138"/>
      <c r="S141" s="138"/>
      <c r="T141" s="139"/>
      <c r="AT141" s="140" t="s">
        <v>99</v>
      </c>
      <c r="AU141" s="140" t="s">
        <v>1</v>
      </c>
      <c r="AV141" s="128" t="s">
        <v>1</v>
      </c>
      <c r="AW141" s="128" t="s">
        <v>101</v>
      </c>
      <c r="AX141" s="128" t="s">
        <v>87</v>
      </c>
      <c r="AY141" s="140" t="s">
        <v>89</v>
      </c>
    </row>
    <row r="142" spans="1:65" s="15" customFormat="1" ht="22.8" x14ac:dyDescent="0.3">
      <c r="A142" s="12"/>
      <c r="B142" s="45"/>
      <c r="C142" s="114" t="s">
        <v>162</v>
      </c>
      <c r="D142" s="114" t="s">
        <v>92</v>
      </c>
      <c r="E142" s="115" t="s">
        <v>163</v>
      </c>
      <c r="F142" s="116" t="s">
        <v>164</v>
      </c>
      <c r="G142" s="117" t="s">
        <v>95</v>
      </c>
      <c r="H142" s="118">
        <v>57.334000000000003</v>
      </c>
      <c r="I142" s="119"/>
      <c r="J142" s="120">
        <f>ROUND(I142*H142,2)</f>
        <v>0</v>
      </c>
      <c r="K142" s="116" t="s">
        <v>96</v>
      </c>
      <c r="L142" s="13"/>
      <c r="M142" s="121" t="s">
        <v>11</v>
      </c>
      <c r="N142" s="122" t="s">
        <v>30</v>
      </c>
      <c r="O142" s="123"/>
      <c r="P142" s="124">
        <f>O142*H142</f>
        <v>0</v>
      </c>
      <c r="Q142" s="124">
        <v>5.8970000000000002E-2</v>
      </c>
      <c r="R142" s="124">
        <f>Q142*H142</f>
        <v>3.3809859800000002</v>
      </c>
      <c r="S142" s="124">
        <v>0</v>
      </c>
      <c r="T142" s="125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26" t="s">
        <v>97</v>
      </c>
      <c r="AT142" s="126" t="s">
        <v>92</v>
      </c>
      <c r="AU142" s="126" t="s">
        <v>1</v>
      </c>
      <c r="AY142" s="3" t="s">
        <v>89</v>
      </c>
      <c r="BE142" s="127">
        <f>IF(N142="základní",J142,0)</f>
        <v>0</v>
      </c>
      <c r="BF142" s="127">
        <f>IF(N142="snížená",J142,0)</f>
        <v>0</v>
      </c>
      <c r="BG142" s="127">
        <f>IF(N142="zákl. přenesená",J142,0)</f>
        <v>0</v>
      </c>
      <c r="BH142" s="127">
        <f>IF(N142="sníž. přenesená",J142,0)</f>
        <v>0</v>
      </c>
      <c r="BI142" s="127">
        <f>IF(N142="nulová",J142,0)</f>
        <v>0</v>
      </c>
      <c r="BJ142" s="3" t="s">
        <v>87</v>
      </c>
      <c r="BK142" s="127">
        <f>ROUND(I142*H142,2)</f>
        <v>0</v>
      </c>
      <c r="BL142" s="3" t="s">
        <v>97</v>
      </c>
      <c r="BM142" s="126" t="s">
        <v>165</v>
      </c>
    </row>
    <row r="143" spans="1:65" s="128" customFormat="1" ht="10.199999999999999" x14ac:dyDescent="0.3">
      <c r="B143" s="129"/>
      <c r="C143" s="130"/>
      <c r="D143" s="131" t="s">
        <v>99</v>
      </c>
      <c r="E143" s="132" t="s">
        <v>11</v>
      </c>
      <c r="F143" s="133" t="s">
        <v>166</v>
      </c>
      <c r="G143" s="130"/>
      <c r="H143" s="134">
        <v>67.811999999999998</v>
      </c>
      <c r="I143" s="135"/>
      <c r="J143" s="130"/>
      <c r="K143" s="130"/>
      <c r="L143" s="136"/>
      <c r="M143" s="137"/>
      <c r="N143" s="138"/>
      <c r="O143" s="138"/>
      <c r="P143" s="138"/>
      <c r="Q143" s="138"/>
      <c r="R143" s="138"/>
      <c r="S143" s="138"/>
      <c r="T143" s="139"/>
      <c r="AT143" s="140" t="s">
        <v>99</v>
      </c>
      <c r="AU143" s="140" t="s">
        <v>1</v>
      </c>
      <c r="AV143" s="128" t="s">
        <v>1</v>
      </c>
      <c r="AW143" s="128" t="s">
        <v>101</v>
      </c>
      <c r="AX143" s="128" t="s">
        <v>88</v>
      </c>
      <c r="AY143" s="140" t="s">
        <v>89</v>
      </c>
    </row>
    <row r="144" spans="1:65" s="128" customFormat="1" ht="10.199999999999999" x14ac:dyDescent="0.3">
      <c r="B144" s="129"/>
      <c r="C144" s="130"/>
      <c r="D144" s="131" t="s">
        <v>99</v>
      </c>
      <c r="E144" s="132" t="s">
        <v>11</v>
      </c>
      <c r="F144" s="133" t="s">
        <v>167</v>
      </c>
      <c r="G144" s="130"/>
      <c r="H144" s="134">
        <v>-1.5</v>
      </c>
      <c r="I144" s="135"/>
      <c r="J144" s="130"/>
      <c r="K144" s="130"/>
      <c r="L144" s="136"/>
      <c r="M144" s="137"/>
      <c r="N144" s="138"/>
      <c r="O144" s="138"/>
      <c r="P144" s="138"/>
      <c r="Q144" s="138"/>
      <c r="R144" s="138"/>
      <c r="S144" s="138"/>
      <c r="T144" s="139"/>
      <c r="AT144" s="140" t="s">
        <v>99</v>
      </c>
      <c r="AU144" s="140" t="s">
        <v>1</v>
      </c>
      <c r="AV144" s="128" t="s">
        <v>1</v>
      </c>
      <c r="AW144" s="128" t="s">
        <v>101</v>
      </c>
      <c r="AX144" s="128" t="s">
        <v>88</v>
      </c>
      <c r="AY144" s="140" t="s">
        <v>89</v>
      </c>
    </row>
    <row r="145" spans="1:65" s="128" customFormat="1" ht="10.199999999999999" x14ac:dyDescent="0.3">
      <c r="B145" s="129"/>
      <c r="C145" s="130"/>
      <c r="D145" s="131" t="s">
        <v>99</v>
      </c>
      <c r="E145" s="132" t="s">
        <v>11</v>
      </c>
      <c r="F145" s="133" t="s">
        <v>168</v>
      </c>
      <c r="G145" s="130"/>
      <c r="H145" s="134">
        <v>-8.9779999999999998</v>
      </c>
      <c r="I145" s="135"/>
      <c r="J145" s="130"/>
      <c r="K145" s="130"/>
      <c r="L145" s="136"/>
      <c r="M145" s="137"/>
      <c r="N145" s="138"/>
      <c r="O145" s="138"/>
      <c r="P145" s="138"/>
      <c r="Q145" s="138"/>
      <c r="R145" s="138"/>
      <c r="S145" s="138"/>
      <c r="T145" s="139"/>
      <c r="AT145" s="140" t="s">
        <v>99</v>
      </c>
      <c r="AU145" s="140" t="s">
        <v>1</v>
      </c>
      <c r="AV145" s="128" t="s">
        <v>1</v>
      </c>
      <c r="AW145" s="128" t="s">
        <v>101</v>
      </c>
      <c r="AX145" s="128" t="s">
        <v>88</v>
      </c>
      <c r="AY145" s="140" t="s">
        <v>89</v>
      </c>
    </row>
    <row r="146" spans="1:65" s="152" customFormat="1" ht="10.199999999999999" x14ac:dyDescent="0.3">
      <c r="B146" s="153"/>
      <c r="C146" s="154"/>
      <c r="D146" s="131" t="s">
        <v>99</v>
      </c>
      <c r="E146" s="155" t="s">
        <v>11</v>
      </c>
      <c r="F146" s="156" t="s">
        <v>169</v>
      </c>
      <c r="G146" s="154"/>
      <c r="H146" s="157">
        <v>57.334000000000003</v>
      </c>
      <c r="I146" s="158"/>
      <c r="J146" s="154"/>
      <c r="K146" s="154"/>
      <c r="L146" s="159"/>
      <c r="M146" s="160"/>
      <c r="N146" s="161"/>
      <c r="O146" s="161"/>
      <c r="P146" s="161"/>
      <c r="Q146" s="161"/>
      <c r="R146" s="161"/>
      <c r="S146" s="161"/>
      <c r="T146" s="162"/>
      <c r="AT146" s="163" t="s">
        <v>99</v>
      </c>
      <c r="AU146" s="163" t="s">
        <v>1</v>
      </c>
      <c r="AV146" s="152" t="s">
        <v>97</v>
      </c>
      <c r="AW146" s="152" t="s">
        <v>101</v>
      </c>
      <c r="AX146" s="152" t="s">
        <v>87</v>
      </c>
      <c r="AY146" s="163" t="s">
        <v>89</v>
      </c>
    </row>
    <row r="147" spans="1:65" s="15" customFormat="1" ht="22.8" x14ac:dyDescent="0.3">
      <c r="A147" s="12"/>
      <c r="B147" s="45"/>
      <c r="C147" s="114" t="s">
        <v>170</v>
      </c>
      <c r="D147" s="114" t="s">
        <v>92</v>
      </c>
      <c r="E147" s="115" t="s">
        <v>171</v>
      </c>
      <c r="F147" s="116" t="s">
        <v>172</v>
      </c>
      <c r="G147" s="117" t="s">
        <v>95</v>
      </c>
      <c r="H147" s="118">
        <v>8.4770000000000003</v>
      </c>
      <c r="I147" s="119"/>
      <c r="J147" s="120">
        <f>ROUND(I147*H147,2)</f>
        <v>0</v>
      </c>
      <c r="K147" s="116" t="s">
        <v>96</v>
      </c>
      <c r="L147" s="13"/>
      <c r="M147" s="121" t="s">
        <v>11</v>
      </c>
      <c r="N147" s="122" t="s">
        <v>30</v>
      </c>
      <c r="O147" s="123"/>
      <c r="P147" s="124">
        <f>O147*H147</f>
        <v>0</v>
      </c>
      <c r="Q147" s="124">
        <v>6.6879999999999995E-2</v>
      </c>
      <c r="R147" s="124">
        <f>Q147*H147</f>
        <v>0.56694175999999996</v>
      </c>
      <c r="S147" s="124">
        <v>0</v>
      </c>
      <c r="T147" s="125">
        <f>S147*H147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26" t="s">
        <v>97</v>
      </c>
      <c r="AT147" s="126" t="s">
        <v>92</v>
      </c>
      <c r="AU147" s="126" t="s">
        <v>1</v>
      </c>
      <c r="AY147" s="3" t="s">
        <v>89</v>
      </c>
      <c r="BE147" s="127">
        <f>IF(N147="základní",J147,0)</f>
        <v>0</v>
      </c>
      <c r="BF147" s="127">
        <f>IF(N147="snížená",J147,0)</f>
        <v>0</v>
      </c>
      <c r="BG147" s="127">
        <f>IF(N147="zákl. přenesená",J147,0)</f>
        <v>0</v>
      </c>
      <c r="BH147" s="127">
        <f>IF(N147="sníž. přenesená",J147,0)</f>
        <v>0</v>
      </c>
      <c r="BI147" s="127">
        <f>IF(N147="nulová",J147,0)</f>
        <v>0</v>
      </c>
      <c r="BJ147" s="3" t="s">
        <v>87</v>
      </c>
      <c r="BK147" s="127">
        <f>ROUND(I147*H147,2)</f>
        <v>0</v>
      </c>
      <c r="BL147" s="3" t="s">
        <v>97</v>
      </c>
      <c r="BM147" s="126" t="s">
        <v>173</v>
      </c>
    </row>
    <row r="148" spans="1:65" s="141" customFormat="1" ht="10.199999999999999" x14ac:dyDescent="0.3">
      <c r="B148" s="142"/>
      <c r="C148" s="143"/>
      <c r="D148" s="131" t="s">
        <v>99</v>
      </c>
      <c r="E148" s="144" t="s">
        <v>11</v>
      </c>
      <c r="F148" s="145" t="s">
        <v>174</v>
      </c>
      <c r="G148" s="143"/>
      <c r="H148" s="144" t="s">
        <v>11</v>
      </c>
      <c r="I148" s="146"/>
      <c r="J148" s="143"/>
      <c r="K148" s="143"/>
      <c r="L148" s="147"/>
      <c r="M148" s="148"/>
      <c r="N148" s="149"/>
      <c r="O148" s="149"/>
      <c r="P148" s="149"/>
      <c r="Q148" s="149"/>
      <c r="R148" s="149"/>
      <c r="S148" s="149"/>
      <c r="T148" s="150"/>
      <c r="AT148" s="151" t="s">
        <v>99</v>
      </c>
      <c r="AU148" s="151" t="s">
        <v>1</v>
      </c>
      <c r="AV148" s="141" t="s">
        <v>87</v>
      </c>
      <c r="AW148" s="141" t="s">
        <v>101</v>
      </c>
      <c r="AX148" s="141" t="s">
        <v>88</v>
      </c>
      <c r="AY148" s="151" t="s">
        <v>89</v>
      </c>
    </row>
    <row r="149" spans="1:65" s="128" customFormat="1" ht="10.199999999999999" x14ac:dyDescent="0.3">
      <c r="B149" s="129"/>
      <c r="C149" s="130"/>
      <c r="D149" s="131" t="s">
        <v>99</v>
      </c>
      <c r="E149" s="132" t="s">
        <v>11</v>
      </c>
      <c r="F149" s="133" t="s">
        <v>175</v>
      </c>
      <c r="G149" s="130"/>
      <c r="H149" s="134">
        <v>6.6440000000000001</v>
      </c>
      <c r="I149" s="135"/>
      <c r="J149" s="130"/>
      <c r="K149" s="130"/>
      <c r="L149" s="136"/>
      <c r="M149" s="137"/>
      <c r="N149" s="138"/>
      <c r="O149" s="138"/>
      <c r="P149" s="138"/>
      <c r="Q149" s="138"/>
      <c r="R149" s="138"/>
      <c r="S149" s="138"/>
      <c r="T149" s="139"/>
      <c r="AT149" s="140" t="s">
        <v>99</v>
      </c>
      <c r="AU149" s="140" t="s">
        <v>1</v>
      </c>
      <c r="AV149" s="128" t="s">
        <v>1</v>
      </c>
      <c r="AW149" s="128" t="s">
        <v>101</v>
      </c>
      <c r="AX149" s="128" t="s">
        <v>88</v>
      </c>
      <c r="AY149" s="140" t="s">
        <v>89</v>
      </c>
    </row>
    <row r="150" spans="1:65" s="141" customFormat="1" ht="10.199999999999999" x14ac:dyDescent="0.3">
      <c r="B150" s="142"/>
      <c r="C150" s="143"/>
      <c r="D150" s="131" t="s">
        <v>99</v>
      </c>
      <c r="E150" s="144" t="s">
        <v>11</v>
      </c>
      <c r="F150" s="145" t="s">
        <v>176</v>
      </c>
      <c r="G150" s="143"/>
      <c r="H150" s="144" t="s">
        <v>11</v>
      </c>
      <c r="I150" s="146"/>
      <c r="J150" s="143"/>
      <c r="K150" s="143"/>
      <c r="L150" s="147"/>
      <c r="M150" s="148"/>
      <c r="N150" s="149"/>
      <c r="O150" s="149"/>
      <c r="P150" s="149"/>
      <c r="Q150" s="149"/>
      <c r="R150" s="149"/>
      <c r="S150" s="149"/>
      <c r="T150" s="150"/>
      <c r="AT150" s="151" t="s">
        <v>99</v>
      </c>
      <c r="AU150" s="151" t="s">
        <v>1</v>
      </c>
      <c r="AV150" s="141" t="s">
        <v>87</v>
      </c>
      <c r="AW150" s="141" t="s">
        <v>101</v>
      </c>
      <c r="AX150" s="141" t="s">
        <v>88</v>
      </c>
      <c r="AY150" s="151" t="s">
        <v>89</v>
      </c>
    </row>
    <row r="151" spans="1:65" s="128" customFormat="1" ht="10.199999999999999" x14ac:dyDescent="0.3">
      <c r="B151" s="129"/>
      <c r="C151" s="130"/>
      <c r="D151" s="131" t="s">
        <v>99</v>
      </c>
      <c r="E151" s="132" t="s">
        <v>11</v>
      </c>
      <c r="F151" s="133" t="s">
        <v>177</v>
      </c>
      <c r="G151" s="130"/>
      <c r="H151" s="134">
        <v>1.833</v>
      </c>
      <c r="I151" s="135"/>
      <c r="J151" s="130"/>
      <c r="K151" s="130"/>
      <c r="L151" s="136"/>
      <c r="M151" s="137"/>
      <c r="N151" s="138"/>
      <c r="O151" s="138"/>
      <c r="P151" s="138"/>
      <c r="Q151" s="138"/>
      <c r="R151" s="138"/>
      <c r="S151" s="138"/>
      <c r="T151" s="139"/>
      <c r="AT151" s="140" t="s">
        <v>99</v>
      </c>
      <c r="AU151" s="140" t="s">
        <v>1</v>
      </c>
      <c r="AV151" s="128" t="s">
        <v>1</v>
      </c>
      <c r="AW151" s="128" t="s">
        <v>101</v>
      </c>
      <c r="AX151" s="128" t="s">
        <v>88</v>
      </c>
      <c r="AY151" s="140" t="s">
        <v>89</v>
      </c>
    </row>
    <row r="152" spans="1:65" s="152" customFormat="1" ht="10.199999999999999" x14ac:dyDescent="0.3">
      <c r="B152" s="153"/>
      <c r="C152" s="154"/>
      <c r="D152" s="131" t="s">
        <v>99</v>
      </c>
      <c r="E152" s="155" t="s">
        <v>11</v>
      </c>
      <c r="F152" s="156" t="s">
        <v>169</v>
      </c>
      <c r="G152" s="154"/>
      <c r="H152" s="157">
        <v>8.4770000000000003</v>
      </c>
      <c r="I152" s="158"/>
      <c r="J152" s="154"/>
      <c r="K152" s="154"/>
      <c r="L152" s="159"/>
      <c r="M152" s="160"/>
      <c r="N152" s="161"/>
      <c r="O152" s="161"/>
      <c r="P152" s="161"/>
      <c r="Q152" s="161"/>
      <c r="R152" s="161"/>
      <c r="S152" s="161"/>
      <c r="T152" s="162"/>
      <c r="AT152" s="163" t="s">
        <v>99</v>
      </c>
      <c r="AU152" s="163" t="s">
        <v>1</v>
      </c>
      <c r="AV152" s="152" t="s">
        <v>97</v>
      </c>
      <c r="AW152" s="152" t="s">
        <v>101</v>
      </c>
      <c r="AX152" s="152" t="s">
        <v>87</v>
      </c>
      <c r="AY152" s="163" t="s">
        <v>89</v>
      </c>
    </row>
    <row r="153" spans="1:65" s="15" customFormat="1" ht="22.8" x14ac:dyDescent="0.3">
      <c r="A153" s="12"/>
      <c r="B153" s="45"/>
      <c r="C153" s="114" t="s">
        <v>178</v>
      </c>
      <c r="D153" s="114" t="s">
        <v>92</v>
      </c>
      <c r="E153" s="115" t="s">
        <v>179</v>
      </c>
      <c r="F153" s="116" t="s">
        <v>180</v>
      </c>
      <c r="G153" s="117" t="s">
        <v>95</v>
      </c>
      <c r="H153" s="118">
        <v>83.35</v>
      </c>
      <c r="I153" s="119"/>
      <c r="J153" s="120">
        <f>ROUND(I153*H153,2)</f>
        <v>0</v>
      </c>
      <c r="K153" s="116" t="s">
        <v>96</v>
      </c>
      <c r="L153" s="13"/>
      <c r="M153" s="121" t="s">
        <v>11</v>
      </c>
      <c r="N153" s="122" t="s">
        <v>30</v>
      </c>
      <c r="O153" s="123"/>
      <c r="P153" s="124">
        <f>O153*H153</f>
        <v>0</v>
      </c>
      <c r="Q153" s="124">
        <v>7.571E-2</v>
      </c>
      <c r="R153" s="124">
        <f>Q153*H153</f>
        <v>6.3104284999999996</v>
      </c>
      <c r="S153" s="124">
        <v>0</v>
      </c>
      <c r="T153" s="125">
        <f>S153*H153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26" t="s">
        <v>97</v>
      </c>
      <c r="AT153" s="126" t="s">
        <v>92</v>
      </c>
      <c r="AU153" s="126" t="s">
        <v>1</v>
      </c>
      <c r="AY153" s="3" t="s">
        <v>89</v>
      </c>
      <c r="BE153" s="127">
        <f>IF(N153="základní",J153,0)</f>
        <v>0</v>
      </c>
      <c r="BF153" s="127">
        <f>IF(N153="snížená",J153,0)</f>
        <v>0</v>
      </c>
      <c r="BG153" s="127">
        <f>IF(N153="zákl. přenesená",J153,0)</f>
        <v>0</v>
      </c>
      <c r="BH153" s="127">
        <f>IF(N153="sníž. přenesená",J153,0)</f>
        <v>0</v>
      </c>
      <c r="BI153" s="127">
        <f>IF(N153="nulová",J153,0)</f>
        <v>0</v>
      </c>
      <c r="BJ153" s="3" t="s">
        <v>87</v>
      </c>
      <c r="BK153" s="127">
        <f>ROUND(I153*H153,2)</f>
        <v>0</v>
      </c>
      <c r="BL153" s="3" t="s">
        <v>97</v>
      </c>
      <c r="BM153" s="126" t="s">
        <v>181</v>
      </c>
    </row>
    <row r="154" spans="1:65" s="128" customFormat="1" ht="10.199999999999999" x14ac:dyDescent="0.3">
      <c r="B154" s="129"/>
      <c r="C154" s="130"/>
      <c r="D154" s="131" t="s">
        <v>99</v>
      </c>
      <c r="E154" s="132" t="s">
        <v>11</v>
      </c>
      <c r="F154" s="133" t="s">
        <v>182</v>
      </c>
      <c r="G154" s="130"/>
      <c r="H154" s="134">
        <v>38.755000000000003</v>
      </c>
      <c r="I154" s="135"/>
      <c r="J154" s="130"/>
      <c r="K154" s="130"/>
      <c r="L154" s="136"/>
      <c r="M154" s="137"/>
      <c r="N154" s="138"/>
      <c r="O154" s="138"/>
      <c r="P154" s="138"/>
      <c r="Q154" s="138"/>
      <c r="R154" s="138"/>
      <c r="S154" s="138"/>
      <c r="T154" s="139"/>
      <c r="AT154" s="140" t="s">
        <v>99</v>
      </c>
      <c r="AU154" s="140" t="s">
        <v>1</v>
      </c>
      <c r="AV154" s="128" t="s">
        <v>1</v>
      </c>
      <c r="AW154" s="128" t="s">
        <v>101</v>
      </c>
      <c r="AX154" s="128" t="s">
        <v>88</v>
      </c>
      <c r="AY154" s="140" t="s">
        <v>89</v>
      </c>
    </row>
    <row r="155" spans="1:65" s="128" customFormat="1" ht="10.199999999999999" x14ac:dyDescent="0.3">
      <c r="B155" s="129"/>
      <c r="C155" s="130"/>
      <c r="D155" s="131" t="s">
        <v>99</v>
      </c>
      <c r="E155" s="132" t="s">
        <v>11</v>
      </c>
      <c r="F155" s="133" t="s">
        <v>183</v>
      </c>
      <c r="G155" s="130"/>
      <c r="H155" s="134">
        <v>7.2450000000000001</v>
      </c>
      <c r="I155" s="135"/>
      <c r="J155" s="130"/>
      <c r="K155" s="130"/>
      <c r="L155" s="136"/>
      <c r="M155" s="137"/>
      <c r="N155" s="138"/>
      <c r="O155" s="138"/>
      <c r="P155" s="138"/>
      <c r="Q155" s="138"/>
      <c r="R155" s="138"/>
      <c r="S155" s="138"/>
      <c r="T155" s="139"/>
      <c r="AT155" s="140" t="s">
        <v>99</v>
      </c>
      <c r="AU155" s="140" t="s">
        <v>1</v>
      </c>
      <c r="AV155" s="128" t="s">
        <v>1</v>
      </c>
      <c r="AW155" s="128" t="s">
        <v>101</v>
      </c>
      <c r="AX155" s="128" t="s">
        <v>88</v>
      </c>
      <c r="AY155" s="140" t="s">
        <v>89</v>
      </c>
    </row>
    <row r="156" spans="1:65" s="128" customFormat="1" ht="10.199999999999999" x14ac:dyDescent="0.3">
      <c r="B156" s="129"/>
      <c r="C156" s="130"/>
      <c r="D156" s="131" t="s">
        <v>99</v>
      </c>
      <c r="E156" s="132" t="s">
        <v>11</v>
      </c>
      <c r="F156" s="133" t="s">
        <v>184</v>
      </c>
      <c r="G156" s="130"/>
      <c r="H156" s="134">
        <v>23.588999999999999</v>
      </c>
      <c r="I156" s="135"/>
      <c r="J156" s="130"/>
      <c r="K156" s="130"/>
      <c r="L156" s="136"/>
      <c r="M156" s="137"/>
      <c r="N156" s="138"/>
      <c r="O156" s="138"/>
      <c r="P156" s="138"/>
      <c r="Q156" s="138"/>
      <c r="R156" s="138"/>
      <c r="S156" s="138"/>
      <c r="T156" s="139"/>
      <c r="AT156" s="140" t="s">
        <v>99</v>
      </c>
      <c r="AU156" s="140" t="s">
        <v>1</v>
      </c>
      <c r="AV156" s="128" t="s">
        <v>1</v>
      </c>
      <c r="AW156" s="128" t="s">
        <v>101</v>
      </c>
      <c r="AX156" s="128" t="s">
        <v>88</v>
      </c>
      <c r="AY156" s="140" t="s">
        <v>89</v>
      </c>
    </row>
    <row r="157" spans="1:65" s="128" customFormat="1" ht="10.199999999999999" x14ac:dyDescent="0.3">
      <c r="B157" s="129"/>
      <c r="C157" s="130"/>
      <c r="D157" s="131" t="s">
        <v>99</v>
      </c>
      <c r="E157" s="132" t="s">
        <v>11</v>
      </c>
      <c r="F157" s="133" t="s">
        <v>185</v>
      </c>
      <c r="G157" s="130"/>
      <c r="H157" s="134">
        <v>20.53</v>
      </c>
      <c r="I157" s="135"/>
      <c r="J157" s="130"/>
      <c r="K157" s="130"/>
      <c r="L157" s="136"/>
      <c r="M157" s="137"/>
      <c r="N157" s="138"/>
      <c r="O157" s="138"/>
      <c r="P157" s="138"/>
      <c r="Q157" s="138"/>
      <c r="R157" s="138"/>
      <c r="S157" s="138"/>
      <c r="T157" s="139"/>
      <c r="AT157" s="140" t="s">
        <v>99</v>
      </c>
      <c r="AU157" s="140" t="s">
        <v>1</v>
      </c>
      <c r="AV157" s="128" t="s">
        <v>1</v>
      </c>
      <c r="AW157" s="128" t="s">
        <v>101</v>
      </c>
      <c r="AX157" s="128" t="s">
        <v>88</v>
      </c>
      <c r="AY157" s="140" t="s">
        <v>89</v>
      </c>
    </row>
    <row r="158" spans="1:65" s="128" customFormat="1" ht="10.199999999999999" x14ac:dyDescent="0.3">
      <c r="B158" s="129"/>
      <c r="C158" s="130"/>
      <c r="D158" s="131" t="s">
        <v>99</v>
      </c>
      <c r="E158" s="132" t="s">
        <v>11</v>
      </c>
      <c r="F158" s="133" t="s">
        <v>186</v>
      </c>
      <c r="G158" s="130"/>
      <c r="H158" s="134">
        <v>-1.45</v>
      </c>
      <c r="I158" s="135"/>
      <c r="J158" s="130"/>
      <c r="K158" s="130"/>
      <c r="L158" s="136"/>
      <c r="M158" s="137"/>
      <c r="N158" s="138"/>
      <c r="O158" s="138"/>
      <c r="P158" s="138"/>
      <c r="Q158" s="138"/>
      <c r="R158" s="138"/>
      <c r="S158" s="138"/>
      <c r="T158" s="139"/>
      <c r="AT158" s="140" t="s">
        <v>99</v>
      </c>
      <c r="AU158" s="140" t="s">
        <v>1</v>
      </c>
      <c r="AV158" s="128" t="s">
        <v>1</v>
      </c>
      <c r="AW158" s="128" t="s">
        <v>101</v>
      </c>
      <c r="AX158" s="128" t="s">
        <v>88</v>
      </c>
      <c r="AY158" s="140" t="s">
        <v>89</v>
      </c>
    </row>
    <row r="159" spans="1:65" s="128" customFormat="1" ht="10.199999999999999" x14ac:dyDescent="0.3">
      <c r="B159" s="129"/>
      <c r="C159" s="130"/>
      <c r="D159" s="131" t="s">
        <v>99</v>
      </c>
      <c r="E159" s="132" t="s">
        <v>11</v>
      </c>
      <c r="F159" s="133" t="s">
        <v>187</v>
      </c>
      <c r="G159" s="130"/>
      <c r="H159" s="134">
        <v>-5.319</v>
      </c>
      <c r="I159" s="135"/>
      <c r="J159" s="130"/>
      <c r="K159" s="130"/>
      <c r="L159" s="136"/>
      <c r="M159" s="137"/>
      <c r="N159" s="138"/>
      <c r="O159" s="138"/>
      <c r="P159" s="138"/>
      <c r="Q159" s="138"/>
      <c r="R159" s="138"/>
      <c r="S159" s="138"/>
      <c r="T159" s="139"/>
      <c r="AT159" s="140" t="s">
        <v>99</v>
      </c>
      <c r="AU159" s="140" t="s">
        <v>1</v>
      </c>
      <c r="AV159" s="128" t="s">
        <v>1</v>
      </c>
      <c r="AW159" s="128" t="s">
        <v>101</v>
      </c>
      <c r="AX159" s="128" t="s">
        <v>88</v>
      </c>
      <c r="AY159" s="140" t="s">
        <v>89</v>
      </c>
    </row>
    <row r="160" spans="1:65" s="152" customFormat="1" ht="10.199999999999999" x14ac:dyDescent="0.3">
      <c r="B160" s="153"/>
      <c r="C160" s="154"/>
      <c r="D160" s="131" t="s">
        <v>99</v>
      </c>
      <c r="E160" s="155" t="s">
        <v>11</v>
      </c>
      <c r="F160" s="156" t="s">
        <v>169</v>
      </c>
      <c r="G160" s="154"/>
      <c r="H160" s="157">
        <v>83.35</v>
      </c>
      <c r="I160" s="158"/>
      <c r="J160" s="154"/>
      <c r="K160" s="154"/>
      <c r="L160" s="159"/>
      <c r="M160" s="160"/>
      <c r="N160" s="161"/>
      <c r="O160" s="161"/>
      <c r="P160" s="161"/>
      <c r="Q160" s="161"/>
      <c r="R160" s="161"/>
      <c r="S160" s="161"/>
      <c r="T160" s="162"/>
      <c r="AT160" s="163" t="s">
        <v>99</v>
      </c>
      <c r="AU160" s="163" t="s">
        <v>1</v>
      </c>
      <c r="AV160" s="152" t="s">
        <v>97</v>
      </c>
      <c r="AW160" s="152" t="s">
        <v>101</v>
      </c>
      <c r="AX160" s="152" t="s">
        <v>87</v>
      </c>
      <c r="AY160" s="163" t="s">
        <v>89</v>
      </c>
    </row>
    <row r="161" spans="1:65" s="97" customFormat="1" ht="22.8" customHeight="1" x14ac:dyDescent="0.25">
      <c r="B161" s="98"/>
      <c r="C161" s="99"/>
      <c r="D161" s="100" t="s">
        <v>84</v>
      </c>
      <c r="E161" s="112" t="s">
        <v>118</v>
      </c>
      <c r="F161" s="112" t="s">
        <v>188</v>
      </c>
      <c r="G161" s="99"/>
      <c r="H161" s="99"/>
      <c r="I161" s="102"/>
      <c r="J161" s="113">
        <f>BK161</f>
        <v>0</v>
      </c>
      <c r="K161" s="99"/>
      <c r="L161" s="104"/>
      <c r="M161" s="105"/>
      <c r="N161" s="106"/>
      <c r="O161" s="106"/>
      <c r="P161" s="107">
        <f>SUM(P162:P260)</f>
        <v>0</v>
      </c>
      <c r="Q161" s="106"/>
      <c r="R161" s="107">
        <f>SUM(R162:R260)</f>
        <v>16.994360739999998</v>
      </c>
      <c r="S161" s="106"/>
      <c r="T161" s="108">
        <f>SUM(T162:T260)</f>
        <v>0</v>
      </c>
      <c r="AR161" s="109" t="s">
        <v>87</v>
      </c>
      <c r="AT161" s="110" t="s">
        <v>84</v>
      </c>
      <c r="AU161" s="110" t="s">
        <v>87</v>
      </c>
      <c r="AY161" s="109" t="s">
        <v>89</v>
      </c>
      <c r="BK161" s="111">
        <f>SUM(BK162:BK260)</f>
        <v>0</v>
      </c>
    </row>
    <row r="162" spans="1:65" s="15" customFormat="1" ht="16.5" customHeight="1" x14ac:dyDescent="0.3">
      <c r="A162" s="12"/>
      <c r="B162" s="45"/>
      <c r="C162" s="114" t="s">
        <v>189</v>
      </c>
      <c r="D162" s="114" t="s">
        <v>92</v>
      </c>
      <c r="E162" s="115" t="s">
        <v>190</v>
      </c>
      <c r="F162" s="116" t="s">
        <v>191</v>
      </c>
      <c r="G162" s="117" t="s">
        <v>95</v>
      </c>
      <c r="H162" s="118">
        <v>333.74200000000002</v>
      </c>
      <c r="I162" s="119"/>
      <c r="J162" s="120">
        <f>ROUND(I162*H162,2)</f>
        <v>0</v>
      </c>
      <c r="K162" s="116" t="s">
        <v>11</v>
      </c>
      <c r="L162" s="13"/>
      <c r="M162" s="121" t="s">
        <v>11</v>
      </c>
      <c r="N162" s="122" t="s">
        <v>30</v>
      </c>
      <c r="O162" s="123"/>
      <c r="P162" s="124">
        <f>O162*H162</f>
        <v>0</v>
      </c>
      <c r="Q162" s="124">
        <v>2.5999999999999998E-4</v>
      </c>
      <c r="R162" s="124">
        <f>Q162*H162</f>
        <v>8.6772920000000003E-2</v>
      </c>
      <c r="S162" s="124">
        <v>0</v>
      </c>
      <c r="T162" s="125">
        <f>S162*H162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26" t="s">
        <v>97</v>
      </c>
      <c r="AT162" s="126" t="s">
        <v>92</v>
      </c>
      <c r="AU162" s="126" t="s">
        <v>1</v>
      </c>
      <c r="AY162" s="3" t="s">
        <v>89</v>
      </c>
      <c r="BE162" s="127">
        <f>IF(N162="základní",J162,0)</f>
        <v>0</v>
      </c>
      <c r="BF162" s="127">
        <f>IF(N162="snížená",J162,0)</f>
        <v>0</v>
      </c>
      <c r="BG162" s="127">
        <f>IF(N162="zákl. přenesená",J162,0)</f>
        <v>0</v>
      </c>
      <c r="BH162" s="127">
        <f>IF(N162="sníž. přenesená",J162,0)</f>
        <v>0</v>
      </c>
      <c r="BI162" s="127">
        <f>IF(N162="nulová",J162,0)</f>
        <v>0</v>
      </c>
      <c r="BJ162" s="3" t="s">
        <v>87</v>
      </c>
      <c r="BK162" s="127">
        <f>ROUND(I162*H162,2)</f>
        <v>0</v>
      </c>
      <c r="BL162" s="3" t="s">
        <v>97</v>
      </c>
      <c r="BM162" s="126" t="s">
        <v>192</v>
      </c>
    </row>
    <row r="163" spans="1:65" s="128" customFormat="1" ht="10.199999999999999" x14ac:dyDescent="0.3">
      <c r="B163" s="129"/>
      <c r="C163" s="130"/>
      <c r="D163" s="131" t="s">
        <v>99</v>
      </c>
      <c r="E163" s="132" t="s">
        <v>11</v>
      </c>
      <c r="F163" s="133" t="s">
        <v>100</v>
      </c>
      <c r="G163" s="130"/>
      <c r="H163" s="134">
        <v>22.509</v>
      </c>
      <c r="I163" s="135"/>
      <c r="J163" s="130"/>
      <c r="K163" s="130"/>
      <c r="L163" s="136"/>
      <c r="M163" s="137"/>
      <c r="N163" s="138"/>
      <c r="O163" s="138"/>
      <c r="P163" s="138"/>
      <c r="Q163" s="138"/>
      <c r="R163" s="138"/>
      <c r="S163" s="138"/>
      <c r="T163" s="139"/>
      <c r="AT163" s="140" t="s">
        <v>99</v>
      </c>
      <c r="AU163" s="140" t="s">
        <v>1</v>
      </c>
      <c r="AV163" s="128" t="s">
        <v>1</v>
      </c>
      <c r="AW163" s="128" t="s">
        <v>101</v>
      </c>
      <c r="AX163" s="128" t="s">
        <v>88</v>
      </c>
      <c r="AY163" s="140" t="s">
        <v>89</v>
      </c>
    </row>
    <row r="164" spans="1:65" s="128" customFormat="1" ht="10.199999999999999" x14ac:dyDescent="0.3">
      <c r="B164" s="129"/>
      <c r="C164" s="130"/>
      <c r="D164" s="131" t="s">
        <v>99</v>
      </c>
      <c r="E164" s="132" t="s">
        <v>11</v>
      </c>
      <c r="F164" s="133" t="s">
        <v>193</v>
      </c>
      <c r="G164" s="130"/>
      <c r="H164" s="134">
        <v>38.375999999999998</v>
      </c>
      <c r="I164" s="135"/>
      <c r="J164" s="130"/>
      <c r="K164" s="130"/>
      <c r="L164" s="136"/>
      <c r="M164" s="137"/>
      <c r="N164" s="138"/>
      <c r="O164" s="138"/>
      <c r="P164" s="138"/>
      <c r="Q164" s="138"/>
      <c r="R164" s="138"/>
      <c r="S164" s="138"/>
      <c r="T164" s="139"/>
      <c r="AT164" s="140" t="s">
        <v>99</v>
      </c>
      <c r="AU164" s="140" t="s">
        <v>1</v>
      </c>
      <c r="AV164" s="128" t="s">
        <v>1</v>
      </c>
      <c r="AW164" s="128" t="s">
        <v>101</v>
      </c>
      <c r="AX164" s="128" t="s">
        <v>88</v>
      </c>
      <c r="AY164" s="140" t="s">
        <v>89</v>
      </c>
    </row>
    <row r="165" spans="1:65" s="128" customFormat="1" ht="10.199999999999999" x14ac:dyDescent="0.3">
      <c r="B165" s="129"/>
      <c r="C165" s="130"/>
      <c r="D165" s="131" t="s">
        <v>99</v>
      </c>
      <c r="E165" s="132" t="s">
        <v>11</v>
      </c>
      <c r="F165" s="133" t="s">
        <v>184</v>
      </c>
      <c r="G165" s="130"/>
      <c r="H165" s="134">
        <v>23.588999999999999</v>
      </c>
      <c r="I165" s="135"/>
      <c r="J165" s="130"/>
      <c r="K165" s="130"/>
      <c r="L165" s="136"/>
      <c r="M165" s="137"/>
      <c r="N165" s="138"/>
      <c r="O165" s="138"/>
      <c r="P165" s="138"/>
      <c r="Q165" s="138"/>
      <c r="R165" s="138"/>
      <c r="S165" s="138"/>
      <c r="T165" s="139"/>
      <c r="AT165" s="140" t="s">
        <v>99</v>
      </c>
      <c r="AU165" s="140" t="s">
        <v>1</v>
      </c>
      <c r="AV165" s="128" t="s">
        <v>1</v>
      </c>
      <c r="AW165" s="128" t="s">
        <v>101</v>
      </c>
      <c r="AX165" s="128" t="s">
        <v>88</v>
      </c>
      <c r="AY165" s="140" t="s">
        <v>89</v>
      </c>
    </row>
    <row r="166" spans="1:65" s="128" customFormat="1" ht="10.199999999999999" x14ac:dyDescent="0.3">
      <c r="B166" s="129"/>
      <c r="C166" s="130"/>
      <c r="D166" s="131" t="s">
        <v>99</v>
      </c>
      <c r="E166" s="132" t="s">
        <v>11</v>
      </c>
      <c r="F166" s="133" t="s">
        <v>194</v>
      </c>
      <c r="G166" s="130"/>
      <c r="H166" s="134">
        <v>20.405000000000001</v>
      </c>
      <c r="I166" s="135"/>
      <c r="J166" s="130"/>
      <c r="K166" s="130"/>
      <c r="L166" s="136"/>
      <c r="M166" s="137"/>
      <c r="N166" s="138"/>
      <c r="O166" s="138"/>
      <c r="P166" s="138"/>
      <c r="Q166" s="138"/>
      <c r="R166" s="138"/>
      <c r="S166" s="138"/>
      <c r="T166" s="139"/>
      <c r="AT166" s="140" t="s">
        <v>99</v>
      </c>
      <c r="AU166" s="140" t="s">
        <v>1</v>
      </c>
      <c r="AV166" s="128" t="s">
        <v>1</v>
      </c>
      <c r="AW166" s="128" t="s">
        <v>101</v>
      </c>
      <c r="AX166" s="128" t="s">
        <v>88</v>
      </c>
      <c r="AY166" s="140" t="s">
        <v>89</v>
      </c>
    </row>
    <row r="167" spans="1:65" s="128" customFormat="1" ht="10.199999999999999" x14ac:dyDescent="0.3">
      <c r="B167" s="129"/>
      <c r="C167" s="130"/>
      <c r="D167" s="131" t="s">
        <v>99</v>
      </c>
      <c r="E167" s="132" t="s">
        <v>11</v>
      </c>
      <c r="F167" s="133" t="s">
        <v>187</v>
      </c>
      <c r="G167" s="130"/>
      <c r="H167" s="134">
        <v>-5.319</v>
      </c>
      <c r="I167" s="135"/>
      <c r="J167" s="130"/>
      <c r="K167" s="130"/>
      <c r="L167" s="136"/>
      <c r="M167" s="137"/>
      <c r="N167" s="138"/>
      <c r="O167" s="138"/>
      <c r="P167" s="138"/>
      <c r="Q167" s="138"/>
      <c r="R167" s="138"/>
      <c r="S167" s="138"/>
      <c r="T167" s="139"/>
      <c r="AT167" s="140" t="s">
        <v>99</v>
      </c>
      <c r="AU167" s="140" t="s">
        <v>1</v>
      </c>
      <c r="AV167" s="128" t="s">
        <v>1</v>
      </c>
      <c r="AW167" s="128" t="s">
        <v>101</v>
      </c>
      <c r="AX167" s="128" t="s">
        <v>88</v>
      </c>
      <c r="AY167" s="140" t="s">
        <v>89</v>
      </c>
    </row>
    <row r="168" spans="1:65" s="141" customFormat="1" ht="10.199999999999999" x14ac:dyDescent="0.3">
      <c r="B168" s="142"/>
      <c r="C168" s="143"/>
      <c r="D168" s="131" t="s">
        <v>99</v>
      </c>
      <c r="E168" s="144" t="s">
        <v>11</v>
      </c>
      <c r="F168" s="145" t="s">
        <v>174</v>
      </c>
      <c r="G168" s="143"/>
      <c r="H168" s="144" t="s">
        <v>11</v>
      </c>
      <c r="I168" s="146"/>
      <c r="J168" s="143"/>
      <c r="K168" s="143"/>
      <c r="L168" s="147"/>
      <c r="M168" s="148"/>
      <c r="N168" s="149"/>
      <c r="O168" s="149"/>
      <c r="P168" s="149"/>
      <c r="Q168" s="149"/>
      <c r="R168" s="149"/>
      <c r="S168" s="149"/>
      <c r="T168" s="150"/>
      <c r="AT168" s="151" t="s">
        <v>99</v>
      </c>
      <c r="AU168" s="151" t="s">
        <v>1</v>
      </c>
      <c r="AV168" s="141" t="s">
        <v>87</v>
      </c>
      <c r="AW168" s="141" t="s">
        <v>101</v>
      </c>
      <c r="AX168" s="141" t="s">
        <v>88</v>
      </c>
      <c r="AY168" s="151" t="s">
        <v>89</v>
      </c>
    </row>
    <row r="169" spans="1:65" s="128" customFormat="1" ht="10.199999999999999" x14ac:dyDescent="0.3">
      <c r="B169" s="129"/>
      <c r="C169" s="130"/>
      <c r="D169" s="131" t="s">
        <v>99</v>
      </c>
      <c r="E169" s="132" t="s">
        <v>11</v>
      </c>
      <c r="F169" s="133" t="s">
        <v>175</v>
      </c>
      <c r="G169" s="130"/>
      <c r="H169" s="134">
        <v>6.6440000000000001</v>
      </c>
      <c r="I169" s="135"/>
      <c r="J169" s="130"/>
      <c r="K169" s="130"/>
      <c r="L169" s="136"/>
      <c r="M169" s="137"/>
      <c r="N169" s="138"/>
      <c r="O169" s="138"/>
      <c r="P169" s="138"/>
      <c r="Q169" s="138"/>
      <c r="R169" s="138"/>
      <c r="S169" s="138"/>
      <c r="T169" s="139"/>
      <c r="AT169" s="140" t="s">
        <v>99</v>
      </c>
      <c r="AU169" s="140" t="s">
        <v>1</v>
      </c>
      <c r="AV169" s="128" t="s">
        <v>1</v>
      </c>
      <c r="AW169" s="128" t="s">
        <v>101</v>
      </c>
      <c r="AX169" s="128" t="s">
        <v>88</v>
      </c>
      <c r="AY169" s="140" t="s">
        <v>89</v>
      </c>
    </row>
    <row r="170" spans="1:65" s="141" customFormat="1" ht="10.199999999999999" x14ac:dyDescent="0.3">
      <c r="B170" s="142"/>
      <c r="C170" s="143"/>
      <c r="D170" s="131" t="s">
        <v>99</v>
      </c>
      <c r="E170" s="144" t="s">
        <v>11</v>
      </c>
      <c r="F170" s="145" t="s">
        <v>176</v>
      </c>
      <c r="G170" s="143"/>
      <c r="H170" s="144" t="s">
        <v>11</v>
      </c>
      <c r="I170" s="146"/>
      <c r="J170" s="143"/>
      <c r="K170" s="143"/>
      <c r="L170" s="147"/>
      <c r="M170" s="148"/>
      <c r="N170" s="149"/>
      <c r="O170" s="149"/>
      <c r="P170" s="149"/>
      <c r="Q170" s="149"/>
      <c r="R170" s="149"/>
      <c r="S170" s="149"/>
      <c r="T170" s="150"/>
      <c r="AT170" s="151" t="s">
        <v>99</v>
      </c>
      <c r="AU170" s="151" t="s">
        <v>1</v>
      </c>
      <c r="AV170" s="141" t="s">
        <v>87</v>
      </c>
      <c r="AW170" s="141" t="s">
        <v>101</v>
      </c>
      <c r="AX170" s="141" t="s">
        <v>88</v>
      </c>
      <c r="AY170" s="151" t="s">
        <v>89</v>
      </c>
    </row>
    <row r="171" spans="1:65" s="128" customFormat="1" ht="10.199999999999999" x14ac:dyDescent="0.3">
      <c r="B171" s="129"/>
      <c r="C171" s="130"/>
      <c r="D171" s="131" t="s">
        <v>99</v>
      </c>
      <c r="E171" s="132" t="s">
        <v>11</v>
      </c>
      <c r="F171" s="133" t="s">
        <v>177</v>
      </c>
      <c r="G171" s="130"/>
      <c r="H171" s="134">
        <v>1.833</v>
      </c>
      <c r="I171" s="135"/>
      <c r="J171" s="130"/>
      <c r="K171" s="130"/>
      <c r="L171" s="136"/>
      <c r="M171" s="137"/>
      <c r="N171" s="138"/>
      <c r="O171" s="138"/>
      <c r="P171" s="138"/>
      <c r="Q171" s="138"/>
      <c r="R171" s="138"/>
      <c r="S171" s="138"/>
      <c r="T171" s="139"/>
      <c r="AT171" s="140" t="s">
        <v>99</v>
      </c>
      <c r="AU171" s="140" t="s">
        <v>1</v>
      </c>
      <c r="AV171" s="128" t="s">
        <v>1</v>
      </c>
      <c r="AW171" s="128" t="s">
        <v>101</v>
      </c>
      <c r="AX171" s="128" t="s">
        <v>88</v>
      </c>
      <c r="AY171" s="140" t="s">
        <v>89</v>
      </c>
    </row>
    <row r="172" spans="1:65" s="128" customFormat="1" ht="10.199999999999999" x14ac:dyDescent="0.3">
      <c r="B172" s="129"/>
      <c r="C172" s="130"/>
      <c r="D172" s="131" t="s">
        <v>99</v>
      </c>
      <c r="E172" s="132" t="s">
        <v>11</v>
      </c>
      <c r="F172" s="133" t="s">
        <v>166</v>
      </c>
      <c r="G172" s="130"/>
      <c r="H172" s="134">
        <v>67.811999999999998</v>
      </c>
      <c r="I172" s="135"/>
      <c r="J172" s="130"/>
      <c r="K172" s="130"/>
      <c r="L172" s="136"/>
      <c r="M172" s="137"/>
      <c r="N172" s="138"/>
      <c r="O172" s="138"/>
      <c r="P172" s="138"/>
      <c r="Q172" s="138"/>
      <c r="R172" s="138"/>
      <c r="S172" s="138"/>
      <c r="T172" s="139"/>
      <c r="AT172" s="140" t="s">
        <v>99</v>
      </c>
      <c r="AU172" s="140" t="s">
        <v>1</v>
      </c>
      <c r="AV172" s="128" t="s">
        <v>1</v>
      </c>
      <c r="AW172" s="128" t="s">
        <v>101</v>
      </c>
      <c r="AX172" s="128" t="s">
        <v>88</v>
      </c>
      <c r="AY172" s="140" t="s">
        <v>89</v>
      </c>
    </row>
    <row r="173" spans="1:65" s="128" customFormat="1" ht="10.199999999999999" x14ac:dyDescent="0.3">
      <c r="B173" s="129"/>
      <c r="C173" s="130"/>
      <c r="D173" s="131" t="s">
        <v>99</v>
      </c>
      <c r="E173" s="132" t="s">
        <v>11</v>
      </c>
      <c r="F173" s="133" t="s">
        <v>168</v>
      </c>
      <c r="G173" s="130"/>
      <c r="H173" s="134">
        <v>-8.9779999999999998</v>
      </c>
      <c r="I173" s="135"/>
      <c r="J173" s="130"/>
      <c r="K173" s="130"/>
      <c r="L173" s="136"/>
      <c r="M173" s="137"/>
      <c r="N173" s="138"/>
      <c r="O173" s="138"/>
      <c r="P173" s="138"/>
      <c r="Q173" s="138"/>
      <c r="R173" s="138"/>
      <c r="S173" s="138"/>
      <c r="T173" s="139"/>
      <c r="AT173" s="140" t="s">
        <v>99</v>
      </c>
      <c r="AU173" s="140" t="s">
        <v>1</v>
      </c>
      <c r="AV173" s="128" t="s">
        <v>1</v>
      </c>
      <c r="AW173" s="128" t="s">
        <v>101</v>
      </c>
      <c r="AX173" s="128" t="s">
        <v>88</v>
      </c>
      <c r="AY173" s="140" t="s">
        <v>89</v>
      </c>
    </row>
    <row r="174" spans="1:65" s="164" customFormat="1" ht="10.199999999999999" x14ac:dyDescent="0.3">
      <c r="B174" s="165"/>
      <c r="C174" s="166"/>
      <c r="D174" s="131" t="s">
        <v>99</v>
      </c>
      <c r="E174" s="167" t="s">
        <v>11</v>
      </c>
      <c r="F174" s="168" t="s">
        <v>195</v>
      </c>
      <c r="G174" s="166"/>
      <c r="H174" s="169">
        <v>166.87100000000001</v>
      </c>
      <c r="I174" s="170"/>
      <c r="J174" s="166"/>
      <c r="K174" s="166"/>
      <c r="L174" s="171"/>
      <c r="M174" s="172"/>
      <c r="N174" s="173"/>
      <c r="O174" s="173"/>
      <c r="P174" s="173"/>
      <c r="Q174" s="173"/>
      <c r="R174" s="173"/>
      <c r="S174" s="173"/>
      <c r="T174" s="174"/>
      <c r="AT174" s="175" t="s">
        <v>99</v>
      </c>
      <c r="AU174" s="175" t="s">
        <v>1</v>
      </c>
      <c r="AV174" s="164" t="s">
        <v>90</v>
      </c>
      <c r="AW174" s="164" t="s">
        <v>101</v>
      </c>
      <c r="AX174" s="164" t="s">
        <v>88</v>
      </c>
      <c r="AY174" s="175" t="s">
        <v>89</v>
      </c>
    </row>
    <row r="175" spans="1:65" s="128" customFormat="1" ht="10.199999999999999" x14ac:dyDescent="0.3">
      <c r="B175" s="129"/>
      <c r="C175" s="130"/>
      <c r="D175" s="131" t="s">
        <v>99</v>
      </c>
      <c r="E175" s="132" t="s">
        <v>11</v>
      </c>
      <c r="F175" s="133" t="s">
        <v>196</v>
      </c>
      <c r="G175" s="130"/>
      <c r="H175" s="134">
        <v>333.74200000000002</v>
      </c>
      <c r="I175" s="135"/>
      <c r="J175" s="130"/>
      <c r="K175" s="130"/>
      <c r="L175" s="136"/>
      <c r="M175" s="137"/>
      <c r="N175" s="138"/>
      <c r="O175" s="138"/>
      <c r="P175" s="138"/>
      <c r="Q175" s="138"/>
      <c r="R175" s="138"/>
      <c r="S175" s="138"/>
      <c r="T175" s="139"/>
      <c r="AT175" s="140" t="s">
        <v>99</v>
      </c>
      <c r="AU175" s="140" t="s">
        <v>1</v>
      </c>
      <c r="AV175" s="128" t="s">
        <v>1</v>
      </c>
      <c r="AW175" s="128" t="s">
        <v>101</v>
      </c>
      <c r="AX175" s="128" t="s">
        <v>88</v>
      </c>
      <c r="AY175" s="140" t="s">
        <v>89</v>
      </c>
    </row>
    <row r="176" spans="1:65" s="164" customFormat="1" ht="10.199999999999999" x14ac:dyDescent="0.3">
      <c r="B176" s="165"/>
      <c r="C176" s="166"/>
      <c r="D176" s="131" t="s">
        <v>99</v>
      </c>
      <c r="E176" s="167" t="s">
        <v>11</v>
      </c>
      <c r="F176" s="168" t="s">
        <v>195</v>
      </c>
      <c r="G176" s="166"/>
      <c r="H176" s="169">
        <v>333.74200000000002</v>
      </c>
      <c r="I176" s="170"/>
      <c r="J176" s="166"/>
      <c r="K176" s="166"/>
      <c r="L176" s="171"/>
      <c r="M176" s="172"/>
      <c r="N176" s="173"/>
      <c r="O176" s="173"/>
      <c r="P176" s="173"/>
      <c r="Q176" s="173"/>
      <c r="R176" s="173"/>
      <c r="S176" s="173"/>
      <c r="T176" s="174"/>
      <c r="AT176" s="175" t="s">
        <v>99</v>
      </c>
      <c r="AU176" s="175" t="s">
        <v>1</v>
      </c>
      <c r="AV176" s="164" t="s">
        <v>90</v>
      </c>
      <c r="AW176" s="164" t="s">
        <v>101</v>
      </c>
      <c r="AX176" s="164" t="s">
        <v>87</v>
      </c>
      <c r="AY176" s="175" t="s">
        <v>89</v>
      </c>
    </row>
    <row r="177" spans="1:65" s="15" customFormat="1" ht="22.8" x14ac:dyDescent="0.3">
      <c r="A177" s="12"/>
      <c r="B177" s="45"/>
      <c r="C177" s="114" t="s">
        <v>197</v>
      </c>
      <c r="D177" s="114" t="s">
        <v>92</v>
      </c>
      <c r="E177" s="115" t="s">
        <v>198</v>
      </c>
      <c r="F177" s="116" t="s">
        <v>199</v>
      </c>
      <c r="G177" s="117" t="s">
        <v>95</v>
      </c>
      <c r="H177" s="118">
        <v>333.74200000000002</v>
      </c>
      <c r="I177" s="119"/>
      <c r="J177" s="120">
        <f>ROUND(I177*H177,2)</f>
        <v>0</v>
      </c>
      <c r="K177" s="116" t="s">
        <v>96</v>
      </c>
      <c r="L177" s="13"/>
      <c r="M177" s="121" t="s">
        <v>11</v>
      </c>
      <c r="N177" s="122" t="s">
        <v>30</v>
      </c>
      <c r="O177" s="123"/>
      <c r="P177" s="124">
        <f>O177*H177</f>
        <v>0</v>
      </c>
      <c r="Q177" s="124">
        <v>4.3800000000000002E-3</v>
      </c>
      <c r="R177" s="124">
        <f>Q177*H177</f>
        <v>1.4617899600000002</v>
      </c>
      <c r="S177" s="124">
        <v>0</v>
      </c>
      <c r="T177" s="125">
        <f>S177*H177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26" t="s">
        <v>97</v>
      </c>
      <c r="AT177" s="126" t="s">
        <v>92</v>
      </c>
      <c r="AU177" s="126" t="s">
        <v>1</v>
      </c>
      <c r="AY177" s="3" t="s">
        <v>89</v>
      </c>
      <c r="BE177" s="127">
        <f>IF(N177="základní",J177,0)</f>
        <v>0</v>
      </c>
      <c r="BF177" s="127">
        <f>IF(N177="snížená",J177,0)</f>
        <v>0</v>
      </c>
      <c r="BG177" s="127">
        <f>IF(N177="zákl. přenesená",J177,0)</f>
        <v>0</v>
      </c>
      <c r="BH177" s="127">
        <f>IF(N177="sníž. přenesená",J177,0)</f>
        <v>0</v>
      </c>
      <c r="BI177" s="127">
        <f>IF(N177="nulová",J177,0)</f>
        <v>0</v>
      </c>
      <c r="BJ177" s="3" t="s">
        <v>87</v>
      </c>
      <c r="BK177" s="127">
        <f>ROUND(I177*H177,2)</f>
        <v>0</v>
      </c>
      <c r="BL177" s="3" t="s">
        <v>97</v>
      </c>
      <c r="BM177" s="126" t="s">
        <v>200</v>
      </c>
    </row>
    <row r="178" spans="1:65" s="128" customFormat="1" ht="10.199999999999999" x14ac:dyDescent="0.3">
      <c r="B178" s="129"/>
      <c r="C178" s="130"/>
      <c r="D178" s="131" t="s">
        <v>99</v>
      </c>
      <c r="E178" s="132" t="s">
        <v>11</v>
      </c>
      <c r="F178" s="133" t="s">
        <v>100</v>
      </c>
      <c r="G178" s="130"/>
      <c r="H178" s="134">
        <v>22.509</v>
      </c>
      <c r="I178" s="135"/>
      <c r="J178" s="130"/>
      <c r="K178" s="130"/>
      <c r="L178" s="136"/>
      <c r="M178" s="137"/>
      <c r="N178" s="138"/>
      <c r="O178" s="138"/>
      <c r="P178" s="138"/>
      <c r="Q178" s="138"/>
      <c r="R178" s="138"/>
      <c r="S178" s="138"/>
      <c r="T178" s="139"/>
      <c r="AT178" s="140" t="s">
        <v>99</v>
      </c>
      <c r="AU178" s="140" t="s">
        <v>1</v>
      </c>
      <c r="AV178" s="128" t="s">
        <v>1</v>
      </c>
      <c r="AW178" s="128" t="s">
        <v>101</v>
      </c>
      <c r="AX178" s="128" t="s">
        <v>88</v>
      </c>
      <c r="AY178" s="140" t="s">
        <v>89</v>
      </c>
    </row>
    <row r="179" spans="1:65" s="128" customFormat="1" ht="10.199999999999999" x14ac:dyDescent="0.3">
      <c r="B179" s="129"/>
      <c r="C179" s="130"/>
      <c r="D179" s="131" t="s">
        <v>99</v>
      </c>
      <c r="E179" s="132" t="s">
        <v>11</v>
      </c>
      <c r="F179" s="133" t="s">
        <v>193</v>
      </c>
      <c r="G179" s="130"/>
      <c r="H179" s="134">
        <v>38.375999999999998</v>
      </c>
      <c r="I179" s="135"/>
      <c r="J179" s="130"/>
      <c r="K179" s="130"/>
      <c r="L179" s="136"/>
      <c r="M179" s="137"/>
      <c r="N179" s="138"/>
      <c r="O179" s="138"/>
      <c r="P179" s="138"/>
      <c r="Q179" s="138"/>
      <c r="R179" s="138"/>
      <c r="S179" s="138"/>
      <c r="T179" s="139"/>
      <c r="AT179" s="140" t="s">
        <v>99</v>
      </c>
      <c r="AU179" s="140" t="s">
        <v>1</v>
      </c>
      <c r="AV179" s="128" t="s">
        <v>1</v>
      </c>
      <c r="AW179" s="128" t="s">
        <v>101</v>
      </c>
      <c r="AX179" s="128" t="s">
        <v>88</v>
      </c>
      <c r="AY179" s="140" t="s">
        <v>89</v>
      </c>
    </row>
    <row r="180" spans="1:65" s="128" customFormat="1" ht="10.199999999999999" x14ac:dyDescent="0.3">
      <c r="B180" s="129"/>
      <c r="C180" s="130"/>
      <c r="D180" s="131" t="s">
        <v>99</v>
      </c>
      <c r="E180" s="132" t="s">
        <v>11</v>
      </c>
      <c r="F180" s="133" t="s">
        <v>184</v>
      </c>
      <c r="G180" s="130"/>
      <c r="H180" s="134">
        <v>23.588999999999999</v>
      </c>
      <c r="I180" s="135"/>
      <c r="J180" s="130"/>
      <c r="K180" s="130"/>
      <c r="L180" s="136"/>
      <c r="M180" s="137"/>
      <c r="N180" s="138"/>
      <c r="O180" s="138"/>
      <c r="P180" s="138"/>
      <c r="Q180" s="138"/>
      <c r="R180" s="138"/>
      <c r="S180" s="138"/>
      <c r="T180" s="139"/>
      <c r="AT180" s="140" t="s">
        <v>99</v>
      </c>
      <c r="AU180" s="140" t="s">
        <v>1</v>
      </c>
      <c r="AV180" s="128" t="s">
        <v>1</v>
      </c>
      <c r="AW180" s="128" t="s">
        <v>101</v>
      </c>
      <c r="AX180" s="128" t="s">
        <v>88</v>
      </c>
      <c r="AY180" s="140" t="s">
        <v>89</v>
      </c>
    </row>
    <row r="181" spans="1:65" s="128" customFormat="1" ht="10.199999999999999" x14ac:dyDescent="0.3">
      <c r="B181" s="129"/>
      <c r="C181" s="130"/>
      <c r="D181" s="131" t="s">
        <v>99</v>
      </c>
      <c r="E181" s="132" t="s">
        <v>11</v>
      </c>
      <c r="F181" s="133" t="s">
        <v>194</v>
      </c>
      <c r="G181" s="130"/>
      <c r="H181" s="134">
        <v>20.405000000000001</v>
      </c>
      <c r="I181" s="135"/>
      <c r="J181" s="130"/>
      <c r="K181" s="130"/>
      <c r="L181" s="136"/>
      <c r="M181" s="137"/>
      <c r="N181" s="138"/>
      <c r="O181" s="138"/>
      <c r="P181" s="138"/>
      <c r="Q181" s="138"/>
      <c r="R181" s="138"/>
      <c r="S181" s="138"/>
      <c r="T181" s="139"/>
      <c r="AT181" s="140" t="s">
        <v>99</v>
      </c>
      <c r="AU181" s="140" t="s">
        <v>1</v>
      </c>
      <c r="AV181" s="128" t="s">
        <v>1</v>
      </c>
      <c r="AW181" s="128" t="s">
        <v>101</v>
      </c>
      <c r="AX181" s="128" t="s">
        <v>88</v>
      </c>
      <c r="AY181" s="140" t="s">
        <v>89</v>
      </c>
    </row>
    <row r="182" spans="1:65" s="128" customFormat="1" ht="10.199999999999999" x14ac:dyDescent="0.3">
      <c r="B182" s="129"/>
      <c r="C182" s="130"/>
      <c r="D182" s="131" t="s">
        <v>99</v>
      </c>
      <c r="E182" s="132" t="s">
        <v>11</v>
      </c>
      <c r="F182" s="133" t="s">
        <v>187</v>
      </c>
      <c r="G182" s="130"/>
      <c r="H182" s="134">
        <v>-5.319</v>
      </c>
      <c r="I182" s="135"/>
      <c r="J182" s="130"/>
      <c r="K182" s="130"/>
      <c r="L182" s="136"/>
      <c r="M182" s="137"/>
      <c r="N182" s="138"/>
      <c r="O182" s="138"/>
      <c r="P182" s="138"/>
      <c r="Q182" s="138"/>
      <c r="R182" s="138"/>
      <c r="S182" s="138"/>
      <c r="T182" s="139"/>
      <c r="AT182" s="140" t="s">
        <v>99</v>
      </c>
      <c r="AU182" s="140" t="s">
        <v>1</v>
      </c>
      <c r="AV182" s="128" t="s">
        <v>1</v>
      </c>
      <c r="AW182" s="128" t="s">
        <v>101</v>
      </c>
      <c r="AX182" s="128" t="s">
        <v>88</v>
      </c>
      <c r="AY182" s="140" t="s">
        <v>89</v>
      </c>
    </row>
    <row r="183" spans="1:65" s="141" customFormat="1" ht="10.199999999999999" x14ac:dyDescent="0.3">
      <c r="B183" s="142"/>
      <c r="C183" s="143"/>
      <c r="D183" s="131" t="s">
        <v>99</v>
      </c>
      <c r="E183" s="144" t="s">
        <v>11</v>
      </c>
      <c r="F183" s="145" t="s">
        <v>174</v>
      </c>
      <c r="G183" s="143"/>
      <c r="H183" s="144" t="s">
        <v>11</v>
      </c>
      <c r="I183" s="146"/>
      <c r="J183" s="143"/>
      <c r="K183" s="143"/>
      <c r="L183" s="147"/>
      <c r="M183" s="148"/>
      <c r="N183" s="149"/>
      <c r="O183" s="149"/>
      <c r="P183" s="149"/>
      <c r="Q183" s="149"/>
      <c r="R183" s="149"/>
      <c r="S183" s="149"/>
      <c r="T183" s="150"/>
      <c r="AT183" s="151" t="s">
        <v>99</v>
      </c>
      <c r="AU183" s="151" t="s">
        <v>1</v>
      </c>
      <c r="AV183" s="141" t="s">
        <v>87</v>
      </c>
      <c r="AW183" s="141" t="s">
        <v>101</v>
      </c>
      <c r="AX183" s="141" t="s">
        <v>88</v>
      </c>
      <c r="AY183" s="151" t="s">
        <v>89</v>
      </c>
    </row>
    <row r="184" spans="1:65" s="128" customFormat="1" ht="10.199999999999999" x14ac:dyDescent="0.3">
      <c r="B184" s="129"/>
      <c r="C184" s="130"/>
      <c r="D184" s="131" t="s">
        <v>99</v>
      </c>
      <c r="E184" s="132" t="s">
        <v>11</v>
      </c>
      <c r="F184" s="133" t="s">
        <v>175</v>
      </c>
      <c r="G184" s="130"/>
      <c r="H184" s="134">
        <v>6.6440000000000001</v>
      </c>
      <c r="I184" s="135"/>
      <c r="J184" s="130"/>
      <c r="K184" s="130"/>
      <c r="L184" s="136"/>
      <c r="M184" s="137"/>
      <c r="N184" s="138"/>
      <c r="O184" s="138"/>
      <c r="P184" s="138"/>
      <c r="Q184" s="138"/>
      <c r="R184" s="138"/>
      <c r="S184" s="138"/>
      <c r="T184" s="139"/>
      <c r="AT184" s="140" t="s">
        <v>99</v>
      </c>
      <c r="AU184" s="140" t="s">
        <v>1</v>
      </c>
      <c r="AV184" s="128" t="s">
        <v>1</v>
      </c>
      <c r="AW184" s="128" t="s">
        <v>101</v>
      </c>
      <c r="AX184" s="128" t="s">
        <v>88</v>
      </c>
      <c r="AY184" s="140" t="s">
        <v>89</v>
      </c>
    </row>
    <row r="185" spans="1:65" s="141" customFormat="1" ht="10.199999999999999" x14ac:dyDescent="0.3">
      <c r="B185" s="142"/>
      <c r="C185" s="143"/>
      <c r="D185" s="131" t="s">
        <v>99</v>
      </c>
      <c r="E185" s="144" t="s">
        <v>11</v>
      </c>
      <c r="F185" s="145" t="s">
        <v>176</v>
      </c>
      <c r="G185" s="143"/>
      <c r="H185" s="144" t="s">
        <v>11</v>
      </c>
      <c r="I185" s="146"/>
      <c r="J185" s="143"/>
      <c r="K185" s="143"/>
      <c r="L185" s="147"/>
      <c r="M185" s="148"/>
      <c r="N185" s="149"/>
      <c r="O185" s="149"/>
      <c r="P185" s="149"/>
      <c r="Q185" s="149"/>
      <c r="R185" s="149"/>
      <c r="S185" s="149"/>
      <c r="T185" s="150"/>
      <c r="AT185" s="151" t="s">
        <v>99</v>
      </c>
      <c r="AU185" s="151" t="s">
        <v>1</v>
      </c>
      <c r="AV185" s="141" t="s">
        <v>87</v>
      </c>
      <c r="AW185" s="141" t="s">
        <v>101</v>
      </c>
      <c r="AX185" s="141" t="s">
        <v>88</v>
      </c>
      <c r="AY185" s="151" t="s">
        <v>89</v>
      </c>
    </row>
    <row r="186" spans="1:65" s="128" customFormat="1" ht="10.199999999999999" x14ac:dyDescent="0.3">
      <c r="B186" s="129"/>
      <c r="C186" s="130"/>
      <c r="D186" s="131" t="s">
        <v>99</v>
      </c>
      <c r="E186" s="132" t="s">
        <v>11</v>
      </c>
      <c r="F186" s="133" t="s">
        <v>177</v>
      </c>
      <c r="G186" s="130"/>
      <c r="H186" s="134">
        <v>1.833</v>
      </c>
      <c r="I186" s="135"/>
      <c r="J186" s="130"/>
      <c r="K186" s="130"/>
      <c r="L186" s="136"/>
      <c r="M186" s="137"/>
      <c r="N186" s="138"/>
      <c r="O186" s="138"/>
      <c r="P186" s="138"/>
      <c r="Q186" s="138"/>
      <c r="R186" s="138"/>
      <c r="S186" s="138"/>
      <c r="T186" s="139"/>
      <c r="AT186" s="140" t="s">
        <v>99</v>
      </c>
      <c r="AU186" s="140" t="s">
        <v>1</v>
      </c>
      <c r="AV186" s="128" t="s">
        <v>1</v>
      </c>
      <c r="AW186" s="128" t="s">
        <v>101</v>
      </c>
      <c r="AX186" s="128" t="s">
        <v>88</v>
      </c>
      <c r="AY186" s="140" t="s">
        <v>89</v>
      </c>
    </row>
    <row r="187" spans="1:65" s="128" customFormat="1" ht="10.199999999999999" x14ac:dyDescent="0.3">
      <c r="B187" s="129"/>
      <c r="C187" s="130"/>
      <c r="D187" s="131" t="s">
        <v>99</v>
      </c>
      <c r="E187" s="132" t="s">
        <v>11</v>
      </c>
      <c r="F187" s="133" t="s">
        <v>166</v>
      </c>
      <c r="G187" s="130"/>
      <c r="H187" s="134">
        <v>67.811999999999998</v>
      </c>
      <c r="I187" s="135"/>
      <c r="J187" s="130"/>
      <c r="K187" s="130"/>
      <c r="L187" s="136"/>
      <c r="M187" s="137"/>
      <c r="N187" s="138"/>
      <c r="O187" s="138"/>
      <c r="P187" s="138"/>
      <c r="Q187" s="138"/>
      <c r="R187" s="138"/>
      <c r="S187" s="138"/>
      <c r="T187" s="139"/>
      <c r="AT187" s="140" t="s">
        <v>99</v>
      </c>
      <c r="AU187" s="140" t="s">
        <v>1</v>
      </c>
      <c r="AV187" s="128" t="s">
        <v>1</v>
      </c>
      <c r="AW187" s="128" t="s">
        <v>101</v>
      </c>
      <c r="AX187" s="128" t="s">
        <v>88</v>
      </c>
      <c r="AY187" s="140" t="s">
        <v>89</v>
      </c>
    </row>
    <row r="188" spans="1:65" s="128" customFormat="1" ht="10.199999999999999" x14ac:dyDescent="0.3">
      <c r="B188" s="129"/>
      <c r="C188" s="130"/>
      <c r="D188" s="131" t="s">
        <v>99</v>
      </c>
      <c r="E188" s="132" t="s">
        <v>11</v>
      </c>
      <c r="F188" s="133" t="s">
        <v>168</v>
      </c>
      <c r="G188" s="130"/>
      <c r="H188" s="134">
        <v>-8.9779999999999998</v>
      </c>
      <c r="I188" s="135"/>
      <c r="J188" s="130"/>
      <c r="K188" s="130"/>
      <c r="L188" s="136"/>
      <c r="M188" s="137"/>
      <c r="N188" s="138"/>
      <c r="O188" s="138"/>
      <c r="P188" s="138"/>
      <c r="Q188" s="138"/>
      <c r="R188" s="138"/>
      <c r="S188" s="138"/>
      <c r="T188" s="139"/>
      <c r="AT188" s="140" t="s">
        <v>99</v>
      </c>
      <c r="AU188" s="140" t="s">
        <v>1</v>
      </c>
      <c r="AV188" s="128" t="s">
        <v>1</v>
      </c>
      <c r="AW188" s="128" t="s">
        <v>101</v>
      </c>
      <c r="AX188" s="128" t="s">
        <v>88</v>
      </c>
      <c r="AY188" s="140" t="s">
        <v>89</v>
      </c>
    </row>
    <row r="189" spans="1:65" s="164" customFormat="1" ht="10.199999999999999" x14ac:dyDescent="0.3">
      <c r="B189" s="165"/>
      <c r="C189" s="166"/>
      <c r="D189" s="131" t="s">
        <v>99</v>
      </c>
      <c r="E189" s="167" t="s">
        <v>11</v>
      </c>
      <c r="F189" s="168" t="s">
        <v>195</v>
      </c>
      <c r="G189" s="166"/>
      <c r="H189" s="169">
        <v>166.87100000000001</v>
      </c>
      <c r="I189" s="170"/>
      <c r="J189" s="166"/>
      <c r="K189" s="166"/>
      <c r="L189" s="171"/>
      <c r="M189" s="172"/>
      <c r="N189" s="173"/>
      <c r="O189" s="173"/>
      <c r="P189" s="173"/>
      <c r="Q189" s="173"/>
      <c r="R189" s="173"/>
      <c r="S189" s="173"/>
      <c r="T189" s="174"/>
      <c r="AT189" s="175" t="s">
        <v>99</v>
      </c>
      <c r="AU189" s="175" t="s">
        <v>1</v>
      </c>
      <c r="AV189" s="164" t="s">
        <v>90</v>
      </c>
      <c r="AW189" s="164" t="s">
        <v>101</v>
      </c>
      <c r="AX189" s="164" t="s">
        <v>88</v>
      </c>
      <c r="AY189" s="175" t="s">
        <v>89</v>
      </c>
    </row>
    <row r="190" spans="1:65" s="128" customFormat="1" ht="10.199999999999999" x14ac:dyDescent="0.3">
      <c r="B190" s="129"/>
      <c r="C190" s="130"/>
      <c r="D190" s="131" t="s">
        <v>99</v>
      </c>
      <c r="E190" s="132" t="s">
        <v>11</v>
      </c>
      <c r="F190" s="133" t="s">
        <v>196</v>
      </c>
      <c r="G190" s="130"/>
      <c r="H190" s="134">
        <v>333.74200000000002</v>
      </c>
      <c r="I190" s="135"/>
      <c r="J190" s="130"/>
      <c r="K190" s="130"/>
      <c r="L190" s="136"/>
      <c r="M190" s="137"/>
      <c r="N190" s="138"/>
      <c r="O190" s="138"/>
      <c r="P190" s="138"/>
      <c r="Q190" s="138"/>
      <c r="R190" s="138"/>
      <c r="S190" s="138"/>
      <c r="T190" s="139"/>
      <c r="AT190" s="140" t="s">
        <v>99</v>
      </c>
      <c r="AU190" s="140" t="s">
        <v>1</v>
      </c>
      <c r="AV190" s="128" t="s">
        <v>1</v>
      </c>
      <c r="AW190" s="128" t="s">
        <v>101</v>
      </c>
      <c r="AX190" s="128" t="s">
        <v>88</v>
      </c>
      <c r="AY190" s="140" t="s">
        <v>89</v>
      </c>
    </row>
    <row r="191" spans="1:65" s="164" customFormat="1" ht="10.199999999999999" x14ac:dyDescent="0.3">
      <c r="B191" s="165"/>
      <c r="C191" s="166"/>
      <c r="D191" s="131" t="s">
        <v>99</v>
      </c>
      <c r="E191" s="167" t="s">
        <v>11</v>
      </c>
      <c r="F191" s="168" t="s">
        <v>195</v>
      </c>
      <c r="G191" s="166"/>
      <c r="H191" s="169">
        <v>333.74200000000002</v>
      </c>
      <c r="I191" s="170"/>
      <c r="J191" s="166"/>
      <c r="K191" s="166"/>
      <c r="L191" s="171"/>
      <c r="M191" s="172"/>
      <c r="N191" s="173"/>
      <c r="O191" s="173"/>
      <c r="P191" s="173"/>
      <c r="Q191" s="173"/>
      <c r="R191" s="173"/>
      <c r="S191" s="173"/>
      <c r="T191" s="174"/>
      <c r="AT191" s="175" t="s">
        <v>99</v>
      </c>
      <c r="AU191" s="175" t="s">
        <v>1</v>
      </c>
      <c r="AV191" s="164" t="s">
        <v>90</v>
      </c>
      <c r="AW191" s="164" t="s">
        <v>101</v>
      </c>
      <c r="AX191" s="164" t="s">
        <v>87</v>
      </c>
      <c r="AY191" s="175" t="s">
        <v>89</v>
      </c>
    </row>
    <row r="192" spans="1:65" s="15" customFormat="1" ht="16.5" customHeight="1" x14ac:dyDescent="0.3">
      <c r="A192" s="12"/>
      <c r="B192" s="45"/>
      <c r="C192" s="114" t="s">
        <v>201</v>
      </c>
      <c r="D192" s="114" t="s">
        <v>92</v>
      </c>
      <c r="E192" s="115" t="s">
        <v>202</v>
      </c>
      <c r="F192" s="116" t="s">
        <v>203</v>
      </c>
      <c r="G192" s="117" t="s">
        <v>95</v>
      </c>
      <c r="H192" s="118">
        <v>349.02199999999999</v>
      </c>
      <c r="I192" s="119"/>
      <c r="J192" s="120">
        <f>ROUND(I192*H192,2)</f>
        <v>0</v>
      </c>
      <c r="K192" s="116" t="s">
        <v>96</v>
      </c>
      <c r="L192" s="13"/>
      <c r="M192" s="121" t="s">
        <v>11</v>
      </c>
      <c r="N192" s="122" t="s">
        <v>30</v>
      </c>
      <c r="O192" s="123"/>
      <c r="P192" s="124">
        <f>O192*H192</f>
        <v>0</v>
      </c>
      <c r="Q192" s="124">
        <v>3.0000000000000001E-3</v>
      </c>
      <c r="R192" s="124">
        <f>Q192*H192</f>
        <v>1.0470660000000001</v>
      </c>
      <c r="S192" s="124">
        <v>0</v>
      </c>
      <c r="T192" s="125">
        <f>S192*H192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26" t="s">
        <v>97</v>
      </c>
      <c r="AT192" s="126" t="s">
        <v>92</v>
      </c>
      <c r="AU192" s="126" t="s">
        <v>1</v>
      </c>
      <c r="AY192" s="3" t="s">
        <v>89</v>
      </c>
      <c r="BE192" s="127">
        <f>IF(N192="základní",J192,0)</f>
        <v>0</v>
      </c>
      <c r="BF192" s="127">
        <f>IF(N192="snížená",J192,0)</f>
        <v>0</v>
      </c>
      <c r="BG192" s="127">
        <f>IF(N192="zákl. přenesená",J192,0)</f>
        <v>0</v>
      </c>
      <c r="BH192" s="127">
        <f>IF(N192="sníž. přenesená",J192,0)</f>
        <v>0</v>
      </c>
      <c r="BI192" s="127">
        <f>IF(N192="nulová",J192,0)</f>
        <v>0</v>
      </c>
      <c r="BJ192" s="3" t="s">
        <v>87</v>
      </c>
      <c r="BK192" s="127">
        <f>ROUND(I192*H192,2)</f>
        <v>0</v>
      </c>
      <c r="BL192" s="3" t="s">
        <v>97</v>
      </c>
      <c r="BM192" s="126" t="s">
        <v>204</v>
      </c>
    </row>
    <row r="193" spans="1:65" s="128" customFormat="1" ht="10.199999999999999" x14ac:dyDescent="0.3">
      <c r="B193" s="129"/>
      <c r="C193" s="130"/>
      <c r="D193" s="131" t="s">
        <v>99</v>
      </c>
      <c r="E193" s="132" t="s">
        <v>11</v>
      </c>
      <c r="F193" s="133" t="s">
        <v>205</v>
      </c>
      <c r="G193" s="130"/>
      <c r="H193" s="134">
        <v>22.858000000000001</v>
      </c>
      <c r="I193" s="135"/>
      <c r="J193" s="130"/>
      <c r="K193" s="130"/>
      <c r="L193" s="136"/>
      <c r="M193" s="137"/>
      <c r="N193" s="138"/>
      <c r="O193" s="138"/>
      <c r="P193" s="138"/>
      <c r="Q193" s="138"/>
      <c r="R193" s="138"/>
      <c r="S193" s="138"/>
      <c r="T193" s="139"/>
      <c r="AT193" s="140" t="s">
        <v>99</v>
      </c>
      <c r="AU193" s="140" t="s">
        <v>1</v>
      </c>
      <c r="AV193" s="128" t="s">
        <v>1</v>
      </c>
      <c r="AW193" s="128" t="s">
        <v>101</v>
      </c>
      <c r="AX193" s="128" t="s">
        <v>88</v>
      </c>
      <c r="AY193" s="140" t="s">
        <v>89</v>
      </c>
    </row>
    <row r="194" spans="1:65" s="128" customFormat="1" ht="10.199999999999999" x14ac:dyDescent="0.3">
      <c r="B194" s="129"/>
      <c r="C194" s="130"/>
      <c r="D194" s="131" t="s">
        <v>99</v>
      </c>
      <c r="E194" s="132" t="s">
        <v>11</v>
      </c>
      <c r="F194" s="133" t="s">
        <v>206</v>
      </c>
      <c r="G194" s="130"/>
      <c r="H194" s="134">
        <v>6.7450000000000001</v>
      </c>
      <c r="I194" s="135"/>
      <c r="J194" s="130"/>
      <c r="K194" s="130"/>
      <c r="L194" s="136"/>
      <c r="M194" s="137"/>
      <c r="N194" s="138"/>
      <c r="O194" s="138"/>
      <c r="P194" s="138"/>
      <c r="Q194" s="138"/>
      <c r="R194" s="138"/>
      <c r="S194" s="138"/>
      <c r="T194" s="139"/>
      <c r="AT194" s="140" t="s">
        <v>99</v>
      </c>
      <c r="AU194" s="140" t="s">
        <v>1</v>
      </c>
      <c r="AV194" s="128" t="s">
        <v>1</v>
      </c>
      <c r="AW194" s="128" t="s">
        <v>101</v>
      </c>
      <c r="AX194" s="128" t="s">
        <v>88</v>
      </c>
      <c r="AY194" s="140" t="s">
        <v>89</v>
      </c>
    </row>
    <row r="195" spans="1:65" s="128" customFormat="1" ht="10.199999999999999" x14ac:dyDescent="0.3">
      <c r="B195" s="129"/>
      <c r="C195" s="130"/>
      <c r="D195" s="131" t="s">
        <v>99</v>
      </c>
      <c r="E195" s="132" t="s">
        <v>11</v>
      </c>
      <c r="F195" s="133" t="s">
        <v>207</v>
      </c>
      <c r="G195" s="130"/>
      <c r="H195" s="134">
        <v>40.81</v>
      </c>
      <c r="I195" s="135"/>
      <c r="J195" s="130"/>
      <c r="K195" s="130"/>
      <c r="L195" s="136"/>
      <c r="M195" s="137"/>
      <c r="N195" s="138"/>
      <c r="O195" s="138"/>
      <c r="P195" s="138"/>
      <c r="Q195" s="138"/>
      <c r="R195" s="138"/>
      <c r="S195" s="138"/>
      <c r="T195" s="139"/>
      <c r="AT195" s="140" t="s">
        <v>99</v>
      </c>
      <c r="AU195" s="140" t="s">
        <v>1</v>
      </c>
      <c r="AV195" s="128" t="s">
        <v>1</v>
      </c>
      <c r="AW195" s="128" t="s">
        <v>101</v>
      </c>
      <c r="AX195" s="128" t="s">
        <v>88</v>
      </c>
      <c r="AY195" s="140" t="s">
        <v>89</v>
      </c>
    </row>
    <row r="196" spans="1:65" s="128" customFormat="1" ht="10.199999999999999" x14ac:dyDescent="0.3">
      <c r="B196" s="129"/>
      <c r="C196" s="130"/>
      <c r="D196" s="131" t="s">
        <v>99</v>
      </c>
      <c r="E196" s="132" t="s">
        <v>11</v>
      </c>
      <c r="F196" s="133" t="s">
        <v>208</v>
      </c>
      <c r="G196" s="130"/>
      <c r="H196" s="134">
        <v>-10.638</v>
      </c>
      <c r="I196" s="135"/>
      <c r="J196" s="130"/>
      <c r="K196" s="130"/>
      <c r="L196" s="136"/>
      <c r="M196" s="137"/>
      <c r="N196" s="138"/>
      <c r="O196" s="138"/>
      <c r="P196" s="138"/>
      <c r="Q196" s="138"/>
      <c r="R196" s="138"/>
      <c r="S196" s="138"/>
      <c r="T196" s="139"/>
      <c r="AT196" s="140" t="s">
        <v>99</v>
      </c>
      <c r="AU196" s="140" t="s">
        <v>1</v>
      </c>
      <c r="AV196" s="128" t="s">
        <v>1</v>
      </c>
      <c r="AW196" s="128" t="s">
        <v>101</v>
      </c>
      <c r="AX196" s="128" t="s">
        <v>88</v>
      </c>
      <c r="AY196" s="140" t="s">
        <v>89</v>
      </c>
    </row>
    <row r="197" spans="1:65" s="141" customFormat="1" ht="10.199999999999999" x14ac:dyDescent="0.3">
      <c r="B197" s="142"/>
      <c r="C197" s="143"/>
      <c r="D197" s="131" t="s">
        <v>99</v>
      </c>
      <c r="E197" s="144" t="s">
        <v>11</v>
      </c>
      <c r="F197" s="145" t="s">
        <v>174</v>
      </c>
      <c r="G197" s="143"/>
      <c r="H197" s="144" t="s">
        <v>11</v>
      </c>
      <c r="I197" s="146"/>
      <c r="J197" s="143"/>
      <c r="K197" s="143"/>
      <c r="L197" s="147"/>
      <c r="M197" s="148"/>
      <c r="N197" s="149"/>
      <c r="O197" s="149"/>
      <c r="P197" s="149"/>
      <c r="Q197" s="149"/>
      <c r="R197" s="149"/>
      <c r="S197" s="149"/>
      <c r="T197" s="150"/>
      <c r="AT197" s="151" t="s">
        <v>99</v>
      </c>
      <c r="AU197" s="151" t="s">
        <v>1</v>
      </c>
      <c r="AV197" s="141" t="s">
        <v>87</v>
      </c>
      <c r="AW197" s="141" t="s">
        <v>101</v>
      </c>
      <c r="AX197" s="141" t="s">
        <v>88</v>
      </c>
      <c r="AY197" s="151" t="s">
        <v>89</v>
      </c>
    </row>
    <row r="198" spans="1:65" s="128" customFormat="1" ht="10.199999999999999" x14ac:dyDescent="0.3">
      <c r="B198" s="129"/>
      <c r="C198" s="130"/>
      <c r="D198" s="131" t="s">
        <v>99</v>
      </c>
      <c r="E198" s="132" t="s">
        <v>11</v>
      </c>
      <c r="F198" s="133" t="s">
        <v>175</v>
      </c>
      <c r="G198" s="130"/>
      <c r="H198" s="134">
        <v>6.6440000000000001</v>
      </c>
      <c r="I198" s="135"/>
      <c r="J198" s="130"/>
      <c r="K198" s="130"/>
      <c r="L198" s="136"/>
      <c r="M198" s="137"/>
      <c r="N198" s="138"/>
      <c r="O198" s="138"/>
      <c r="P198" s="138"/>
      <c r="Q198" s="138"/>
      <c r="R198" s="138"/>
      <c r="S198" s="138"/>
      <c r="T198" s="139"/>
      <c r="AT198" s="140" t="s">
        <v>99</v>
      </c>
      <c r="AU198" s="140" t="s">
        <v>1</v>
      </c>
      <c r="AV198" s="128" t="s">
        <v>1</v>
      </c>
      <c r="AW198" s="128" t="s">
        <v>101</v>
      </c>
      <c r="AX198" s="128" t="s">
        <v>88</v>
      </c>
      <c r="AY198" s="140" t="s">
        <v>89</v>
      </c>
    </row>
    <row r="199" spans="1:65" s="141" customFormat="1" ht="10.199999999999999" x14ac:dyDescent="0.3">
      <c r="B199" s="142"/>
      <c r="C199" s="143"/>
      <c r="D199" s="131" t="s">
        <v>99</v>
      </c>
      <c r="E199" s="144" t="s">
        <v>11</v>
      </c>
      <c r="F199" s="145" t="s">
        <v>209</v>
      </c>
      <c r="G199" s="143"/>
      <c r="H199" s="144" t="s">
        <v>11</v>
      </c>
      <c r="I199" s="146"/>
      <c r="J199" s="143"/>
      <c r="K199" s="143"/>
      <c r="L199" s="147"/>
      <c r="M199" s="148"/>
      <c r="N199" s="149"/>
      <c r="O199" s="149"/>
      <c r="P199" s="149"/>
      <c r="Q199" s="149"/>
      <c r="R199" s="149"/>
      <c r="S199" s="149"/>
      <c r="T199" s="150"/>
      <c r="AT199" s="151" t="s">
        <v>99</v>
      </c>
      <c r="AU199" s="151" t="s">
        <v>1</v>
      </c>
      <c r="AV199" s="141" t="s">
        <v>87</v>
      </c>
      <c r="AW199" s="141" t="s">
        <v>101</v>
      </c>
      <c r="AX199" s="141" t="s">
        <v>88</v>
      </c>
      <c r="AY199" s="151" t="s">
        <v>89</v>
      </c>
    </row>
    <row r="200" spans="1:65" s="128" customFormat="1" ht="10.199999999999999" x14ac:dyDescent="0.3">
      <c r="B200" s="129"/>
      <c r="C200" s="130"/>
      <c r="D200" s="131" t="s">
        <v>99</v>
      </c>
      <c r="E200" s="132" t="s">
        <v>11</v>
      </c>
      <c r="F200" s="133" t="s">
        <v>210</v>
      </c>
      <c r="G200" s="130"/>
      <c r="H200" s="134">
        <v>2.8359999999999999</v>
      </c>
      <c r="I200" s="135"/>
      <c r="J200" s="130"/>
      <c r="K200" s="130"/>
      <c r="L200" s="136"/>
      <c r="M200" s="137"/>
      <c r="N200" s="138"/>
      <c r="O200" s="138"/>
      <c r="P200" s="138"/>
      <c r="Q200" s="138"/>
      <c r="R200" s="138"/>
      <c r="S200" s="138"/>
      <c r="T200" s="139"/>
      <c r="AT200" s="140" t="s">
        <v>99</v>
      </c>
      <c r="AU200" s="140" t="s">
        <v>1</v>
      </c>
      <c r="AV200" s="128" t="s">
        <v>1</v>
      </c>
      <c r="AW200" s="128" t="s">
        <v>101</v>
      </c>
      <c r="AX200" s="128" t="s">
        <v>88</v>
      </c>
      <c r="AY200" s="140" t="s">
        <v>89</v>
      </c>
    </row>
    <row r="201" spans="1:65" s="128" customFormat="1" ht="10.199999999999999" x14ac:dyDescent="0.3">
      <c r="B201" s="129"/>
      <c r="C201" s="130"/>
      <c r="D201" s="131" t="s">
        <v>99</v>
      </c>
      <c r="E201" s="132" t="s">
        <v>11</v>
      </c>
      <c r="F201" s="133" t="s">
        <v>211</v>
      </c>
      <c r="G201" s="130"/>
      <c r="H201" s="134">
        <v>98.355999999999995</v>
      </c>
      <c r="I201" s="135"/>
      <c r="J201" s="130"/>
      <c r="K201" s="130"/>
      <c r="L201" s="136"/>
      <c r="M201" s="137"/>
      <c r="N201" s="138"/>
      <c r="O201" s="138"/>
      <c r="P201" s="138"/>
      <c r="Q201" s="138"/>
      <c r="R201" s="138"/>
      <c r="S201" s="138"/>
      <c r="T201" s="139"/>
      <c r="AT201" s="140" t="s">
        <v>99</v>
      </c>
      <c r="AU201" s="140" t="s">
        <v>1</v>
      </c>
      <c r="AV201" s="128" t="s">
        <v>1</v>
      </c>
      <c r="AW201" s="128" t="s">
        <v>101</v>
      </c>
      <c r="AX201" s="128" t="s">
        <v>88</v>
      </c>
      <c r="AY201" s="140" t="s">
        <v>89</v>
      </c>
    </row>
    <row r="202" spans="1:65" s="128" customFormat="1" ht="10.199999999999999" x14ac:dyDescent="0.3">
      <c r="B202" s="129"/>
      <c r="C202" s="130"/>
      <c r="D202" s="131" t="s">
        <v>99</v>
      </c>
      <c r="E202" s="132" t="s">
        <v>11</v>
      </c>
      <c r="F202" s="133" t="s">
        <v>212</v>
      </c>
      <c r="G202" s="130"/>
      <c r="H202" s="134">
        <v>-17.956</v>
      </c>
      <c r="I202" s="135"/>
      <c r="J202" s="130"/>
      <c r="K202" s="130"/>
      <c r="L202" s="136"/>
      <c r="M202" s="137"/>
      <c r="N202" s="138"/>
      <c r="O202" s="138"/>
      <c r="P202" s="138"/>
      <c r="Q202" s="138"/>
      <c r="R202" s="138"/>
      <c r="S202" s="138"/>
      <c r="T202" s="139"/>
      <c r="AT202" s="140" t="s">
        <v>99</v>
      </c>
      <c r="AU202" s="140" t="s">
        <v>1</v>
      </c>
      <c r="AV202" s="128" t="s">
        <v>1</v>
      </c>
      <c r="AW202" s="128" t="s">
        <v>101</v>
      </c>
      <c r="AX202" s="128" t="s">
        <v>88</v>
      </c>
      <c r="AY202" s="140" t="s">
        <v>89</v>
      </c>
    </row>
    <row r="203" spans="1:65" s="128" customFormat="1" ht="10.199999999999999" x14ac:dyDescent="0.3">
      <c r="B203" s="129"/>
      <c r="C203" s="130"/>
      <c r="D203" s="131" t="s">
        <v>99</v>
      </c>
      <c r="E203" s="132" t="s">
        <v>11</v>
      </c>
      <c r="F203" s="133" t="s">
        <v>213</v>
      </c>
      <c r="G203" s="130"/>
      <c r="H203" s="134">
        <v>23.616</v>
      </c>
      <c r="I203" s="135"/>
      <c r="J203" s="130"/>
      <c r="K203" s="130"/>
      <c r="L203" s="136"/>
      <c r="M203" s="137"/>
      <c r="N203" s="138"/>
      <c r="O203" s="138"/>
      <c r="P203" s="138"/>
      <c r="Q203" s="138"/>
      <c r="R203" s="138"/>
      <c r="S203" s="138"/>
      <c r="T203" s="139"/>
      <c r="AT203" s="140" t="s">
        <v>99</v>
      </c>
      <c r="AU203" s="140" t="s">
        <v>1</v>
      </c>
      <c r="AV203" s="128" t="s">
        <v>1</v>
      </c>
      <c r="AW203" s="128" t="s">
        <v>101</v>
      </c>
      <c r="AX203" s="128" t="s">
        <v>88</v>
      </c>
      <c r="AY203" s="140" t="s">
        <v>89</v>
      </c>
    </row>
    <row r="204" spans="1:65" s="128" customFormat="1" ht="10.199999999999999" x14ac:dyDescent="0.3">
      <c r="B204" s="129"/>
      <c r="C204" s="130"/>
      <c r="D204" s="131" t="s">
        <v>99</v>
      </c>
      <c r="E204" s="132" t="s">
        <v>11</v>
      </c>
      <c r="F204" s="133" t="s">
        <v>214</v>
      </c>
      <c r="G204" s="130"/>
      <c r="H204" s="134">
        <v>-3.5459999999999998</v>
      </c>
      <c r="I204" s="135"/>
      <c r="J204" s="130"/>
      <c r="K204" s="130"/>
      <c r="L204" s="136"/>
      <c r="M204" s="137"/>
      <c r="N204" s="138"/>
      <c r="O204" s="138"/>
      <c r="P204" s="138"/>
      <c r="Q204" s="138"/>
      <c r="R204" s="138"/>
      <c r="S204" s="138"/>
      <c r="T204" s="139"/>
      <c r="AT204" s="140" t="s">
        <v>99</v>
      </c>
      <c r="AU204" s="140" t="s">
        <v>1</v>
      </c>
      <c r="AV204" s="128" t="s">
        <v>1</v>
      </c>
      <c r="AW204" s="128" t="s">
        <v>101</v>
      </c>
      <c r="AX204" s="128" t="s">
        <v>88</v>
      </c>
      <c r="AY204" s="140" t="s">
        <v>89</v>
      </c>
    </row>
    <row r="205" spans="1:65" s="128" customFormat="1" ht="10.199999999999999" x14ac:dyDescent="0.3">
      <c r="B205" s="129"/>
      <c r="C205" s="130"/>
      <c r="D205" s="131" t="s">
        <v>99</v>
      </c>
      <c r="E205" s="132" t="s">
        <v>11</v>
      </c>
      <c r="F205" s="133" t="s">
        <v>215</v>
      </c>
      <c r="G205" s="130"/>
      <c r="H205" s="134">
        <v>202.39699999999999</v>
      </c>
      <c r="I205" s="135"/>
      <c r="J205" s="130"/>
      <c r="K205" s="130"/>
      <c r="L205" s="136"/>
      <c r="M205" s="137"/>
      <c r="N205" s="138"/>
      <c r="O205" s="138"/>
      <c r="P205" s="138"/>
      <c r="Q205" s="138"/>
      <c r="R205" s="138"/>
      <c r="S205" s="138"/>
      <c r="T205" s="139"/>
      <c r="AT205" s="140" t="s">
        <v>99</v>
      </c>
      <c r="AU205" s="140" t="s">
        <v>1</v>
      </c>
      <c r="AV205" s="128" t="s">
        <v>1</v>
      </c>
      <c r="AW205" s="128" t="s">
        <v>101</v>
      </c>
      <c r="AX205" s="128" t="s">
        <v>88</v>
      </c>
      <c r="AY205" s="140" t="s">
        <v>89</v>
      </c>
    </row>
    <row r="206" spans="1:65" s="128" customFormat="1" ht="10.199999999999999" x14ac:dyDescent="0.3">
      <c r="B206" s="129"/>
      <c r="C206" s="130"/>
      <c r="D206" s="131" t="s">
        <v>99</v>
      </c>
      <c r="E206" s="132" t="s">
        <v>11</v>
      </c>
      <c r="F206" s="133" t="s">
        <v>216</v>
      </c>
      <c r="G206" s="130"/>
      <c r="H206" s="134">
        <v>-23.1</v>
      </c>
      <c r="I206" s="135"/>
      <c r="J206" s="130"/>
      <c r="K206" s="130"/>
      <c r="L206" s="136"/>
      <c r="M206" s="137"/>
      <c r="N206" s="138"/>
      <c r="O206" s="138"/>
      <c r="P206" s="138"/>
      <c r="Q206" s="138"/>
      <c r="R206" s="138"/>
      <c r="S206" s="138"/>
      <c r="T206" s="139"/>
      <c r="AT206" s="140" t="s">
        <v>99</v>
      </c>
      <c r="AU206" s="140" t="s">
        <v>1</v>
      </c>
      <c r="AV206" s="128" t="s">
        <v>1</v>
      </c>
      <c r="AW206" s="128" t="s">
        <v>101</v>
      </c>
      <c r="AX206" s="128" t="s">
        <v>88</v>
      </c>
      <c r="AY206" s="140" t="s">
        <v>89</v>
      </c>
    </row>
    <row r="207" spans="1:65" s="152" customFormat="1" ht="10.199999999999999" x14ac:dyDescent="0.3">
      <c r="B207" s="153"/>
      <c r="C207" s="154"/>
      <c r="D207" s="131" t="s">
        <v>99</v>
      </c>
      <c r="E207" s="155" t="s">
        <v>11</v>
      </c>
      <c r="F207" s="156" t="s">
        <v>169</v>
      </c>
      <c r="G207" s="154"/>
      <c r="H207" s="157">
        <v>349.02199999999999</v>
      </c>
      <c r="I207" s="158"/>
      <c r="J207" s="154"/>
      <c r="K207" s="154"/>
      <c r="L207" s="159"/>
      <c r="M207" s="160"/>
      <c r="N207" s="161"/>
      <c r="O207" s="161"/>
      <c r="P207" s="161"/>
      <c r="Q207" s="161"/>
      <c r="R207" s="161"/>
      <c r="S207" s="161"/>
      <c r="T207" s="162"/>
      <c r="AT207" s="163" t="s">
        <v>99</v>
      </c>
      <c r="AU207" s="163" t="s">
        <v>1</v>
      </c>
      <c r="AV207" s="152" t="s">
        <v>97</v>
      </c>
      <c r="AW207" s="152" t="s">
        <v>101</v>
      </c>
      <c r="AX207" s="152" t="s">
        <v>87</v>
      </c>
      <c r="AY207" s="163" t="s">
        <v>89</v>
      </c>
    </row>
    <row r="208" spans="1:65" s="15" customFormat="1" ht="22.8" x14ac:dyDescent="0.3">
      <c r="A208" s="12"/>
      <c r="B208" s="45"/>
      <c r="C208" s="114" t="s">
        <v>217</v>
      </c>
      <c r="D208" s="114" t="s">
        <v>92</v>
      </c>
      <c r="E208" s="115" t="s">
        <v>218</v>
      </c>
      <c r="F208" s="116" t="s">
        <v>219</v>
      </c>
      <c r="G208" s="117" t="s">
        <v>95</v>
      </c>
      <c r="H208" s="118">
        <v>152.1</v>
      </c>
      <c r="I208" s="119"/>
      <c r="J208" s="120">
        <f>ROUND(I208*H208,2)</f>
        <v>0</v>
      </c>
      <c r="K208" s="116" t="s">
        <v>96</v>
      </c>
      <c r="L208" s="13"/>
      <c r="M208" s="121" t="s">
        <v>11</v>
      </c>
      <c r="N208" s="122" t="s">
        <v>30</v>
      </c>
      <c r="O208" s="123"/>
      <c r="P208" s="124">
        <f>O208*H208</f>
        <v>0</v>
      </c>
      <c r="Q208" s="124">
        <v>3.0000000000000001E-3</v>
      </c>
      <c r="R208" s="124">
        <f>Q208*H208</f>
        <v>0.45629999999999998</v>
      </c>
      <c r="S208" s="124">
        <v>0</v>
      </c>
      <c r="T208" s="125">
        <f>S208*H208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26" t="s">
        <v>97</v>
      </c>
      <c r="AT208" s="126" t="s">
        <v>92</v>
      </c>
      <c r="AU208" s="126" t="s">
        <v>1</v>
      </c>
      <c r="AY208" s="3" t="s">
        <v>89</v>
      </c>
      <c r="BE208" s="127">
        <f>IF(N208="základní",J208,0)</f>
        <v>0</v>
      </c>
      <c r="BF208" s="127">
        <f>IF(N208="snížená",J208,0)</f>
        <v>0</v>
      </c>
      <c r="BG208" s="127">
        <f>IF(N208="zákl. přenesená",J208,0)</f>
        <v>0</v>
      </c>
      <c r="BH208" s="127">
        <f>IF(N208="sníž. přenesená",J208,0)</f>
        <v>0</v>
      </c>
      <c r="BI208" s="127">
        <f>IF(N208="nulová",J208,0)</f>
        <v>0</v>
      </c>
      <c r="BJ208" s="3" t="s">
        <v>87</v>
      </c>
      <c r="BK208" s="127">
        <f>ROUND(I208*H208,2)</f>
        <v>0</v>
      </c>
      <c r="BL208" s="3" t="s">
        <v>97</v>
      </c>
      <c r="BM208" s="126" t="s">
        <v>220</v>
      </c>
    </row>
    <row r="209" spans="1:65" s="141" customFormat="1" ht="10.199999999999999" x14ac:dyDescent="0.3">
      <c r="B209" s="142"/>
      <c r="C209" s="143"/>
      <c r="D209" s="131" t="s">
        <v>99</v>
      </c>
      <c r="E209" s="144" t="s">
        <v>11</v>
      </c>
      <c r="F209" s="145" t="s">
        <v>221</v>
      </c>
      <c r="G209" s="143"/>
      <c r="H209" s="144" t="s">
        <v>11</v>
      </c>
      <c r="I209" s="146"/>
      <c r="J209" s="143"/>
      <c r="K209" s="143"/>
      <c r="L209" s="147"/>
      <c r="M209" s="148"/>
      <c r="N209" s="149"/>
      <c r="O209" s="149"/>
      <c r="P209" s="149"/>
      <c r="Q209" s="149"/>
      <c r="R209" s="149"/>
      <c r="S209" s="149"/>
      <c r="T209" s="150"/>
      <c r="AT209" s="151" t="s">
        <v>99</v>
      </c>
      <c r="AU209" s="151" t="s">
        <v>1</v>
      </c>
      <c r="AV209" s="141" t="s">
        <v>87</v>
      </c>
      <c r="AW209" s="141" t="s">
        <v>101</v>
      </c>
      <c r="AX209" s="141" t="s">
        <v>88</v>
      </c>
      <c r="AY209" s="151" t="s">
        <v>89</v>
      </c>
    </row>
    <row r="210" spans="1:65" s="128" customFormat="1" ht="10.199999999999999" x14ac:dyDescent="0.3">
      <c r="B210" s="129"/>
      <c r="C210" s="130"/>
      <c r="D210" s="131" t="s">
        <v>99</v>
      </c>
      <c r="E210" s="132" t="s">
        <v>11</v>
      </c>
      <c r="F210" s="133" t="s">
        <v>222</v>
      </c>
      <c r="G210" s="130"/>
      <c r="H210" s="134">
        <v>152.1</v>
      </c>
      <c r="I210" s="135"/>
      <c r="J210" s="130"/>
      <c r="K210" s="130"/>
      <c r="L210" s="136"/>
      <c r="M210" s="137"/>
      <c r="N210" s="138"/>
      <c r="O210" s="138"/>
      <c r="P210" s="138"/>
      <c r="Q210" s="138"/>
      <c r="R210" s="138"/>
      <c r="S210" s="138"/>
      <c r="T210" s="139"/>
      <c r="AT210" s="140" t="s">
        <v>99</v>
      </c>
      <c r="AU210" s="140" t="s">
        <v>1</v>
      </c>
      <c r="AV210" s="128" t="s">
        <v>1</v>
      </c>
      <c r="AW210" s="128" t="s">
        <v>101</v>
      </c>
      <c r="AX210" s="128" t="s">
        <v>87</v>
      </c>
      <c r="AY210" s="140" t="s">
        <v>89</v>
      </c>
    </row>
    <row r="211" spans="1:65" s="15" customFormat="1" ht="16.5" customHeight="1" x14ac:dyDescent="0.3">
      <c r="A211" s="12"/>
      <c r="B211" s="45"/>
      <c r="C211" s="114" t="s">
        <v>223</v>
      </c>
      <c r="D211" s="114" t="s">
        <v>92</v>
      </c>
      <c r="E211" s="115" t="s">
        <v>224</v>
      </c>
      <c r="F211" s="116" t="s">
        <v>225</v>
      </c>
      <c r="G211" s="117" t="s">
        <v>95</v>
      </c>
      <c r="H211" s="118">
        <v>20.95</v>
      </c>
      <c r="I211" s="119"/>
      <c r="J211" s="120">
        <f>ROUND(I211*H211,2)</f>
        <v>0</v>
      </c>
      <c r="K211" s="116" t="s">
        <v>11</v>
      </c>
      <c r="L211" s="13"/>
      <c r="M211" s="121" t="s">
        <v>11</v>
      </c>
      <c r="N211" s="122" t="s">
        <v>30</v>
      </c>
      <c r="O211" s="123"/>
      <c r="P211" s="124">
        <f>O211*H211</f>
        <v>0</v>
      </c>
      <c r="Q211" s="124">
        <v>3.3579999999999999E-2</v>
      </c>
      <c r="R211" s="124">
        <f>Q211*H211</f>
        <v>0.70350099999999993</v>
      </c>
      <c r="S211" s="124">
        <v>0</v>
      </c>
      <c r="T211" s="125">
        <f>S211*H211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26" t="s">
        <v>97</v>
      </c>
      <c r="AT211" s="126" t="s">
        <v>92</v>
      </c>
      <c r="AU211" s="126" t="s">
        <v>1</v>
      </c>
      <c r="AY211" s="3" t="s">
        <v>89</v>
      </c>
      <c r="BE211" s="127">
        <f>IF(N211="základní",J211,0)</f>
        <v>0</v>
      </c>
      <c r="BF211" s="127">
        <f>IF(N211="snížená",J211,0)</f>
        <v>0</v>
      </c>
      <c r="BG211" s="127">
        <f>IF(N211="zákl. přenesená",J211,0)</f>
        <v>0</v>
      </c>
      <c r="BH211" s="127">
        <f>IF(N211="sníž. přenesená",J211,0)</f>
        <v>0</v>
      </c>
      <c r="BI211" s="127">
        <f>IF(N211="nulová",J211,0)</f>
        <v>0</v>
      </c>
      <c r="BJ211" s="3" t="s">
        <v>87</v>
      </c>
      <c r="BK211" s="127">
        <f>ROUND(I211*H211,2)</f>
        <v>0</v>
      </c>
      <c r="BL211" s="3" t="s">
        <v>97</v>
      </c>
      <c r="BM211" s="126" t="s">
        <v>226</v>
      </c>
    </row>
    <row r="212" spans="1:65" s="141" customFormat="1" ht="10.199999999999999" x14ac:dyDescent="0.3">
      <c r="B212" s="142"/>
      <c r="C212" s="143"/>
      <c r="D212" s="131" t="s">
        <v>99</v>
      </c>
      <c r="E212" s="144" t="s">
        <v>11</v>
      </c>
      <c r="F212" s="145" t="s">
        <v>227</v>
      </c>
      <c r="G212" s="143"/>
      <c r="H212" s="144" t="s">
        <v>11</v>
      </c>
      <c r="I212" s="146"/>
      <c r="J212" s="143"/>
      <c r="K212" s="143"/>
      <c r="L212" s="147"/>
      <c r="M212" s="148"/>
      <c r="N212" s="149"/>
      <c r="O212" s="149"/>
      <c r="P212" s="149"/>
      <c r="Q212" s="149"/>
      <c r="R212" s="149"/>
      <c r="S212" s="149"/>
      <c r="T212" s="150"/>
      <c r="AT212" s="151" t="s">
        <v>99</v>
      </c>
      <c r="AU212" s="151" t="s">
        <v>1</v>
      </c>
      <c r="AV212" s="141" t="s">
        <v>87</v>
      </c>
      <c r="AW212" s="141" t="s">
        <v>101</v>
      </c>
      <c r="AX212" s="141" t="s">
        <v>88</v>
      </c>
      <c r="AY212" s="151" t="s">
        <v>89</v>
      </c>
    </row>
    <row r="213" spans="1:65" s="128" customFormat="1" ht="10.199999999999999" x14ac:dyDescent="0.3">
      <c r="B213" s="129"/>
      <c r="C213" s="130"/>
      <c r="D213" s="131" t="s">
        <v>99</v>
      </c>
      <c r="E213" s="132" t="s">
        <v>11</v>
      </c>
      <c r="F213" s="133" t="s">
        <v>228</v>
      </c>
      <c r="G213" s="130"/>
      <c r="H213" s="134">
        <v>18.850000000000001</v>
      </c>
      <c r="I213" s="135"/>
      <c r="J213" s="130"/>
      <c r="K213" s="130"/>
      <c r="L213" s="136"/>
      <c r="M213" s="137"/>
      <c r="N213" s="138"/>
      <c r="O213" s="138"/>
      <c r="P213" s="138"/>
      <c r="Q213" s="138"/>
      <c r="R213" s="138"/>
      <c r="S213" s="138"/>
      <c r="T213" s="139"/>
      <c r="AT213" s="140" t="s">
        <v>99</v>
      </c>
      <c r="AU213" s="140" t="s">
        <v>1</v>
      </c>
      <c r="AV213" s="128" t="s">
        <v>1</v>
      </c>
      <c r="AW213" s="128" t="s">
        <v>101</v>
      </c>
      <c r="AX213" s="128" t="s">
        <v>88</v>
      </c>
      <c r="AY213" s="140" t="s">
        <v>89</v>
      </c>
    </row>
    <row r="214" spans="1:65" s="128" customFormat="1" ht="10.199999999999999" x14ac:dyDescent="0.3">
      <c r="B214" s="129"/>
      <c r="C214" s="130"/>
      <c r="D214" s="131" t="s">
        <v>99</v>
      </c>
      <c r="E214" s="132" t="s">
        <v>11</v>
      </c>
      <c r="F214" s="133" t="s">
        <v>229</v>
      </c>
      <c r="G214" s="130"/>
      <c r="H214" s="134">
        <v>2.1</v>
      </c>
      <c r="I214" s="135"/>
      <c r="J214" s="130"/>
      <c r="K214" s="130"/>
      <c r="L214" s="136"/>
      <c r="M214" s="137"/>
      <c r="N214" s="138"/>
      <c r="O214" s="138"/>
      <c r="P214" s="138"/>
      <c r="Q214" s="138"/>
      <c r="R214" s="138"/>
      <c r="S214" s="138"/>
      <c r="T214" s="139"/>
      <c r="AT214" s="140" t="s">
        <v>99</v>
      </c>
      <c r="AU214" s="140" t="s">
        <v>1</v>
      </c>
      <c r="AV214" s="128" t="s">
        <v>1</v>
      </c>
      <c r="AW214" s="128" t="s">
        <v>101</v>
      </c>
      <c r="AX214" s="128" t="s">
        <v>88</v>
      </c>
      <c r="AY214" s="140" t="s">
        <v>89</v>
      </c>
    </row>
    <row r="215" spans="1:65" s="152" customFormat="1" ht="10.199999999999999" x14ac:dyDescent="0.3">
      <c r="B215" s="153"/>
      <c r="C215" s="154"/>
      <c r="D215" s="131" t="s">
        <v>99</v>
      </c>
      <c r="E215" s="155" t="s">
        <v>11</v>
      </c>
      <c r="F215" s="156" t="s">
        <v>169</v>
      </c>
      <c r="G215" s="154"/>
      <c r="H215" s="157">
        <v>20.95</v>
      </c>
      <c r="I215" s="158"/>
      <c r="J215" s="154"/>
      <c r="K215" s="154"/>
      <c r="L215" s="159"/>
      <c r="M215" s="160"/>
      <c r="N215" s="161"/>
      <c r="O215" s="161"/>
      <c r="P215" s="161"/>
      <c r="Q215" s="161"/>
      <c r="R215" s="161"/>
      <c r="S215" s="161"/>
      <c r="T215" s="162"/>
      <c r="AT215" s="163" t="s">
        <v>99</v>
      </c>
      <c r="AU215" s="163" t="s">
        <v>1</v>
      </c>
      <c r="AV215" s="152" t="s">
        <v>97</v>
      </c>
      <c r="AW215" s="152" t="s">
        <v>101</v>
      </c>
      <c r="AX215" s="152" t="s">
        <v>87</v>
      </c>
      <c r="AY215" s="163" t="s">
        <v>89</v>
      </c>
    </row>
    <row r="216" spans="1:65" s="15" customFormat="1" ht="22.8" x14ac:dyDescent="0.3">
      <c r="A216" s="12"/>
      <c r="B216" s="45"/>
      <c r="C216" s="114" t="s">
        <v>230</v>
      </c>
      <c r="D216" s="114" t="s">
        <v>92</v>
      </c>
      <c r="E216" s="115" t="s">
        <v>231</v>
      </c>
      <c r="F216" s="116" t="s">
        <v>232</v>
      </c>
      <c r="G216" s="117" t="s">
        <v>233</v>
      </c>
      <c r="H216" s="118">
        <v>1</v>
      </c>
      <c r="I216" s="119"/>
      <c r="J216" s="120">
        <f>ROUND(I216*H216,2)</f>
        <v>0</v>
      </c>
      <c r="K216" s="116" t="s">
        <v>11</v>
      </c>
      <c r="L216" s="13"/>
      <c r="M216" s="121" t="s">
        <v>11</v>
      </c>
      <c r="N216" s="122" t="s">
        <v>30</v>
      </c>
      <c r="O216" s="123"/>
      <c r="P216" s="124">
        <f>O216*H216</f>
        <v>0</v>
      </c>
      <c r="Q216" s="124">
        <v>5.7000000000000002E-3</v>
      </c>
      <c r="R216" s="124">
        <f>Q216*H216</f>
        <v>5.7000000000000002E-3</v>
      </c>
      <c r="S216" s="124">
        <v>0</v>
      </c>
      <c r="T216" s="125">
        <f>S216*H216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26" t="s">
        <v>97</v>
      </c>
      <c r="AT216" s="126" t="s">
        <v>92</v>
      </c>
      <c r="AU216" s="126" t="s">
        <v>1</v>
      </c>
      <c r="AY216" s="3" t="s">
        <v>89</v>
      </c>
      <c r="BE216" s="127">
        <f>IF(N216="základní",J216,0)</f>
        <v>0</v>
      </c>
      <c r="BF216" s="127">
        <f>IF(N216="snížená",J216,0)</f>
        <v>0</v>
      </c>
      <c r="BG216" s="127">
        <f>IF(N216="zákl. přenesená",J216,0)</f>
        <v>0</v>
      </c>
      <c r="BH216" s="127">
        <f>IF(N216="sníž. přenesená",J216,0)</f>
        <v>0</v>
      </c>
      <c r="BI216" s="127">
        <f>IF(N216="nulová",J216,0)</f>
        <v>0</v>
      </c>
      <c r="BJ216" s="3" t="s">
        <v>87</v>
      </c>
      <c r="BK216" s="127">
        <f>ROUND(I216*H216,2)</f>
        <v>0</v>
      </c>
      <c r="BL216" s="3" t="s">
        <v>97</v>
      </c>
      <c r="BM216" s="126" t="s">
        <v>234</v>
      </c>
    </row>
    <row r="217" spans="1:65" s="15" customFormat="1" ht="22.8" x14ac:dyDescent="0.3">
      <c r="A217" s="12"/>
      <c r="B217" s="45"/>
      <c r="C217" s="114" t="s">
        <v>235</v>
      </c>
      <c r="D217" s="114" t="s">
        <v>92</v>
      </c>
      <c r="E217" s="115" t="s">
        <v>236</v>
      </c>
      <c r="F217" s="116" t="s">
        <v>237</v>
      </c>
      <c r="G217" s="117" t="s">
        <v>95</v>
      </c>
      <c r="H217" s="118">
        <v>31.98</v>
      </c>
      <c r="I217" s="119"/>
      <c r="J217" s="120">
        <f>ROUND(I217*H217,2)</f>
        <v>0</v>
      </c>
      <c r="K217" s="116" t="s">
        <v>96</v>
      </c>
      <c r="L217" s="13"/>
      <c r="M217" s="121" t="s">
        <v>11</v>
      </c>
      <c r="N217" s="122" t="s">
        <v>30</v>
      </c>
      <c r="O217" s="123"/>
      <c r="P217" s="124">
        <f>O217*H217</f>
        <v>0</v>
      </c>
      <c r="Q217" s="124">
        <v>2.8400000000000002E-2</v>
      </c>
      <c r="R217" s="124">
        <f>Q217*H217</f>
        <v>0.90823200000000004</v>
      </c>
      <c r="S217" s="124">
        <v>0</v>
      </c>
      <c r="T217" s="125">
        <f>S217*H217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26" t="s">
        <v>97</v>
      </c>
      <c r="AT217" s="126" t="s">
        <v>92</v>
      </c>
      <c r="AU217" s="126" t="s">
        <v>1</v>
      </c>
      <c r="AY217" s="3" t="s">
        <v>89</v>
      </c>
      <c r="BE217" s="127">
        <f>IF(N217="základní",J217,0)</f>
        <v>0</v>
      </c>
      <c r="BF217" s="127">
        <f>IF(N217="snížená",J217,0)</f>
        <v>0</v>
      </c>
      <c r="BG217" s="127">
        <f>IF(N217="zákl. přenesená",J217,0)</f>
        <v>0</v>
      </c>
      <c r="BH217" s="127">
        <f>IF(N217="sníž. přenesená",J217,0)</f>
        <v>0</v>
      </c>
      <c r="BI217" s="127">
        <f>IF(N217="nulová",J217,0)</f>
        <v>0</v>
      </c>
      <c r="BJ217" s="3" t="s">
        <v>87</v>
      </c>
      <c r="BK217" s="127">
        <f>ROUND(I217*H217,2)</f>
        <v>0</v>
      </c>
      <c r="BL217" s="3" t="s">
        <v>97</v>
      </c>
      <c r="BM217" s="126" t="s">
        <v>238</v>
      </c>
    </row>
    <row r="218" spans="1:65" s="141" customFormat="1" ht="10.199999999999999" x14ac:dyDescent="0.3">
      <c r="B218" s="142"/>
      <c r="C218" s="143"/>
      <c r="D218" s="131" t="s">
        <v>99</v>
      </c>
      <c r="E218" s="144" t="s">
        <v>11</v>
      </c>
      <c r="F218" s="145" t="s">
        <v>239</v>
      </c>
      <c r="G218" s="143"/>
      <c r="H218" s="144" t="s">
        <v>11</v>
      </c>
      <c r="I218" s="146"/>
      <c r="J218" s="143"/>
      <c r="K218" s="143"/>
      <c r="L218" s="147"/>
      <c r="M218" s="148"/>
      <c r="N218" s="149"/>
      <c r="O218" s="149"/>
      <c r="P218" s="149"/>
      <c r="Q218" s="149"/>
      <c r="R218" s="149"/>
      <c r="S218" s="149"/>
      <c r="T218" s="150"/>
      <c r="AT218" s="151" t="s">
        <v>99</v>
      </c>
      <c r="AU218" s="151" t="s">
        <v>1</v>
      </c>
      <c r="AV218" s="141" t="s">
        <v>87</v>
      </c>
      <c r="AW218" s="141" t="s">
        <v>101</v>
      </c>
      <c r="AX218" s="141" t="s">
        <v>88</v>
      </c>
      <c r="AY218" s="151" t="s">
        <v>89</v>
      </c>
    </row>
    <row r="219" spans="1:65" s="128" customFormat="1" ht="10.199999999999999" x14ac:dyDescent="0.3">
      <c r="B219" s="129"/>
      <c r="C219" s="130"/>
      <c r="D219" s="131" t="s">
        <v>99</v>
      </c>
      <c r="E219" s="132" t="s">
        <v>11</v>
      </c>
      <c r="F219" s="133" t="s">
        <v>240</v>
      </c>
      <c r="G219" s="130"/>
      <c r="H219" s="134">
        <v>31.98</v>
      </c>
      <c r="I219" s="135"/>
      <c r="J219" s="130"/>
      <c r="K219" s="130"/>
      <c r="L219" s="136"/>
      <c r="M219" s="137"/>
      <c r="N219" s="138"/>
      <c r="O219" s="138"/>
      <c r="P219" s="138"/>
      <c r="Q219" s="138"/>
      <c r="R219" s="138"/>
      <c r="S219" s="138"/>
      <c r="T219" s="139"/>
      <c r="AT219" s="140" t="s">
        <v>99</v>
      </c>
      <c r="AU219" s="140" t="s">
        <v>1</v>
      </c>
      <c r="AV219" s="128" t="s">
        <v>1</v>
      </c>
      <c r="AW219" s="128" t="s">
        <v>101</v>
      </c>
      <c r="AX219" s="128" t="s">
        <v>87</v>
      </c>
      <c r="AY219" s="140" t="s">
        <v>89</v>
      </c>
    </row>
    <row r="220" spans="1:65" s="15" customFormat="1" ht="16.5" customHeight="1" x14ac:dyDescent="0.3">
      <c r="A220" s="12"/>
      <c r="B220" s="45"/>
      <c r="C220" s="114" t="s">
        <v>241</v>
      </c>
      <c r="D220" s="114" t="s">
        <v>92</v>
      </c>
      <c r="E220" s="115" t="s">
        <v>242</v>
      </c>
      <c r="F220" s="116" t="s">
        <v>243</v>
      </c>
      <c r="G220" s="117" t="s">
        <v>244</v>
      </c>
      <c r="H220" s="118">
        <v>21.568000000000001</v>
      </c>
      <c r="I220" s="119"/>
      <c r="J220" s="120">
        <f>ROUND(I220*H220,2)</f>
        <v>0</v>
      </c>
      <c r="K220" s="116" t="s">
        <v>11</v>
      </c>
      <c r="L220" s="13"/>
      <c r="M220" s="121" t="s">
        <v>11</v>
      </c>
      <c r="N220" s="122" t="s">
        <v>30</v>
      </c>
      <c r="O220" s="123"/>
      <c r="P220" s="124">
        <f>O220*H220</f>
        <v>0</v>
      </c>
      <c r="Q220" s="124">
        <v>1.5E-3</v>
      </c>
      <c r="R220" s="124">
        <f>Q220*H220</f>
        <v>3.2352000000000006E-2</v>
      </c>
      <c r="S220" s="124">
        <v>0</v>
      </c>
      <c r="T220" s="125">
        <f>S220*H220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26" t="s">
        <v>97</v>
      </c>
      <c r="AT220" s="126" t="s">
        <v>92</v>
      </c>
      <c r="AU220" s="126" t="s">
        <v>1</v>
      </c>
      <c r="AY220" s="3" t="s">
        <v>89</v>
      </c>
      <c r="BE220" s="127">
        <f>IF(N220="základní",J220,0)</f>
        <v>0</v>
      </c>
      <c r="BF220" s="127">
        <f>IF(N220="snížená",J220,0)</f>
        <v>0</v>
      </c>
      <c r="BG220" s="127">
        <f>IF(N220="zákl. přenesená",J220,0)</f>
        <v>0</v>
      </c>
      <c r="BH220" s="127">
        <f>IF(N220="sníž. přenesená",J220,0)</f>
        <v>0</v>
      </c>
      <c r="BI220" s="127">
        <f>IF(N220="nulová",J220,0)</f>
        <v>0</v>
      </c>
      <c r="BJ220" s="3" t="s">
        <v>87</v>
      </c>
      <c r="BK220" s="127">
        <f>ROUND(I220*H220,2)</f>
        <v>0</v>
      </c>
      <c r="BL220" s="3" t="s">
        <v>97</v>
      </c>
      <c r="BM220" s="126" t="s">
        <v>245</v>
      </c>
    </row>
    <row r="221" spans="1:65" s="128" customFormat="1" ht="10.199999999999999" x14ac:dyDescent="0.3">
      <c r="B221" s="129"/>
      <c r="C221" s="130"/>
      <c r="D221" s="131" t="s">
        <v>99</v>
      </c>
      <c r="E221" s="132" t="s">
        <v>11</v>
      </c>
      <c r="F221" s="133" t="s">
        <v>246</v>
      </c>
      <c r="G221" s="130"/>
      <c r="H221" s="134">
        <v>3.4580000000000002</v>
      </c>
      <c r="I221" s="135"/>
      <c r="J221" s="130"/>
      <c r="K221" s="130"/>
      <c r="L221" s="136"/>
      <c r="M221" s="137"/>
      <c r="N221" s="138"/>
      <c r="O221" s="138"/>
      <c r="P221" s="138"/>
      <c r="Q221" s="138"/>
      <c r="R221" s="138"/>
      <c r="S221" s="138"/>
      <c r="T221" s="139"/>
      <c r="AT221" s="140" t="s">
        <v>99</v>
      </c>
      <c r="AU221" s="140" t="s">
        <v>1</v>
      </c>
      <c r="AV221" s="128" t="s">
        <v>1</v>
      </c>
      <c r="AW221" s="128" t="s">
        <v>101</v>
      </c>
      <c r="AX221" s="128" t="s">
        <v>88</v>
      </c>
      <c r="AY221" s="140" t="s">
        <v>89</v>
      </c>
    </row>
    <row r="222" spans="1:65" s="128" customFormat="1" ht="10.199999999999999" x14ac:dyDescent="0.3">
      <c r="B222" s="129"/>
      <c r="C222" s="130"/>
      <c r="D222" s="131" t="s">
        <v>99</v>
      </c>
      <c r="E222" s="132" t="s">
        <v>11</v>
      </c>
      <c r="F222" s="133" t="s">
        <v>247</v>
      </c>
      <c r="G222" s="130"/>
      <c r="H222" s="134">
        <v>16.600000000000001</v>
      </c>
      <c r="I222" s="135"/>
      <c r="J222" s="130"/>
      <c r="K222" s="130"/>
      <c r="L222" s="136"/>
      <c r="M222" s="137"/>
      <c r="N222" s="138"/>
      <c r="O222" s="138"/>
      <c r="P222" s="138"/>
      <c r="Q222" s="138"/>
      <c r="R222" s="138"/>
      <c r="S222" s="138"/>
      <c r="T222" s="139"/>
      <c r="AT222" s="140" t="s">
        <v>99</v>
      </c>
      <c r="AU222" s="140" t="s">
        <v>1</v>
      </c>
      <c r="AV222" s="128" t="s">
        <v>1</v>
      </c>
      <c r="AW222" s="128" t="s">
        <v>101</v>
      </c>
      <c r="AX222" s="128" t="s">
        <v>88</v>
      </c>
      <c r="AY222" s="140" t="s">
        <v>89</v>
      </c>
    </row>
    <row r="223" spans="1:65" s="128" customFormat="1" ht="10.199999999999999" x14ac:dyDescent="0.3">
      <c r="B223" s="129"/>
      <c r="C223" s="130"/>
      <c r="D223" s="131" t="s">
        <v>99</v>
      </c>
      <c r="E223" s="132" t="s">
        <v>11</v>
      </c>
      <c r="F223" s="133" t="s">
        <v>248</v>
      </c>
      <c r="G223" s="130"/>
      <c r="H223" s="134">
        <v>1.51</v>
      </c>
      <c r="I223" s="135"/>
      <c r="J223" s="130"/>
      <c r="K223" s="130"/>
      <c r="L223" s="136"/>
      <c r="M223" s="137"/>
      <c r="N223" s="138"/>
      <c r="O223" s="138"/>
      <c r="P223" s="138"/>
      <c r="Q223" s="138"/>
      <c r="R223" s="138"/>
      <c r="S223" s="138"/>
      <c r="T223" s="139"/>
      <c r="AT223" s="140" t="s">
        <v>99</v>
      </c>
      <c r="AU223" s="140" t="s">
        <v>1</v>
      </c>
      <c r="AV223" s="128" t="s">
        <v>1</v>
      </c>
      <c r="AW223" s="128" t="s">
        <v>101</v>
      </c>
      <c r="AX223" s="128" t="s">
        <v>88</v>
      </c>
      <c r="AY223" s="140" t="s">
        <v>89</v>
      </c>
    </row>
    <row r="224" spans="1:65" s="152" customFormat="1" ht="10.199999999999999" x14ac:dyDescent="0.3">
      <c r="B224" s="153"/>
      <c r="C224" s="154"/>
      <c r="D224" s="131" t="s">
        <v>99</v>
      </c>
      <c r="E224" s="155" t="s">
        <v>11</v>
      </c>
      <c r="F224" s="156" t="s">
        <v>169</v>
      </c>
      <c r="G224" s="154"/>
      <c r="H224" s="157">
        <v>21.568000000000001</v>
      </c>
      <c r="I224" s="158"/>
      <c r="J224" s="154"/>
      <c r="K224" s="154"/>
      <c r="L224" s="159"/>
      <c r="M224" s="160"/>
      <c r="N224" s="161"/>
      <c r="O224" s="161"/>
      <c r="P224" s="161"/>
      <c r="Q224" s="161"/>
      <c r="R224" s="161"/>
      <c r="S224" s="161"/>
      <c r="T224" s="162"/>
      <c r="AT224" s="163" t="s">
        <v>99</v>
      </c>
      <c r="AU224" s="163" t="s">
        <v>1</v>
      </c>
      <c r="AV224" s="152" t="s">
        <v>97</v>
      </c>
      <c r="AW224" s="152" t="s">
        <v>101</v>
      </c>
      <c r="AX224" s="152" t="s">
        <v>87</v>
      </c>
      <c r="AY224" s="163" t="s">
        <v>89</v>
      </c>
    </row>
    <row r="225" spans="1:65" s="15" customFormat="1" ht="22.8" x14ac:dyDescent="0.3">
      <c r="A225" s="12"/>
      <c r="B225" s="45"/>
      <c r="C225" s="114" t="s">
        <v>249</v>
      </c>
      <c r="D225" s="114" t="s">
        <v>92</v>
      </c>
      <c r="E225" s="115" t="s">
        <v>250</v>
      </c>
      <c r="F225" s="116" t="s">
        <v>251</v>
      </c>
      <c r="G225" s="117" t="s">
        <v>132</v>
      </c>
      <c r="H225" s="118">
        <v>0.88800000000000001</v>
      </c>
      <c r="I225" s="119"/>
      <c r="J225" s="120">
        <f>ROUND(I225*H225,2)</f>
        <v>0</v>
      </c>
      <c r="K225" s="116" t="s">
        <v>96</v>
      </c>
      <c r="L225" s="13"/>
      <c r="M225" s="121" t="s">
        <v>11</v>
      </c>
      <c r="N225" s="122" t="s">
        <v>30</v>
      </c>
      <c r="O225" s="123"/>
      <c r="P225" s="124">
        <f>O225*H225</f>
        <v>0</v>
      </c>
      <c r="Q225" s="124">
        <v>2.2563399999999998</v>
      </c>
      <c r="R225" s="124">
        <f>Q225*H225</f>
        <v>2.0036299199999998</v>
      </c>
      <c r="S225" s="124">
        <v>0</v>
      </c>
      <c r="T225" s="125">
        <f>S225*H225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26" t="s">
        <v>97</v>
      </c>
      <c r="AT225" s="126" t="s">
        <v>92</v>
      </c>
      <c r="AU225" s="126" t="s">
        <v>1</v>
      </c>
      <c r="AY225" s="3" t="s">
        <v>89</v>
      </c>
      <c r="BE225" s="127">
        <f>IF(N225="základní",J225,0)</f>
        <v>0</v>
      </c>
      <c r="BF225" s="127">
        <f>IF(N225="snížená",J225,0)</f>
        <v>0</v>
      </c>
      <c r="BG225" s="127">
        <f>IF(N225="zákl. přenesená",J225,0)</f>
        <v>0</v>
      </c>
      <c r="BH225" s="127">
        <f>IF(N225="sníž. přenesená",J225,0)</f>
        <v>0</v>
      </c>
      <c r="BI225" s="127">
        <f>IF(N225="nulová",J225,0)</f>
        <v>0</v>
      </c>
      <c r="BJ225" s="3" t="s">
        <v>87</v>
      </c>
      <c r="BK225" s="127">
        <f>ROUND(I225*H225,2)</f>
        <v>0</v>
      </c>
      <c r="BL225" s="3" t="s">
        <v>97</v>
      </c>
      <c r="BM225" s="126" t="s">
        <v>252</v>
      </c>
    </row>
    <row r="226" spans="1:65" s="141" customFormat="1" ht="10.199999999999999" x14ac:dyDescent="0.3">
      <c r="B226" s="142"/>
      <c r="C226" s="143"/>
      <c r="D226" s="131" t="s">
        <v>99</v>
      </c>
      <c r="E226" s="144" t="s">
        <v>11</v>
      </c>
      <c r="F226" s="145" t="s">
        <v>253</v>
      </c>
      <c r="G226" s="143"/>
      <c r="H226" s="144" t="s">
        <v>11</v>
      </c>
      <c r="I226" s="146"/>
      <c r="J226" s="143"/>
      <c r="K226" s="143"/>
      <c r="L226" s="147"/>
      <c r="M226" s="148"/>
      <c r="N226" s="149"/>
      <c r="O226" s="149"/>
      <c r="P226" s="149"/>
      <c r="Q226" s="149"/>
      <c r="R226" s="149"/>
      <c r="S226" s="149"/>
      <c r="T226" s="150"/>
      <c r="AT226" s="151" t="s">
        <v>99</v>
      </c>
      <c r="AU226" s="151" t="s">
        <v>1</v>
      </c>
      <c r="AV226" s="141" t="s">
        <v>87</v>
      </c>
      <c r="AW226" s="141" t="s">
        <v>101</v>
      </c>
      <c r="AX226" s="141" t="s">
        <v>88</v>
      </c>
      <c r="AY226" s="151" t="s">
        <v>89</v>
      </c>
    </row>
    <row r="227" spans="1:65" s="128" customFormat="1" ht="10.199999999999999" x14ac:dyDescent="0.3">
      <c r="B227" s="129"/>
      <c r="C227" s="130"/>
      <c r="D227" s="131" t="s">
        <v>99</v>
      </c>
      <c r="E227" s="132" t="s">
        <v>11</v>
      </c>
      <c r="F227" s="133" t="s">
        <v>254</v>
      </c>
      <c r="G227" s="130"/>
      <c r="H227" s="134">
        <v>0.88800000000000001</v>
      </c>
      <c r="I227" s="135"/>
      <c r="J227" s="130"/>
      <c r="K227" s="130"/>
      <c r="L227" s="136"/>
      <c r="M227" s="137"/>
      <c r="N227" s="138"/>
      <c r="O227" s="138"/>
      <c r="P227" s="138"/>
      <c r="Q227" s="138"/>
      <c r="R227" s="138"/>
      <c r="S227" s="138"/>
      <c r="T227" s="139"/>
      <c r="AT227" s="140" t="s">
        <v>99</v>
      </c>
      <c r="AU227" s="140" t="s">
        <v>1</v>
      </c>
      <c r="AV227" s="128" t="s">
        <v>1</v>
      </c>
      <c r="AW227" s="128" t="s">
        <v>101</v>
      </c>
      <c r="AX227" s="128" t="s">
        <v>87</v>
      </c>
      <c r="AY227" s="140" t="s">
        <v>89</v>
      </c>
    </row>
    <row r="228" spans="1:65" s="15" customFormat="1" ht="21.75" customHeight="1" x14ac:dyDescent="0.3">
      <c r="A228" s="12"/>
      <c r="B228" s="45"/>
      <c r="C228" s="114" t="s">
        <v>255</v>
      </c>
      <c r="D228" s="114" t="s">
        <v>92</v>
      </c>
      <c r="E228" s="115" t="s">
        <v>256</v>
      </c>
      <c r="F228" s="116" t="s">
        <v>257</v>
      </c>
      <c r="G228" s="117" t="s">
        <v>132</v>
      </c>
      <c r="H228" s="118">
        <v>4.1619999999999999</v>
      </c>
      <c r="I228" s="119"/>
      <c r="J228" s="120">
        <f>ROUND(I228*H228,2)</f>
        <v>0</v>
      </c>
      <c r="K228" s="116" t="s">
        <v>11</v>
      </c>
      <c r="L228" s="13"/>
      <c r="M228" s="121" t="s">
        <v>11</v>
      </c>
      <c r="N228" s="122" t="s">
        <v>30</v>
      </c>
      <c r="O228" s="123"/>
      <c r="P228" s="124">
        <f>O228*H228</f>
        <v>0</v>
      </c>
      <c r="Q228" s="124">
        <v>2.2563399999999998</v>
      </c>
      <c r="R228" s="124">
        <f>Q228*H228</f>
        <v>9.3908870799999988</v>
      </c>
      <c r="S228" s="124">
        <v>0</v>
      </c>
      <c r="T228" s="125">
        <f>S228*H228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26" t="s">
        <v>97</v>
      </c>
      <c r="AT228" s="126" t="s">
        <v>92</v>
      </c>
      <c r="AU228" s="126" t="s">
        <v>1</v>
      </c>
      <c r="AY228" s="3" t="s">
        <v>89</v>
      </c>
      <c r="BE228" s="127">
        <f>IF(N228="základní",J228,0)</f>
        <v>0</v>
      </c>
      <c r="BF228" s="127">
        <f>IF(N228="snížená",J228,0)</f>
        <v>0</v>
      </c>
      <c r="BG228" s="127">
        <f>IF(N228="zákl. přenesená",J228,0)</f>
        <v>0</v>
      </c>
      <c r="BH228" s="127">
        <f>IF(N228="sníž. přenesená",J228,0)</f>
        <v>0</v>
      </c>
      <c r="BI228" s="127">
        <f>IF(N228="nulová",J228,0)</f>
        <v>0</v>
      </c>
      <c r="BJ228" s="3" t="s">
        <v>87</v>
      </c>
      <c r="BK228" s="127">
        <f>ROUND(I228*H228,2)</f>
        <v>0</v>
      </c>
      <c r="BL228" s="3" t="s">
        <v>97</v>
      </c>
      <c r="BM228" s="126" t="s">
        <v>258</v>
      </c>
    </row>
    <row r="229" spans="1:65" s="128" customFormat="1" ht="10.199999999999999" x14ac:dyDescent="0.3">
      <c r="B229" s="129"/>
      <c r="C229" s="130"/>
      <c r="D229" s="131" t="s">
        <v>99</v>
      </c>
      <c r="E229" s="132" t="s">
        <v>11</v>
      </c>
      <c r="F229" s="133" t="s">
        <v>259</v>
      </c>
      <c r="G229" s="130"/>
      <c r="H229" s="134">
        <v>7.37</v>
      </c>
      <c r="I229" s="135"/>
      <c r="J229" s="130"/>
      <c r="K229" s="130"/>
      <c r="L229" s="136"/>
      <c r="M229" s="137"/>
      <c r="N229" s="138"/>
      <c r="O229" s="138"/>
      <c r="P229" s="138"/>
      <c r="Q229" s="138"/>
      <c r="R229" s="138"/>
      <c r="S229" s="138"/>
      <c r="T229" s="139"/>
      <c r="AT229" s="140" t="s">
        <v>99</v>
      </c>
      <c r="AU229" s="140" t="s">
        <v>1</v>
      </c>
      <c r="AV229" s="128" t="s">
        <v>1</v>
      </c>
      <c r="AW229" s="128" t="s">
        <v>101</v>
      </c>
      <c r="AX229" s="128" t="s">
        <v>88</v>
      </c>
      <c r="AY229" s="140" t="s">
        <v>89</v>
      </c>
    </row>
    <row r="230" spans="1:65" s="128" customFormat="1" ht="10.199999999999999" x14ac:dyDescent="0.3">
      <c r="B230" s="129"/>
      <c r="C230" s="130"/>
      <c r="D230" s="131" t="s">
        <v>99</v>
      </c>
      <c r="E230" s="132" t="s">
        <v>11</v>
      </c>
      <c r="F230" s="133" t="s">
        <v>260</v>
      </c>
      <c r="G230" s="130"/>
      <c r="H230" s="134">
        <v>14.48</v>
      </c>
      <c r="I230" s="135"/>
      <c r="J230" s="130"/>
      <c r="K230" s="130"/>
      <c r="L230" s="136"/>
      <c r="M230" s="137"/>
      <c r="N230" s="138"/>
      <c r="O230" s="138"/>
      <c r="P230" s="138"/>
      <c r="Q230" s="138"/>
      <c r="R230" s="138"/>
      <c r="S230" s="138"/>
      <c r="T230" s="139"/>
      <c r="AT230" s="140" t="s">
        <v>99</v>
      </c>
      <c r="AU230" s="140" t="s">
        <v>1</v>
      </c>
      <c r="AV230" s="128" t="s">
        <v>1</v>
      </c>
      <c r="AW230" s="128" t="s">
        <v>101</v>
      </c>
      <c r="AX230" s="128" t="s">
        <v>88</v>
      </c>
      <c r="AY230" s="140" t="s">
        <v>89</v>
      </c>
    </row>
    <row r="231" spans="1:65" s="128" customFormat="1" ht="10.199999999999999" x14ac:dyDescent="0.3">
      <c r="B231" s="129"/>
      <c r="C231" s="130"/>
      <c r="D231" s="131" t="s">
        <v>99</v>
      </c>
      <c r="E231" s="132" t="s">
        <v>11</v>
      </c>
      <c r="F231" s="133" t="s">
        <v>261</v>
      </c>
      <c r="G231" s="130"/>
      <c r="H231" s="134">
        <v>1.51</v>
      </c>
      <c r="I231" s="135"/>
      <c r="J231" s="130"/>
      <c r="K231" s="130"/>
      <c r="L231" s="136"/>
      <c r="M231" s="137"/>
      <c r="N231" s="138"/>
      <c r="O231" s="138"/>
      <c r="P231" s="138"/>
      <c r="Q231" s="138"/>
      <c r="R231" s="138"/>
      <c r="S231" s="138"/>
      <c r="T231" s="139"/>
      <c r="AT231" s="140" t="s">
        <v>99</v>
      </c>
      <c r="AU231" s="140" t="s">
        <v>1</v>
      </c>
      <c r="AV231" s="128" t="s">
        <v>1</v>
      </c>
      <c r="AW231" s="128" t="s">
        <v>101</v>
      </c>
      <c r="AX231" s="128" t="s">
        <v>88</v>
      </c>
      <c r="AY231" s="140" t="s">
        <v>89</v>
      </c>
    </row>
    <row r="232" spans="1:65" s="128" customFormat="1" ht="10.199999999999999" x14ac:dyDescent="0.3">
      <c r="B232" s="129"/>
      <c r="C232" s="130"/>
      <c r="D232" s="131" t="s">
        <v>99</v>
      </c>
      <c r="E232" s="132" t="s">
        <v>11</v>
      </c>
      <c r="F232" s="133" t="s">
        <v>262</v>
      </c>
      <c r="G232" s="130"/>
      <c r="H232" s="134">
        <v>3.78</v>
      </c>
      <c r="I232" s="135"/>
      <c r="J232" s="130"/>
      <c r="K232" s="130"/>
      <c r="L232" s="136"/>
      <c r="M232" s="137"/>
      <c r="N232" s="138"/>
      <c r="O232" s="138"/>
      <c r="P232" s="138"/>
      <c r="Q232" s="138"/>
      <c r="R232" s="138"/>
      <c r="S232" s="138"/>
      <c r="T232" s="139"/>
      <c r="AT232" s="140" t="s">
        <v>99</v>
      </c>
      <c r="AU232" s="140" t="s">
        <v>1</v>
      </c>
      <c r="AV232" s="128" t="s">
        <v>1</v>
      </c>
      <c r="AW232" s="128" t="s">
        <v>101</v>
      </c>
      <c r="AX232" s="128" t="s">
        <v>88</v>
      </c>
      <c r="AY232" s="140" t="s">
        <v>89</v>
      </c>
    </row>
    <row r="233" spans="1:65" s="128" customFormat="1" ht="10.199999999999999" x14ac:dyDescent="0.3">
      <c r="B233" s="129"/>
      <c r="C233" s="130"/>
      <c r="D233" s="131" t="s">
        <v>99</v>
      </c>
      <c r="E233" s="132" t="s">
        <v>11</v>
      </c>
      <c r="F233" s="133" t="s">
        <v>263</v>
      </c>
      <c r="G233" s="130"/>
      <c r="H233" s="134">
        <v>1.48</v>
      </c>
      <c r="I233" s="135"/>
      <c r="J233" s="130"/>
      <c r="K233" s="130"/>
      <c r="L233" s="136"/>
      <c r="M233" s="137"/>
      <c r="N233" s="138"/>
      <c r="O233" s="138"/>
      <c r="P233" s="138"/>
      <c r="Q233" s="138"/>
      <c r="R233" s="138"/>
      <c r="S233" s="138"/>
      <c r="T233" s="139"/>
      <c r="AT233" s="140" t="s">
        <v>99</v>
      </c>
      <c r="AU233" s="140" t="s">
        <v>1</v>
      </c>
      <c r="AV233" s="128" t="s">
        <v>1</v>
      </c>
      <c r="AW233" s="128" t="s">
        <v>101</v>
      </c>
      <c r="AX233" s="128" t="s">
        <v>88</v>
      </c>
      <c r="AY233" s="140" t="s">
        <v>89</v>
      </c>
    </row>
    <row r="234" spans="1:65" s="128" customFormat="1" ht="10.199999999999999" x14ac:dyDescent="0.3">
      <c r="B234" s="129"/>
      <c r="C234" s="130"/>
      <c r="D234" s="131" t="s">
        <v>99</v>
      </c>
      <c r="E234" s="132" t="s">
        <v>11</v>
      </c>
      <c r="F234" s="133" t="s">
        <v>264</v>
      </c>
      <c r="G234" s="130"/>
      <c r="H234" s="134">
        <v>6.16</v>
      </c>
      <c r="I234" s="135"/>
      <c r="J234" s="130"/>
      <c r="K234" s="130"/>
      <c r="L234" s="136"/>
      <c r="M234" s="137"/>
      <c r="N234" s="138"/>
      <c r="O234" s="138"/>
      <c r="P234" s="138"/>
      <c r="Q234" s="138"/>
      <c r="R234" s="138"/>
      <c r="S234" s="138"/>
      <c r="T234" s="139"/>
      <c r="AT234" s="140" t="s">
        <v>99</v>
      </c>
      <c r="AU234" s="140" t="s">
        <v>1</v>
      </c>
      <c r="AV234" s="128" t="s">
        <v>1</v>
      </c>
      <c r="AW234" s="128" t="s">
        <v>101</v>
      </c>
      <c r="AX234" s="128" t="s">
        <v>88</v>
      </c>
      <c r="AY234" s="140" t="s">
        <v>89</v>
      </c>
    </row>
    <row r="235" spans="1:65" s="128" customFormat="1" ht="10.199999999999999" x14ac:dyDescent="0.3">
      <c r="B235" s="129"/>
      <c r="C235" s="130"/>
      <c r="D235" s="131" t="s">
        <v>99</v>
      </c>
      <c r="E235" s="132" t="s">
        <v>11</v>
      </c>
      <c r="F235" s="133" t="s">
        <v>265</v>
      </c>
      <c r="G235" s="130"/>
      <c r="H235" s="134">
        <v>1.51</v>
      </c>
      <c r="I235" s="135"/>
      <c r="J235" s="130"/>
      <c r="K235" s="130"/>
      <c r="L235" s="136"/>
      <c r="M235" s="137"/>
      <c r="N235" s="138"/>
      <c r="O235" s="138"/>
      <c r="P235" s="138"/>
      <c r="Q235" s="138"/>
      <c r="R235" s="138"/>
      <c r="S235" s="138"/>
      <c r="T235" s="139"/>
      <c r="AT235" s="140" t="s">
        <v>99</v>
      </c>
      <c r="AU235" s="140" t="s">
        <v>1</v>
      </c>
      <c r="AV235" s="128" t="s">
        <v>1</v>
      </c>
      <c r="AW235" s="128" t="s">
        <v>101</v>
      </c>
      <c r="AX235" s="128" t="s">
        <v>88</v>
      </c>
      <c r="AY235" s="140" t="s">
        <v>89</v>
      </c>
    </row>
    <row r="236" spans="1:65" s="128" customFormat="1" ht="10.199999999999999" x14ac:dyDescent="0.3">
      <c r="B236" s="129"/>
      <c r="C236" s="130"/>
      <c r="D236" s="131" t="s">
        <v>99</v>
      </c>
      <c r="E236" s="132" t="s">
        <v>11</v>
      </c>
      <c r="F236" s="133" t="s">
        <v>266</v>
      </c>
      <c r="G236" s="130"/>
      <c r="H236" s="134">
        <v>3.9</v>
      </c>
      <c r="I236" s="135"/>
      <c r="J236" s="130"/>
      <c r="K236" s="130"/>
      <c r="L236" s="136"/>
      <c r="M236" s="137"/>
      <c r="N236" s="138"/>
      <c r="O236" s="138"/>
      <c r="P236" s="138"/>
      <c r="Q236" s="138"/>
      <c r="R236" s="138"/>
      <c r="S236" s="138"/>
      <c r="T236" s="139"/>
      <c r="AT236" s="140" t="s">
        <v>99</v>
      </c>
      <c r="AU236" s="140" t="s">
        <v>1</v>
      </c>
      <c r="AV236" s="128" t="s">
        <v>1</v>
      </c>
      <c r="AW236" s="128" t="s">
        <v>101</v>
      </c>
      <c r="AX236" s="128" t="s">
        <v>88</v>
      </c>
      <c r="AY236" s="140" t="s">
        <v>89</v>
      </c>
    </row>
    <row r="237" spans="1:65" s="128" customFormat="1" ht="10.199999999999999" x14ac:dyDescent="0.3">
      <c r="B237" s="129"/>
      <c r="C237" s="130"/>
      <c r="D237" s="131" t="s">
        <v>99</v>
      </c>
      <c r="E237" s="132" t="s">
        <v>11</v>
      </c>
      <c r="F237" s="133" t="s">
        <v>267</v>
      </c>
      <c r="G237" s="130"/>
      <c r="H237" s="134">
        <v>18.559999999999999</v>
      </c>
      <c r="I237" s="135"/>
      <c r="J237" s="130"/>
      <c r="K237" s="130"/>
      <c r="L237" s="136"/>
      <c r="M237" s="137"/>
      <c r="N237" s="138"/>
      <c r="O237" s="138"/>
      <c r="P237" s="138"/>
      <c r="Q237" s="138"/>
      <c r="R237" s="138"/>
      <c r="S237" s="138"/>
      <c r="T237" s="139"/>
      <c r="AT237" s="140" t="s">
        <v>99</v>
      </c>
      <c r="AU237" s="140" t="s">
        <v>1</v>
      </c>
      <c r="AV237" s="128" t="s">
        <v>1</v>
      </c>
      <c r="AW237" s="128" t="s">
        <v>101</v>
      </c>
      <c r="AX237" s="128" t="s">
        <v>88</v>
      </c>
      <c r="AY237" s="140" t="s">
        <v>89</v>
      </c>
    </row>
    <row r="238" spans="1:65" s="128" customFormat="1" ht="10.199999999999999" x14ac:dyDescent="0.3">
      <c r="B238" s="129"/>
      <c r="C238" s="130"/>
      <c r="D238" s="131" t="s">
        <v>99</v>
      </c>
      <c r="E238" s="132" t="s">
        <v>11</v>
      </c>
      <c r="F238" s="133" t="s">
        <v>268</v>
      </c>
      <c r="G238" s="130"/>
      <c r="H238" s="134">
        <v>0.7</v>
      </c>
      <c r="I238" s="135"/>
      <c r="J238" s="130"/>
      <c r="K238" s="130"/>
      <c r="L238" s="136"/>
      <c r="M238" s="137"/>
      <c r="N238" s="138"/>
      <c r="O238" s="138"/>
      <c r="P238" s="138"/>
      <c r="Q238" s="138"/>
      <c r="R238" s="138"/>
      <c r="S238" s="138"/>
      <c r="T238" s="139"/>
      <c r="AT238" s="140" t="s">
        <v>99</v>
      </c>
      <c r="AU238" s="140" t="s">
        <v>1</v>
      </c>
      <c r="AV238" s="128" t="s">
        <v>1</v>
      </c>
      <c r="AW238" s="128" t="s">
        <v>101</v>
      </c>
      <c r="AX238" s="128" t="s">
        <v>88</v>
      </c>
      <c r="AY238" s="140" t="s">
        <v>89</v>
      </c>
    </row>
    <row r="239" spans="1:65" s="164" customFormat="1" ht="10.199999999999999" x14ac:dyDescent="0.3">
      <c r="B239" s="165"/>
      <c r="C239" s="166"/>
      <c r="D239" s="131" t="s">
        <v>99</v>
      </c>
      <c r="E239" s="167" t="s">
        <v>11</v>
      </c>
      <c r="F239" s="168" t="s">
        <v>195</v>
      </c>
      <c r="G239" s="166"/>
      <c r="H239" s="169">
        <v>59.45</v>
      </c>
      <c r="I239" s="170"/>
      <c r="J239" s="166"/>
      <c r="K239" s="166"/>
      <c r="L239" s="171"/>
      <c r="M239" s="172"/>
      <c r="N239" s="173"/>
      <c r="O239" s="173"/>
      <c r="P239" s="173"/>
      <c r="Q239" s="173"/>
      <c r="R239" s="173"/>
      <c r="S239" s="173"/>
      <c r="T239" s="174"/>
      <c r="AT239" s="175" t="s">
        <v>99</v>
      </c>
      <c r="AU239" s="175" t="s">
        <v>1</v>
      </c>
      <c r="AV239" s="164" t="s">
        <v>90</v>
      </c>
      <c r="AW239" s="164" t="s">
        <v>101</v>
      </c>
      <c r="AX239" s="164" t="s">
        <v>88</v>
      </c>
      <c r="AY239" s="175" t="s">
        <v>89</v>
      </c>
    </row>
    <row r="240" spans="1:65" s="141" customFormat="1" ht="10.199999999999999" x14ac:dyDescent="0.3">
      <c r="B240" s="142"/>
      <c r="C240" s="143"/>
      <c r="D240" s="131" t="s">
        <v>99</v>
      </c>
      <c r="E240" s="144" t="s">
        <v>11</v>
      </c>
      <c r="F240" s="145" t="s">
        <v>269</v>
      </c>
      <c r="G240" s="143"/>
      <c r="H240" s="144" t="s">
        <v>11</v>
      </c>
      <c r="I240" s="146"/>
      <c r="J240" s="143"/>
      <c r="K240" s="143"/>
      <c r="L240" s="147"/>
      <c r="M240" s="148"/>
      <c r="N240" s="149"/>
      <c r="O240" s="149"/>
      <c r="P240" s="149"/>
      <c r="Q240" s="149"/>
      <c r="R240" s="149"/>
      <c r="S240" s="149"/>
      <c r="T240" s="150"/>
      <c r="AT240" s="151" t="s">
        <v>99</v>
      </c>
      <c r="AU240" s="151" t="s">
        <v>1</v>
      </c>
      <c r="AV240" s="141" t="s">
        <v>87</v>
      </c>
      <c r="AW240" s="141" t="s">
        <v>101</v>
      </c>
      <c r="AX240" s="141" t="s">
        <v>88</v>
      </c>
      <c r="AY240" s="151" t="s">
        <v>89</v>
      </c>
    </row>
    <row r="241" spans="1:65" s="128" customFormat="1" ht="10.199999999999999" x14ac:dyDescent="0.3">
      <c r="B241" s="129"/>
      <c r="C241" s="130"/>
      <c r="D241" s="131" t="s">
        <v>99</v>
      </c>
      <c r="E241" s="132" t="s">
        <v>11</v>
      </c>
      <c r="F241" s="133" t="s">
        <v>270</v>
      </c>
      <c r="G241" s="130"/>
      <c r="H241" s="134">
        <v>4.1619999999999999</v>
      </c>
      <c r="I241" s="135"/>
      <c r="J241" s="130"/>
      <c r="K241" s="130"/>
      <c r="L241" s="136"/>
      <c r="M241" s="137"/>
      <c r="N241" s="138"/>
      <c r="O241" s="138"/>
      <c r="P241" s="138"/>
      <c r="Q241" s="138"/>
      <c r="R241" s="138"/>
      <c r="S241" s="138"/>
      <c r="T241" s="139"/>
      <c r="AT241" s="140" t="s">
        <v>99</v>
      </c>
      <c r="AU241" s="140" t="s">
        <v>1</v>
      </c>
      <c r="AV241" s="128" t="s">
        <v>1</v>
      </c>
      <c r="AW241" s="128" t="s">
        <v>101</v>
      </c>
      <c r="AX241" s="128" t="s">
        <v>87</v>
      </c>
      <c r="AY241" s="140" t="s">
        <v>89</v>
      </c>
    </row>
    <row r="242" spans="1:65" s="15" customFormat="1" ht="21.75" customHeight="1" x14ac:dyDescent="0.3">
      <c r="A242" s="12"/>
      <c r="B242" s="45"/>
      <c r="C242" s="114" t="s">
        <v>271</v>
      </c>
      <c r="D242" s="114" t="s">
        <v>92</v>
      </c>
      <c r="E242" s="115" t="s">
        <v>272</v>
      </c>
      <c r="F242" s="116" t="s">
        <v>273</v>
      </c>
      <c r="G242" s="117" t="s">
        <v>132</v>
      </c>
      <c r="H242" s="118">
        <v>4.1619999999999999</v>
      </c>
      <c r="I242" s="119"/>
      <c r="J242" s="120">
        <f>ROUND(I242*H242,2)</f>
        <v>0</v>
      </c>
      <c r="K242" s="116" t="s">
        <v>96</v>
      </c>
      <c r="L242" s="13"/>
      <c r="M242" s="121" t="s">
        <v>11</v>
      </c>
      <c r="N242" s="122" t="s">
        <v>30</v>
      </c>
      <c r="O242" s="123"/>
      <c r="P242" s="124">
        <f>O242*H242</f>
        <v>0</v>
      </c>
      <c r="Q242" s="124">
        <v>0</v>
      </c>
      <c r="R242" s="124">
        <f>Q242*H242</f>
        <v>0</v>
      </c>
      <c r="S242" s="124">
        <v>0</v>
      </c>
      <c r="T242" s="125">
        <f>S242*H242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26" t="s">
        <v>97</v>
      </c>
      <c r="AT242" s="126" t="s">
        <v>92</v>
      </c>
      <c r="AU242" s="126" t="s">
        <v>1</v>
      </c>
      <c r="AY242" s="3" t="s">
        <v>89</v>
      </c>
      <c r="BE242" s="127">
        <f>IF(N242="základní",J242,0)</f>
        <v>0</v>
      </c>
      <c r="BF242" s="127">
        <f>IF(N242="snížená",J242,0)</f>
        <v>0</v>
      </c>
      <c r="BG242" s="127">
        <f>IF(N242="zákl. přenesená",J242,0)</f>
        <v>0</v>
      </c>
      <c r="BH242" s="127">
        <f>IF(N242="sníž. přenesená",J242,0)</f>
        <v>0</v>
      </c>
      <c r="BI242" s="127">
        <f>IF(N242="nulová",J242,0)</f>
        <v>0</v>
      </c>
      <c r="BJ242" s="3" t="s">
        <v>87</v>
      </c>
      <c r="BK242" s="127">
        <f>ROUND(I242*H242,2)</f>
        <v>0</v>
      </c>
      <c r="BL242" s="3" t="s">
        <v>97</v>
      </c>
      <c r="BM242" s="126" t="s">
        <v>274</v>
      </c>
    </row>
    <row r="243" spans="1:65" s="141" customFormat="1" ht="10.199999999999999" x14ac:dyDescent="0.3">
      <c r="B243" s="142"/>
      <c r="C243" s="143"/>
      <c r="D243" s="131" t="s">
        <v>99</v>
      </c>
      <c r="E243" s="144" t="s">
        <v>11</v>
      </c>
      <c r="F243" s="145" t="s">
        <v>269</v>
      </c>
      <c r="G243" s="143"/>
      <c r="H243" s="144" t="s">
        <v>11</v>
      </c>
      <c r="I243" s="146"/>
      <c r="J243" s="143"/>
      <c r="K243" s="143"/>
      <c r="L243" s="147"/>
      <c r="M243" s="148"/>
      <c r="N243" s="149"/>
      <c r="O243" s="149"/>
      <c r="P243" s="149"/>
      <c r="Q243" s="149"/>
      <c r="R243" s="149"/>
      <c r="S243" s="149"/>
      <c r="T243" s="150"/>
      <c r="AT243" s="151" t="s">
        <v>99</v>
      </c>
      <c r="AU243" s="151" t="s">
        <v>1</v>
      </c>
      <c r="AV243" s="141" t="s">
        <v>87</v>
      </c>
      <c r="AW243" s="141" t="s">
        <v>101</v>
      </c>
      <c r="AX243" s="141" t="s">
        <v>88</v>
      </c>
      <c r="AY243" s="151" t="s">
        <v>89</v>
      </c>
    </row>
    <row r="244" spans="1:65" s="128" customFormat="1" ht="10.199999999999999" x14ac:dyDescent="0.3">
      <c r="B244" s="129"/>
      <c r="C244" s="130"/>
      <c r="D244" s="131" t="s">
        <v>99</v>
      </c>
      <c r="E244" s="132" t="s">
        <v>11</v>
      </c>
      <c r="F244" s="133" t="s">
        <v>270</v>
      </c>
      <c r="G244" s="130"/>
      <c r="H244" s="134">
        <v>4.1619999999999999</v>
      </c>
      <c r="I244" s="135"/>
      <c r="J244" s="130"/>
      <c r="K244" s="130"/>
      <c r="L244" s="136"/>
      <c r="M244" s="137"/>
      <c r="N244" s="138"/>
      <c r="O244" s="138"/>
      <c r="P244" s="138"/>
      <c r="Q244" s="138"/>
      <c r="R244" s="138"/>
      <c r="S244" s="138"/>
      <c r="T244" s="139"/>
      <c r="AT244" s="140" t="s">
        <v>99</v>
      </c>
      <c r="AU244" s="140" t="s">
        <v>1</v>
      </c>
      <c r="AV244" s="128" t="s">
        <v>1</v>
      </c>
      <c r="AW244" s="128" t="s">
        <v>101</v>
      </c>
      <c r="AX244" s="128" t="s">
        <v>87</v>
      </c>
      <c r="AY244" s="140" t="s">
        <v>89</v>
      </c>
    </row>
    <row r="245" spans="1:65" s="15" customFormat="1" ht="21.75" customHeight="1" x14ac:dyDescent="0.3">
      <c r="A245" s="12"/>
      <c r="B245" s="45"/>
      <c r="C245" s="114" t="s">
        <v>275</v>
      </c>
      <c r="D245" s="114" t="s">
        <v>92</v>
      </c>
      <c r="E245" s="115" t="s">
        <v>276</v>
      </c>
      <c r="F245" s="116" t="s">
        <v>277</v>
      </c>
      <c r="G245" s="117" t="s">
        <v>132</v>
      </c>
      <c r="H245" s="118">
        <v>4.1619999999999999</v>
      </c>
      <c r="I245" s="119"/>
      <c r="J245" s="120">
        <f>ROUND(I245*H245,2)</f>
        <v>0</v>
      </c>
      <c r="K245" s="116" t="s">
        <v>96</v>
      </c>
      <c r="L245" s="13"/>
      <c r="M245" s="121" t="s">
        <v>11</v>
      </c>
      <c r="N245" s="122" t="s">
        <v>30</v>
      </c>
      <c r="O245" s="123"/>
      <c r="P245" s="124">
        <f>O245*H245</f>
        <v>0</v>
      </c>
      <c r="Q245" s="124">
        <v>2.5300000000000001E-3</v>
      </c>
      <c r="R245" s="124">
        <f>Q245*H245</f>
        <v>1.052986E-2</v>
      </c>
      <c r="S245" s="124">
        <v>0</v>
      </c>
      <c r="T245" s="125">
        <f>S245*H245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26" t="s">
        <v>97</v>
      </c>
      <c r="AT245" s="126" t="s">
        <v>92</v>
      </c>
      <c r="AU245" s="126" t="s">
        <v>1</v>
      </c>
      <c r="AY245" s="3" t="s">
        <v>89</v>
      </c>
      <c r="BE245" s="127">
        <f>IF(N245="základní",J245,0)</f>
        <v>0</v>
      </c>
      <c r="BF245" s="127">
        <f>IF(N245="snížená",J245,0)</f>
        <v>0</v>
      </c>
      <c r="BG245" s="127">
        <f>IF(N245="zákl. přenesená",J245,0)</f>
        <v>0</v>
      </c>
      <c r="BH245" s="127">
        <f>IF(N245="sníž. přenesená",J245,0)</f>
        <v>0</v>
      </c>
      <c r="BI245" s="127">
        <f>IF(N245="nulová",J245,0)</f>
        <v>0</v>
      </c>
      <c r="BJ245" s="3" t="s">
        <v>87</v>
      </c>
      <c r="BK245" s="127">
        <f>ROUND(I245*H245,2)</f>
        <v>0</v>
      </c>
      <c r="BL245" s="3" t="s">
        <v>97</v>
      </c>
      <c r="BM245" s="126" t="s">
        <v>278</v>
      </c>
    </row>
    <row r="246" spans="1:65" s="141" customFormat="1" ht="10.199999999999999" x14ac:dyDescent="0.3">
      <c r="B246" s="142"/>
      <c r="C246" s="143"/>
      <c r="D246" s="131" t="s">
        <v>99</v>
      </c>
      <c r="E246" s="144" t="s">
        <v>11</v>
      </c>
      <c r="F246" s="145" t="s">
        <v>269</v>
      </c>
      <c r="G246" s="143"/>
      <c r="H246" s="144" t="s">
        <v>11</v>
      </c>
      <c r="I246" s="146"/>
      <c r="J246" s="143"/>
      <c r="K246" s="143"/>
      <c r="L246" s="147"/>
      <c r="M246" s="148"/>
      <c r="N246" s="149"/>
      <c r="O246" s="149"/>
      <c r="P246" s="149"/>
      <c r="Q246" s="149"/>
      <c r="R246" s="149"/>
      <c r="S246" s="149"/>
      <c r="T246" s="150"/>
      <c r="AT246" s="151" t="s">
        <v>99</v>
      </c>
      <c r="AU246" s="151" t="s">
        <v>1</v>
      </c>
      <c r="AV246" s="141" t="s">
        <v>87</v>
      </c>
      <c r="AW246" s="141" t="s">
        <v>101</v>
      </c>
      <c r="AX246" s="141" t="s">
        <v>88</v>
      </c>
      <c r="AY246" s="151" t="s">
        <v>89</v>
      </c>
    </row>
    <row r="247" spans="1:65" s="128" customFormat="1" ht="10.199999999999999" x14ac:dyDescent="0.3">
      <c r="B247" s="129"/>
      <c r="C247" s="130"/>
      <c r="D247" s="131" t="s">
        <v>99</v>
      </c>
      <c r="E247" s="132" t="s">
        <v>11</v>
      </c>
      <c r="F247" s="133" t="s">
        <v>270</v>
      </c>
      <c r="G247" s="130"/>
      <c r="H247" s="134">
        <v>4.1619999999999999</v>
      </c>
      <c r="I247" s="135"/>
      <c r="J247" s="130"/>
      <c r="K247" s="130"/>
      <c r="L247" s="136"/>
      <c r="M247" s="137"/>
      <c r="N247" s="138"/>
      <c r="O247" s="138"/>
      <c r="P247" s="138"/>
      <c r="Q247" s="138"/>
      <c r="R247" s="138"/>
      <c r="S247" s="138"/>
      <c r="T247" s="139"/>
      <c r="AT247" s="140" t="s">
        <v>99</v>
      </c>
      <c r="AU247" s="140" t="s">
        <v>1</v>
      </c>
      <c r="AV247" s="128" t="s">
        <v>1</v>
      </c>
      <c r="AW247" s="128" t="s">
        <v>101</v>
      </c>
      <c r="AX247" s="128" t="s">
        <v>87</v>
      </c>
      <c r="AY247" s="140" t="s">
        <v>89</v>
      </c>
    </row>
    <row r="248" spans="1:65" s="15" customFormat="1" ht="16.5" customHeight="1" x14ac:dyDescent="0.3">
      <c r="A248" s="12"/>
      <c r="B248" s="45"/>
      <c r="C248" s="114" t="s">
        <v>279</v>
      </c>
      <c r="D248" s="114" t="s">
        <v>92</v>
      </c>
      <c r="E248" s="115" t="s">
        <v>280</v>
      </c>
      <c r="F248" s="116" t="s">
        <v>281</v>
      </c>
      <c r="G248" s="117" t="s">
        <v>109</v>
      </c>
      <c r="H248" s="118">
        <v>14</v>
      </c>
      <c r="I248" s="119"/>
      <c r="J248" s="120">
        <f>ROUND(I248*H248,2)</f>
        <v>0</v>
      </c>
      <c r="K248" s="116" t="s">
        <v>11</v>
      </c>
      <c r="L248" s="13"/>
      <c r="M248" s="121" t="s">
        <v>11</v>
      </c>
      <c r="N248" s="122" t="s">
        <v>30</v>
      </c>
      <c r="O248" s="123"/>
      <c r="P248" s="124">
        <f>O248*H248</f>
        <v>0</v>
      </c>
      <c r="Q248" s="124">
        <v>1.7770000000000001E-2</v>
      </c>
      <c r="R248" s="124">
        <f>Q248*H248</f>
        <v>0.24878</v>
      </c>
      <c r="S248" s="124">
        <v>0</v>
      </c>
      <c r="T248" s="125">
        <f>S248*H248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26" t="s">
        <v>97</v>
      </c>
      <c r="AT248" s="126" t="s">
        <v>92</v>
      </c>
      <c r="AU248" s="126" t="s">
        <v>1</v>
      </c>
      <c r="AY248" s="3" t="s">
        <v>89</v>
      </c>
      <c r="BE248" s="127">
        <f>IF(N248="základní",J248,0)</f>
        <v>0</v>
      </c>
      <c r="BF248" s="127">
        <f>IF(N248="snížená",J248,0)</f>
        <v>0</v>
      </c>
      <c r="BG248" s="127">
        <f>IF(N248="zákl. přenesená",J248,0)</f>
        <v>0</v>
      </c>
      <c r="BH248" s="127">
        <f>IF(N248="sníž. přenesená",J248,0)</f>
        <v>0</v>
      </c>
      <c r="BI248" s="127">
        <f>IF(N248="nulová",J248,0)</f>
        <v>0</v>
      </c>
      <c r="BJ248" s="3" t="s">
        <v>87</v>
      </c>
      <c r="BK248" s="127">
        <f>ROUND(I248*H248,2)</f>
        <v>0</v>
      </c>
      <c r="BL248" s="3" t="s">
        <v>97</v>
      </c>
      <c r="BM248" s="126" t="s">
        <v>282</v>
      </c>
    </row>
    <row r="249" spans="1:65" s="128" customFormat="1" ht="10.199999999999999" x14ac:dyDescent="0.3">
      <c r="B249" s="129"/>
      <c r="C249" s="130"/>
      <c r="D249" s="131" t="s">
        <v>99</v>
      </c>
      <c r="E249" s="132" t="s">
        <v>11</v>
      </c>
      <c r="F249" s="133" t="s">
        <v>162</v>
      </c>
      <c r="G249" s="130"/>
      <c r="H249" s="134">
        <v>14</v>
      </c>
      <c r="I249" s="135"/>
      <c r="J249" s="130"/>
      <c r="K249" s="130"/>
      <c r="L249" s="136"/>
      <c r="M249" s="137"/>
      <c r="N249" s="138"/>
      <c r="O249" s="138"/>
      <c r="P249" s="138"/>
      <c r="Q249" s="138"/>
      <c r="R249" s="138"/>
      <c r="S249" s="138"/>
      <c r="T249" s="139"/>
      <c r="AT249" s="140" t="s">
        <v>99</v>
      </c>
      <c r="AU249" s="140" t="s">
        <v>1</v>
      </c>
      <c r="AV249" s="128" t="s">
        <v>1</v>
      </c>
      <c r="AW249" s="128" t="s">
        <v>101</v>
      </c>
      <c r="AX249" s="128" t="s">
        <v>87</v>
      </c>
      <c r="AY249" s="140" t="s">
        <v>89</v>
      </c>
    </row>
    <row r="250" spans="1:65" s="15" customFormat="1" ht="16.5" customHeight="1" x14ac:dyDescent="0.3">
      <c r="A250" s="12"/>
      <c r="B250" s="45"/>
      <c r="C250" s="176" t="s">
        <v>283</v>
      </c>
      <c r="D250" s="176" t="s">
        <v>284</v>
      </c>
      <c r="E250" s="177" t="s">
        <v>285</v>
      </c>
      <c r="F250" s="178" t="s">
        <v>286</v>
      </c>
      <c r="G250" s="179" t="s">
        <v>109</v>
      </c>
      <c r="H250" s="180">
        <v>2</v>
      </c>
      <c r="I250" s="181"/>
      <c r="J250" s="182">
        <f>ROUND(I250*H250,2)</f>
        <v>0</v>
      </c>
      <c r="K250" s="178" t="s">
        <v>11</v>
      </c>
      <c r="L250" s="183"/>
      <c r="M250" s="184" t="s">
        <v>11</v>
      </c>
      <c r="N250" s="185" t="s">
        <v>30</v>
      </c>
      <c r="O250" s="123"/>
      <c r="P250" s="124">
        <f>O250*H250</f>
        <v>0</v>
      </c>
      <c r="Q250" s="124">
        <v>1.553E-2</v>
      </c>
      <c r="R250" s="124">
        <f>Q250*H250</f>
        <v>3.1060000000000001E-2</v>
      </c>
      <c r="S250" s="124">
        <v>0</v>
      </c>
      <c r="T250" s="125">
        <f>S250*H250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26" t="s">
        <v>129</v>
      </c>
      <c r="AT250" s="126" t="s">
        <v>284</v>
      </c>
      <c r="AU250" s="126" t="s">
        <v>1</v>
      </c>
      <c r="AY250" s="3" t="s">
        <v>89</v>
      </c>
      <c r="BE250" s="127">
        <f>IF(N250="základní",J250,0)</f>
        <v>0</v>
      </c>
      <c r="BF250" s="127">
        <f>IF(N250="snížená",J250,0)</f>
        <v>0</v>
      </c>
      <c r="BG250" s="127">
        <f>IF(N250="zákl. přenesená",J250,0)</f>
        <v>0</v>
      </c>
      <c r="BH250" s="127">
        <f>IF(N250="sníž. přenesená",J250,0)</f>
        <v>0</v>
      </c>
      <c r="BI250" s="127">
        <f>IF(N250="nulová",J250,0)</f>
        <v>0</v>
      </c>
      <c r="BJ250" s="3" t="s">
        <v>87</v>
      </c>
      <c r="BK250" s="127">
        <f>ROUND(I250*H250,2)</f>
        <v>0</v>
      </c>
      <c r="BL250" s="3" t="s">
        <v>97</v>
      </c>
      <c r="BM250" s="126" t="s">
        <v>287</v>
      </c>
    </row>
    <row r="251" spans="1:65" s="128" customFormat="1" ht="10.199999999999999" x14ac:dyDescent="0.3">
      <c r="B251" s="129"/>
      <c r="C251" s="130"/>
      <c r="D251" s="131" t="s">
        <v>99</v>
      </c>
      <c r="E251" s="132" t="s">
        <v>11</v>
      </c>
      <c r="F251" s="133" t="s">
        <v>1</v>
      </c>
      <c r="G251" s="130"/>
      <c r="H251" s="134">
        <v>2</v>
      </c>
      <c r="I251" s="135"/>
      <c r="J251" s="130"/>
      <c r="K251" s="130"/>
      <c r="L251" s="136"/>
      <c r="M251" s="137"/>
      <c r="N251" s="138"/>
      <c r="O251" s="138"/>
      <c r="P251" s="138"/>
      <c r="Q251" s="138"/>
      <c r="R251" s="138"/>
      <c r="S251" s="138"/>
      <c r="T251" s="139"/>
      <c r="AT251" s="140" t="s">
        <v>99</v>
      </c>
      <c r="AU251" s="140" t="s">
        <v>1</v>
      </c>
      <c r="AV251" s="128" t="s">
        <v>1</v>
      </c>
      <c r="AW251" s="128" t="s">
        <v>101</v>
      </c>
      <c r="AX251" s="128" t="s">
        <v>87</v>
      </c>
      <c r="AY251" s="140" t="s">
        <v>89</v>
      </c>
    </row>
    <row r="252" spans="1:65" s="15" customFormat="1" ht="16.5" customHeight="1" x14ac:dyDescent="0.3">
      <c r="A252" s="12"/>
      <c r="B252" s="45"/>
      <c r="C252" s="176" t="s">
        <v>288</v>
      </c>
      <c r="D252" s="176" t="s">
        <v>284</v>
      </c>
      <c r="E252" s="177" t="s">
        <v>289</v>
      </c>
      <c r="F252" s="178" t="s">
        <v>290</v>
      </c>
      <c r="G252" s="179" t="s">
        <v>109</v>
      </c>
      <c r="H252" s="180">
        <v>7</v>
      </c>
      <c r="I252" s="181"/>
      <c r="J252" s="182">
        <f>ROUND(I252*H252,2)</f>
        <v>0</v>
      </c>
      <c r="K252" s="178" t="s">
        <v>11</v>
      </c>
      <c r="L252" s="183"/>
      <c r="M252" s="184" t="s">
        <v>11</v>
      </c>
      <c r="N252" s="185" t="s">
        <v>30</v>
      </c>
      <c r="O252" s="123"/>
      <c r="P252" s="124">
        <f>O252*H252</f>
        <v>0</v>
      </c>
      <c r="Q252" s="124">
        <v>1.272E-2</v>
      </c>
      <c r="R252" s="124">
        <f>Q252*H252</f>
        <v>8.9040000000000008E-2</v>
      </c>
      <c r="S252" s="124">
        <v>0</v>
      </c>
      <c r="T252" s="125">
        <f>S252*H252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26" t="s">
        <v>129</v>
      </c>
      <c r="AT252" s="126" t="s">
        <v>284</v>
      </c>
      <c r="AU252" s="126" t="s">
        <v>1</v>
      </c>
      <c r="AY252" s="3" t="s">
        <v>89</v>
      </c>
      <c r="BE252" s="127">
        <f>IF(N252="základní",J252,0)</f>
        <v>0</v>
      </c>
      <c r="BF252" s="127">
        <f>IF(N252="snížená",J252,0)</f>
        <v>0</v>
      </c>
      <c r="BG252" s="127">
        <f>IF(N252="zákl. přenesená",J252,0)</f>
        <v>0</v>
      </c>
      <c r="BH252" s="127">
        <f>IF(N252="sníž. přenesená",J252,0)</f>
        <v>0</v>
      </c>
      <c r="BI252" s="127">
        <f>IF(N252="nulová",J252,0)</f>
        <v>0</v>
      </c>
      <c r="BJ252" s="3" t="s">
        <v>87</v>
      </c>
      <c r="BK252" s="127">
        <f>ROUND(I252*H252,2)</f>
        <v>0</v>
      </c>
      <c r="BL252" s="3" t="s">
        <v>97</v>
      </c>
      <c r="BM252" s="126" t="s">
        <v>291</v>
      </c>
    </row>
    <row r="253" spans="1:65" s="128" customFormat="1" ht="10.199999999999999" x14ac:dyDescent="0.3">
      <c r="B253" s="129"/>
      <c r="C253" s="130"/>
      <c r="D253" s="131" t="s">
        <v>99</v>
      </c>
      <c r="E253" s="132" t="s">
        <v>11</v>
      </c>
      <c r="F253" s="133" t="s">
        <v>124</v>
      </c>
      <c r="G253" s="130"/>
      <c r="H253" s="134">
        <v>7</v>
      </c>
      <c r="I253" s="135"/>
      <c r="J253" s="130"/>
      <c r="K253" s="130"/>
      <c r="L253" s="136"/>
      <c r="M253" s="137"/>
      <c r="N253" s="138"/>
      <c r="O253" s="138"/>
      <c r="P253" s="138"/>
      <c r="Q253" s="138"/>
      <c r="R253" s="138"/>
      <c r="S253" s="138"/>
      <c r="T253" s="139"/>
      <c r="AT253" s="140" t="s">
        <v>99</v>
      </c>
      <c r="AU253" s="140" t="s">
        <v>1</v>
      </c>
      <c r="AV253" s="128" t="s">
        <v>1</v>
      </c>
      <c r="AW253" s="128" t="s">
        <v>101</v>
      </c>
      <c r="AX253" s="128" t="s">
        <v>87</v>
      </c>
      <c r="AY253" s="140" t="s">
        <v>89</v>
      </c>
    </row>
    <row r="254" spans="1:65" s="15" customFormat="1" ht="16.5" customHeight="1" x14ac:dyDescent="0.3">
      <c r="A254" s="12"/>
      <c r="B254" s="45"/>
      <c r="C254" s="176" t="s">
        <v>292</v>
      </c>
      <c r="D254" s="176" t="s">
        <v>284</v>
      </c>
      <c r="E254" s="177" t="s">
        <v>293</v>
      </c>
      <c r="F254" s="178" t="s">
        <v>294</v>
      </c>
      <c r="G254" s="179" t="s">
        <v>109</v>
      </c>
      <c r="H254" s="180">
        <v>4</v>
      </c>
      <c r="I254" s="181"/>
      <c r="J254" s="182">
        <f>ROUND(I254*H254,2)</f>
        <v>0</v>
      </c>
      <c r="K254" s="178" t="s">
        <v>11</v>
      </c>
      <c r="L254" s="183"/>
      <c r="M254" s="184" t="s">
        <v>11</v>
      </c>
      <c r="N254" s="185" t="s">
        <v>30</v>
      </c>
      <c r="O254" s="123"/>
      <c r="P254" s="124">
        <f>O254*H254</f>
        <v>0</v>
      </c>
      <c r="Q254" s="124">
        <v>1.225E-2</v>
      </c>
      <c r="R254" s="124">
        <f>Q254*H254</f>
        <v>4.9000000000000002E-2</v>
      </c>
      <c r="S254" s="124">
        <v>0</v>
      </c>
      <c r="T254" s="125">
        <f>S254*H254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26" t="s">
        <v>129</v>
      </c>
      <c r="AT254" s="126" t="s">
        <v>284</v>
      </c>
      <c r="AU254" s="126" t="s">
        <v>1</v>
      </c>
      <c r="AY254" s="3" t="s">
        <v>89</v>
      </c>
      <c r="BE254" s="127">
        <f>IF(N254="základní",J254,0)</f>
        <v>0</v>
      </c>
      <c r="BF254" s="127">
        <f>IF(N254="snížená",J254,0)</f>
        <v>0</v>
      </c>
      <c r="BG254" s="127">
        <f>IF(N254="zákl. přenesená",J254,0)</f>
        <v>0</v>
      </c>
      <c r="BH254" s="127">
        <f>IF(N254="sníž. přenesená",J254,0)</f>
        <v>0</v>
      </c>
      <c r="BI254" s="127">
        <f>IF(N254="nulová",J254,0)</f>
        <v>0</v>
      </c>
      <c r="BJ254" s="3" t="s">
        <v>87</v>
      </c>
      <c r="BK254" s="127">
        <f>ROUND(I254*H254,2)</f>
        <v>0</v>
      </c>
      <c r="BL254" s="3" t="s">
        <v>97</v>
      </c>
      <c r="BM254" s="126" t="s">
        <v>295</v>
      </c>
    </row>
    <row r="255" spans="1:65" s="128" customFormat="1" ht="10.199999999999999" x14ac:dyDescent="0.3">
      <c r="B255" s="129"/>
      <c r="C255" s="130"/>
      <c r="D255" s="131" t="s">
        <v>99</v>
      </c>
      <c r="E255" s="132" t="s">
        <v>11</v>
      </c>
      <c r="F255" s="133" t="s">
        <v>97</v>
      </c>
      <c r="G255" s="130"/>
      <c r="H255" s="134">
        <v>4</v>
      </c>
      <c r="I255" s="135"/>
      <c r="J255" s="130"/>
      <c r="K255" s="130"/>
      <c r="L255" s="136"/>
      <c r="M255" s="137"/>
      <c r="N255" s="138"/>
      <c r="O255" s="138"/>
      <c r="P255" s="138"/>
      <c r="Q255" s="138"/>
      <c r="R255" s="138"/>
      <c r="S255" s="138"/>
      <c r="T255" s="139"/>
      <c r="AT255" s="140" t="s">
        <v>99</v>
      </c>
      <c r="AU255" s="140" t="s">
        <v>1</v>
      </c>
      <c r="AV255" s="128" t="s">
        <v>1</v>
      </c>
      <c r="AW255" s="128" t="s">
        <v>101</v>
      </c>
      <c r="AX255" s="128" t="s">
        <v>87</v>
      </c>
      <c r="AY255" s="140" t="s">
        <v>89</v>
      </c>
    </row>
    <row r="256" spans="1:65" s="15" customFormat="1" ht="16.5" customHeight="1" x14ac:dyDescent="0.3">
      <c r="A256" s="12"/>
      <c r="B256" s="45"/>
      <c r="C256" s="176" t="s">
        <v>296</v>
      </c>
      <c r="D256" s="176" t="s">
        <v>284</v>
      </c>
      <c r="E256" s="177" t="s">
        <v>297</v>
      </c>
      <c r="F256" s="178" t="s">
        <v>298</v>
      </c>
      <c r="G256" s="179" t="s">
        <v>109</v>
      </c>
      <c r="H256" s="180">
        <v>1</v>
      </c>
      <c r="I256" s="181"/>
      <c r="J256" s="182">
        <f>ROUND(I256*H256,2)</f>
        <v>0</v>
      </c>
      <c r="K256" s="178" t="s">
        <v>11</v>
      </c>
      <c r="L256" s="183"/>
      <c r="M256" s="184" t="s">
        <v>11</v>
      </c>
      <c r="N256" s="185" t="s">
        <v>30</v>
      </c>
      <c r="O256" s="123"/>
      <c r="P256" s="124">
        <f>O256*H256</f>
        <v>0</v>
      </c>
      <c r="Q256" s="124">
        <v>1.2489999999999999E-2</v>
      </c>
      <c r="R256" s="124">
        <f>Q256*H256</f>
        <v>1.2489999999999999E-2</v>
      </c>
      <c r="S256" s="124">
        <v>0</v>
      </c>
      <c r="T256" s="125">
        <f>S256*H256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26" t="s">
        <v>129</v>
      </c>
      <c r="AT256" s="126" t="s">
        <v>284</v>
      </c>
      <c r="AU256" s="126" t="s">
        <v>1</v>
      </c>
      <c r="AY256" s="3" t="s">
        <v>89</v>
      </c>
      <c r="BE256" s="127">
        <f>IF(N256="základní",J256,0)</f>
        <v>0</v>
      </c>
      <c r="BF256" s="127">
        <f>IF(N256="snížená",J256,0)</f>
        <v>0</v>
      </c>
      <c r="BG256" s="127">
        <f>IF(N256="zákl. přenesená",J256,0)</f>
        <v>0</v>
      </c>
      <c r="BH256" s="127">
        <f>IF(N256="sníž. přenesená",J256,0)</f>
        <v>0</v>
      </c>
      <c r="BI256" s="127">
        <f>IF(N256="nulová",J256,0)</f>
        <v>0</v>
      </c>
      <c r="BJ256" s="3" t="s">
        <v>87</v>
      </c>
      <c r="BK256" s="127">
        <f>ROUND(I256*H256,2)</f>
        <v>0</v>
      </c>
      <c r="BL256" s="3" t="s">
        <v>97</v>
      </c>
      <c r="BM256" s="126" t="s">
        <v>299</v>
      </c>
    </row>
    <row r="257" spans="1:65" s="128" customFormat="1" ht="10.199999999999999" x14ac:dyDescent="0.3">
      <c r="B257" s="129"/>
      <c r="C257" s="130"/>
      <c r="D257" s="131" t="s">
        <v>99</v>
      </c>
      <c r="E257" s="132" t="s">
        <v>11</v>
      </c>
      <c r="F257" s="133" t="s">
        <v>87</v>
      </c>
      <c r="G257" s="130"/>
      <c r="H257" s="134">
        <v>1</v>
      </c>
      <c r="I257" s="135"/>
      <c r="J257" s="130"/>
      <c r="K257" s="130"/>
      <c r="L257" s="136"/>
      <c r="M257" s="137"/>
      <c r="N257" s="138"/>
      <c r="O257" s="138"/>
      <c r="P257" s="138"/>
      <c r="Q257" s="138"/>
      <c r="R257" s="138"/>
      <c r="S257" s="138"/>
      <c r="T257" s="139"/>
      <c r="AT257" s="140" t="s">
        <v>99</v>
      </c>
      <c r="AU257" s="140" t="s">
        <v>1</v>
      </c>
      <c r="AV257" s="128" t="s">
        <v>1</v>
      </c>
      <c r="AW257" s="128" t="s">
        <v>101</v>
      </c>
      <c r="AX257" s="128" t="s">
        <v>87</v>
      </c>
      <c r="AY257" s="140" t="s">
        <v>89</v>
      </c>
    </row>
    <row r="258" spans="1:65" s="15" customFormat="1" ht="22.8" x14ac:dyDescent="0.3">
      <c r="A258" s="12"/>
      <c r="B258" s="45"/>
      <c r="C258" s="114" t="s">
        <v>300</v>
      </c>
      <c r="D258" s="114" t="s">
        <v>92</v>
      </c>
      <c r="E258" s="115" t="s">
        <v>301</v>
      </c>
      <c r="F258" s="116" t="s">
        <v>302</v>
      </c>
      <c r="G258" s="117" t="s">
        <v>109</v>
      </c>
      <c r="H258" s="118">
        <v>1</v>
      </c>
      <c r="I258" s="119"/>
      <c r="J258" s="120">
        <f>ROUND(I258*H258,2)</f>
        <v>0</v>
      </c>
      <c r="K258" s="116" t="s">
        <v>96</v>
      </c>
      <c r="L258" s="13"/>
      <c r="M258" s="121" t="s">
        <v>11</v>
      </c>
      <c r="N258" s="122" t="s">
        <v>30</v>
      </c>
      <c r="O258" s="123"/>
      <c r="P258" s="124">
        <f>O258*H258</f>
        <v>0</v>
      </c>
      <c r="Q258" s="124">
        <v>0.44169999999999998</v>
      </c>
      <c r="R258" s="124">
        <f>Q258*H258</f>
        <v>0.44169999999999998</v>
      </c>
      <c r="S258" s="124">
        <v>0</v>
      </c>
      <c r="T258" s="125">
        <f>S258*H258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26" t="s">
        <v>97</v>
      </c>
      <c r="AT258" s="126" t="s">
        <v>92</v>
      </c>
      <c r="AU258" s="126" t="s">
        <v>1</v>
      </c>
      <c r="AY258" s="3" t="s">
        <v>89</v>
      </c>
      <c r="BE258" s="127">
        <f>IF(N258="základní",J258,0)</f>
        <v>0</v>
      </c>
      <c r="BF258" s="127">
        <f>IF(N258="snížená",J258,0)</f>
        <v>0</v>
      </c>
      <c r="BG258" s="127">
        <f>IF(N258="zákl. přenesená",J258,0)</f>
        <v>0</v>
      </c>
      <c r="BH258" s="127">
        <f>IF(N258="sníž. přenesená",J258,0)</f>
        <v>0</v>
      </c>
      <c r="BI258" s="127">
        <f>IF(N258="nulová",J258,0)</f>
        <v>0</v>
      </c>
      <c r="BJ258" s="3" t="s">
        <v>87</v>
      </c>
      <c r="BK258" s="127">
        <f>ROUND(I258*H258,2)</f>
        <v>0</v>
      </c>
      <c r="BL258" s="3" t="s">
        <v>97</v>
      </c>
      <c r="BM258" s="126" t="s">
        <v>303</v>
      </c>
    </row>
    <row r="259" spans="1:65" s="128" customFormat="1" ht="10.199999999999999" x14ac:dyDescent="0.3">
      <c r="B259" s="129"/>
      <c r="C259" s="130"/>
      <c r="D259" s="131" t="s">
        <v>99</v>
      </c>
      <c r="E259" s="132" t="s">
        <v>11</v>
      </c>
      <c r="F259" s="133" t="s">
        <v>87</v>
      </c>
      <c r="G259" s="130"/>
      <c r="H259" s="134">
        <v>1</v>
      </c>
      <c r="I259" s="135"/>
      <c r="J259" s="130"/>
      <c r="K259" s="130"/>
      <c r="L259" s="136"/>
      <c r="M259" s="137"/>
      <c r="N259" s="138"/>
      <c r="O259" s="138"/>
      <c r="P259" s="138"/>
      <c r="Q259" s="138"/>
      <c r="R259" s="138"/>
      <c r="S259" s="138"/>
      <c r="T259" s="139"/>
      <c r="AT259" s="140" t="s">
        <v>99</v>
      </c>
      <c r="AU259" s="140" t="s">
        <v>1</v>
      </c>
      <c r="AV259" s="128" t="s">
        <v>1</v>
      </c>
      <c r="AW259" s="128" t="s">
        <v>101</v>
      </c>
      <c r="AX259" s="128" t="s">
        <v>87</v>
      </c>
      <c r="AY259" s="140" t="s">
        <v>89</v>
      </c>
    </row>
    <row r="260" spans="1:65" s="15" customFormat="1" ht="16.5" customHeight="1" x14ac:dyDescent="0.3">
      <c r="A260" s="12"/>
      <c r="B260" s="45"/>
      <c r="C260" s="176" t="s">
        <v>304</v>
      </c>
      <c r="D260" s="176" t="s">
        <v>284</v>
      </c>
      <c r="E260" s="177" t="s">
        <v>305</v>
      </c>
      <c r="F260" s="178" t="s">
        <v>306</v>
      </c>
      <c r="G260" s="179" t="s">
        <v>109</v>
      </c>
      <c r="H260" s="180">
        <v>1</v>
      </c>
      <c r="I260" s="181"/>
      <c r="J260" s="182">
        <f>ROUND(I260*H260,2)</f>
        <v>0</v>
      </c>
      <c r="K260" s="178" t="s">
        <v>11</v>
      </c>
      <c r="L260" s="183"/>
      <c r="M260" s="184" t="s">
        <v>11</v>
      </c>
      <c r="N260" s="185" t="s">
        <v>30</v>
      </c>
      <c r="O260" s="123"/>
      <c r="P260" s="124">
        <f>O260*H260</f>
        <v>0</v>
      </c>
      <c r="Q260" s="124">
        <v>1.553E-2</v>
      </c>
      <c r="R260" s="124">
        <f>Q260*H260</f>
        <v>1.553E-2</v>
      </c>
      <c r="S260" s="124">
        <v>0</v>
      </c>
      <c r="T260" s="125">
        <f>S260*H260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26" t="s">
        <v>129</v>
      </c>
      <c r="AT260" s="126" t="s">
        <v>284</v>
      </c>
      <c r="AU260" s="126" t="s">
        <v>1</v>
      </c>
      <c r="AY260" s="3" t="s">
        <v>89</v>
      </c>
      <c r="BE260" s="127">
        <f>IF(N260="základní",J260,0)</f>
        <v>0</v>
      </c>
      <c r="BF260" s="127">
        <f>IF(N260="snížená",J260,0)</f>
        <v>0</v>
      </c>
      <c r="BG260" s="127">
        <f>IF(N260="zákl. přenesená",J260,0)</f>
        <v>0</v>
      </c>
      <c r="BH260" s="127">
        <f>IF(N260="sníž. přenesená",J260,0)</f>
        <v>0</v>
      </c>
      <c r="BI260" s="127">
        <f>IF(N260="nulová",J260,0)</f>
        <v>0</v>
      </c>
      <c r="BJ260" s="3" t="s">
        <v>87</v>
      </c>
      <c r="BK260" s="127">
        <f>ROUND(I260*H260,2)</f>
        <v>0</v>
      </c>
      <c r="BL260" s="3" t="s">
        <v>97</v>
      </c>
      <c r="BM260" s="126" t="s">
        <v>307</v>
      </c>
    </row>
    <row r="261" spans="1:65" s="97" customFormat="1" ht="22.8" customHeight="1" x14ac:dyDescent="0.25">
      <c r="B261" s="98"/>
      <c r="C261" s="99"/>
      <c r="D261" s="100" t="s">
        <v>84</v>
      </c>
      <c r="E261" s="112" t="s">
        <v>136</v>
      </c>
      <c r="F261" s="112" t="s">
        <v>308</v>
      </c>
      <c r="G261" s="99"/>
      <c r="H261" s="99"/>
      <c r="I261" s="102"/>
      <c r="J261" s="113">
        <f>BK261</f>
        <v>0</v>
      </c>
      <c r="K261" s="99"/>
      <c r="L261" s="104"/>
      <c r="M261" s="105"/>
      <c r="N261" s="106"/>
      <c r="O261" s="106"/>
      <c r="P261" s="107">
        <f>SUM(P262:P312)</f>
        <v>0</v>
      </c>
      <c r="Q261" s="106"/>
      <c r="R261" s="107">
        <f>SUM(R262:R312)</f>
        <v>7.1984789999999993E-2</v>
      </c>
      <c r="S261" s="106"/>
      <c r="T261" s="108">
        <f>SUM(T262:T312)</f>
        <v>0.10719999999999999</v>
      </c>
      <c r="AR261" s="109" t="s">
        <v>87</v>
      </c>
      <c r="AT261" s="110" t="s">
        <v>84</v>
      </c>
      <c r="AU261" s="110" t="s">
        <v>87</v>
      </c>
      <c r="AY261" s="109" t="s">
        <v>89</v>
      </c>
      <c r="BK261" s="111">
        <f>SUM(BK262:BK312)</f>
        <v>0</v>
      </c>
    </row>
    <row r="262" spans="1:65" s="15" customFormat="1" ht="22.8" x14ac:dyDescent="0.3">
      <c r="A262" s="12"/>
      <c r="B262" s="45"/>
      <c r="C262" s="114" t="s">
        <v>309</v>
      </c>
      <c r="D262" s="114" t="s">
        <v>92</v>
      </c>
      <c r="E262" s="115" t="s">
        <v>310</v>
      </c>
      <c r="F262" s="116" t="s">
        <v>311</v>
      </c>
      <c r="G262" s="117" t="s">
        <v>95</v>
      </c>
      <c r="H262" s="118">
        <v>336.483</v>
      </c>
      <c r="I262" s="119"/>
      <c r="J262" s="120">
        <f>ROUND(I262*H262,2)</f>
        <v>0</v>
      </c>
      <c r="K262" s="116" t="s">
        <v>96</v>
      </c>
      <c r="L262" s="13"/>
      <c r="M262" s="121" t="s">
        <v>11</v>
      </c>
      <c r="N262" s="122" t="s">
        <v>30</v>
      </c>
      <c r="O262" s="123"/>
      <c r="P262" s="124">
        <f>O262*H262</f>
        <v>0</v>
      </c>
      <c r="Q262" s="124">
        <v>1.2999999999999999E-4</v>
      </c>
      <c r="R262" s="124">
        <f>Q262*H262</f>
        <v>4.3742789999999997E-2</v>
      </c>
      <c r="S262" s="124">
        <v>0</v>
      </c>
      <c r="T262" s="125">
        <f>S262*H262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26" t="s">
        <v>97</v>
      </c>
      <c r="AT262" s="126" t="s">
        <v>92</v>
      </c>
      <c r="AU262" s="126" t="s">
        <v>1</v>
      </c>
      <c r="AY262" s="3" t="s">
        <v>89</v>
      </c>
      <c r="BE262" s="127">
        <f>IF(N262="základní",J262,0)</f>
        <v>0</v>
      </c>
      <c r="BF262" s="127">
        <f>IF(N262="snížená",J262,0)</f>
        <v>0</v>
      </c>
      <c r="BG262" s="127">
        <f>IF(N262="zákl. přenesená",J262,0)</f>
        <v>0</v>
      </c>
      <c r="BH262" s="127">
        <f>IF(N262="sníž. přenesená",J262,0)</f>
        <v>0</v>
      </c>
      <c r="BI262" s="127">
        <f>IF(N262="nulová",J262,0)</f>
        <v>0</v>
      </c>
      <c r="BJ262" s="3" t="s">
        <v>87</v>
      </c>
      <c r="BK262" s="127">
        <f>ROUND(I262*H262,2)</f>
        <v>0</v>
      </c>
      <c r="BL262" s="3" t="s">
        <v>97</v>
      </c>
      <c r="BM262" s="126" t="s">
        <v>312</v>
      </c>
    </row>
    <row r="263" spans="1:65" s="128" customFormat="1" ht="10.199999999999999" x14ac:dyDescent="0.3">
      <c r="B263" s="129"/>
      <c r="C263" s="130"/>
      <c r="D263" s="131" t="s">
        <v>99</v>
      </c>
      <c r="E263" s="132" t="s">
        <v>11</v>
      </c>
      <c r="F263" s="133" t="s">
        <v>313</v>
      </c>
      <c r="G263" s="130"/>
      <c r="H263" s="134">
        <v>99</v>
      </c>
      <c r="I263" s="135"/>
      <c r="J263" s="130"/>
      <c r="K263" s="130"/>
      <c r="L263" s="136"/>
      <c r="M263" s="137"/>
      <c r="N263" s="138"/>
      <c r="O263" s="138"/>
      <c r="P263" s="138"/>
      <c r="Q263" s="138"/>
      <c r="R263" s="138"/>
      <c r="S263" s="138"/>
      <c r="T263" s="139"/>
      <c r="AT263" s="140" t="s">
        <v>99</v>
      </c>
      <c r="AU263" s="140" t="s">
        <v>1</v>
      </c>
      <c r="AV263" s="128" t="s">
        <v>1</v>
      </c>
      <c r="AW263" s="128" t="s">
        <v>101</v>
      </c>
      <c r="AX263" s="128" t="s">
        <v>88</v>
      </c>
      <c r="AY263" s="140" t="s">
        <v>89</v>
      </c>
    </row>
    <row r="264" spans="1:65" s="128" customFormat="1" ht="10.199999999999999" x14ac:dyDescent="0.3">
      <c r="B264" s="129"/>
      <c r="C264" s="130"/>
      <c r="D264" s="131" t="s">
        <v>99</v>
      </c>
      <c r="E264" s="132" t="s">
        <v>11</v>
      </c>
      <c r="F264" s="133" t="s">
        <v>314</v>
      </c>
      <c r="G264" s="130"/>
      <c r="H264" s="134">
        <v>10.38</v>
      </c>
      <c r="I264" s="135"/>
      <c r="J264" s="130"/>
      <c r="K264" s="130"/>
      <c r="L264" s="136"/>
      <c r="M264" s="137"/>
      <c r="N264" s="138"/>
      <c r="O264" s="138"/>
      <c r="P264" s="138"/>
      <c r="Q264" s="138"/>
      <c r="R264" s="138"/>
      <c r="S264" s="138"/>
      <c r="T264" s="139"/>
      <c r="AT264" s="140" t="s">
        <v>99</v>
      </c>
      <c r="AU264" s="140" t="s">
        <v>1</v>
      </c>
      <c r="AV264" s="128" t="s">
        <v>1</v>
      </c>
      <c r="AW264" s="128" t="s">
        <v>101</v>
      </c>
      <c r="AX264" s="128" t="s">
        <v>88</v>
      </c>
      <c r="AY264" s="140" t="s">
        <v>89</v>
      </c>
    </row>
    <row r="265" spans="1:65" s="128" customFormat="1" ht="10.199999999999999" x14ac:dyDescent="0.3">
      <c r="B265" s="129"/>
      <c r="C265" s="130"/>
      <c r="D265" s="131" t="s">
        <v>99</v>
      </c>
      <c r="E265" s="132" t="s">
        <v>11</v>
      </c>
      <c r="F265" s="133" t="s">
        <v>259</v>
      </c>
      <c r="G265" s="130"/>
      <c r="H265" s="134">
        <v>7.37</v>
      </c>
      <c r="I265" s="135"/>
      <c r="J265" s="130"/>
      <c r="K265" s="130"/>
      <c r="L265" s="136"/>
      <c r="M265" s="137"/>
      <c r="N265" s="138"/>
      <c r="O265" s="138"/>
      <c r="P265" s="138"/>
      <c r="Q265" s="138"/>
      <c r="R265" s="138"/>
      <c r="S265" s="138"/>
      <c r="T265" s="139"/>
      <c r="AT265" s="140" t="s">
        <v>99</v>
      </c>
      <c r="AU265" s="140" t="s">
        <v>1</v>
      </c>
      <c r="AV265" s="128" t="s">
        <v>1</v>
      </c>
      <c r="AW265" s="128" t="s">
        <v>101</v>
      </c>
      <c r="AX265" s="128" t="s">
        <v>88</v>
      </c>
      <c r="AY265" s="140" t="s">
        <v>89</v>
      </c>
    </row>
    <row r="266" spans="1:65" s="128" customFormat="1" ht="10.199999999999999" x14ac:dyDescent="0.3">
      <c r="B266" s="129"/>
      <c r="C266" s="130"/>
      <c r="D266" s="131" t="s">
        <v>99</v>
      </c>
      <c r="E266" s="132" t="s">
        <v>11</v>
      </c>
      <c r="F266" s="133" t="s">
        <v>315</v>
      </c>
      <c r="G266" s="130"/>
      <c r="H266" s="134">
        <v>16.07</v>
      </c>
      <c r="I266" s="135"/>
      <c r="J266" s="130"/>
      <c r="K266" s="130"/>
      <c r="L266" s="136"/>
      <c r="M266" s="137"/>
      <c r="N266" s="138"/>
      <c r="O266" s="138"/>
      <c r="P266" s="138"/>
      <c r="Q266" s="138"/>
      <c r="R266" s="138"/>
      <c r="S266" s="138"/>
      <c r="T266" s="139"/>
      <c r="AT266" s="140" t="s">
        <v>99</v>
      </c>
      <c r="AU266" s="140" t="s">
        <v>1</v>
      </c>
      <c r="AV266" s="128" t="s">
        <v>1</v>
      </c>
      <c r="AW266" s="128" t="s">
        <v>101</v>
      </c>
      <c r="AX266" s="128" t="s">
        <v>88</v>
      </c>
      <c r="AY266" s="140" t="s">
        <v>89</v>
      </c>
    </row>
    <row r="267" spans="1:65" s="128" customFormat="1" ht="10.199999999999999" x14ac:dyDescent="0.3">
      <c r="B267" s="129"/>
      <c r="C267" s="130"/>
      <c r="D267" s="131" t="s">
        <v>99</v>
      </c>
      <c r="E267" s="132" t="s">
        <v>11</v>
      </c>
      <c r="F267" s="133" t="s">
        <v>316</v>
      </c>
      <c r="G267" s="130"/>
      <c r="H267" s="134">
        <v>1.44</v>
      </c>
      <c r="I267" s="135"/>
      <c r="J267" s="130"/>
      <c r="K267" s="130"/>
      <c r="L267" s="136"/>
      <c r="M267" s="137"/>
      <c r="N267" s="138"/>
      <c r="O267" s="138"/>
      <c r="P267" s="138"/>
      <c r="Q267" s="138"/>
      <c r="R267" s="138"/>
      <c r="S267" s="138"/>
      <c r="T267" s="139"/>
      <c r="AT267" s="140" t="s">
        <v>99</v>
      </c>
      <c r="AU267" s="140" t="s">
        <v>1</v>
      </c>
      <c r="AV267" s="128" t="s">
        <v>1</v>
      </c>
      <c r="AW267" s="128" t="s">
        <v>101</v>
      </c>
      <c r="AX267" s="128" t="s">
        <v>88</v>
      </c>
      <c r="AY267" s="140" t="s">
        <v>89</v>
      </c>
    </row>
    <row r="268" spans="1:65" s="128" customFormat="1" ht="10.199999999999999" x14ac:dyDescent="0.3">
      <c r="B268" s="129"/>
      <c r="C268" s="130"/>
      <c r="D268" s="131" t="s">
        <v>99</v>
      </c>
      <c r="E268" s="132" t="s">
        <v>11</v>
      </c>
      <c r="F268" s="133" t="s">
        <v>317</v>
      </c>
      <c r="G268" s="130"/>
      <c r="H268" s="134">
        <v>2.5099999999999998</v>
      </c>
      <c r="I268" s="135"/>
      <c r="J268" s="130"/>
      <c r="K268" s="130"/>
      <c r="L268" s="136"/>
      <c r="M268" s="137"/>
      <c r="N268" s="138"/>
      <c r="O268" s="138"/>
      <c r="P268" s="138"/>
      <c r="Q268" s="138"/>
      <c r="R268" s="138"/>
      <c r="S268" s="138"/>
      <c r="T268" s="139"/>
      <c r="AT268" s="140" t="s">
        <v>99</v>
      </c>
      <c r="AU268" s="140" t="s">
        <v>1</v>
      </c>
      <c r="AV268" s="128" t="s">
        <v>1</v>
      </c>
      <c r="AW268" s="128" t="s">
        <v>101</v>
      </c>
      <c r="AX268" s="128" t="s">
        <v>88</v>
      </c>
      <c r="AY268" s="140" t="s">
        <v>89</v>
      </c>
    </row>
    <row r="269" spans="1:65" s="128" customFormat="1" ht="10.199999999999999" x14ac:dyDescent="0.3">
      <c r="B269" s="129"/>
      <c r="C269" s="130"/>
      <c r="D269" s="131" t="s">
        <v>99</v>
      </c>
      <c r="E269" s="132" t="s">
        <v>11</v>
      </c>
      <c r="F269" s="133" t="s">
        <v>318</v>
      </c>
      <c r="G269" s="130"/>
      <c r="H269" s="134">
        <v>1.58</v>
      </c>
      <c r="I269" s="135"/>
      <c r="J269" s="130"/>
      <c r="K269" s="130"/>
      <c r="L269" s="136"/>
      <c r="M269" s="137"/>
      <c r="N269" s="138"/>
      <c r="O269" s="138"/>
      <c r="P269" s="138"/>
      <c r="Q269" s="138"/>
      <c r="R269" s="138"/>
      <c r="S269" s="138"/>
      <c r="T269" s="139"/>
      <c r="AT269" s="140" t="s">
        <v>99</v>
      </c>
      <c r="AU269" s="140" t="s">
        <v>1</v>
      </c>
      <c r="AV269" s="128" t="s">
        <v>1</v>
      </c>
      <c r="AW269" s="128" t="s">
        <v>101</v>
      </c>
      <c r="AX269" s="128" t="s">
        <v>88</v>
      </c>
      <c r="AY269" s="140" t="s">
        <v>89</v>
      </c>
    </row>
    <row r="270" spans="1:65" s="128" customFormat="1" ht="10.199999999999999" x14ac:dyDescent="0.3">
      <c r="B270" s="129"/>
      <c r="C270" s="130"/>
      <c r="D270" s="131" t="s">
        <v>99</v>
      </c>
      <c r="E270" s="132" t="s">
        <v>11</v>
      </c>
      <c r="F270" s="133" t="s">
        <v>319</v>
      </c>
      <c r="G270" s="130"/>
      <c r="H270" s="134">
        <v>7.51</v>
      </c>
      <c r="I270" s="135"/>
      <c r="J270" s="130"/>
      <c r="K270" s="130"/>
      <c r="L270" s="136"/>
      <c r="M270" s="137"/>
      <c r="N270" s="138"/>
      <c r="O270" s="138"/>
      <c r="P270" s="138"/>
      <c r="Q270" s="138"/>
      <c r="R270" s="138"/>
      <c r="S270" s="138"/>
      <c r="T270" s="139"/>
      <c r="AT270" s="140" t="s">
        <v>99</v>
      </c>
      <c r="AU270" s="140" t="s">
        <v>1</v>
      </c>
      <c r="AV270" s="128" t="s">
        <v>1</v>
      </c>
      <c r="AW270" s="128" t="s">
        <v>101</v>
      </c>
      <c r="AX270" s="128" t="s">
        <v>88</v>
      </c>
      <c r="AY270" s="140" t="s">
        <v>89</v>
      </c>
    </row>
    <row r="271" spans="1:65" s="128" customFormat="1" ht="10.199999999999999" x14ac:dyDescent="0.3">
      <c r="B271" s="129"/>
      <c r="C271" s="130"/>
      <c r="D271" s="131" t="s">
        <v>99</v>
      </c>
      <c r="E271" s="132" t="s">
        <v>11</v>
      </c>
      <c r="F271" s="133" t="s">
        <v>265</v>
      </c>
      <c r="G271" s="130"/>
      <c r="H271" s="134">
        <v>1.51</v>
      </c>
      <c r="I271" s="135"/>
      <c r="J271" s="130"/>
      <c r="K271" s="130"/>
      <c r="L271" s="136"/>
      <c r="M271" s="137"/>
      <c r="N271" s="138"/>
      <c r="O271" s="138"/>
      <c r="P271" s="138"/>
      <c r="Q271" s="138"/>
      <c r="R271" s="138"/>
      <c r="S271" s="138"/>
      <c r="T271" s="139"/>
      <c r="AT271" s="140" t="s">
        <v>99</v>
      </c>
      <c r="AU271" s="140" t="s">
        <v>1</v>
      </c>
      <c r="AV271" s="128" t="s">
        <v>1</v>
      </c>
      <c r="AW271" s="128" t="s">
        <v>101</v>
      </c>
      <c r="AX271" s="128" t="s">
        <v>88</v>
      </c>
      <c r="AY271" s="140" t="s">
        <v>89</v>
      </c>
    </row>
    <row r="272" spans="1:65" s="128" customFormat="1" ht="10.199999999999999" x14ac:dyDescent="0.3">
      <c r="B272" s="129"/>
      <c r="C272" s="130"/>
      <c r="D272" s="131" t="s">
        <v>99</v>
      </c>
      <c r="E272" s="132" t="s">
        <v>11</v>
      </c>
      <c r="F272" s="133" t="s">
        <v>320</v>
      </c>
      <c r="G272" s="130"/>
      <c r="H272" s="134">
        <v>6.31</v>
      </c>
      <c r="I272" s="135"/>
      <c r="J272" s="130"/>
      <c r="K272" s="130"/>
      <c r="L272" s="136"/>
      <c r="M272" s="137"/>
      <c r="N272" s="138"/>
      <c r="O272" s="138"/>
      <c r="P272" s="138"/>
      <c r="Q272" s="138"/>
      <c r="R272" s="138"/>
      <c r="S272" s="138"/>
      <c r="T272" s="139"/>
      <c r="AT272" s="140" t="s">
        <v>99</v>
      </c>
      <c r="AU272" s="140" t="s">
        <v>1</v>
      </c>
      <c r="AV272" s="128" t="s">
        <v>1</v>
      </c>
      <c r="AW272" s="128" t="s">
        <v>101</v>
      </c>
      <c r="AX272" s="128" t="s">
        <v>88</v>
      </c>
      <c r="AY272" s="140" t="s">
        <v>89</v>
      </c>
    </row>
    <row r="273" spans="1:65" s="128" customFormat="1" ht="10.199999999999999" x14ac:dyDescent="0.3">
      <c r="B273" s="129"/>
      <c r="C273" s="130"/>
      <c r="D273" s="131" t="s">
        <v>99</v>
      </c>
      <c r="E273" s="132" t="s">
        <v>11</v>
      </c>
      <c r="F273" s="133" t="s">
        <v>321</v>
      </c>
      <c r="G273" s="130"/>
      <c r="H273" s="134">
        <v>16.38</v>
      </c>
      <c r="I273" s="135"/>
      <c r="J273" s="130"/>
      <c r="K273" s="130"/>
      <c r="L273" s="136"/>
      <c r="M273" s="137"/>
      <c r="N273" s="138"/>
      <c r="O273" s="138"/>
      <c r="P273" s="138"/>
      <c r="Q273" s="138"/>
      <c r="R273" s="138"/>
      <c r="S273" s="138"/>
      <c r="T273" s="139"/>
      <c r="AT273" s="140" t="s">
        <v>99</v>
      </c>
      <c r="AU273" s="140" t="s">
        <v>1</v>
      </c>
      <c r="AV273" s="128" t="s">
        <v>1</v>
      </c>
      <c r="AW273" s="128" t="s">
        <v>101</v>
      </c>
      <c r="AX273" s="128" t="s">
        <v>88</v>
      </c>
      <c r="AY273" s="140" t="s">
        <v>89</v>
      </c>
    </row>
    <row r="274" spans="1:65" s="128" customFormat="1" ht="10.199999999999999" x14ac:dyDescent="0.3">
      <c r="B274" s="129"/>
      <c r="C274" s="130"/>
      <c r="D274" s="131" t="s">
        <v>99</v>
      </c>
      <c r="E274" s="132" t="s">
        <v>11</v>
      </c>
      <c r="F274" s="133" t="s">
        <v>322</v>
      </c>
      <c r="G274" s="130"/>
      <c r="H274" s="134">
        <v>0.51300000000000001</v>
      </c>
      <c r="I274" s="135"/>
      <c r="J274" s="130"/>
      <c r="K274" s="130"/>
      <c r="L274" s="136"/>
      <c r="M274" s="137"/>
      <c r="N274" s="138"/>
      <c r="O274" s="138"/>
      <c r="P274" s="138"/>
      <c r="Q274" s="138"/>
      <c r="R274" s="138"/>
      <c r="S274" s="138"/>
      <c r="T274" s="139"/>
      <c r="AT274" s="140" t="s">
        <v>99</v>
      </c>
      <c r="AU274" s="140" t="s">
        <v>1</v>
      </c>
      <c r="AV274" s="128" t="s">
        <v>1</v>
      </c>
      <c r="AW274" s="128" t="s">
        <v>101</v>
      </c>
      <c r="AX274" s="128" t="s">
        <v>88</v>
      </c>
      <c r="AY274" s="140" t="s">
        <v>89</v>
      </c>
    </row>
    <row r="275" spans="1:65" s="128" customFormat="1" ht="10.199999999999999" x14ac:dyDescent="0.3">
      <c r="B275" s="129"/>
      <c r="C275" s="130"/>
      <c r="D275" s="131" t="s">
        <v>99</v>
      </c>
      <c r="E275" s="132" t="s">
        <v>11</v>
      </c>
      <c r="F275" s="133" t="s">
        <v>323</v>
      </c>
      <c r="G275" s="130"/>
      <c r="H275" s="134">
        <v>165.91</v>
      </c>
      <c r="I275" s="135"/>
      <c r="J275" s="130"/>
      <c r="K275" s="130"/>
      <c r="L275" s="136"/>
      <c r="M275" s="137"/>
      <c r="N275" s="138"/>
      <c r="O275" s="138"/>
      <c r="P275" s="138"/>
      <c r="Q275" s="138"/>
      <c r="R275" s="138"/>
      <c r="S275" s="138"/>
      <c r="T275" s="139"/>
      <c r="AT275" s="140" t="s">
        <v>99</v>
      </c>
      <c r="AU275" s="140" t="s">
        <v>1</v>
      </c>
      <c r="AV275" s="128" t="s">
        <v>1</v>
      </c>
      <c r="AW275" s="128" t="s">
        <v>101</v>
      </c>
      <c r="AX275" s="128" t="s">
        <v>88</v>
      </c>
      <c r="AY275" s="140" t="s">
        <v>89</v>
      </c>
    </row>
    <row r="276" spans="1:65" s="152" customFormat="1" ht="10.199999999999999" x14ac:dyDescent="0.3">
      <c r="B276" s="153"/>
      <c r="C276" s="154"/>
      <c r="D276" s="131" t="s">
        <v>99</v>
      </c>
      <c r="E276" s="155" t="s">
        <v>11</v>
      </c>
      <c r="F276" s="156" t="s">
        <v>169</v>
      </c>
      <c r="G276" s="154"/>
      <c r="H276" s="157">
        <v>336.483</v>
      </c>
      <c r="I276" s="158"/>
      <c r="J276" s="154"/>
      <c r="K276" s="154"/>
      <c r="L276" s="159"/>
      <c r="M276" s="160"/>
      <c r="N276" s="161"/>
      <c r="O276" s="161"/>
      <c r="P276" s="161"/>
      <c r="Q276" s="161"/>
      <c r="R276" s="161"/>
      <c r="S276" s="161"/>
      <c r="T276" s="162"/>
      <c r="AT276" s="163" t="s">
        <v>99</v>
      </c>
      <c r="AU276" s="163" t="s">
        <v>1</v>
      </c>
      <c r="AV276" s="152" t="s">
        <v>97</v>
      </c>
      <c r="AW276" s="152" t="s">
        <v>101</v>
      </c>
      <c r="AX276" s="152" t="s">
        <v>87</v>
      </c>
      <c r="AY276" s="163" t="s">
        <v>89</v>
      </c>
    </row>
    <row r="277" spans="1:65" s="15" customFormat="1" ht="22.8" x14ac:dyDescent="0.3">
      <c r="A277" s="12"/>
      <c r="B277" s="45"/>
      <c r="C277" s="114" t="s">
        <v>324</v>
      </c>
      <c r="D277" s="114" t="s">
        <v>92</v>
      </c>
      <c r="E277" s="115" t="s">
        <v>325</v>
      </c>
      <c r="F277" s="116" t="s">
        <v>326</v>
      </c>
      <c r="G277" s="117" t="s">
        <v>95</v>
      </c>
      <c r="H277" s="118">
        <v>678.25</v>
      </c>
      <c r="I277" s="119"/>
      <c r="J277" s="120">
        <f>ROUND(I277*H277,2)</f>
        <v>0</v>
      </c>
      <c r="K277" s="116" t="s">
        <v>96</v>
      </c>
      <c r="L277" s="13"/>
      <c r="M277" s="121" t="s">
        <v>11</v>
      </c>
      <c r="N277" s="122" t="s">
        <v>30</v>
      </c>
      <c r="O277" s="123"/>
      <c r="P277" s="124">
        <f>O277*H277</f>
        <v>0</v>
      </c>
      <c r="Q277" s="124">
        <v>4.0000000000000003E-5</v>
      </c>
      <c r="R277" s="124">
        <f>Q277*H277</f>
        <v>2.7130000000000001E-2</v>
      </c>
      <c r="S277" s="124">
        <v>0</v>
      </c>
      <c r="T277" s="125">
        <f>S277*H277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26" t="s">
        <v>97</v>
      </c>
      <c r="AT277" s="126" t="s">
        <v>92</v>
      </c>
      <c r="AU277" s="126" t="s">
        <v>1</v>
      </c>
      <c r="AY277" s="3" t="s">
        <v>89</v>
      </c>
      <c r="BE277" s="127">
        <f>IF(N277="základní",J277,0)</f>
        <v>0</v>
      </c>
      <c r="BF277" s="127">
        <f>IF(N277="snížená",J277,0)</f>
        <v>0</v>
      </c>
      <c r="BG277" s="127">
        <f>IF(N277="zákl. přenesená",J277,0)</f>
        <v>0</v>
      </c>
      <c r="BH277" s="127">
        <f>IF(N277="sníž. přenesená",J277,0)</f>
        <v>0</v>
      </c>
      <c r="BI277" s="127">
        <f>IF(N277="nulová",J277,0)</f>
        <v>0</v>
      </c>
      <c r="BJ277" s="3" t="s">
        <v>87</v>
      </c>
      <c r="BK277" s="127">
        <f>ROUND(I277*H277,2)</f>
        <v>0</v>
      </c>
      <c r="BL277" s="3" t="s">
        <v>97</v>
      </c>
      <c r="BM277" s="126" t="s">
        <v>327</v>
      </c>
    </row>
    <row r="278" spans="1:65" s="128" customFormat="1" ht="10.199999999999999" x14ac:dyDescent="0.3">
      <c r="B278" s="129"/>
      <c r="C278" s="130"/>
      <c r="D278" s="131" t="s">
        <v>99</v>
      </c>
      <c r="E278" s="132" t="s">
        <v>11</v>
      </c>
      <c r="F278" s="133" t="s">
        <v>328</v>
      </c>
      <c r="G278" s="130"/>
      <c r="H278" s="134">
        <v>46.23</v>
      </c>
      <c r="I278" s="135"/>
      <c r="J278" s="130"/>
      <c r="K278" s="130"/>
      <c r="L278" s="136"/>
      <c r="M278" s="137"/>
      <c r="N278" s="138"/>
      <c r="O278" s="138"/>
      <c r="P278" s="138"/>
      <c r="Q278" s="138"/>
      <c r="R278" s="138"/>
      <c r="S278" s="138"/>
      <c r="T278" s="139"/>
      <c r="AT278" s="140" t="s">
        <v>99</v>
      </c>
      <c r="AU278" s="140" t="s">
        <v>1</v>
      </c>
      <c r="AV278" s="128" t="s">
        <v>1</v>
      </c>
      <c r="AW278" s="128" t="s">
        <v>101</v>
      </c>
      <c r="AX278" s="128" t="s">
        <v>88</v>
      </c>
      <c r="AY278" s="140" t="s">
        <v>89</v>
      </c>
    </row>
    <row r="279" spans="1:65" s="128" customFormat="1" ht="10.199999999999999" x14ac:dyDescent="0.3">
      <c r="B279" s="129"/>
      <c r="C279" s="130"/>
      <c r="D279" s="131" t="s">
        <v>99</v>
      </c>
      <c r="E279" s="132" t="s">
        <v>11</v>
      </c>
      <c r="F279" s="133" t="s">
        <v>329</v>
      </c>
      <c r="G279" s="130"/>
      <c r="H279" s="134">
        <v>11.54</v>
      </c>
      <c r="I279" s="135"/>
      <c r="J279" s="130"/>
      <c r="K279" s="130"/>
      <c r="L279" s="136"/>
      <c r="M279" s="137"/>
      <c r="N279" s="138"/>
      <c r="O279" s="138"/>
      <c r="P279" s="138"/>
      <c r="Q279" s="138"/>
      <c r="R279" s="138"/>
      <c r="S279" s="138"/>
      <c r="T279" s="139"/>
      <c r="AT279" s="140" t="s">
        <v>99</v>
      </c>
      <c r="AU279" s="140" t="s">
        <v>1</v>
      </c>
      <c r="AV279" s="128" t="s">
        <v>1</v>
      </c>
      <c r="AW279" s="128" t="s">
        <v>101</v>
      </c>
      <c r="AX279" s="128" t="s">
        <v>88</v>
      </c>
      <c r="AY279" s="140" t="s">
        <v>89</v>
      </c>
    </row>
    <row r="280" spans="1:65" s="128" customFormat="1" ht="10.199999999999999" x14ac:dyDescent="0.3">
      <c r="B280" s="129"/>
      <c r="C280" s="130"/>
      <c r="D280" s="131" t="s">
        <v>99</v>
      </c>
      <c r="E280" s="132" t="s">
        <v>11</v>
      </c>
      <c r="F280" s="133" t="s">
        <v>330</v>
      </c>
      <c r="G280" s="130"/>
      <c r="H280" s="134">
        <v>99</v>
      </c>
      <c r="I280" s="135"/>
      <c r="J280" s="130"/>
      <c r="K280" s="130"/>
      <c r="L280" s="136"/>
      <c r="M280" s="137"/>
      <c r="N280" s="138"/>
      <c r="O280" s="138"/>
      <c r="P280" s="138"/>
      <c r="Q280" s="138"/>
      <c r="R280" s="138"/>
      <c r="S280" s="138"/>
      <c r="T280" s="139"/>
      <c r="AT280" s="140" t="s">
        <v>99</v>
      </c>
      <c r="AU280" s="140" t="s">
        <v>1</v>
      </c>
      <c r="AV280" s="128" t="s">
        <v>1</v>
      </c>
      <c r="AW280" s="128" t="s">
        <v>101</v>
      </c>
      <c r="AX280" s="128" t="s">
        <v>88</v>
      </c>
      <c r="AY280" s="140" t="s">
        <v>89</v>
      </c>
    </row>
    <row r="281" spans="1:65" s="128" customFormat="1" ht="10.199999999999999" x14ac:dyDescent="0.3">
      <c r="B281" s="129"/>
      <c r="C281" s="130"/>
      <c r="D281" s="131" t="s">
        <v>99</v>
      </c>
      <c r="E281" s="132" t="s">
        <v>11</v>
      </c>
      <c r="F281" s="133" t="s">
        <v>314</v>
      </c>
      <c r="G281" s="130"/>
      <c r="H281" s="134">
        <v>10.38</v>
      </c>
      <c r="I281" s="135"/>
      <c r="J281" s="130"/>
      <c r="K281" s="130"/>
      <c r="L281" s="136"/>
      <c r="M281" s="137"/>
      <c r="N281" s="138"/>
      <c r="O281" s="138"/>
      <c r="P281" s="138"/>
      <c r="Q281" s="138"/>
      <c r="R281" s="138"/>
      <c r="S281" s="138"/>
      <c r="T281" s="139"/>
      <c r="AT281" s="140" t="s">
        <v>99</v>
      </c>
      <c r="AU281" s="140" t="s">
        <v>1</v>
      </c>
      <c r="AV281" s="128" t="s">
        <v>1</v>
      </c>
      <c r="AW281" s="128" t="s">
        <v>101</v>
      </c>
      <c r="AX281" s="128" t="s">
        <v>88</v>
      </c>
      <c r="AY281" s="140" t="s">
        <v>89</v>
      </c>
    </row>
    <row r="282" spans="1:65" s="128" customFormat="1" ht="10.199999999999999" x14ac:dyDescent="0.3">
      <c r="B282" s="129"/>
      <c r="C282" s="130"/>
      <c r="D282" s="131" t="s">
        <v>99</v>
      </c>
      <c r="E282" s="132" t="s">
        <v>11</v>
      </c>
      <c r="F282" s="133" t="s">
        <v>259</v>
      </c>
      <c r="G282" s="130"/>
      <c r="H282" s="134">
        <v>7.37</v>
      </c>
      <c r="I282" s="135"/>
      <c r="J282" s="130"/>
      <c r="K282" s="130"/>
      <c r="L282" s="136"/>
      <c r="M282" s="137"/>
      <c r="N282" s="138"/>
      <c r="O282" s="138"/>
      <c r="P282" s="138"/>
      <c r="Q282" s="138"/>
      <c r="R282" s="138"/>
      <c r="S282" s="138"/>
      <c r="T282" s="139"/>
      <c r="AT282" s="140" t="s">
        <v>99</v>
      </c>
      <c r="AU282" s="140" t="s">
        <v>1</v>
      </c>
      <c r="AV282" s="128" t="s">
        <v>1</v>
      </c>
      <c r="AW282" s="128" t="s">
        <v>101</v>
      </c>
      <c r="AX282" s="128" t="s">
        <v>88</v>
      </c>
      <c r="AY282" s="140" t="s">
        <v>89</v>
      </c>
    </row>
    <row r="283" spans="1:65" s="128" customFormat="1" ht="10.199999999999999" x14ac:dyDescent="0.3">
      <c r="B283" s="129"/>
      <c r="C283" s="130"/>
      <c r="D283" s="131" t="s">
        <v>99</v>
      </c>
      <c r="E283" s="132" t="s">
        <v>11</v>
      </c>
      <c r="F283" s="133" t="s">
        <v>331</v>
      </c>
      <c r="G283" s="130"/>
      <c r="H283" s="134">
        <v>15.35</v>
      </c>
      <c r="I283" s="135"/>
      <c r="J283" s="130"/>
      <c r="K283" s="130"/>
      <c r="L283" s="136"/>
      <c r="M283" s="137"/>
      <c r="N283" s="138"/>
      <c r="O283" s="138"/>
      <c r="P283" s="138"/>
      <c r="Q283" s="138"/>
      <c r="R283" s="138"/>
      <c r="S283" s="138"/>
      <c r="T283" s="139"/>
      <c r="AT283" s="140" t="s">
        <v>99</v>
      </c>
      <c r="AU283" s="140" t="s">
        <v>1</v>
      </c>
      <c r="AV283" s="128" t="s">
        <v>1</v>
      </c>
      <c r="AW283" s="128" t="s">
        <v>101</v>
      </c>
      <c r="AX283" s="128" t="s">
        <v>88</v>
      </c>
      <c r="AY283" s="140" t="s">
        <v>89</v>
      </c>
    </row>
    <row r="284" spans="1:65" s="128" customFormat="1" ht="10.199999999999999" x14ac:dyDescent="0.3">
      <c r="B284" s="129"/>
      <c r="C284" s="130"/>
      <c r="D284" s="131" t="s">
        <v>99</v>
      </c>
      <c r="E284" s="132" t="s">
        <v>11</v>
      </c>
      <c r="F284" s="133" t="s">
        <v>316</v>
      </c>
      <c r="G284" s="130"/>
      <c r="H284" s="134">
        <v>1.44</v>
      </c>
      <c r="I284" s="135"/>
      <c r="J284" s="130"/>
      <c r="K284" s="130"/>
      <c r="L284" s="136"/>
      <c r="M284" s="137"/>
      <c r="N284" s="138"/>
      <c r="O284" s="138"/>
      <c r="P284" s="138"/>
      <c r="Q284" s="138"/>
      <c r="R284" s="138"/>
      <c r="S284" s="138"/>
      <c r="T284" s="139"/>
      <c r="AT284" s="140" t="s">
        <v>99</v>
      </c>
      <c r="AU284" s="140" t="s">
        <v>1</v>
      </c>
      <c r="AV284" s="128" t="s">
        <v>1</v>
      </c>
      <c r="AW284" s="128" t="s">
        <v>101</v>
      </c>
      <c r="AX284" s="128" t="s">
        <v>88</v>
      </c>
      <c r="AY284" s="140" t="s">
        <v>89</v>
      </c>
    </row>
    <row r="285" spans="1:65" s="128" customFormat="1" ht="10.199999999999999" x14ac:dyDescent="0.3">
      <c r="B285" s="129"/>
      <c r="C285" s="130"/>
      <c r="D285" s="131" t="s">
        <v>99</v>
      </c>
      <c r="E285" s="132" t="s">
        <v>11</v>
      </c>
      <c r="F285" s="133" t="s">
        <v>332</v>
      </c>
      <c r="G285" s="130"/>
      <c r="H285" s="134">
        <v>2.16</v>
      </c>
      <c r="I285" s="135"/>
      <c r="J285" s="130"/>
      <c r="K285" s="130"/>
      <c r="L285" s="136"/>
      <c r="M285" s="137"/>
      <c r="N285" s="138"/>
      <c r="O285" s="138"/>
      <c r="P285" s="138"/>
      <c r="Q285" s="138"/>
      <c r="R285" s="138"/>
      <c r="S285" s="138"/>
      <c r="T285" s="139"/>
      <c r="AT285" s="140" t="s">
        <v>99</v>
      </c>
      <c r="AU285" s="140" t="s">
        <v>1</v>
      </c>
      <c r="AV285" s="128" t="s">
        <v>1</v>
      </c>
      <c r="AW285" s="128" t="s">
        <v>101</v>
      </c>
      <c r="AX285" s="128" t="s">
        <v>88</v>
      </c>
      <c r="AY285" s="140" t="s">
        <v>89</v>
      </c>
    </row>
    <row r="286" spans="1:65" s="128" customFormat="1" ht="10.199999999999999" x14ac:dyDescent="0.3">
      <c r="B286" s="129"/>
      <c r="C286" s="130"/>
      <c r="D286" s="131" t="s">
        <v>99</v>
      </c>
      <c r="E286" s="132" t="s">
        <v>11</v>
      </c>
      <c r="F286" s="133" t="s">
        <v>333</v>
      </c>
      <c r="G286" s="130"/>
      <c r="H286" s="134">
        <v>1.53</v>
      </c>
      <c r="I286" s="135"/>
      <c r="J286" s="130"/>
      <c r="K286" s="130"/>
      <c r="L286" s="136"/>
      <c r="M286" s="137"/>
      <c r="N286" s="138"/>
      <c r="O286" s="138"/>
      <c r="P286" s="138"/>
      <c r="Q286" s="138"/>
      <c r="R286" s="138"/>
      <c r="S286" s="138"/>
      <c r="T286" s="139"/>
      <c r="AT286" s="140" t="s">
        <v>99</v>
      </c>
      <c r="AU286" s="140" t="s">
        <v>1</v>
      </c>
      <c r="AV286" s="128" t="s">
        <v>1</v>
      </c>
      <c r="AW286" s="128" t="s">
        <v>101</v>
      </c>
      <c r="AX286" s="128" t="s">
        <v>88</v>
      </c>
      <c r="AY286" s="140" t="s">
        <v>89</v>
      </c>
    </row>
    <row r="287" spans="1:65" s="128" customFormat="1" ht="10.199999999999999" x14ac:dyDescent="0.3">
      <c r="B287" s="129"/>
      <c r="C287" s="130"/>
      <c r="D287" s="131" t="s">
        <v>99</v>
      </c>
      <c r="E287" s="132" t="s">
        <v>11</v>
      </c>
      <c r="F287" s="133" t="s">
        <v>334</v>
      </c>
      <c r="G287" s="130"/>
      <c r="H287" s="134">
        <v>6.63</v>
      </c>
      <c r="I287" s="135"/>
      <c r="J287" s="130"/>
      <c r="K287" s="130"/>
      <c r="L287" s="136"/>
      <c r="M287" s="137"/>
      <c r="N287" s="138"/>
      <c r="O287" s="138"/>
      <c r="P287" s="138"/>
      <c r="Q287" s="138"/>
      <c r="R287" s="138"/>
      <c r="S287" s="138"/>
      <c r="T287" s="139"/>
      <c r="AT287" s="140" t="s">
        <v>99</v>
      </c>
      <c r="AU287" s="140" t="s">
        <v>1</v>
      </c>
      <c r="AV287" s="128" t="s">
        <v>1</v>
      </c>
      <c r="AW287" s="128" t="s">
        <v>101</v>
      </c>
      <c r="AX287" s="128" t="s">
        <v>88</v>
      </c>
      <c r="AY287" s="140" t="s">
        <v>89</v>
      </c>
    </row>
    <row r="288" spans="1:65" s="128" customFormat="1" ht="10.199999999999999" x14ac:dyDescent="0.3">
      <c r="B288" s="129"/>
      <c r="C288" s="130"/>
      <c r="D288" s="131" t="s">
        <v>99</v>
      </c>
      <c r="E288" s="132" t="s">
        <v>11</v>
      </c>
      <c r="F288" s="133" t="s">
        <v>265</v>
      </c>
      <c r="G288" s="130"/>
      <c r="H288" s="134">
        <v>1.51</v>
      </c>
      <c r="I288" s="135"/>
      <c r="J288" s="130"/>
      <c r="K288" s="130"/>
      <c r="L288" s="136"/>
      <c r="M288" s="137"/>
      <c r="N288" s="138"/>
      <c r="O288" s="138"/>
      <c r="P288" s="138"/>
      <c r="Q288" s="138"/>
      <c r="R288" s="138"/>
      <c r="S288" s="138"/>
      <c r="T288" s="139"/>
      <c r="AT288" s="140" t="s">
        <v>99</v>
      </c>
      <c r="AU288" s="140" t="s">
        <v>1</v>
      </c>
      <c r="AV288" s="128" t="s">
        <v>1</v>
      </c>
      <c r="AW288" s="128" t="s">
        <v>101</v>
      </c>
      <c r="AX288" s="128" t="s">
        <v>88</v>
      </c>
      <c r="AY288" s="140" t="s">
        <v>89</v>
      </c>
    </row>
    <row r="289" spans="1:65" s="128" customFormat="1" ht="10.199999999999999" x14ac:dyDescent="0.3">
      <c r="B289" s="129"/>
      <c r="C289" s="130"/>
      <c r="D289" s="131" t="s">
        <v>99</v>
      </c>
      <c r="E289" s="132" t="s">
        <v>11</v>
      </c>
      <c r="F289" s="133" t="s">
        <v>335</v>
      </c>
      <c r="G289" s="130"/>
      <c r="H289" s="134">
        <v>5.56</v>
      </c>
      <c r="I289" s="135"/>
      <c r="J289" s="130"/>
      <c r="K289" s="130"/>
      <c r="L289" s="136"/>
      <c r="M289" s="137"/>
      <c r="N289" s="138"/>
      <c r="O289" s="138"/>
      <c r="P289" s="138"/>
      <c r="Q289" s="138"/>
      <c r="R289" s="138"/>
      <c r="S289" s="138"/>
      <c r="T289" s="139"/>
      <c r="AT289" s="140" t="s">
        <v>99</v>
      </c>
      <c r="AU289" s="140" t="s">
        <v>1</v>
      </c>
      <c r="AV289" s="128" t="s">
        <v>1</v>
      </c>
      <c r="AW289" s="128" t="s">
        <v>101</v>
      </c>
      <c r="AX289" s="128" t="s">
        <v>88</v>
      </c>
      <c r="AY289" s="140" t="s">
        <v>89</v>
      </c>
    </row>
    <row r="290" spans="1:65" s="128" customFormat="1" ht="10.199999999999999" x14ac:dyDescent="0.3">
      <c r="B290" s="129"/>
      <c r="C290" s="130"/>
      <c r="D290" s="131" t="s">
        <v>99</v>
      </c>
      <c r="E290" s="132" t="s">
        <v>11</v>
      </c>
      <c r="F290" s="133" t="s">
        <v>336</v>
      </c>
      <c r="G290" s="130"/>
      <c r="H290" s="134">
        <v>18.46</v>
      </c>
      <c r="I290" s="135"/>
      <c r="J290" s="130"/>
      <c r="K290" s="130"/>
      <c r="L290" s="136"/>
      <c r="M290" s="137"/>
      <c r="N290" s="138"/>
      <c r="O290" s="138"/>
      <c r="P290" s="138"/>
      <c r="Q290" s="138"/>
      <c r="R290" s="138"/>
      <c r="S290" s="138"/>
      <c r="T290" s="139"/>
      <c r="AT290" s="140" t="s">
        <v>99</v>
      </c>
      <c r="AU290" s="140" t="s">
        <v>1</v>
      </c>
      <c r="AV290" s="128" t="s">
        <v>1</v>
      </c>
      <c r="AW290" s="128" t="s">
        <v>101</v>
      </c>
      <c r="AX290" s="128" t="s">
        <v>88</v>
      </c>
      <c r="AY290" s="140" t="s">
        <v>89</v>
      </c>
    </row>
    <row r="291" spans="1:65" s="128" customFormat="1" ht="10.199999999999999" x14ac:dyDescent="0.3">
      <c r="B291" s="129"/>
      <c r="C291" s="130"/>
      <c r="D291" s="131" t="s">
        <v>99</v>
      </c>
      <c r="E291" s="132" t="s">
        <v>11</v>
      </c>
      <c r="F291" s="133" t="s">
        <v>337</v>
      </c>
      <c r="G291" s="130"/>
      <c r="H291" s="134">
        <v>92.75</v>
      </c>
      <c r="I291" s="135"/>
      <c r="J291" s="130"/>
      <c r="K291" s="130"/>
      <c r="L291" s="136"/>
      <c r="M291" s="137"/>
      <c r="N291" s="138"/>
      <c r="O291" s="138"/>
      <c r="P291" s="138"/>
      <c r="Q291" s="138"/>
      <c r="R291" s="138"/>
      <c r="S291" s="138"/>
      <c r="T291" s="139"/>
      <c r="AT291" s="140" t="s">
        <v>99</v>
      </c>
      <c r="AU291" s="140" t="s">
        <v>1</v>
      </c>
      <c r="AV291" s="128" t="s">
        <v>1</v>
      </c>
      <c r="AW291" s="128" t="s">
        <v>101</v>
      </c>
      <c r="AX291" s="128" t="s">
        <v>88</v>
      </c>
      <c r="AY291" s="140" t="s">
        <v>89</v>
      </c>
    </row>
    <row r="292" spans="1:65" s="128" customFormat="1" ht="10.199999999999999" x14ac:dyDescent="0.3">
      <c r="B292" s="129"/>
      <c r="C292" s="130"/>
      <c r="D292" s="131" t="s">
        <v>99</v>
      </c>
      <c r="E292" s="132" t="s">
        <v>11</v>
      </c>
      <c r="F292" s="133" t="s">
        <v>338</v>
      </c>
      <c r="G292" s="130"/>
      <c r="H292" s="134">
        <v>38.75</v>
      </c>
      <c r="I292" s="135"/>
      <c r="J292" s="130"/>
      <c r="K292" s="130"/>
      <c r="L292" s="136"/>
      <c r="M292" s="137"/>
      <c r="N292" s="138"/>
      <c r="O292" s="138"/>
      <c r="P292" s="138"/>
      <c r="Q292" s="138"/>
      <c r="R292" s="138"/>
      <c r="S292" s="138"/>
      <c r="T292" s="139"/>
      <c r="AT292" s="140" t="s">
        <v>99</v>
      </c>
      <c r="AU292" s="140" t="s">
        <v>1</v>
      </c>
      <c r="AV292" s="128" t="s">
        <v>1</v>
      </c>
      <c r="AW292" s="128" t="s">
        <v>101</v>
      </c>
      <c r="AX292" s="128" t="s">
        <v>88</v>
      </c>
      <c r="AY292" s="140" t="s">
        <v>89</v>
      </c>
    </row>
    <row r="293" spans="1:65" s="128" customFormat="1" ht="10.199999999999999" x14ac:dyDescent="0.3">
      <c r="B293" s="129"/>
      <c r="C293" s="130"/>
      <c r="D293" s="131" t="s">
        <v>99</v>
      </c>
      <c r="E293" s="132" t="s">
        <v>11</v>
      </c>
      <c r="F293" s="133" t="s">
        <v>339</v>
      </c>
      <c r="G293" s="130"/>
      <c r="H293" s="134">
        <v>38.06</v>
      </c>
      <c r="I293" s="135"/>
      <c r="J293" s="130"/>
      <c r="K293" s="130"/>
      <c r="L293" s="136"/>
      <c r="M293" s="137"/>
      <c r="N293" s="138"/>
      <c r="O293" s="138"/>
      <c r="P293" s="138"/>
      <c r="Q293" s="138"/>
      <c r="R293" s="138"/>
      <c r="S293" s="138"/>
      <c r="T293" s="139"/>
      <c r="AT293" s="140" t="s">
        <v>99</v>
      </c>
      <c r="AU293" s="140" t="s">
        <v>1</v>
      </c>
      <c r="AV293" s="128" t="s">
        <v>1</v>
      </c>
      <c r="AW293" s="128" t="s">
        <v>101</v>
      </c>
      <c r="AX293" s="128" t="s">
        <v>88</v>
      </c>
      <c r="AY293" s="140" t="s">
        <v>89</v>
      </c>
    </row>
    <row r="294" spans="1:65" s="128" customFormat="1" ht="10.199999999999999" x14ac:dyDescent="0.3">
      <c r="B294" s="129"/>
      <c r="C294" s="130"/>
      <c r="D294" s="131" t="s">
        <v>99</v>
      </c>
      <c r="E294" s="132" t="s">
        <v>11</v>
      </c>
      <c r="F294" s="133" t="s">
        <v>340</v>
      </c>
      <c r="G294" s="130"/>
      <c r="H294" s="134">
        <v>50.71</v>
      </c>
      <c r="I294" s="135"/>
      <c r="J294" s="130"/>
      <c r="K294" s="130"/>
      <c r="L294" s="136"/>
      <c r="M294" s="137"/>
      <c r="N294" s="138"/>
      <c r="O294" s="138"/>
      <c r="P294" s="138"/>
      <c r="Q294" s="138"/>
      <c r="R294" s="138"/>
      <c r="S294" s="138"/>
      <c r="T294" s="139"/>
      <c r="AT294" s="140" t="s">
        <v>99</v>
      </c>
      <c r="AU294" s="140" t="s">
        <v>1</v>
      </c>
      <c r="AV294" s="128" t="s">
        <v>1</v>
      </c>
      <c r="AW294" s="128" t="s">
        <v>101</v>
      </c>
      <c r="AX294" s="128" t="s">
        <v>88</v>
      </c>
      <c r="AY294" s="140" t="s">
        <v>89</v>
      </c>
    </row>
    <row r="295" spans="1:65" s="128" customFormat="1" ht="10.199999999999999" x14ac:dyDescent="0.3">
      <c r="B295" s="129"/>
      <c r="C295" s="130"/>
      <c r="D295" s="131" t="s">
        <v>99</v>
      </c>
      <c r="E295" s="132" t="s">
        <v>11</v>
      </c>
      <c r="F295" s="133" t="s">
        <v>341</v>
      </c>
      <c r="G295" s="130"/>
      <c r="H295" s="134">
        <v>64.209999999999994</v>
      </c>
      <c r="I295" s="135"/>
      <c r="J295" s="130"/>
      <c r="K295" s="130"/>
      <c r="L295" s="136"/>
      <c r="M295" s="137"/>
      <c r="N295" s="138"/>
      <c r="O295" s="138"/>
      <c r="P295" s="138"/>
      <c r="Q295" s="138"/>
      <c r="R295" s="138"/>
      <c r="S295" s="138"/>
      <c r="T295" s="139"/>
      <c r="AT295" s="140" t="s">
        <v>99</v>
      </c>
      <c r="AU295" s="140" t="s">
        <v>1</v>
      </c>
      <c r="AV295" s="128" t="s">
        <v>1</v>
      </c>
      <c r="AW295" s="128" t="s">
        <v>101</v>
      </c>
      <c r="AX295" s="128" t="s">
        <v>88</v>
      </c>
      <c r="AY295" s="140" t="s">
        <v>89</v>
      </c>
    </row>
    <row r="296" spans="1:65" s="128" customFormat="1" ht="10.199999999999999" x14ac:dyDescent="0.3">
      <c r="B296" s="129"/>
      <c r="C296" s="130"/>
      <c r="D296" s="131" t="s">
        <v>99</v>
      </c>
      <c r="E296" s="132" t="s">
        <v>11</v>
      </c>
      <c r="F296" s="133" t="s">
        <v>323</v>
      </c>
      <c r="G296" s="130"/>
      <c r="H296" s="134">
        <v>165.91</v>
      </c>
      <c r="I296" s="135"/>
      <c r="J296" s="130"/>
      <c r="K296" s="130"/>
      <c r="L296" s="136"/>
      <c r="M296" s="137"/>
      <c r="N296" s="138"/>
      <c r="O296" s="138"/>
      <c r="P296" s="138"/>
      <c r="Q296" s="138"/>
      <c r="R296" s="138"/>
      <c r="S296" s="138"/>
      <c r="T296" s="139"/>
      <c r="AT296" s="140" t="s">
        <v>99</v>
      </c>
      <c r="AU296" s="140" t="s">
        <v>1</v>
      </c>
      <c r="AV296" s="128" t="s">
        <v>1</v>
      </c>
      <c r="AW296" s="128" t="s">
        <v>101</v>
      </c>
      <c r="AX296" s="128" t="s">
        <v>88</v>
      </c>
      <c r="AY296" s="140" t="s">
        <v>89</v>
      </c>
    </row>
    <row r="297" spans="1:65" s="128" customFormat="1" ht="10.199999999999999" x14ac:dyDescent="0.3">
      <c r="B297" s="129"/>
      <c r="C297" s="130"/>
      <c r="D297" s="131" t="s">
        <v>99</v>
      </c>
      <c r="E297" s="132" t="s">
        <v>11</v>
      </c>
      <c r="F297" s="133" t="s">
        <v>268</v>
      </c>
      <c r="G297" s="130"/>
      <c r="H297" s="134">
        <v>0.7</v>
      </c>
      <c r="I297" s="135"/>
      <c r="J297" s="130"/>
      <c r="K297" s="130"/>
      <c r="L297" s="136"/>
      <c r="M297" s="137"/>
      <c r="N297" s="138"/>
      <c r="O297" s="138"/>
      <c r="P297" s="138"/>
      <c r="Q297" s="138"/>
      <c r="R297" s="138"/>
      <c r="S297" s="138"/>
      <c r="T297" s="139"/>
      <c r="AT297" s="140" t="s">
        <v>99</v>
      </c>
      <c r="AU297" s="140" t="s">
        <v>1</v>
      </c>
      <c r="AV297" s="128" t="s">
        <v>1</v>
      </c>
      <c r="AW297" s="128" t="s">
        <v>101</v>
      </c>
      <c r="AX297" s="128" t="s">
        <v>88</v>
      </c>
      <c r="AY297" s="140" t="s">
        <v>89</v>
      </c>
    </row>
    <row r="298" spans="1:65" s="152" customFormat="1" ht="10.199999999999999" x14ac:dyDescent="0.3">
      <c r="B298" s="153"/>
      <c r="C298" s="154"/>
      <c r="D298" s="131" t="s">
        <v>99</v>
      </c>
      <c r="E298" s="155" t="s">
        <v>11</v>
      </c>
      <c r="F298" s="156" t="s">
        <v>169</v>
      </c>
      <c r="G298" s="154"/>
      <c r="H298" s="157">
        <v>678.25</v>
      </c>
      <c r="I298" s="158"/>
      <c r="J298" s="154"/>
      <c r="K298" s="154"/>
      <c r="L298" s="159"/>
      <c r="M298" s="160"/>
      <c r="N298" s="161"/>
      <c r="O298" s="161"/>
      <c r="P298" s="161"/>
      <c r="Q298" s="161"/>
      <c r="R298" s="161"/>
      <c r="S298" s="161"/>
      <c r="T298" s="162"/>
      <c r="AT298" s="163" t="s">
        <v>99</v>
      </c>
      <c r="AU298" s="163" t="s">
        <v>1</v>
      </c>
      <c r="AV298" s="152" t="s">
        <v>97</v>
      </c>
      <c r="AW298" s="152" t="s">
        <v>101</v>
      </c>
      <c r="AX298" s="152" t="s">
        <v>87</v>
      </c>
      <c r="AY298" s="163" t="s">
        <v>89</v>
      </c>
    </row>
    <row r="299" spans="1:65" s="15" customFormat="1" ht="16.5" customHeight="1" x14ac:dyDescent="0.3">
      <c r="A299" s="12"/>
      <c r="B299" s="45"/>
      <c r="C299" s="114" t="s">
        <v>342</v>
      </c>
      <c r="D299" s="114" t="s">
        <v>92</v>
      </c>
      <c r="E299" s="115" t="s">
        <v>343</v>
      </c>
      <c r="F299" s="116" t="s">
        <v>344</v>
      </c>
      <c r="G299" s="117" t="s">
        <v>233</v>
      </c>
      <c r="H299" s="118">
        <v>1</v>
      </c>
      <c r="I299" s="119"/>
      <c r="J299" s="120">
        <f>ROUND(I299*H299,2)</f>
        <v>0</v>
      </c>
      <c r="K299" s="116" t="s">
        <v>11</v>
      </c>
      <c r="L299" s="13"/>
      <c r="M299" s="121" t="s">
        <v>11</v>
      </c>
      <c r="N299" s="122" t="s">
        <v>30</v>
      </c>
      <c r="O299" s="123"/>
      <c r="P299" s="124">
        <f>O299*H299</f>
        <v>0</v>
      </c>
      <c r="Q299" s="124">
        <v>4.0000000000000003E-5</v>
      </c>
      <c r="R299" s="124">
        <f>Q299*H299</f>
        <v>4.0000000000000003E-5</v>
      </c>
      <c r="S299" s="124">
        <v>0</v>
      </c>
      <c r="T299" s="125">
        <f>S299*H299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26" t="s">
        <v>97</v>
      </c>
      <c r="AT299" s="126" t="s">
        <v>92</v>
      </c>
      <c r="AU299" s="126" t="s">
        <v>1</v>
      </c>
      <c r="AY299" s="3" t="s">
        <v>89</v>
      </c>
      <c r="BE299" s="127">
        <f>IF(N299="základní",J299,0)</f>
        <v>0</v>
      </c>
      <c r="BF299" s="127">
        <f>IF(N299="snížená",J299,0)</f>
        <v>0</v>
      </c>
      <c r="BG299" s="127">
        <f>IF(N299="zákl. přenesená",J299,0)</f>
        <v>0</v>
      </c>
      <c r="BH299" s="127">
        <f>IF(N299="sníž. přenesená",J299,0)</f>
        <v>0</v>
      </c>
      <c r="BI299" s="127">
        <f>IF(N299="nulová",J299,0)</f>
        <v>0</v>
      </c>
      <c r="BJ299" s="3" t="s">
        <v>87</v>
      </c>
      <c r="BK299" s="127">
        <f>ROUND(I299*H299,2)</f>
        <v>0</v>
      </c>
      <c r="BL299" s="3" t="s">
        <v>97</v>
      </c>
      <c r="BM299" s="126" t="s">
        <v>345</v>
      </c>
    </row>
    <row r="300" spans="1:65" s="128" customFormat="1" ht="10.199999999999999" x14ac:dyDescent="0.3">
      <c r="B300" s="129"/>
      <c r="C300" s="130"/>
      <c r="D300" s="131" t="s">
        <v>99</v>
      </c>
      <c r="E300" s="132" t="s">
        <v>11</v>
      </c>
      <c r="F300" s="133" t="s">
        <v>87</v>
      </c>
      <c r="G300" s="130"/>
      <c r="H300" s="134">
        <v>1</v>
      </c>
      <c r="I300" s="135"/>
      <c r="J300" s="130"/>
      <c r="K300" s="130"/>
      <c r="L300" s="136"/>
      <c r="M300" s="137"/>
      <c r="N300" s="138"/>
      <c r="O300" s="138"/>
      <c r="P300" s="138"/>
      <c r="Q300" s="138"/>
      <c r="R300" s="138"/>
      <c r="S300" s="138"/>
      <c r="T300" s="139"/>
      <c r="AT300" s="140" t="s">
        <v>99</v>
      </c>
      <c r="AU300" s="140" t="s">
        <v>1</v>
      </c>
      <c r="AV300" s="128" t="s">
        <v>1</v>
      </c>
      <c r="AW300" s="128" t="s">
        <v>101</v>
      </c>
      <c r="AX300" s="128" t="s">
        <v>87</v>
      </c>
      <c r="AY300" s="140" t="s">
        <v>89</v>
      </c>
    </row>
    <row r="301" spans="1:65" s="15" customFormat="1" ht="16.5" customHeight="1" x14ac:dyDescent="0.3">
      <c r="A301" s="12"/>
      <c r="B301" s="45"/>
      <c r="C301" s="114" t="s">
        <v>346</v>
      </c>
      <c r="D301" s="114" t="s">
        <v>92</v>
      </c>
      <c r="E301" s="115" t="s">
        <v>347</v>
      </c>
      <c r="F301" s="116" t="s">
        <v>348</v>
      </c>
      <c r="G301" s="117" t="s">
        <v>244</v>
      </c>
      <c r="H301" s="118">
        <v>46.4</v>
      </c>
      <c r="I301" s="119"/>
      <c r="J301" s="120">
        <f>ROUND(I301*H301,2)</f>
        <v>0</v>
      </c>
      <c r="K301" s="116" t="s">
        <v>96</v>
      </c>
      <c r="L301" s="13"/>
      <c r="M301" s="121" t="s">
        <v>11</v>
      </c>
      <c r="N301" s="122" t="s">
        <v>30</v>
      </c>
      <c r="O301" s="123"/>
      <c r="P301" s="124">
        <f>O301*H301</f>
        <v>0</v>
      </c>
      <c r="Q301" s="124">
        <v>2.0000000000000002E-5</v>
      </c>
      <c r="R301" s="124">
        <f>Q301*H301</f>
        <v>9.2800000000000001E-4</v>
      </c>
      <c r="S301" s="124">
        <v>2E-3</v>
      </c>
      <c r="T301" s="125">
        <f>S301*H301</f>
        <v>9.2799999999999994E-2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26" t="s">
        <v>97</v>
      </c>
      <c r="AT301" s="126" t="s">
        <v>92</v>
      </c>
      <c r="AU301" s="126" t="s">
        <v>1</v>
      </c>
      <c r="AY301" s="3" t="s">
        <v>89</v>
      </c>
      <c r="BE301" s="127">
        <f>IF(N301="základní",J301,0)</f>
        <v>0</v>
      </c>
      <c r="BF301" s="127">
        <f>IF(N301="snížená",J301,0)</f>
        <v>0</v>
      </c>
      <c r="BG301" s="127">
        <f>IF(N301="zákl. přenesená",J301,0)</f>
        <v>0</v>
      </c>
      <c r="BH301" s="127">
        <f>IF(N301="sníž. přenesená",J301,0)</f>
        <v>0</v>
      </c>
      <c r="BI301" s="127">
        <f>IF(N301="nulová",J301,0)</f>
        <v>0</v>
      </c>
      <c r="BJ301" s="3" t="s">
        <v>87</v>
      </c>
      <c r="BK301" s="127">
        <f>ROUND(I301*H301,2)</f>
        <v>0</v>
      </c>
      <c r="BL301" s="3" t="s">
        <v>97</v>
      </c>
      <c r="BM301" s="126" t="s">
        <v>349</v>
      </c>
    </row>
    <row r="302" spans="1:65" s="141" customFormat="1" ht="10.199999999999999" x14ac:dyDescent="0.3">
      <c r="B302" s="142"/>
      <c r="C302" s="143"/>
      <c r="D302" s="131" t="s">
        <v>99</v>
      </c>
      <c r="E302" s="144" t="s">
        <v>11</v>
      </c>
      <c r="F302" s="145" t="s">
        <v>350</v>
      </c>
      <c r="G302" s="143"/>
      <c r="H302" s="144" t="s">
        <v>11</v>
      </c>
      <c r="I302" s="146"/>
      <c r="J302" s="143"/>
      <c r="K302" s="143"/>
      <c r="L302" s="147"/>
      <c r="M302" s="148"/>
      <c r="N302" s="149"/>
      <c r="O302" s="149"/>
      <c r="P302" s="149"/>
      <c r="Q302" s="149"/>
      <c r="R302" s="149"/>
      <c r="S302" s="149"/>
      <c r="T302" s="150"/>
      <c r="AT302" s="151" t="s">
        <v>99</v>
      </c>
      <c r="AU302" s="151" t="s">
        <v>1</v>
      </c>
      <c r="AV302" s="141" t="s">
        <v>87</v>
      </c>
      <c r="AW302" s="141" t="s">
        <v>101</v>
      </c>
      <c r="AX302" s="141" t="s">
        <v>88</v>
      </c>
      <c r="AY302" s="151" t="s">
        <v>89</v>
      </c>
    </row>
    <row r="303" spans="1:65" s="128" customFormat="1" ht="10.199999999999999" x14ac:dyDescent="0.3">
      <c r="B303" s="129"/>
      <c r="C303" s="130"/>
      <c r="D303" s="131" t="s">
        <v>99</v>
      </c>
      <c r="E303" s="132" t="s">
        <v>11</v>
      </c>
      <c r="F303" s="133" t="s">
        <v>351</v>
      </c>
      <c r="G303" s="130"/>
      <c r="H303" s="134">
        <v>12</v>
      </c>
      <c r="I303" s="135"/>
      <c r="J303" s="130"/>
      <c r="K303" s="130"/>
      <c r="L303" s="136"/>
      <c r="M303" s="137"/>
      <c r="N303" s="138"/>
      <c r="O303" s="138"/>
      <c r="P303" s="138"/>
      <c r="Q303" s="138"/>
      <c r="R303" s="138"/>
      <c r="S303" s="138"/>
      <c r="T303" s="139"/>
      <c r="AT303" s="140" t="s">
        <v>99</v>
      </c>
      <c r="AU303" s="140" t="s">
        <v>1</v>
      </c>
      <c r="AV303" s="128" t="s">
        <v>1</v>
      </c>
      <c r="AW303" s="128" t="s">
        <v>101</v>
      </c>
      <c r="AX303" s="128" t="s">
        <v>88</v>
      </c>
      <c r="AY303" s="140" t="s">
        <v>89</v>
      </c>
    </row>
    <row r="304" spans="1:65" s="141" customFormat="1" ht="10.199999999999999" x14ac:dyDescent="0.3">
      <c r="B304" s="142"/>
      <c r="C304" s="143"/>
      <c r="D304" s="131" t="s">
        <v>99</v>
      </c>
      <c r="E304" s="144" t="s">
        <v>11</v>
      </c>
      <c r="F304" s="145" t="s">
        <v>352</v>
      </c>
      <c r="G304" s="143"/>
      <c r="H304" s="144" t="s">
        <v>11</v>
      </c>
      <c r="I304" s="146"/>
      <c r="J304" s="143"/>
      <c r="K304" s="143"/>
      <c r="L304" s="147"/>
      <c r="M304" s="148"/>
      <c r="N304" s="149"/>
      <c r="O304" s="149"/>
      <c r="P304" s="149"/>
      <c r="Q304" s="149"/>
      <c r="R304" s="149"/>
      <c r="S304" s="149"/>
      <c r="T304" s="150"/>
      <c r="AT304" s="151" t="s">
        <v>99</v>
      </c>
      <c r="AU304" s="151" t="s">
        <v>1</v>
      </c>
      <c r="AV304" s="141" t="s">
        <v>87</v>
      </c>
      <c r="AW304" s="141" t="s">
        <v>101</v>
      </c>
      <c r="AX304" s="141" t="s">
        <v>88</v>
      </c>
      <c r="AY304" s="151" t="s">
        <v>89</v>
      </c>
    </row>
    <row r="305" spans="1:65" s="128" customFormat="1" ht="10.199999999999999" x14ac:dyDescent="0.3">
      <c r="B305" s="129"/>
      <c r="C305" s="130"/>
      <c r="D305" s="131" t="s">
        <v>99</v>
      </c>
      <c r="E305" s="132" t="s">
        <v>11</v>
      </c>
      <c r="F305" s="133" t="s">
        <v>353</v>
      </c>
      <c r="G305" s="130"/>
      <c r="H305" s="134">
        <v>1.8</v>
      </c>
      <c r="I305" s="135"/>
      <c r="J305" s="130"/>
      <c r="K305" s="130"/>
      <c r="L305" s="136"/>
      <c r="M305" s="137"/>
      <c r="N305" s="138"/>
      <c r="O305" s="138"/>
      <c r="P305" s="138"/>
      <c r="Q305" s="138"/>
      <c r="R305" s="138"/>
      <c r="S305" s="138"/>
      <c r="T305" s="139"/>
      <c r="AT305" s="140" t="s">
        <v>99</v>
      </c>
      <c r="AU305" s="140" t="s">
        <v>1</v>
      </c>
      <c r="AV305" s="128" t="s">
        <v>1</v>
      </c>
      <c r="AW305" s="128" t="s">
        <v>101</v>
      </c>
      <c r="AX305" s="128" t="s">
        <v>88</v>
      </c>
      <c r="AY305" s="140" t="s">
        <v>89</v>
      </c>
    </row>
    <row r="306" spans="1:65" s="141" customFormat="1" ht="10.199999999999999" x14ac:dyDescent="0.3">
      <c r="B306" s="142"/>
      <c r="C306" s="143"/>
      <c r="D306" s="131" t="s">
        <v>99</v>
      </c>
      <c r="E306" s="144" t="s">
        <v>11</v>
      </c>
      <c r="F306" s="145" t="s">
        <v>354</v>
      </c>
      <c r="G306" s="143"/>
      <c r="H306" s="144" t="s">
        <v>11</v>
      </c>
      <c r="I306" s="146"/>
      <c r="J306" s="143"/>
      <c r="K306" s="143"/>
      <c r="L306" s="147"/>
      <c r="M306" s="148"/>
      <c r="N306" s="149"/>
      <c r="O306" s="149"/>
      <c r="P306" s="149"/>
      <c r="Q306" s="149"/>
      <c r="R306" s="149"/>
      <c r="S306" s="149"/>
      <c r="T306" s="150"/>
      <c r="AT306" s="151" t="s">
        <v>99</v>
      </c>
      <c r="AU306" s="151" t="s">
        <v>1</v>
      </c>
      <c r="AV306" s="141" t="s">
        <v>87</v>
      </c>
      <c r="AW306" s="141" t="s">
        <v>101</v>
      </c>
      <c r="AX306" s="141" t="s">
        <v>88</v>
      </c>
      <c r="AY306" s="151" t="s">
        <v>89</v>
      </c>
    </row>
    <row r="307" spans="1:65" s="128" customFormat="1" ht="10.199999999999999" x14ac:dyDescent="0.3">
      <c r="B307" s="129"/>
      <c r="C307" s="130"/>
      <c r="D307" s="131" t="s">
        <v>99</v>
      </c>
      <c r="E307" s="132" t="s">
        <v>11</v>
      </c>
      <c r="F307" s="133" t="s">
        <v>355</v>
      </c>
      <c r="G307" s="130"/>
      <c r="H307" s="134">
        <v>32.6</v>
      </c>
      <c r="I307" s="135"/>
      <c r="J307" s="130"/>
      <c r="K307" s="130"/>
      <c r="L307" s="136"/>
      <c r="M307" s="137"/>
      <c r="N307" s="138"/>
      <c r="O307" s="138"/>
      <c r="P307" s="138"/>
      <c r="Q307" s="138"/>
      <c r="R307" s="138"/>
      <c r="S307" s="138"/>
      <c r="T307" s="139"/>
      <c r="AT307" s="140" t="s">
        <v>99</v>
      </c>
      <c r="AU307" s="140" t="s">
        <v>1</v>
      </c>
      <c r="AV307" s="128" t="s">
        <v>1</v>
      </c>
      <c r="AW307" s="128" t="s">
        <v>101</v>
      </c>
      <c r="AX307" s="128" t="s">
        <v>88</v>
      </c>
      <c r="AY307" s="140" t="s">
        <v>89</v>
      </c>
    </row>
    <row r="308" spans="1:65" s="152" customFormat="1" ht="10.199999999999999" x14ac:dyDescent="0.3">
      <c r="B308" s="153"/>
      <c r="C308" s="154"/>
      <c r="D308" s="131" t="s">
        <v>99</v>
      </c>
      <c r="E308" s="155" t="s">
        <v>11</v>
      </c>
      <c r="F308" s="156" t="s">
        <v>169</v>
      </c>
      <c r="G308" s="154"/>
      <c r="H308" s="157">
        <v>46.4</v>
      </c>
      <c r="I308" s="158"/>
      <c r="J308" s="154"/>
      <c r="K308" s="154"/>
      <c r="L308" s="159"/>
      <c r="M308" s="160"/>
      <c r="N308" s="161"/>
      <c r="O308" s="161"/>
      <c r="P308" s="161"/>
      <c r="Q308" s="161"/>
      <c r="R308" s="161"/>
      <c r="S308" s="161"/>
      <c r="T308" s="162"/>
      <c r="AT308" s="163" t="s">
        <v>99</v>
      </c>
      <c r="AU308" s="163" t="s">
        <v>1</v>
      </c>
      <c r="AV308" s="152" t="s">
        <v>97</v>
      </c>
      <c r="AW308" s="152" t="s">
        <v>101</v>
      </c>
      <c r="AX308" s="152" t="s">
        <v>87</v>
      </c>
      <c r="AY308" s="163" t="s">
        <v>89</v>
      </c>
    </row>
    <row r="309" spans="1:65" s="152" customFormat="1" ht="10.199999999999999" x14ac:dyDescent="0.3">
      <c r="B309" s="153"/>
      <c r="C309" s="154"/>
      <c r="D309" s="131" t="s">
        <v>99</v>
      </c>
      <c r="E309" s="155" t="s">
        <v>11</v>
      </c>
      <c r="F309" s="156" t="s">
        <v>169</v>
      </c>
      <c r="G309" s="154"/>
      <c r="H309" s="157">
        <v>0</v>
      </c>
      <c r="I309" s="158"/>
      <c r="J309" s="154"/>
      <c r="K309" s="154"/>
      <c r="L309" s="159"/>
      <c r="M309" s="160"/>
      <c r="N309" s="161"/>
      <c r="O309" s="161"/>
      <c r="P309" s="161"/>
      <c r="Q309" s="161"/>
      <c r="R309" s="161"/>
      <c r="S309" s="161"/>
      <c r="T309" s="162"/>
      <c r="AT309" s="163" t="s">
        <v>99</v>
      </c>
      <c r="AU309" s="163" t="s">
        <v>1</v>
      </c>
      <c r="AV309" s="152" t="s">
        <v>97</v>
      </c>
      <c r="AW309" s="152" t="s">
        <v>101</v>
      </c>
      <c r="AX309" s="152" t="s">
        <v>88</v>
      </c>
      <c r="AY309" s="163" t="s">
        <v>89</v>
      </c>
    </row>
    <row r="310" spans="1:65" s="15" customFormat="1" ht="16.5" customHeight="1" x14ac:dyDescent="0.3">
      <c r="A310" s="12"/>
      <c r="B310" s="45"/>
      <c r="C310" s="114" t="s">
        <v>356</v>
      </c>
      <c r="D310" s="114" t="s">
        <v>92</v>
      </c>
      <c r="E310" s="115" t="s">
        <v>357</v>
      </c>
      <c r="F310" s="116" t="s">
        <v>358</v>
      </c>
      <c r="G310" s="117" t="s">
        <v>244</v>
      </c>
      <c r="H310" s="118">
        <v>4.8</v>
      </c>
      <c r="I310" s="119"/>
      <c r="J310" s="120">
        <f>ROUND(I310*H310,2)</f>
        <v>0</v>
      </c>
      <c r="K310" s="116" t="s">
        <v>96</v>
      </c>
      <c r="L310" s="13"/>
      <c r="M310" s="121" t="s">
        <v>11</v>
      </c>
      <c r="N310" s="122" t="s">
        <v>30</v>
      </c>
      <c r="O310" s="123"/>
      <c r="P310" s="124">
        <f>O310*H310</f>
        <v>0</v>
      </c>
      <c r="Q310" s="124">
        <v>3.0000000000000001E-5</v>
      </c>
      <c r="R310" s="124">
        <f>Q310*H310</f>
        <v>1.44E-4</v>
      </c>
      <c r="S310" s="124">
        <v>3.0000000000000001E-3</v>
      </c>
      <c r="T310" s="125">
        <f>S310*H310</f>
        <v>1.44E-2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26" t="s">
        <v>97</v>
      </c>
      <c r="AT310" s="126" t="s">
        <v>92</v>
      </c>
      <c r="AU310" s="126" t="s">
        <v>1</v>
      </c>
      <c r="AY310" s="3" t="s">
        <v>89</v>
      </c>
      <c r="BE310" s="127">
        <f>IF(N310="základní",J310,0)</f>
        <v>0</v>
      </c>
      <c r="BF310" s="127">
        <f>IF(N310="snížená",J310,0)</f>
        <v>0</v>
      </c>
      <c r="BG310" s="127">
        <f>IF(N310="zákl. přenesená",J310,0)</f>
        <v>0</v>
      </c>
      <c r="BH310" s="127">
        <f>IF(N310="sníž. přenesená",J310,0)</f>
        <v>0</v>
      </c>
      <c r="BI310" s="127">
        <f>IF(N310="nulová",J310,0)</f>
        <v>0</v>
      </c>
      <c r="BJ310" s="3" t="s">
        <v>87</v>
      </c>
      <c r="BK310" s="127">
        <f>ROUND(I310*H310,2)</f>
        <v>0</v>
      </c>
      <c r="BL310" s="3" t="s">
        <v>97</v>
      </c>
      <c r="BM310" s="126" t="s">
        <v>359</v>
      </c>
    </row>
    <row r="311" spans="1:65" s="141" customFormat="1" ht="10.199999999999999" x14ac:dyDescent="0.3">
      <c r="B311" s="142"/>
      <c r="C311" s="143"/>
      <c r="D311" s="131" t="s">
        <v>99</v>
      </c>
      <c r="E311" s="144" t="s">
        <v>11</v>
      </c>
      <c r="F311" s="145" t="s">
        <v>360</v>
      </c>
      <c r="G311" s="143"/>
      <c r="H311" s="144" t="s">
        <v>11</v>
      </c>
      <c r="I311" s="146"/>
      <c r="J311" s="143"/>
      <c r="K311" s="143"/>
      <c r="L311" s="147"/>
      <c r="M311" s="148"/>
      <c r="N311" s="149"/>
      <c r="O311" s="149"/>
      <c r="P311" s="149"/>
      <c r="Q311" s="149"/>
      <c r="R311" s="149"/>
      <c r="S311" s="149"/>
      <c r="T311" s="150"/>
      <c r="AT311" s="151" t="s">
        <v>99</v>
      </c>
      <c r="AU311" s="151" t="s">
        <v>1</v>
      </c>
      <c r="AV311" s="141" t="s">
        <v>87</v>
      </c>
      <c r="AW311" s="141" t="s">
        <v>101</v>
      </c>
      <c r="AX311" s="141" t="s">
        <v>88</v>
      </c>
      <c r="AY311" s="151" t="s">
        <v>89</v>
      </c>
    </row>
    <row r="312" spans="1:65" s="128" customFormat="1" ht="10.199999999999999" x14ac:dyDescent="0.3">
      <c r="B312" s="129"/>
      <c r="C312" s="130"/>
      <c r="D312" s="131" t="s">
        <v>99</v>
      </c>
      <c r="E312" s="132" t="s">
        <v>11</v>
      </c>
      <c r="F312" s="133" t="s">
        <v>361</v>
      </c>
      <c r="G312" s="130"/>
      <c r="H312" s="134">
        <v>4.8</v>
      </c>
      <c r="I312" s="135"/>
      <c r="J312" s="130"/>
      <c r="K312" s="130"/>
      <c r="L312" s="136"/>
      <c r="M312" s="137"/>
      <c r="N312" s="138"/>
      <c r="O312" s="138"/>
      <c r="P312" s="138"/>
      <c r="Q312" s="138"/>
      <c r="R312" s="138"/>
      <c r="S312" s="138"/>
      <c r="T312" s="139"/>
      <c r="AT312" s="140" t="s">
        <v>99</v>
      </c>
      <c r="AU312" s="140" t="s">
        <v>1</v>
      </c>
      <c r="AV312" s="128" t="s">
        <v>1</v>
      </c>
      <c r="AW312" s="128" t="s">
        <v>101</v>
      </c>
      <c r="AX312" s="128" t="s">
        <v>87</v>
      </c>
      <c r="AY312" s="140" t="s">
        <v>89</v>
      </c>
    </row>
    <row r="313" spans="1:65" s="97" customFormat="1" ht="22.8" customHeight="1" x14ac:dyDescent="0.25">
      <c r="B313" s="98"/>
      <c r="C313" s="99"/>
      <c r="D313" s="100" t="s">
        <v>84</v>
      </c>
      <c r="E313" s="112" t="s">
        <v>362</v>
      </c>
      <c r="F313" s="112" t="s">
        <v>363</v>
      </c>
      <c r="G313" s="99"/>
      <c r="H313" s="99"/>
      <c r="I313" s="102"/>
      <c r="J313" s="113">
        <f>BK313</f>
        <v>0</v>
      </c>
      <c r="K313" s="99"/>
      <c r="L313" s="104"/>
      <c r="M313" s="105"/>
      <c r="N313" s="106"/>
      <c r="O313" s="106"/>
      <c r="P313" s="107">
        <f>P314</f>
        <v>0</v>
      </c>
      <c r="Q313" s="106"/>
      <c r="R313" s="107">
        <f>R314</f>
        <v>0</v>
      </c>
      <c r="S313" s="106"/>
      <c r="T313" s="108">
        <f>T314</f>
        <v>0</v>
      </c>
      <c r="AR313" s="109" t="s">
        <v>87</v>
      </c>
      <c r="AT313" s="110" t="s">
        <v>84</v>
      </c>
      <c r="AU313" s="110" t="s">
        <v>87</v>
      </c>
      <c r="AY313" s="109" t="s">
        <v>89</v>
      </c>
      <c r="BK313" s="111">
        <f>BK314</f>
        <v>0</v>
      </c>
    </row>
    <row r="314" spans="1:65" s="15" customFormat="1" ht="33" customHeight="1" x14ac:dyDescent="0.3">
      <c r="A314" s="12"/>
      <c r="B314" s="45"/>
      <c r="C314" s="114" t="s">
        <v>364</v>
      </c>
      <c r="D314" s="114" t="s">
        <v>92</v>
      </c>
      <c r="E314" s="115" t="s">
        <v>365</v>
      </c>
      <c r="F314" s="116" t="s">
        <v>366</v>
      </c>
      <c r="G314" s="117" t="s">
        <v>148</v>
      </c>
      <c r="H314" s="118">
        <v>31.709</v>
      </c>
      <c r="I314" s="119"/>
      <c r="J314" s="120">
        <f>ROUND(I314*H314,2)</f>
        <v>0</v>
      </c>
      <c r="K314" s="116" t="s">
        <v>96</v>
      </c>
      <c r="L314" s="13"/>
      <c r="M314" s="121" t="s">
        <v>11</v>
      </c>
      <c r="N314" s="122" t="s">
        <v>30</v>
      </c>
      <c r="O314" s="123"/>
      <c r="P314" s="124">
        <f>O314*H314</f>
        <v>0</v>
      </c>
      <c r="Q314" s="124">
        <v>0</v>
      </c>
      <c r="R314" s="124">
        <f>Q314*H314</f>
        <v>0</v>
      </c>
      <c r="S314" s="124">
        <v>0</v>
      </c>
      <c r="T314" s="125">
        <f>S314*H314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26" t="s">
        <v>97</v>
      </c>
      <c r="AT314" s="126" t="s">
        <v>92</v>
      </c>
      <c r="AU314" s="126" t="s">
        <v>1</v>
      </c>
      <c r="AY314" s="3" t="s">
        <v>89</v>
      </c>
      <c r="BE314" s="127">
        <f>IF(N314="základní",J314,0)</f>
        <v>0</v>
      </c>
      <c r="BF314" s="127">
        <f>IF(N314="snížená",J314,0)</f>
        <v>0</v>
      </c>
      <c r="BG314" s="127">
        <f>IF(N314="zákl. přenesená",J314,0)</f>
        <v>0</v>
      </c>
      <c r="BH314" s="127">
        <f>IF(N314="sníž. přenesená",J314,0)</f>
        <v>0</v>
      </c>
      <c r="BI314" s="127">
        <f>IF(N314="nulová",J314,0)</f>
        <v>0</v>
      </c>
      <c r="BJ314" s="3" t="s">
        <v>87</v>
      </c>
      <c r="BK314" s="127">
        <f>ROUND(I314*H314,2)</f>
        <v>0</v>
      </c>
      <c r="BL314" s="3" t="s">
        <v>97</v>
      </c>
      <c r="BM314" s="126" t="s">
        <v>367</v>
      </c>
    </row>
    <row r="315" spans="1:65" s="97" customFormat="1" ht="25.95" customHeight="1" x14ac:dyDescent="0.25">
      <c r="B315" s="98"/>
      <c r="C315" s="99"/>
      <c r="D315" s="100" t="s">
        <v>84</v>
      </c>
      <c r="E315" s="101" t="s">
        <v>368</v>
      </c>
      <c r="F315" s="101" t="s">
        <v>369</v>
      </c>
      <c r="G315" s="99"/>
      <c r="H315" s="99"/>
      <c r="I315" s="102"/>
      <c r="J315" s="103">
        <f>BK315</f>
        <v>0</v>
      </c>
      <c r="K315" s="99"/>
      <c r="L315" s="104"/>
      <c r="M315" s="105"/>
      <c r="N315" s="106"/>
      <c r="O315" s="106"/>
      <c r="P315" s="107">
        <f>SUM(P316:P341)</f>
        <v>0</v>
      </c>
      <c r="Q315" s="106"/>
      <c r="R315" s="107">
        <f>SUM(R316:R341)</f>
        <v>3.7811051</v>
      </c>
      <c r="S315" s="106"/>
      <c r="T315" s="108">
        <f>SUM(T316:T341)</f>
        <v>4.3575000000000003E-2</v>
      </c>
      <c r="AR315" s="109" t="s">
        <v>1</v>
      </c>
      <c r="AT315" s="110" t="s">
        <v>84</v>
      </c>
      <c r="AU315" s="110" t="s">
        <v>88</v>
      </c>
      <c r="AY315" s="109" t="s">
        <v>89</v>
      </c>
      <c r="BK315" s="111">
        <f>SUM(BK316:BK341)</f>
        <v>0</v>
      </c>
    </row>
    <row r="316" spans="1:65" s="15" customFormat="1" ht="21.75" customHeight="1" x14ac:dyDescent="0.3">
      <c r="A316" s="12"/>
      <c r="B316" s="45"/>
      <c r="C316" s="114" t="s">
        <v>370</v>
      </c>
      <c r="D316" s="114" t="s">
        <v>92</v>
      </c>
      <c r="E316" s="115" t="s">
        <v>371</v>
      </c>
      <c r="F316" s="116" t="s">
        <v>372</v>
      </c>
      <c r="G316" s="117" t="s">
        <v>95</v>
      </c>
      <c r="H316" s="118">
        <v>109.91</v>
      </c>
      <c r="I316" s="119"/>
      <c r="J316" s="120">
        <f>ROUND(I316*H316,2)</f>
        <v>0</v>
      </c>
      <c r="K316" s="116" t="s">
        <v>96</v>
      </c>
      <c r="L316" s="13"/>
      <c r="M316" s="121" t="s">
        <v>11</v>
      </c>
      <c r="N316" s="122" t="s">
        <v>30</v>
      </c>
      <c r="O316" s="123"/>
      <c r="P316" s="124">
        <f>O316*H316</f>
        <v>0</v>
      </c>
      <c r="Q316" s="124">
        <v>0</v>
      </c>
      <c r="R316" s="124">
        <f>Q316*H316</f>
        <v>0</v>
      </c>
      <c r="S316" s="124">
        <v>0</v>
      </c>
      <c r="T316" s="125">
        <f>S316*H316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26" t="s">
        <v>178</v>
      </c>
      <c r="AT316" s="126" t="s">
        <v>92</v>
      </c>
      <c r="AU316" s="126" t="s">
        <v>87</v>
      </c>
      <c r="AY316" s="3" t="s">
        <v>89</v>
      </c>
      <c r="BE316" s="127">
        <f>IF(N316="základní",J316,0)</f>
        <v>0</v>
      </c>
      <c r="BF316" s="127">
        <f>IF(N316="snížená",J316,0)</f>
        <v>0</v>
      </c>
      <c r="BG316" s="127">
        <f>IF(N316="zákl. přenesená",J316,0)</f>
        <v>0</v>
      </c>
      <c r="BH316" s="127">
        <f>IF(N316="sníž. přenesená",J316,0)</f>
        <v>0</v>
      </c>
      <c r="BI316" s="127">
        <f>IF(N316="nulová",J316,0)</f>
        <v>0</v>
      </c>
      <c r="BJ316" s="3" t="s">
        <v>87</v>
      </c>
      <c r="BK316" s="127">
        <f>ROUND(I316*H316,2)</f>
        <v>0</v>
      </c>
      <c r="BL316" s="3" t="s">
        <v>178</v>
      </c>
      <c r="BM316" s="126" t="s">
        <v>373</v>
      </c>
    </row>
    <row r="317" spans="1:65" s="128" customFormat="1" ht="10.199999999999999" x14ac:dyDescent="0.3">
      <c r="B317" s="129"/>
      <c r="C317" s="130"/>
      <c r="D317" s="131" t="s">
        <v>99</v>
      </c>
      <c r="E317" s="132" t="s">
        <v>11</v>
      </c>
      <c r="F317" s="133" t="s">
        <v>374</v>
      </c>
      <c r="G317" s="130"/>
      <c r="H317" s="134">
        <v>109.91</v>
      </c>
      <c r="I317" s="135"/>
      <c r="J317" s="130"/>
      <c r="K317" s="130"/>
      <c r="L317" s="136"/>
      <c r="M317" s="137"/>
      <c r="N317" s="138"/>
      <c r="O317" s="138"/>
      <c r="P317" s="138"/>
      <c r="Q317" s="138"/>
      <c r="R317" s="138"/>
      <c r="S317" s="138"/>
      <c r="T317" s="139"/>
      <c r="AT317" s="140" t="s">
        <v>99</v>
      </c>
      <c r="AU317" s="140" t="s">
        <v>87</v>
      </c>
      <c r="AV317" s="128" t="s">
        <v>1</v>
      </c>
      <c r="AW317" s="128" t="s">
        <v>101</v>
      </c>
      <c r="AX317" s="128" t="s">
        <v>87</v>
      </c>
      <c r="AY317" s="140" t="s">
        <v>89</v>
      </c>
    </row>
    <row r="318" spans="1:65" s="15" customFormat="1" ht="16.5" customHeight="1" x14ac:dyDescent="0.3">
      <c r="A318" s="12"/>
      <c r="B318" s="45"/>
      <c r="C318" s="114" t="s">
        <v>375</v>
      </c>
      <c r="D318" s="114" t="s">
        <v>92</v>
      </c>
      <c r="E318" s="115" t="s">
        <v>376</v>
      </c>
      <c r="F318" s="116" t="s">
        <v>377</v>
      </c>
      <c r="G318" s="117" t="s">
        <v>95</v>
      </c>
      <c r="H318" s="118">
        <v>109.91</v>
      </c>
      <c r="I318" s="119"/>
      <c r="J318" s="120">
        <f>ROUND(I318*H318,2)</f>
        <v>0</v>
      </c>
      <c r="K318" s="116" t="s">
        <v>96</v>
      </c>
      <c r="L318" s="13"/>
      <c r="M318" s="121" t="s">
        <v>11</v>
      </c>
      <c r="N318" s="122" t="s">
        <v>30</v>
      </c>
      <c r="O318" s="123"/>
      <c r="P318" s="124">
        <f>O318*H318</f>
        <v>0</v>
      </c>
      <c r="Q318" s="124">
        <v>0</v>
      </c>
      <c r="R318" s="124">
        <f>Q318*H318</f>
        <v>0</v>
      </c>
      <c r="S318" s="124">
        <v>0</v>
      </c>
      <c r="T318" s="125">
        <f>S318*H318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26" t="s">
        <v>178</v>
      </c>
      <c r="AT318" s="126" t="s">
        <v>92</v>
      </c>
      <c r="AU318" s="126" t="s">
        <v>87</v>
      </c>
      <c r="AY318" s="3" t="s">
        <v>89</v>
      </c>
      <c r="BE318" s="127">
        <f>IF(N318="základní",J318,0)</f>
        <v>0</v>
      </c>
      <c r="BF318" s="127">
        <f>IF(N318="snížená",J318,0)</f>
        <v>0</v>
      </c>
      <c r="BG318" s="127">
        <f>IF(N318="zákl. přenesená",J318,0)</f>
        <v>0</v>
      </c>
      <c r="BH318" s="127">
        <f>IF(N318="sníž. přenesená",J318,0)</f>
        <v>0</v>
      </c>
      <c r="BI318" s="127">
        <f>IF(N318="nulová",J318,0)</f>
        <v>0</v>
      </c>
      <c r="BJ318" s="3" t="s">
        <v>87</v>
      </c>
      <c r="BK318" s="127">
        <f>ROUND(I318*H318,2)</f>
        <v>0</v>
      </c>
      <c r="BL318" s="3" t="s">
        <v>178</v>
      </c>
      <c r="BM318" s="126" t="s">
        <v>378</v>
      </c>
    </row>
    <row r="319" spans="1:65" s="128" customFormat="1" ht="10.199999999999999" x14ac:dyDescent="0.3">
      <c r="B319" s="129"/>
      <c r="C319" s="130"/>
      <c r="D319" s="131" t="s">
        <v>99</v>
      </c>
      <c r="E319" s="132" t="s">
        <v>11</v>
      </c>
      <c r="F319" s="133" t="s">
        <v>374</v>
      </c>
      <c r="G319" s="130"/>
      <c r="H319" s="134">
        <v>109.91</v>
      </c>
      <c r="I319" s="135"/>
      <c r="J319" s="130"/>
      <c r="K319" s="130"/>
      <c r="L319" s="136"/>
      <c r="M319" s="137"/>
      <c r="N319" s="138"/>
      <c r="O319" s="138"/>
      <c r="P319" s="138"/>
      <c r="Q319" s="138"/>
      <c r="R319" s="138"/>
      <c r="S319" s="138"/>
      <c r="T319" s="139"/>
      <c r="AT319" s="140" t="s">
        <v>99</v>
      </c>
      <c r="AU319" s="140" t="s">
        <v>87</v>
      </c>
      <c r="AV319" s="128" t="s">
        <v>1</v>
      </c>
      <c r="AW319" s="128" t="s">
        <v>101</v>
      </c>
      <c r="AX319" s="128" t="s">
        <v>87</v>
      </c>
      <c r="AY319" s="140" t="s">
        <v>89</v>
      </c>
    </row>
    <row r="320" spans="1:65" s="15" customFormat="1" ht="16.5" customHeight="1" x14ac:dyDescent="0.3">
      <c r="A320" s="12"/>
      <c r="B320" s="45"/>
      <c r="C320" s="114" t="s">
        <v>379</v>
      </c>
      <c r="D320" s="114" t="s">
        <v>92</v>
      </c>
      <c r="E320" s="115" t="s">
        <v>380</v>
      </c>
      <c r="F320" s="116" t="s">
        <v>381</v>
      </c>
      <c r="G320" s="117" t="s">
        <v>95</v>
      </c>
      <c r="H320" s="118">
        <v>109.91</v>
      </c>
      <c r="I320" s="119"/>
      <c r="J320" s="120">
        <f>ROUND(I320*H320,2)</f>
        <v>0</v>
      </c>
      <c r="K320" s="116" t="s">
        <v>11</v>
      </c>
      <c r="L320" s="13"/>
      <c r="M320" s="121" t="s">
        <v>11</v>
      </c>
      <c r="N320" s="122" t="s">
        <v>30</v>
      </c>
      <c r="O320" s="123"/>
      <c r="P320" s="124">
        <f>O320*H320</f>
        <v>0</v>
      </c>
      <c r="Q320" s="124">
        <v>3.4000000000000002E-2</v>
      </c>
      <c r="R320" s="124">
        <f>Q320*H320</f>
        <v>3.7369400000000002</v>
      </c>
      <c r="S320" s="124">
        <v>0</v>
      </c>
      <c r="T320" s="125">
        <f>S320*H320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26" t="s">
        <v>178</v>
      </c>
      <c r="AT320" s="126" t="s">
        <v>92</v>
      </c>
      <c r="AU320" s="126" t="s">
        <v>87</v>
      </c>
      <c r="AY320" s="3" t="s">
        <v>89</v>
      </c>
      <c r="BE320" s="127">
        <f>IF(N320="základní",J320,0)</f>
        <v>0</v>
      </c>
      <c r="BF320" s="127">
        <f>IF(N320="snížená",J320,0)</f>
        <v>0</v>
      </c>
      <c r="BG320" s="127">
        <f>IF(N320="zákl. přenesená",J320,0)</f>
        <v>0</v>
      </c>
      <c r="BH320" s="127">
        <f>IF(N320="sníž. přenesená",J320,0)</f>
        <v>0</v>
      </c>
      <c r="BI320" s="127">
        <f>IF(N320="nulová",J320,0)</f>
        <v>0</v>
      </c>
      <c r="BJ320" s="3" t="s">
        <v>87</v>
      </c>
      <c r="BK320" s="127">
        <f>ROUND(I320*H320,2)</f>
        <v>0</v>
      </c>
      <c r="BL320" s="3" t="s">
        <v>178</v>
      </c>
      <c r="BM320" s="126" t="s">
        <v>382</v>
      </c>
    </row>
    <row r="321" spans="1:65" s="128" customFormat="1" ht="10.199999999999999" x14ac:dyDescent="0.3">
      <c r="B321" s="129"/>
      <c r="C321" s="130"/>
      <c r="D321" s="131" t="s">
        <v>99</v>
      </c>
      <c r="E321" s="132" t="s">
        <v>11</v>
      </c>
      <c r="F321" s="133" t="s">
        <v>374</v>
      </c>
      <c r="G321" s="130"/>
      <c r="H321" s="134">
        <v>109.91</v>
      </c>
      <c r="I321" s="135"/>
      <c r="J321" s="130"/>
      <c r="K321" s="130"/>
      <c r="L321" s="136"/>
      <c r="M321" s="137"/>
      <c r="N321" s="138"/>
      <c r="O321" s="138"/>
      <c r="P321" s="138"/>
      <c r="Q321" s="138"/>
      <c r="R321" s="138"/>
      <c r="S321" s="138"/>
      <c r="T321" s="139"/>
      <c r="AT321" s="140" t="s">
        <v>99</v>
      </c>
      <c r="AU321" s="140" t="s">
        <v>87</v>
      </c>
      <c r="AV321" s="128" t="s">
        <v>1</v>
      </c>
      <c r="AW321" s="128" t="s">
        <v>101</v>
      </c>
      <c r="AX321" s="128" t="s">
        <v>87</v>
      </c>
      <c r="AY321" s="140" t="s">
        <v>89</v>
      </c>
    </row>
    <row r="322" spans="1:65" s="15" customFormat="1" ht="16.5" customHeight="1" x14ac:dyDescent="0.3">
      <c r="A322" s="12"/>
      <c r="B322" s="45"/>
      <c r="C322" s="114" t="s">
        <v>383</v>
      </c>
      <c r="D322" s="114" t="s">
        <v>92</v>
      </c>
      <c r="E322" s="115" t="s">
        <v>384</v>
      </c>
      <c r="F322" s="116" t="s">
        <v>385</v>
      </c>
      <c r="G322" s="117" t="s">
        <v>95</v>
      </c>
      <c r="H322" s="118">
        <v>109.91</v>
      </c>
      <c r="I322" s="119"/>
      <c r="J322" s="120">
        <f>ROUND(I322*H322,2)</f>
        <v>0</v>
      </c>
      <c r="K322" s="116" t="s">
        <v>11</v>
      </c>
      <c r="L322" s="13"/>
      <c r="M322" s="121" t="s">
        <v>11</v>
      </c>
      <c r="N322" s="122" t="s">
        <v>30</v>
      </c>
      <c r="O322" s="123"/>
      <c r="P322" s="124">
        <f>O322*H322</f>
        <v>0</v>
      </c>
      <c r="Q322" s="124">
        <v>0</v>
      </c>
      <c r="R322" s="124">
        <f>Q322*H322</f>
        <v>0</v>
      </c>
      <c r="S322" s="124">
        <v>0</v>
      </c>
      <c r="T322" s="125">
        <f>S322*H322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26" t="s">
        <v>178</v>
      </c>
      <c r="AT322" s="126" t="s">
        <v>92</v>
      </c>
      <c r="AU322" s="126" t="s">
        <v>87</v>
      </c>
      <c r="AY322" s="3" t="s">
        <v>89</v>
      </c>
      <c r="BE322" s="127">
        <f>IF(N322="základní",J322,0)</f>
        <v>0</v>
      </c>
      <c r="BF322" s="127">
        <f>IF(N322="snížená",J322,0)</f>
        <v>0</v>
      </c>
      <c r="BG322" s="127">
        <f>IF(N322="zákl. přenesená",J322,0)</f>
        <v>0</v>
      </c>
      <c r="BH322" s="127">
        <f>IF(N322="sníž. přenesená",J322,0)</f>
        <v>0</v>
      </c>
      <c r="BI322" s="127">
        <f>IF(N322="nulová",J322,0)</f>
        <v>0</v>
      </c>
      <c r="BJ322" s="3" t="s">
        <v>87</v>
      </c>
      <c r="BK322" s="127">
        <f>ROUND(I322*H322,2)</f>
        <v>0</v>
      </c>
      <c r="BL322" s="3" t="s">
        <v>178</v>
      </c>
      <c r="BM322" s="126" t="s">
        <v>386</v>
      </c>
    </row>
    <row r="323" spans="1:65" s="128" customFormat="1" ht="10.199999999999999" x14ac:dyDescent="0.3">
      <c r="B323" s="129"/>
      <c r="C323" s="130"/>
      <c r="D323" s="131" t="s">
        <v>99</v>
      </c>
      <c r="E323" s="132" t="s">
        <v>11</v>
      </c>
      <c r="F323" s="133" t="s">
        <v>374</v>
      </c>
      <c r="G323" s="130"/>
      <c r="H323" s="134">
        <v>109.91</v>
      </c>
      <c r="I323" s="135"/>
      <c r="J323" s="130"/>
      <c r="K323" s="130"/>
      <c r="L323" s="136"/>
      <c r="M323" s="137"/>
      <c r="N323" s="138"/>
      <c r="O323" s="138"/>
      <c r="P323" s="138"/>
      <c r="Q323" s="138"/>
      <c r="R323" s="138"/>
      <c r="S323" s="138"/>
      <c r="T323" s="139"/>
      <c r="AT323" s="140" t="s">
        <v>99</v>
      </c>
      <c r="AU323" s="140" t="s">
        <v>87</v>
      </c>
      <c r="AV323" s="128" t="s">
        <v>1</v>
      </c>
      <c r="AW323" s="128" t="s">
        <v>101</v>
      </c>
      <c r="AX323" s="128" t="s">
        <v>87</v>
      </c>
      <c r="AY323" s="140" t="s">
        <v>89</v>
      </c>
    </row>
    <row r="324" spans="1:65" s="15" customFormat="1" ht="16.5" customHeight="1" x14ac:dyDescent="0.3">
      <c r="A324" s="12"/>
      <c r="B324" s="45"/>
      <c r="C324" s="114" t="s">
        <v>387</v>
      </c>
      <c r="D324" s="114" t="s">
        <v>92</v>
      </c>
      <c r="E324" s="115" t="s">
        <v>388</v>
      </c>
      <c r="F324" s="116" t="s">
        <v>389</v>
      </c>
      <c r="G324" s="117" t="s">
        <v>95</v>
      </c>
      <c r="H324" s="118">
        <v>17.43</v>
      </c>
      <c r="I324" s="119"/>
      <c r="J324" s="120">
        <f>ROUND(I324*H324,2)</f>
        <v>0</v>
      </c>
      <c r="K324" s="116" t="s">
        <v>96</v>
      </c>
      <c r="L324" s="13"/>
      <c r="M324" s="121" t="s">
        <v>11</v>
      </c>
      <c r="N324" s="122" t="s">
        <v>30</v>
      </c>
      <c r="O324" s="123"/>
      <c r="P324" s="124">
        <f>O324*H324</f>
        <v>0</v>
      </c>
      <c r="Q324" s="124">
        <v>0</v>
      </c>
      <c r="R324" s="124">
        <f>Q324*H324</f>
        <v>0</v>
      </c>
      <c r="S324" s="124">
        <v>2.5000000000000001E-3</v>
      </c>
      <c r="T324" s="125">
        <f>S324*H324</f>
        <v>4.3575000000000003E-2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26" t="s">
        <v>178</v>
      </c>
      <c r="AT324" s="126" t="s">
        <v>92</v>
      </c>
      <c r="AU324" s="126" t="s">
        <v>87</v>
      </c>
      <c r="AY324" s="3" t="s">
        <v>89</v>
      </c>
      <c r="BE324" s="127">
        <f>IF(N324="základní",J324,0)</f>
        <v>0</v>
      </c>
      <c r="BF324" s="127">
        <f>IF(N324="snížená",J324,0)</f>
        <v>0</v>
      </c>
      <c r="BG324" s="127">
        <f>IF(N324="zákl. přenesená",J324,0)</f>
        <v>0</v>
      </c>
      <c r="BH324" s="127">
        <f>IF(N324="sníž. přenesená",J324,0)</f>
        <v>0</v>
      </c>
      <c r="BI324" s="127">
        <f>IF(N324="nulová",J324,0)</f>
        <v>0</v>
      </c>
      <c r="BJ324" s="3" t="s">
        <v>87</v>
      </c>
      <c r="BK324" s="127">
        <f>ROUND(I324*H324,2)</f>
        <v>0</v>
      </c>
      <c r="BL324" s="3" t="s">
        <v>178</v>
      </c>
      <c r="BM324" s="126" t="s">
        <v>390</v>
      </c>
    </row>
    <row r="325" spans="1:65" s="141" customFormat="1" ht="10.199999999999999" x14ac:dyDescent="0.3">
      <c r="B325" s="142"/>
      <c r="C325" s="143"/>
      <c r="D325" s="131" t="s">
        <v>99</v>
      </c>
      <c r="E325" s="144" t="s">
        <v>11</v>
      </c>
      <c r="F325" s="145" t="s">
        <v>391</v>
      </c>
      <c r="G325" s="143"/>
      <c r="H325" s="144" t="s">
        <v>11</v>
      </c>
      <c r="I325" s="146"/>
      <c r="J325" s="143"/>
      <c r="K325" s="143"/>
      <c r="L325" s="147"/>
      <c r="M325" s="148"/>
      <c r="N325" s="149"/>
      <c r="O325" s="149"/>
      <c r="P325" s="149"/>
      <c r="Q325" s="149"/>
      <c r="R325" s="149"/>
      <c r="S325" s="149"/>
      <c r="T325" s="150"/>
      <c r="AT325" s="151" t="s">
        <v>99</v>
      </c>
      <c r="AU325" s="151" t="s">
        <v>87</v>
      </c>
      <c r="AV325" s="141" t="s">
        <v>87</v>
      </c>
      <c r="AW325" s="141" t="s">
        <v>101</v>
      </c>
      <c r="AX325" s="141" t="s">
        <v>88</v>
      </c>
      <c r="AY325" s="151" t="s">
        <v>89</v>
      </c>
    </row>
    <row r="326" spans="1:65" s="128" customFormat="1" ht="10.199999999999999" x14ac:dyDescent="0.3">
      <c r="B326" s="129"/>
      <c r="C326" s="130"/>
      <c r="D326" s="131" t="s">
        <v>99</v>
      </c>
      <c r="E326" s="132" t="s">
        <v>11</v>
      </c>
      <c r="F326" s="133" t="s">
        <v>392</v>
      </c>
      <c r="G326" s="130"/>
      <c r="H326" s="134">
        <v>17.43</v>
      </c>
      <c r="I326" s="135"/>
      <c r="J326" s="130"/>
      <c r="K326" s="130"/>
      <c r="L326" s="136"/>
      <c r="M326" s="137"/>
      <c r="N326" s="138"/>
      <c r="O326" s="138"/>
      <c r="P326" s="138"/>
      <c r="Q326" s="138"/>
      <c r="R326" s="138"/>
      <c r="S326" s="138"/>
      <c r="T326" s="139"/>
      <c r="AT326" s="140" t="s">
        <v>99</v>
      </c>
      <c r="AU326" s="140" t="s">
        <v>87</v>
      </c>
      <c r="AV326" s="128" t="s">
        <v>1</v>
      </c>
      <c r="AW326" s="128" t="s">
        <v>101</v>
      </c>
      <c r="AX326" s="128" t="s">
        <v>87</v>
      </c>
      <c r="AY326" s="140" t="s">
        <v>89</v>
      </c>
    </row>
    <row r="327" spans="1:65" s="15" customFormat="1" ht="16.5" customHeight="1" x14ac:dyDescent="0.3">
      <c r="A327" s="12"/>
      <c r="B327" s="45"/>
      <c r="C327" s="114" t="s">
        <v>393</v>
      </c>
      <c r="D327" s="114" t="s">
        <v>92</v>
      </c>
      <c r="E327" s="115" t="s">
        <v>394</v>
      </c>
      <c r="F327" s="116" t="s">
        <v>395</v>
      </c>
      <c r="G327" s="117" t="s">
        <v>95</v>
      </c>
      <c r="H327" s="118">
        <v>17.43</v>
      </c>
      <c r="I327" s="119"/>
      <c r="J327" s="120">
        <f>ROUND(I327*H327,2)</f>
        <v>0</v>
      </c>
      <c r="K327" s="116" t="s">
        <v>96</v>
      </c>
      <c r="L327" s="13"/>
      <c r="M327" s="121" t="s">
        <v>11</v>
      </c>
      <c r="N327" s="122" t="s">
        <v>30</v>
      </c>
      <c r="O327" s="123"/>
      <c r="P327" s="124">
        <f>O327*H327</f>
        <v>0</v>
      </c>
      <c r="Q327" s="124">
        <v>5.0000000000000001E-4</v>
      </c>
      <c r="R327" s="124">
        <f>Q327*H327</f>
        <v>8.7150000000000005E-3</v>
      </c>
      <c r="S327" s="124">
        <v>0</v>
      </c>
      <c r="T327" s="125">
        <f>S327*H327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26" t="s">
        <v>178</v>
      </c>
      <c r="AT327" s="126" t="s">
        <v>92</v>
      </c>
      <c r="AU327" s="126" t="s">
        <v>87</v>
      </c>
      <c r="AY327" s="3" t="s">
        <v>89</v>
      </c>
      <c r="BE327" s="127">
        <f>IF(N327="základní",J327,0)</f>
        <v>0</v>
      </c>
      <c r="BF327" s="127">
        <f>IF(N327="snížená",J327,0)</f>
        <v>0</v>
      </c>
      <c r="BG327" s="127">
        <f>IF(N327="zákl. přenesená",J327,0)</f>
        <v>0</v>
      </c>
      <c r="BH327" s="127">
        <f>IF(N327="sníž. přenesená",J327,0)</f>
        <v>0</v>
      </c>
      <c r="BI327" s="127">
        <f>IF(N327="nulová",J327,0)</f>
        <v>0</v>
      </c>
      <c r="BJ327" s="3" t="s">
        <v>87</v>
      </c>
      <c r="BK327" s="127">
        <f>ROUND(I327*H327,2)</f>
        <v>0</v>
      </c>
      <c r="BL327" s="3" t="s">
        <v>178</v>
      </c>
      <c r="BM327" s="126" t="s">
        <v>396</v>
      </c>
    </row>
    <row r="328" spans="1:65" s="141" customFormat="1" ht="10.199999999999999" x14ac:dyDescent="0.3">
      <c r="B328" s="142"/>
      <c r="C328" s="143"/>
      <c r="D328" s="131" t="s">
        <v>99</v>
      </c>
      <c r="E328" s="144" t="s">
        <v>11</v>
      </c>
      <c r="F328" s="145" t="s">
        <v>391</v>
      </c>
      <c r="G328" s="143"/>
      <c r="H328" s="144" t="s">
        <v>11</v>
      </c>
      <c r="I328" s="146"/>
      <c r="J328" s="143"/>
      <c r="K328" s="143"/>
      <c r="L328" s="147"/>
      <c r="M328" s="148"/>
      <c r="N328" s="149"/>
      <c r="O328" s="149"/>
      <c r="P328" s="149"/>
      <c r="Q328" s="149"/>
      <c r="R328" s="149"/>
      <c r="S328" s="149"/>
      <c r="T328" s="150"/>
      <c r="AT328" s="151" t="s">
        <v>99</v>
      </c>
      <c r="AU328" s="151" t="s">
        <v>87</v>
      </c>
      <c r="AV328" s="141" t="s">
        <v>87</v>
      </c>
      <c r="AW328" s="141" t="s">
        <v>101</v>
      </c>
      <c r="AX328" s="141" t="s">
        <v>88</v>
      </c>
      <c r="AY328" s="151" t="s">
        <v>89</v>
      </c>
    </row>
    <row r="329" spans="1:65" s="128" customFormat="1" ht="10.199999999999999" x14ac:dyDescent="0.3">
      <c r="B329" s="129"/>
      <c r="C329" s="130"/>
      <c r="D329" s="131" t="s">
        <v>99</v>
      </c>
      <c r="E329" s="132" t="s">
        <v>11</v>
      </c>
      <c r="F329" s="133" t="s">
        <v>392</v>
      </c>
      <c r="G329" s="130"/>
      <c r="H329" s="134">
        <v>17.43</v>
      </c>
      <c r="I329" s="135"/>
      <c r="J329" s="130"/>
      <c r="K329" s="130"/>
      <c r="L329" s="136"/>
      <c r="M329" s="137"/>
      <c r="N329" s="138"/>
      <c r="O329" s="138"/>
      <c r="P329" s="138"/>
      <c r="Q329" s="138"/>
      <c r="R329" s="138"/>
      <c r="S329" s="138"/>
      <c r="T329" s="139"/>
      <c r="AT329" s="140" t="s">
        <v>99</v>
      </c>
      <c r="AU329" s="140" t="s">
        <v>87</v>
      </c>
      <c r="AV329" s="128" t="s">
        <v>1</v>
      </c>
      <c r="AW329" s="128" t="s">
        <v>101</v>
      </c>
      <c r="AX329" s="128" t="s">
        <v>87</v>
      </c>
      <c r="AY329" s="140" t="s">
        <v>89</v>
      </c>
    </row>
    <row r="330" spans="1:65" s="15" customFormat="1" ht="21.75" customHeight="1" x14ac:dyDescent="0.3">
      <c r="A330" s="12"/>
      <c r="B330" s="45"/>
      <c r="C330" s="176" t="s">
        <v>397</v>
      </c>
      <c r="D330" s="176" t="s">
        <v>284</v>
      </c>
      <c r="E330" s="177" t="s">
        <v>398</v>
      </c>
      <c r="F330" s="178" t="s">
        <v>399</v>
      </c>
      <c r="G330" s="179" t="s">
        <v>95</v>
      </c>
      <c r="H330" s="180">
        <v>19.172999999999998</v>
      </c>
      <c r="I330" s="181"/>
      <c r="J330" s="182">
        <f>ROUND(I330*H330,2)</f>
        <v>0</v>
      </c>
      <c r="K330" s="178" t="s">
        <v>11</v>
      </c>
      <c r="L330" s="183"/>
      <c r="M330" s="184" t="s">
        <v>11</v>
      </c>
      <c r="N330" s="185" t="s">
        <v>30</v>
      </c>
      <c r="O330" s="123"/>
      <c r="P330" s="124">
        <f>O330*H330</f>
        <v>0</v>
      </c>
      <c r="Q330" s="124">
        <v>1.6999999999999999E-3</v>
      </c>
      <c r="R330" s="124">
        <f>Q330*H330</f>
        <v>3.2594099999999994E-2</v>
      </c>
      <c r="S330" s="124">
        <v>0</v>
      </c>
      <c r="T330" s="125">
        <f>S330*H330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26" t="s">
        <v>288</v>
      </c>
      <c r="AT330" s="126" t="s">
        <v>284</v>
      </c>
      <c r="AU330" s="126" t="s">
        <v>87</v>
      </c>
      <c r="AY330" s="3" t="s">
        <v>89</v>
      </c>
      <c r="BE330" s="127">
        <f>IF(N330="základní",J330,0)</f>
        <v>0</v>
      </c>
      <c r="BF330" s="127">
        <f>IF(N330="snížená",J330,0)</f>
        <v>0</v>
      </c>
      <c r="BG330" s="127">
        <f>IF(N330="zákl. přenesená",J330,0)</f>
        <v>0</v>
      </c>
      <c r="BH330" s="127">
        <f>IF(N330="sníž. přenesená",J330,0)</f>
        <v>0</v>
      </c>
      <c r="BI330" s="127">
        <f>IF(N330="nulová",J330,0)</f>
        <v>0</v>
      </c>
      <c r="BJ330" s="3" t="s">
        <v>87</v>
      </c>
      <c r="BK330" s="127">
        <f>ROUND(I330*H330,2)</f>
        <v>0</v>
      </c>
      <c r="BL330" s="3" t="s">
        <v>178</v>
      </c>
      <c r="BM330" s="126" t="s">
        <v>400</v>
      </c>
    </row>
    <row r="331" spans="1:65" s="128" customFormat="1" ht="10.199999999999999" x14ac:dyDescent="0.3">
      <c r="B331" s="129"/>
      <c r="C331" s="130"/>
      <c r="D331" s="131" t="s">
        <v>99</v>
      </c>
      <c r="E331" s="130"/>
      <c r="F331" s="133" t="s">
        <v>401</v>
      </c>
      <c r="G331" s="130"/>
      <c r="H331" s="134">
        <v>19.172999999999998</v>
      </c>
      <c r="I331" s="135"/>
      <c r="J331" s="130"/>
      <c r="K331" s="130"/>
      <c r="L331" s="136"/>
      <c r="M331" s="137"/>
      <c r="N331" s="138"/>
      <c r="O331" s="138"/>
      <c r="P331" s="138"/>
      <c r="Q331" s="138"/>
      <c r="R331" s="138"/>
      <c r="S331" s="138"/>
      <c r="T331" s="139"/>
      <c r="AT331" s="140" t="s">
        <v>99</v>
      </c>
      <c r="AU331" s="140" t="s">
        <v>87</v>
      </c>
      <c r="AV331" s="128" t="s">
        <v>1</v>
      </c>
      <c r="AW331" s="128" t="s">
        <v>4</v>
      </c>
      <c r="AX331" s="128" t="s">
        <v>87</v>
      </c>
      <c r="AY331" s="140" t="s">
        <v>89</v>
      </c>
    </row>
    <row r="332" spans="1:65" s="15" customFormat="1" ht="16.5" customHeight="1" x14ac:dyDescent="0.3">
      <c r="A332" s="12"/>
      <c r="B332" s="45"/>
      <c r="C332" s="114" t="s">
        <v>402</v>
      </c>
      <c r="D332" s="114" t="s">
        <v>92</v>
      </c>
      <c r="E332" s="115" t="s">
        <v>403</v>
      </c>
      <c r="F332" s="116" t="s">
        <v>404</v>
      </c>
      <c r="G332" s="117" t="s">
        <v>244</v>
      </c>
      <c r="H332" s="118">
        <v>7</v>
      </c>
      <c r="I332" s="119"/>
      <c r="J332" s="120">
        <f>ROUND(I332*H332,2)</f>
        <v>0</v>
      </c>
      <c r="K332" s="116" t="s">
        <v>96</v>
      </c>
      <c r="L332" s="13"/>
      <c r="M332" s="121" t="s">
        <v>11</v>
      </c>
      <c r="N332" s="122" t="s">
        <v>30</v>
      </c>
      <c r="O332" s="123"/>
      <c r="P332" s="124">
        <f>O332*H332</f>
        <v>0</v>
      </c>
      <c r="Q332" s="124">
        <v>0</v>
      </c>
      <c r="R332" s="124">
        <f>Q332*H332</f>
        <v>0</v>
      </c>
      <c r="S332" s="124">
        <v>0</v>
      </c>
      <c r="T332" s="125">
        <f>S332*H332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26" t="s">
        <v>178</v>
      </c>
      <c r="AT332" s="126" t="s">
        <v>92</v>
      </c>
      <c r="AU332" s="126" t="s">
        <v>87</v>
      </c>
      <c r="AY332" s="3" t="s">
        <v>89</v>
      </c>
      <c r="BE332" s="127">
        <f>IF(N332="základní",J332,0)</f>
        <v>0</v>
      </c>
      <c r="BF332" s="127">
        <f>IF(N332="snížená",J332,0)</f>
        <v>0</v>
      </c>
      <c r="BG332" s="127">
        <f>IF(N332="zákl. přenesená",J332,0)</f>
        <v>0</v>
      </c>
      <c r="BH332" s="127">
        <f>IF(N332="sníž. přenesená",J332,0)</f>
        <v>0</v>
      </c>
      <c r="BI332" s="127">
        <f>IF(N332="nulová",J332,0)</f>
        <v>0</v>
      </c>
      <c r="BJ332" s="3" t="s">
        <v>87</v>
      </c>
      <c r="BK332" s="127">
        <f>ROUND(I332*H332,2)</f>
        <v>0</v>
      </c>
      <c r="BL332" s="3" t="s">
        <v>178</v>
      </c>
      <c r="BM332" s="126" t="s">
        <v>405</v>
      </c>
    </row>
    <row r="333" spans="1:65" s="141" customFormat="1" ht="10.199999999999999" x14ac:dyDescent="0.3">
      <c r="B333" s="142"/>
      <c r="C333" s="143"/>
      <c r="D333" s="131" t="s">
        <v>99</v>
      </c>
      <c r="E333" s="144" t="s">
        <v>11</v>
      </c>
      <c r="F333" s="145" t="s">
        <v>406</v>
      </c>
      <c r="G333" s="143"/>
      <c r="H333" s="144" t="s">
        <v>11</v>
      </c>
      <c r="I333" s="146"/>
      <c r="J333" s="143"/>
      <c r="K333" s="143"/>
      <c r="L333" s="147"/>
      <c r="M333" s="148"/>
      <c r="N333" s="149"/>
      <c r="O333" s="149"/>
      <c r="P333" s="149"/>
      <c r="Q333" s="149"/>
      <c r="R333" s="149"/>
      <c r="S333" s="149"/>
      <c r="T333" s="150"/>
      <c r="AT333" s="151" t="s">
        <v>99</v>
      </c>
      <c r="AU333" s="151" t="s">
        <v>87</v>
      </c>
      <c r="AV333" s="141" t="s">
        <v>87</v>
      </c>
      <c r="AW333" s="141" t="s">
        <v>101</v>
      </c>
      <c r="AX333" s="141" t="s">
        <v>88</v>
      </c>
      <c r="AY333" s="151" t="s">
        <v>89</v>
      </c>
    </row>
    <row r="334" spans="1:65" s="128" customFormat="1" ht="10.199999999999999" x14ac:dyDescent="0.3">
      <c r="B334" s="129"/>
      <c r="C334" s="130"/>
      <c r="D334" s="131" t="s">
        <v>99</v>
      </c>
      <c r="E334" s="132" t="s">
        <v>11</v>
      </c>
      <c r="F334" s="133" t="s">
        <v>407</v>
      </c>
      <c r="G334" s="130"/>
      <c r="H334" s="134">
        <v>4</v>
      </c>
      <c r="I334" s="135"/>
      <c r="J334" s="130"/>
      <c r="K334" s="130"/>
      <c r="L334" s="136"/>
      <c r="M334" s="137"/>
      <c r="N334" s="138"/>
      <c r="O334" s="138"/>
      <c r="P334" s="138"/>
      <c r="Q334" s="138"/>
      <c r="R334" s="138"/>
      <c r="S334" s="138"/>
      <c r="T334" s="139"/>
      <c r="AT334" s="140" t="s">
        <v>99</v>
      </c>
      <c r="AU334" s="140" t="s">
        <v>87</v>
      </c>
      <c r="AV334" s="128" t="s">
        <v>1</v>
      </c>
      <c r="AW334" s="128" t="s">
        <v>101</v>
      </c>
      <c r="AX334" s="128" t="s">
        <v>88</v>
      </c>
      <c r="AY334" s="140" t="s">
        <v>89</v>
      </c>
    </row>
    <row r="335" spans="1:65" s="141" customFormat="1" ht="10.199999999999999" x14ac:dyDescent="0.3">
      <c r="B335" s="142"/>
      <c r="C335" s="143"/>
      <c r="D335" s="131" t="s">
        <v>99</v>
      </c>
      <c r="E335" s="144" t="s">
        <v>11</v>
      </c>
      <c r="F335" s="145" t="s">
        <v>408</v>
      </c>
      <c r="G335" s="143"/>
      <c r="H335" s="144" t="s">
        <v>11</v>
      </c>
      <c r="I335" s="146"/>
      <c r="J335" s="143"/>
      <c r="K335" s="143"/>
      <c r="L335" s="147"/>
      <c r="M335" s="148"/>
      <c r="N335" s="149"/>
      <c r="O335" s="149"/>
      <c r="P335" s="149"/>
      <c r="Q335" s="149"/>
      <c r="R335" s="149"/>
      <c r="S335" s="149"/>
      <c r="T335" s="150"/>
      <c r="AT335" s="151" t="s">
        <v>99</v>
      </c>
      <c r="AU335" s="151" t="s">
        <v>87</v>
      </c>
      <c r="AV335" s="141" t="s">
        <v>87</v>
      </c>
      <c r="AW335" s="141" t="s">
        <v>101</v>
      </c>
      <c r="AX335" s="141" t="s">
        <v>88</v>
      </c>
      <c r="AY335" s="151" t="s">
        <v>89</v>
      </c>
    </row>
    <row r="336" spans="1:65" s="128" customFormat="1" ht="10.199999999999999" x14ac:dyDescent="0.3">
      <c r="B336" s="129"/>
      <c r="C336" s="130"/>
      <c r="D336" s="131" t="s">
        <v>99</v>
      </c>
      <c r="E336" s="132" t="s">
        <v>11</v>
      </c>
      <c r="F336" s="133" t="s">
        <v>90</v>
      </c>
      <c r="G336" s="130"/>
      <c r="H336" s="134">
        <v>3</v>
      </c>
      <c r="I336" s="135"/>
      <c r="J336" s="130"/>
      <c r="K336" s="130"/>
      <c r="L336" s="136"/>
      <c r="M336" s="137"/>
      <c r="N336" s="138"/>
      <c r="O336" s="138"/>
      <c r="P336" s="138"/>
      <c r="Q336" s="138"/>
      <c r="R336" s="138"/>
      <c r="S336" s="138"/>
      <c r="T336" s="139"/>
      <c r="AT336" s="140" t="s">
        <v>99</v>
      </c>
      <c r="AU336" s="140" t="s">
        <v>87</v>
      </c>
      <c r="AV336" s="128" t="s">
        <v>1</v>
      </c>
      <c r="AW336" s="128" t="s">
        <v>101</v>
      </c>
      <c r="AX336" s="128" t="s">
        <v>88</v>
      </c>
      <c r="AY336" s="140" t="s">
        <v>89</v>
      </c>
    </row>
    <row r="337" spans="1:65" s="152" customFormat="1" ht="10.199999999999999" x14ac:dyDescent="0.3">
      <c r="B337" s="153"/>
      <c r="C337" s="154"/>
      <c r="D337" s="131" t="s">
        <v>99</v>
      </c>
      <c r="E337" s="155" t="s">
        <v>11</v>
      </c>
      <c r="F337" s="156" t="s">
        <v>169</v>
      </c>
      <c r="G337" s="154"/>
      <c r="H337" s="157">
        <v>7</v>
      </c>
      <c r="I337" s="158"/>
      <c r="J337" s="154"/>
      <c r="K337" s="154"/>
      <c r="L337" s="159"/>
      <c r="M337" s="160"/>
      <c r="N337" s="161"/>
      <c r="O337" s="161"/>
      <c r="P337" s="161"/>
      <c r="Q337" s="161"/>
      <c r="R337" s="161"/>
      <c r="S337" s="161"/>
      <c r="T337" s="162"/>
      <c r="AT337" s="163" t="s">
        <v>99</v>
      </c>
      <c r="AU337" s="163" t="s">
        <v>87</v>
      </c>
      <c r="AV337" s="152" t="s">
        <v>97</v>
      </c>
      <c r="AW337" s="152" t="s">
        <v>101</v>
      </c>
      <c r="AX337" s="152" t="s">
        <v>87</v>
      </c>
      <c r="AY337" s="163" t="s">
        <v>89</v>
      </c>
    </row>
    <row r="338" spans="1:65" s="15" customFormat="1" ht="16.5" customHeight="1" x14ac:dyDescent="0.3">
      <c r="A338" s="12"/>
      <c r="B338" s="45"/>
      <c r="C338" s="176" t="s">
        <v>409</v>
      </c>
      <c r="D338" s="176" t="s">
        <v>284</v>
      </c>
      <c r="E338" s="177" t="s">
        <v>410</v>
      </c>
      <c r="F338" s="178" t="s">
        <v>411</v>
      </c>
      <c r="G338" s="179" t="s">
        <v>244</v>
      </c>
      <c r="H338" s="180">
        <v>7.14</v>
      </c>
      <c r="I338" s="181"/>
      <c r="J338" s="182">
        <f>ROUND(I338*H338,2)</f>
        <v>0</v>
      </c>
      <c r="K338" s="178" t="s">
        <v>11</v>
      </c>
      <c r="L338" s="183"/>
      <c r="M338" s="184" t="s">
        <v>11</v>
      </c>
      <c r="N338" s="185" t="s">
        <v>30</v>
      </c>
      <c r="O338" s="123"/>
      <c r="P338" s="124">
        <f>O338*H338</f>
        <v>0</v>
      </c>
      <c r="Q338" s="124">
        <v>4.0000000000000002E-4</v>
      </c>
      <c r="R338" s="124">
        <f>Q338*H338</f>
        <v>2.856E-3</v>
      </c>
      <c r="S338" s="124">
        <v>0</v>
      </c>
      <c r="T338" s="125">
        <f>S338*H338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26" t="s">
        <v>288</v>
      </c>
      <c r="AT338" s="126" t="s">
        <v>284</v>
      </c>
      <c r="AU338" s="126" t="s">
        <v>87</v>
      </c>
      <c r="AY338" s="3" t="s">
        <v>89</v>
      </c>
      <c r="BE338" s="127">
        <f>IF(N338="základní",J338,0)</f>
        <v>0</v>
      </c>
      <c r="BF338" s="127">
        <f>IF(N338="snížená",J338,0)</f>
        <v>0</v>
      </c>
      <c r="BG338" s="127">
        <f>IF(N338="zákl. přenesená",J338,0)</f>
        <v>0</v>
      </c>
      <c r="BH338" s="127">
        <f>IF(N338="sníž. přenesená",J338,0)</f>
        <v>0</v>
      </c>
      <c r="BI338" s="127">
        <f>IF(N338="nulová",J338,0)</f>
        <v>0</v>
      </c>
      <c r="BJ338" s="3" t="s">
        <v>87</v>
      </c>
      <c r="BK338" s="127">
        <f>ROUND(I338*H338,2)</f>
        <v>0</v>
      </c>
      <c r="BL338" s="3" t="s">
        <v>178</v>
      </c>
      <c r="BM338" s="126" t="s">
        <v>412</v>
      </c>
    </row>
    <row r="339" spans="1:65" s="128" customFormat="1" ht="10.199999999999999" x14ac:dyDescent="0.3">
      <c r="B339" s="129"/>
      <c r="C339" s="130"/>
      <c r="D339" s="131" t="s">
        <v>99</v>
      </c>
      <c r="E339" s="130"/>
      <c r="F339" s="133" t="s">
        <v>413</v>
      </c>
      <c r="G339" s="130"/>
      <c r="H339" s="134">
        <v>7.14</v>
      </c>
      <c r="I339" s="135"/>
      <c r="J339" s="130"/>
      <c r="K339" s="130"/>
      <c r="L339" s="136"/>
      <c r="M339" s="137"/>
      <c r="N339" s="138"/>
      <c r="O339" s="138"/>
      <c r="P339" s="138"/>
      <c r="Q339" s="138"/>
      <c r="R339" s="138"/>
      <c r="S339" s="138"/>
      <c r="T339" s="139"/>
      <c r="AT339" s="140" t="s">
        <v>99</v>
      </c>
      <c r="AU339" s="140" t="s">
        <v>87</v>
      </c>
      <c r="AV339" s="128" t="s">
        <v>1</v>
      </c>
      <c r="AW339" s="128" t="s">
        <v>4</v>
      </c>
      <c r="AX339" s="128" t="s">
        <v>87</v>
      </c>
      <c r="AY339" s="140" t="s">
        <v>89</v>
      </c>
    </row>
    <row r="340" spans="1:65" s="15" customFormat="1" ht="22.8" x14ac:dyDescent="0.3">
      <c r="A340" s="12"/>
      <c r="B340" s="45"/>
      <c r="C340" s="114" t="s">
        <v>414</v>
      </c>
      <c r="D340" s="114" t="s">
        <v>92</v>
      </c>
      <c r="E340" s="115" t="s">
        <v>415</v>
      </c>
      <c r="F340" s="116" t="s">
        <v>416</v>
      </c>
      <c r="G340" s="117" t="s">
        <v>148</v>
      </c>
      <c r="H340" s="118">
        <v>3.7810000000000001</v>
      </c>
      <c r="I340" s="119"/>
      <c r="J340" s="120">
        <f>ROUND(I340*H340,2)</f>
        <v>0</v>
      </c>
      <c r="K340" s="116" t="s">
        <v>96</v>
      </c>
      <c r="L340" s="13"/>
      <c r="M340" s="121" t="s">
        <v>11</v>
      </c>
      <c r="N340" s="122" t="s">
        <v>30</v>
      </c>
      <c r="O340" s="123"/>
      <c r="P340" s="124">
        <f>O340*H340</f>
        <v>0</v>
      </c>
      <c r="Q340" s="124">
        <v>0</v>
      </c>
      <c r="R340" s="124">
        <f>Q340*H340</f>
        <v>0</v>
      </c>
      <c r="S340" s="124">
        <v>0</v>
      </c>
      <c r="T340" s="125">
        <f>S340*H340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26" t="s">
        <v>178</v>
      </c>
      <c r="AT340" s="126" t="s">
        <v>92</v>
      </c>
      <c r="AU340" s="126" t="s">
        <v>87</v>
      </c>
      <c r="AY340" s="3" t="s">
        <v>89</v>
      </c>
      <c r="BE340" s="127">
        <f>IF(N340="základní",J340,0)</f>
        <v>0</v>
      </c>
      <c r="BF340" s="127">
        <f>IF(N340="snížená",J340,0)</f>
        <v>0</v>
      </c>
      <c r="BG340" s="127">
        <f>IF(N340="zákl. přenesená",J340,0)</f>
        <v>0</v>
      </c>
      <c r="BH340" s="127">
        <f>IF(N340="sníž. přenesená",J340,0)</f>
        <v>0</v>
      </c>
      <c r="BI340" s="127">
        <f>IF(N340="nulová",J340,0)</f>
        <v>0</v>
      </c>
      <c r="BJ340" s="3" t="s">
        <v>87</v>
      </c>
      <c r="BK340" s="127">
        <f>ROUND(I340*H340,2)</f>
        <v>0</v>
      </c>
      <c r="BL340" s="3" t="s">
        <v>178</v>
      </c>
      <c r="BM340" s="126" t="s">
        <v>417</v>
      </c>
    </row>
    <row r="341" spans="1:65" s="15" customFormat="1" ht="22.8" x14ac:dyDescent="0.3">
      <c r="A341" s="12"/>
      <c r="B341" s="45"/>
      <c r="C341" s="114" t="s">
        <v>418</v>
      </c>
      <c r="D341" s="114" t="s">
        <v>92</v>
      </c>
      <c r="E341" s="115" t="s">
        <v>419</v>
      </c>
      <c r="F341" s="116" t="s">
        <v>420</v>
      </c>
      <c r="G341" s="117" t="s">
        <v>148</v>
      </c>
      <c r="H341" s="118">
        <v>3.7810000000000001</v>
      </c>
      <c r="I341" s="119"/>
      <c r="J341" s="120">
        <f>ROUND(I341*H341,2)</f>
        <v>0</v>
      </c>
      <c r="K341" s="116" t="s">
        <v>96</v>
      </c>
      <c r="L341" s="13"/>
      <c r="M341" s="121" t="s">
        <v>11</v>
      </c>
      <c r="N341" s="122" t="s">
        <v>30</v>
      </c>
      <c r="O341" s="123"/>
      <c r="P341" s="124">
        <f>O341*H341</f>
        <v>0</v>
      </c>
      <c r="Q341" s="124">
        <v>0</v>
      </c>
      <c r="R341" s="124">
        <f>Q341*H341</f>
        <v>0</v>
      </c>
      <c r="S341" s="124">
        <v>0</v>
      </c>
      <c r="T341" s="125">
        <f>S341*H341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26" t="s">
        <v>178</v>
      </c>
      <c r="AT341" s="126" t="s">
        <v>92</v>
      </c>
      <c r="AU341" s="126" t="s">
        <v>87</v>
      </c>
      <c r="AY341" s="3" t="s">
        <v>89</v>
      </c>
      <c r="BE341" s="127">
        <f>IF(N341="základní",J341,0)</f>
        <v>0</v>
      </c>
      <c r="BF341" s="127">
        <f>IF(N341="snížená",J341,0)</f>
        <v>0</v>
      </c>
      <c r="BG341" s="127">
        <f>IF(N341="zákl. přenesená",J341,0)</f>
        <v>0</v>
      </c>
      <c r="BH341" s="127">
        <f>IF(N341="sníž. přenesená",J341,0)</f>
        <v>0</v>
      </c>
      <c r="BI341" s="127">
        <f>IF(N341="nulová",J341,0)</f>
        <v>0</v>
      </c>
      <c r="BJ341" s="3" t="s">
        <v>87</v>
      </c>
      <c r="BK341" s="127">
        <f>ROUND(I341*H341,2)</f>
        <v>0</v>
      </c>
      <c r="BL341" s="3" t="s">
        <v>178</v>
      </c>
      <c r="BM341" s="126" t="s">
        <v>421</v>
      </c>
    </row>
    <row r="342" spans="1:65" s="97" customFormat="1" ht="25.95" customHeight="1" x14ac:dyDescent="0.25">
      <c r="B342" s="98"/>
      <c r="C342" s="99"/>
      <c r="D342" s="100" t="s">
        <v>84</v>
      </c>
      <c r="E342" s="101" t="s">
        <v>422</v>
      </c>
      <c r="F342" s="101" t="s">
        <v>423</v>
      </c>
      <c r="G342" s="99"/>
      <c r="H342" s="99"/>
      <c r="I342" s="102"/>
      <c r="J342" s="103">
        <f>BK342</f>
        <v>0</v>
      </c>
      <c r="K342" s="99"/>
      <c r="L342" s="104"/>
      <c r="M342" s="105"/>
      <c r="N342" s="106"/>
      <c r="O342" s="106"/>
      <c r="P342" s="107">
        <f>P343+P383+P400+P419+P422+P430+P433+P441+P453+P505+P525+P538+P572+P576+P612+P639</f>
        <v>0</v>
      </c>
      <c r="Q342" s="106"/>
      <c r="R342" s="107">
        <f>R343+R383+R400+R419+R422+R430+R433+R441+R453+R505+R525+R538+R572+R576+R612+R639</f>
        <v>16.9250297</v>
      </c>
      <c r="S342" s="106"/>
      <c r="T342" s="108">
        <f>T343+T383+T400+T419+T422+T430+T433+T441+T453+T505+T525+T538+T572+T576+T612+T639</f>
        <v>0.10604603999999999</v>
      </c>
      <c r="AR342" s="109" t="s">
        <v>1</v>
      </c>
      <c r="AT342" s="110" t="s">
        <v>84</v>
      </c>
      <c r="AU342" s="110" t="s">
        <v>88</v>
      </c>
      <c r="AY342" s="109" t="s">
        <v>89</v>
      </c>
      <c r="BK342" s="111">
        <f>BK343+BK383+BK400+BK419+BK422+BK430+BK433+BK441+BK453+BK505+BK525+BK538+BK572+BK576+BK612+BK639</f>
        <v>0</v>
      </c>
    </row>
    <row r="343" spans="1:65" s="97" customFormat="1" ht="22.8" customHeight="1" x14ac:dyDescent="0.25">
      <c r="B343" s="98"/>
      <c r="C343" s="99"/>
      <c r="D343" s="100" t="s">
        <v>84</v>
      </c>
      <c r="E343" s="112" t="s">
        <v>424</v>
      </c>
      <c r="F343" s="112" t="s">
        <v>425</v>
      </c>
      <c r="G343" s="99"/>
      <c r="H343" s="99"/>
      <c r="I343" s="102"/>
      <c r="J343" s="113">
        <f>BK343</f>
        <v>0</v>
      </c>
      <c r="K343" s="99"/>
      <c r="L343" s="104"/>
      <c r="M343" s="105"/>
      <c r="N343" s="106"/>
      <c r="O343" s="106"/>
      <c r="P343" s="107">
        <f>SUM(P344:P382)</f>
        <v>0</v>
      </c>
      <c r="Q343" s="106"/>
      <c r="R343" s="107">
        <f>SUM(R344:R382)</f>
        <v>0.68933440000000001</v>
      </c>
      <c r="S343" s="106"/>
      <c r="T343" s="108">
        <f>SUM(T344:T382)</f>
        <v>0</v>
      </c>
      <c r="AR343" s="109" t="s">
        <v>1</v>
      </c>
      <c r="AT343" s="110" t="s">
        <v>84</v>
      </c>
      <c r="AU343" s="110" t="s">
        <v>87</v>
      </c>
      <c r="AY343" s="109" t="s">
        <v>89</v>
      </c>
      <c r="BK343" s="111">
        <f>SUM(BK344:BK382)</f>
        <v>0</v>
      </c>
    </row>
    <row r="344" spans="1:65" s="15" customFormat="1" ht="22.8" x14ac:dyDescent="0.3">
      <c r="A344" s="12"/>
      <c r="B344" s="45"/>
      <c r="C344" s="114" t="s">
        <v>426</v>
      </c>
      <c r="D344" s="114" t="s">
        <v>92</v>
      </c>
      <c r="E344" s="115" t="s">
        <v>427</v>
      </c>
      <c r="F344" s="116" t="s">
        <v>428</v>
      </c>
      <c r="G344" s="117" t="s">
        <v>95</v>
      </c>
      <c r="H344" s="118">
        <v>59.35</v>
      </c>
      <c r="I344" s="119"/>
      <c r="J344" s="120">
        <f>ROUND(I344*H344,2)</f>
        <v>0</v>
      </c>
      <c r="K344" s="116" t="s">
        <v>96</v>
      </c>
      <c r="L344" s="13"/>
      <c r="M344" s="121" t="s">
        <v>11</v>
      </c>
      <c r="N344" s="122" t="s">
        <v>30</v>
      </c>
      <c r="O344" s="123"/>
      <c r="P344" s="124">
        <f>O344*H344</f>
        <v>0</v>
      </c>
      <c r="Q344" s="124">
        <v>0</v>
      </c>
      <c r="R344" s="124">
        <f>Q344*H344</f>
        <v>0</v>
      </c>
      <c r="S344" s="124">
        <v>0</v>
      </c>
      <c r="T344" s="125">
        <f>S344*H344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26" t="s">
        <v>178</v>
      </c>
      <c r="AT344" s="126" t="s">
        <v>92</v>
      </c>
      <c r="AU344" s="126" t="s">
        <v>1</v>
      </c>
      <c r="AY344" s="3" t="s">
        <v>89</v>
      </c>
      <c r="BE344" s="127">
        <f>IF(N344="základní",J344,0)</f>
        <v>0</v>
      </c>
      <c r="BF344" s="127">
        <f>IF(N344="snížená",J344,0)</f>
        <v>0</v>
      </c>
      <c r="BG344" s="127">
        <f>IF(N344="zákl. přenesená",J344,0)</f>
        <v>0</v>
      </c>
      <c r="BH344" s="127">
        <f>IF(N344="sníž. přenesená",J344,0)</f>
        <v>0</v>
      </c>
      <c r="BI344" s="127">
        <f>IF(N344="nulová",J344,0)</f>
        <v>0</v>
      </c>
      <c r="BJ344" s="3" t="s">
        <v>87</v>
      </c>
      <c r="BK344" s="127">
        <f>ROUND(I344*H344,2)</f>
        <v>0</v>
      </c>
      <c r="BL344" s="3" t="s">
        <v>178</v>
      </c>
      <c r="BM344" s="126" t="s">
        <v>429</v>
      </c>
    </row>
    <row r="345" spans="1:65" s="141" customFormat="1" ht="10.199999999999999" x14ac:dyDescent="0.3">
      <c r="B345" s="142"/>
      <c r="C345" s="143"/>
      <c r="D345" s="131" t="s">
        <v>99</v>
      </c>
      <c r="E345" s="144" t="s">
        <v>11</v>
      </c>
      <c r="F345" s="145" t="s">
        <v>430</v>
      </c>
      <c r="G345" s="143"/>
      <c r="H345" s="144" t="s">
        <v>11</v>
      </c>
      <c r="I345" s="146"/>
      <c r="J345" s="143"/>
      <c r="K345" s="143"/>
      <c r="L345" s="147"/>
      <c r="M345" s="148"/>
      <c r="N345" s="149"/>
      <c r="O345" s="149"/>
      <c r="P345" s="149"/>
      <c r="Q345" s="149"/>
      <c r="R345" s="149"/>
      <c r="S345" s="149"/>
      <c r="T345" s="150"/>
      <c r="AT345" s="151" t="s">
        <v>99</v>
      </c>
      <c r="AU345" s="151" t="s">
        <v>1</v>
      </c>
      <c r="AV345" s="141" t="s">
        <v>87</v>
      </c>
      <c r="AW345" s="141" t="s">
        <v>101</v>
      </c>
      <c r="AX345" s="141" t="s">
        <v>88</v>
      </c>
      <c r="AY345" s="151" t="s">
        <v>89</v>
      </c>
    </row>
    <row r="346" spans="1:65" s="128" customFormat="1" ht="10.199999999999999" x14ac:dyDescent="0.3">
      <c r="B346" s="129"/>
      <c r="C346" s="130"/>
      <c r="D346" s="131" t="s">
        <v>99</v>
      </c>
      <c r="E346" s="132" t="s">
        <v>11</v>
      </c>
      <c r="F346" s="133" t="s">
        <v>259</v>
      </c>
      <c r="G346" s="130"/>
      <c r="H346" s="134">
        <v>7.37</v>
      </c>
      <c r="I346" s="135"/>
      <c r="J346" s="130"/>
      <c r="K346" s="130"/>
      <c r="L346" s="136"/>
      <c r="M346" s="137"/>
      <c r="N346" s="138"/>
      <c r="O346" s="138"/>
      <c r="P346" s="138"/>
      <c r="Q346" s="138"/>
      <c r="R346" s="138"/>
      <c r="S346" s="138"/>
      <c r="T346" s="139"/>
      <c r="AT346" s="140" t="s">
        <v>99</v>
      </c>
      <c r="AU346" s="140" t="s">
        <v>1</v>
      </c>
      <c r="AV346" s="128" t="s">
        <v>1</v>
      </c>
      <c r="AW346" s="128" t="s">
        <v>101</v>
      </c>
      <c r="AX346" s="128" t="s">
        <v>88</v>
      </c>
      <c r="AY346" s="140" t="s">
        <v>89</v>
      </c>
    </row>
    <row r="347" spans="1:65" s="128" customFormat="1" ht="10.199999999999999" x14ac:dyDescent="0.3">
      <c r="B347" s="129"/>
      <c r="C347" s="130"/>
      <c r="D347" s="131" t="s">
        <v>99</v>
      </c>
      <c r="E347" s="132" t="s">
        <v>11</v>
      </c>
      <c r="F347" s="133" t="s">
        <v>260</v>
      </c>
      <c r="G347" s="130"/>
      <c r="H347" s="134">
        <v>14.48</v>
      </c>
      <c r="I347" s="135"/>
      <c r="J347" s="130"/>
      <c r="K347" s="130"/>
      <c r="L347" s="136"/>
      <c r="M347" s="137"/>
      <c r="N347" s="138"/>
      <c r="O347" s="138"/>
      <c r="P347" s="138"/>
      <c r="Q347" s="138"/>
      <c r="R347" s="138"/>
      <c r="S347" s="138"/>
      <c r="T347" s="139"/>
      <c r="AT347" s="140" t="s">
        <v>99</v>
      </c>
      <c r="AU347" s="140" t="s">
        <v>1</v>
      </c>
      <c r="AV347" s="128" t="s">
        <v>1</v>
      </c>
      <c r="AW347" s="128" t="s">
        <v>101</v>
      </c>
      <c r="AX347" s="128" t="s">
        <v>88</v>
      </c>
      <c r="AY347" s="140" t="s">
        <v>89</v>
      </c>
    </row>
    <row r="348" spans="1:65" s="128" customFormat="1" ht="10.199999999999999" x14ac:dyDescent="0.3">
      <c r="B348" s="129"/>
      <c r="C348" s="130"/>
      <c r="D348" s="131" t="s">
        <v>99</v>
      </c>
      <c r="E348" s="132" t="s">
        <v>11</v>
      </c>
      <c r="F348" s="133" t="s">
        <v>261</v>
      </c>
      <c r="G348" s="130"/>
      <c r="H348" s="134">
        <v>1.51</v>
      </c>
      <c r="I348" s="135"/>
      <c r="J348" s="130"/>
      <c r="K348" s="130"/>
      <c r="L348" s="136"/>
      <c r="M348" s="137"/>
      <c r="N348" s="138"/>
      <c r="O348" s="138"/>
      <c r="P348" s="138"/>
      <c r="Q348" s="138"/>
      <c r="R348" s="138"/>
      <c r="S348" s="138"/>
      <c r="T348" s="139"/>
      <c r="AT348" s="140" t="s">
        <v>99</v>
      </c>
      <c r="AU348" s="140" t="s">
        <v>1</v>
      </c>
      <c r="AV348" s="128" t="s">
        <v>1</v>
      </c>
      <c r="AW348" s="128" t="s">
        <v>101</v>
      </c>
      <c r="AX348" s="128" t="s">
        <v>88</v>
      </c>
      <c r="AY348" s="140" t="s">
        <v>89</v>
      </c>
    </row>
    <row r="349" spans="1:65" s="128" customFormat="1" ht="10.199999999999999" x14ac:dyDescent="0.3">
      <c r="B349" s="129"/>
      <c r="C349" s="130"/>
      <c r="D349" s="131" t="s">
        <v>99</v>
      </c>
      <c r="E349" s="132" t="s">
        <v>11</v>
      </c>
      <c r="F349" s="133" t="s">
        <v>262</v>
      </c>
      <c r="G349" s="130"/>
      <c r="H349" s="134">
        <v>3.78</v>
      </c>
      <c r="I349" s="135"/>
      <c r="J349" s="130"/>
      <c r="K349" s="130"/>
      <c r="L349" s="136"/>
      <c r="M349" s="137"/>
      <c r="N349" s="138"/>
      <c r="O349" s="138"/>
      <c r="P349" s="138"/>
      <c r="Q349" s="138"/>
      <c r="R349" s="138"/>
      <c r="S349" s="138"/>
      <c r="T349" s="139"/>
      <c r="AT349" s="140" t="s">
        <v>99</v>
      </c>
      <c r="AU349" s="140" t="s">
        <v>1</v>
      </c>
      <c r="AV349" s="128" t="s">
        <v>1</v>
      </c>
      <c r="AW349" s="128" t="s">
        <v>101</v>
      </c>
      <c r="AX349" s="128" t="s">
        <v>88</v>
      </c>
      <c r="AY349" s="140" t="s">
        <v>89</v>
      </c>
    </row>
    <row r="350" spans="1:65" s="128" customFormat="1" ht="10.199999999999999" x14ac:dyDescent="0.3">
      <c r="B350" s="129"/>
      <c r="C350" s="130"/>
      <c r="D350" s="131" t="s">
        <v>99</v>
      </c>
      <c r="E350" s="132" t="s">
        <v>11</v>
      </c>
      <c r="F350" s="133" t="s">
        <v>263</v>
      </c>
      <c r="G350" s="130"/>
      <c r="H350" s="134">
        <v>1.48</v>
      </c>
      <c r="I350" s="135"/>
      <c r="J350" s="130"/>
      <c r="K350" s="130"/>
      <c r="L350" s="136"/>
      <c r="M350" s="137"/>
      <c r="N350" s="138"/>
      <c r="O350" s="138"/>
      <c r="P350" s="138"/>
      <c r="Q350" s="138"/>
      <c r="R350" s="138"/>
      <c r="S350" s="138"/>
      <c r="T350" s="139"/>
      <c r="AT350" s="140" t="s">
        <v>99</v>
      </c>
      <c r="AU350" s="140" t="s">
        <v>1</v>
      </c>
      <c r="AV350" s="128" t="s">
        <v>1</v>
      </c>
      <c r="AW350" s="128" t="s">
        <v>101</v>
      </c>
      <c r="AX350" s="128" t="s">
        <v>88</v>
      </c>
      <c r="AY350" s="140" t="s">
        <v>89</v>
      </c>
    </row>
    <row r="351" spans="1:65" s="128" customFormat="1" ht="10.199999999999999" x14ac:dyDescent="0.3">
      <c r="B351" s="129"/>
      <c r="C351" s="130"/>
      <c r="D351" s="131" t="s">
        <v>99</v>
      </c>
      <c r="E351" s="132" t="s">
        <v>11</v>
      </c>
      <c r="F351" s="133" t="s">
        <v>264</v>
      </c>
      <c r="G351" s="130"/>
      <c r="H351" s="134">
        <v>6.16</v>
      </c>
      <c r="I351" s="135"/>
      <c r="J351" s="130"/>
      <c r="K351" s="130"/>
      <c r="L351" s="136"/>
      <c r="M351" s="137"/>
      <c r="N351" s="138"/>
      <c r="O351" s="138"/>
      <c r="P351" s="138"/>
      <c r="Q351" s="138"/>
      <c r="R351" s="138"/>
      <c r="S351" s="138"/>
      <c r="T351" s="139"/>
      <c r="AT351" s="140" t="s">
        <v>99</v>
      </c>
      <c r="AU351" s="140" t="s">
        <v>1</v>
      </c>
      <c r="AV351" s="128" t="s">
        <v>1</v>
      </c>
      <c r="AW351" s="128" t="s">
        <v>101</v>
      </c>
      <c r="AX351" s="128" t="s">
        <v>88</v>
      </c>
      <c r="AY351" s="140" t="s">
        <v>89</v>
      </c>
    </row>
    <row r="352" spans="1:65" s="128" customFormat="1" ht="10.199999999999999" x14ac:dyDescent="0.3">
      <c r="B352" s="129"/>
      <c r="C352" s="130"/>
      <c r="D352" s="131" t="s">
        <v>99</v>
      </c>
      <c r="E352" s="132" t="s">
        <v>11</v>
      </c>
      <c r="F352" s="133" t="s">
        <v>265</v>
      </c>
      <c r="G352" s="130"/>
      <c r="H352" s="134">
        <v>1.51</v>
      </c>
      <c r="I352" s="135"/>
      <c r="J352" s="130"/>
      <c r="K352" s="130"/>
      <c r="L352" s="136"/>
      <c r="M352" s="137"/>
      <c r="N352" s="138"/>
      <c r="O352" s="138"/>
      <c r="P352" s="138"/>
      <c r="Q352" s="138"/>
      <c r="R352" s="138"/>
      <c r="S352" s="138"/>
      <c r="T352" s="139"/>
      <c r="AT352" s="140" t="s">
        <v>99</v>
      </c>
      <c r="AU352" s="140" t="s">
        <v>1</v>
      </c>
      <c r="AV352" s="128" t="s">
        <v>1</v>
      </c>
      <c r="AW352" s="128" t="s">
        <v>101</v>
      </c>
      <c r="AX352" s="128" t="s">
        <v>88</v>
      </c>
      <c r="AY352" s="140" t="s">
        <v>89</v>
      </c>
    </row>
    <row r="353" spans="1:65" s="128" customFormat="1" ht="10.199999999999999" x14ac:dyDescent="0.3">
      <c r="B353" s="129"/>
      <c r="C353" s="130"/>
      <c r="D353" s="131" t="s">
        <v>99</v>
      </c>
      <c r="E353" s="132" t="s">
        <v>11</v>
      </c>
      <c r="F353" s="133" t="s">
        <v>266</v>
      </c>
      <c r="G353" s="130"/>
      <c r="H353" s="134">
        <v>3.9</v>
      </c>
      <c r="I353" s="135"/>
      <c r="J353" s="130"/>
      <c r="K353" s="130"/>
      <c r="L353" s="136"/>
      <c r="M353" s="137"/>
      <c r="N353" s="138"/>
      <c r="O353" s="138"/>
      <c r="P353" s="138"/>
      <c r="Q353" s="138"/>
      <c r="R353" s="138"/>
      <c r="S353" s="138"/>
      <c r="T353" s="139"/>
      <c r="AT353" s="140" t="s">
        <v>99</v>
      </c>
      <c r="AU353" s="140" t="s">
        <v>1</v>
      </c>
      <c r="AV353" s="128" t="s">
        <v>1</v>
      </c>
      <c r="AW353" s="128" t="s">
        <v>101</v>
      </c>
      <c r="AX353" s="128" t="s">
        <v>88</v>
      </c>
      <c r="AY353" s="140" t="s">
        <v>89</v>
      </c>
    </row>
    <row r="354" spans="1:65" s="128" customFormat="1" ht="10.199999999999999" x14ac:dyDescent="0.3">
      <c r="B354" s="129"/>
      <c r="C354" s="130"/>
      <c r="D354" s="131" t="s">
        <v>99</v>
      </c>
      <c r="E354" s="132" t="s">
        <v>11</v>
      </c>
      <c r="F354" s="133" t="s">
        <v>336</v>
      </c>
      <c r="G354" s="130"/>
      <c r="H354" s="134">
        <v>18.46</v>
      </c>
      <c r="I354" s="135"/>
      <c r="J354" s="130"/>
      <c r="K354" s="130"/>
      <c r="L354" s="136"/>
      <c r="M354" s="137"/>
      <c r="N354" s="138"/>
      <c r="O354" s="138"/>
      <c r="P354" s="138"/>
      <c r="Q354" s="138"/>
      <c r="R354" s="138"/>
      <c r="S354" s="138"/>
      <c r="T354" s="139"/>
      <c r="AT354" s="140" t="s">
        <v>99</v>
      </c>
      <c r="AU354" s="140" t="s">
        <v>1</v>
      </c>
      <c r="AV354" s="128" t="s">
        <v>1</v>
      </c>
      <c r="AW354" s="128" t="s">
        <v>101</v>
      </c>
      <c r="AX354" s="128" t="s">
        <v>88</v>
      </c>
      <c r="AY354" s="140" t="s">
        <v>89</v>
      </c>
    </row>
    <row r="355" spans="1:65" s="128" customFormat="1" ht="10.199999999999999" x14ac:dyDescent="0.3">
      <c r="B355" s="129"/>
      <c r="C355" s="130"/>
      <c r="D355" s="131" t="s">
        <v>99</v>
      </c>
      <c r="E355" s="132" t="s">
        <v>11</v>
      </c>
      <c r="F355" s="133" t="s">
        <v>268</v>
      </c>
      <c r="G355" s="130"/>
      <c r="H355" s="134">
        <v>0.7</v>
      </c>
      <c r="I355" s="135"/>
      <c r="J355" s="130"/>
      <c r="K355" s="130"/>
      <c r="L355" s="136"/>
      <c r="M355" s="137"/>
      <c r="N355" s="138"/>
      <c r="O355" s="138"/>
      <c r="P355" s="138"/>
      <c r="Q355" s="138"/>
      <c r="R355" s="138"/>
      <c r="S355" s="138"/>
      <c r="T355" s="139"/>
      <c r="AT355" s="140" t="s">
        <v>99</v>
      </c>
      <c r="AU355" s="140" t="s">
        <v>1</v>
      </c>
      <c r="AV355" s="128" t="s">
        <v>1</v>
      </c>
      <c r="AW355" s="128" t="s">
        <v>101</v>
      </c>
      <c r="AX355" s="128" t="s">
        <v>88</v>
      </c>
      <c r="AY355" s="140" t="s">
        <v>89</v>
      </c>
    </row>
    <row r="356" spans="1:65" s="164" customFormat="1" ht="10.199999999999999" x14ac:dyDescent="0.3">
      <c r="B356" s="165"/>
      <c r="C356" s="166"/>
      <c r="D356" s="131" t="s">
        <v>99</v>
      </c>
      <c r="E356" s="167" t="s">
        <v>11</v>
      </c>
      <c r="F356" s="168" t="s">
        <v>195</v>
      </c>
      <c r="G356" s="166"/>
      <c r="H356" s="169">
        <v>59.35</v>
      </c>
      <c r="I356" s="170"/>
      <c r="J356" s="166"/>
      <c r="K356" s="166"/>
      <c r="L356" s="171"/>
      <c r="M356" s="172"/>
      <c r="N356" s="173"/>
      <c r="O356" s="173"/>
      <c r="P356" s="173"/>
      <c r="Q356" s="173"/>
      <c r="R356" s="173"/>
      <c r="S356" s="173"/>
      <c r="T356" s="174"/>
      <c r="AT356" s="175" t="s">
        <v>99</v>
      </c>
      <c r="AU356" s="175" t="s">
        <v>1</v>
      </c>
      <c r="AV356" s="164" t="s">
        <v>90</v>
      </c>
      <c r="AW356" s="164" t="s">
        <v>101</v>
      </c>
      <c r="AX356" s="164" t="s">
        <v>88</v>
      </c>
      <c r="AY356" s="175" t="s">
        <v>89</v>
      </c>
    </row>
    <row r="357" spans="1:65" s="152" customFormat="1" ht="10.199999999999999" x14ac:dyDescent="0.3">
      <c r="B357" s="153"/>
      <c r="C357" s="154"/>
      <c r="D357" s="131" t="s">
        <v>99</v>
      </c>
      <c r="E357" s="155" t="s">
        <v>11</v>
      </c>
      <c r="F357" s="156" t="s">
        <v>169</v>
      </c>
      <c r="G357" s="154"/>
      <c r="H357" s="157">
        <v>59.35</v>
      </c>
      <c r="I357" s="158"/>
      <c r="J357" s="154"/>
      <c r="K357" s="154"/>
      <c r="L357" s="159"/>
      <c r="M357" s="160"/>
      <c r="N357" s="161"/>
      <c r="O357" s="161"/>
      <c r="P357" s="161"/>
      <c r="Q357" s="161"/>
      <c r="R357" s="161"/>
      <c r="S357" s="161"/>
      <c r="T357" s="162"/>
      <c r="AT357" s="163" t="s">
        <v>99</v>
      </c>
      <c r="AU357" s="163" t="s">
        <v>1</v>
      </c>
      <c r="AV357" s="152" t="s">
        <v>97</v>
      </c>
      <c r="AW357" s="152" t="s">
        <v>101</v>
      </c>
      <c r="AX357" s="152" t="s">
        <v>87</v>
      </c>
      <c r="AY357" s="163" t="s">
        <v>89</v>
      </c>
    </row>
    <row r="358" spans="1:65" s="15" customFormat="1" ht="16.5" customHeight="1" x14ac:dyDescent="0.3">
      <c r="A358" s="12"/>
      <c r="B358" s="45"/>
      <c r="C358" s="176" t="s">
        <v>431</v>
      </c>
      <c r="D358" s="176" t="s">
        <v>284</v>
      </c>
      <c r="E358" s="177" t="s">
        <v>432</v>
      </c>
      <c r="F358" s="178" t="s">
        <v>433</v>
      </c>
      <c r="G358" s="179" t="s">
        <v>434</v>
      </c>
      <c r="H358" s="180">
        <v>59.35</v>
      </c>
      <c r="I358" s="181"/>
      <c r="J358" s="182">
        <f>ROUND(I358*H358,2)</f>
        <v>0</v>
      </c>
      <c r="K358" s="178" t="s">
        <v>96</v>
      </c>
      <c r="L358" s="183"/>
      <c r="M358" s="184" t="s">
        <v>11</v>
      </c>
      <c r="N358" s="185" t="s">
        <v>30</v>
      </c>
      <c r="O358" s="123"/>
      <c r="P358" s="124">
        <f>O358*H358</f>
        <v>0</v>
      </c>
      <c r="Q358" s="124">
        <v>1E-3</v>
      </c>
      <c r="R358" s="124">
        <f>Q358*H358</f>
        <v>5.935E-2</v>
      </c>
      <c r="S358" s="124">
        <v>0</v>
      </c>
      <c r="T358" s="125">
        <f>S358*H358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26" t="s">
        <v>288</v>
      </c>
      <c r="AT358" s="126" t="s">
        <v>284</v>
      </c>
      <c r="AU358" s="126" t="s">
        <v>1</v>
      </c>
      <c r="AY358" s="3" t="s">
        <v>89</v>
      </c>
      <c r="BE358" s="127">
        <f>IF(N358="základní",J358,0)</f>
        <v>0</v>
      </c>
      <c r="BF358" s="127">
        <f>IF(N358="snížená",J358,0)</f>
        <v>0</v>
      </c>
      <c r="BG358" s="127">
        <f>IF(N358="zákl. přenesená",J358,0)</f>
        <v>0</v>
      </c>
      <c r="BH358" s="127">
        <f>IF(N358="sníž. přenesená",J358,0)</f>
        <v>0</v>
      </c>
      <c r="BI358" s="127">
        <f>IF(N358="nulová",J358,0)</f>
        <v>0</v>
      </c>
      <c r="BJ358" s="3" t="s">
        <v>87</v>
      </c>
      <c r="BK358" s="127">
        <f>ROUND(I358*H358,2)</f>
        <v>0</v>
      </c>
      <c r="BL358" s="3" t="s">
        <v>178</v>
      </c>
      <c r="BM358" s="126" t="s">
        <v>435</v>
      </c>
    </row>
    <row r="359" spans="1:65" s="141" customFormat="1" ht="10.199999999999999" x14ac:dyDescent="0.3">
      <c r="B359" s="142"/>
      <c r="C359" s="143"/>
      <c r="D359" s="131" t="s">
        <v>99</v>
      </c>
      <c r="E359" s="144" t="s">
        <v>11</v>
      </c>
      <c r="F359" s="145" t="s">
        <v>436</v>
      </c>
      <c r="G359" s="143"/>
      <c r="H359" s="144" t="s">
        <v>11</v>
      </c>
      <c r="I359" s="146"/>
      <c r="J359" s="143"/>
      <c r="K359" s="143"/>
      <c r="L359" s="147"/>
      <c r="M359" s="148"/>
      <c r="N359" s="149"/>
      <c r="O359" s="149"/>
      <c r="P359" s="149"/>
      <c r="Q359" s="149"/>
      <c r="R359" s="149"/>
      <c r="S359" s="149"/>
      <c r="T359" s="150"/>
      <c r="AT359" s="151" t="s">
        <v>99</v>
      </c>
      <c r="AU359" s="151" t="s">
        <v>1</v>
      </c>
      <c r="AV359" s="141" t="s">
        <v>87</v>
      </c>
      <c r="AW359" s="141" t="s">
        <v>101</v>
      </c>
      <c r="AX359" s="141" t="s">
        <v>88</v>
      </c>
      <c r="AY359" s="151" t="s">
        <v>89</v>
      </c>
    </row>
    <row r="360" spans="1:65" s="128" customFormat="1" ht="10.199999999999999" x14ac:dyDescent="0.3">
      <c r="B360" s="129"/>
      <c r="C360" s="130"/>
      <c r="D360" s="131" t="s">
        <v>99</v>
      </c>
      <c r="E360" s="132" t="s">
        <v>11</v>
      </c>
      <c r="F360" s="133" t="s">
        <v>437</v>
      </c>
      <c r="G360" s="130"/>
      <c r="H360" s="134">
        <v>59.35</v>
      </c>
      <c r="I360" s="135"/>
      <c r="J360" s="130"/>
      <c r="K360" s="130"/>
      <c r="L360" s="136"/>
      <c r="M360" s="137"/>
      <c r="N360" s="138"/>
      <c r="O360" s="138"/>
      <c r="P360" s="138"/>
      <c r="Q360" s="138"/>
      <c r="R360" s="138"/>
      <c r="S360" s="138"/>
      <c r="T360" s="139"/>
      <c r="AT360" s="140" t="s">
        <v>99</v>
      </c>
      <c r="AU360" s="140" t="s">
        <v>1</v>
      </c>
      <c r="AV360" s="128" t="s">
        <v>1</v>
      </c>
      <c r="AW360" s="128" t="s">
        <v>101</v>
      </c>
      <c r="AX360" s="128" t="s">
        <v>87</v>
      </c>
      <c r="AY360" s="140" t="s">
        <v>89</v>
      </c>
    </row>
    <row r="361" spans="1:65" s="15" customFormat="1" ht="22.8" x14ac:dyDescent="0.3">
      <c r="A361" s="12"/>
      <c r="B361" s="45"/>
      <c r="C361" s="114" t="s">
        <v>438</v>
      </c>
      <c r="D361" s="114" t="s">
        <v>92</v>
      </c>
      <c r="E361" s="115" t="s">
        <v>439</v>
      </c>
      <c r="F361" s="116" t="s">
        <v>440</v>
      </c>
      <c r="G361" s="117" t="s">
        <v>95</v>
      </c>
      <c r="H361" s="118">
        <v>64.552000000000007</v>
      </c>
      <c r="I361" s="119"/>
      <c r="J361" s="120">
        <f>ROUND(I361*H361,2)</f>
        <v>0</v>
      </c>
      <c r="K361" s="116" t="s">
        <v>96</v>
      </c>
      <c r="L361" s="13"/>
      <c r="M361" s="121" t="s">
        <v>11</v>
      </c>
      <c r="N361" s="122" t="s">
        <v>30</v>
      </c>
      <c r="O361" s="123"/>
      <c r="P361" s="124">
        <f>O361*H361</f>
        <v>0</v>
      </c>
      <c r="Q361" s="124">
        <v>0</v>
      </c>
      <c r="R361" s="124">
        <f>Q361*H361</f>
        <v>0</v>
      </c>
      <c r="S361" s="124">
        <v>0</v>
      </c>
      <c r="T361" s="125">
        <f>S361*H361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26" t="s">
        <v>178</v>
      </c>
      <c r="AT361" s="126" t="s">
        <v>92</v>
      </c>
      <c r="AU361" s="126" t="s">
        <v>1</v>
      </c>
      <c r="AY361" s="3" t="s">
        <v>89</v>
      </c>
      <c r="BE361" s="127">
        <f>IF(N361="základní",J361,0)</f>
        <v>0</v>
      </c>
      <c r="BF361" s="127">
        <f>IF(N361="snížená",J361,0)</f>
        <v>0</v>
      </c>
      <c r="BG361" s="127">
        <f>IF(N361="zákl. přenesená",J361,0)</f>
        <v>0</v>
      </c>
      <c r="BH361" s="127">
        <f>IF(N361="sníž. přenesená",J361,0)</f>
        <v>0</v>
      </c>
      <c r="BI361" s="127">
        <f>IF(N361="nulová",J361,0)</f>
        <v>0</v>
      </c>
      <c r="BJ361" s="3" t="s">
        <v>87</v>
      </c>
      <c r="BK361" s="127">
        <f>ROUND(I361*H361,2)</f>
        <v>0</v>
      </c>
      <c r="BL361" s="3" t="s">
        <v>178</v>
      </c>
      <c r="BM361" s="126" t="s">
        <v>441</v>
      </c>
    </row>
    <row r="362" spans="1:65" s="128" customFormat="1" ht="10.199999999999999" x14ac:dyDescent="0.3">
      <c r="B362" s="129"/>
      <c r="C362" s="130"/>
      <c r="D362" s="131" t="s">
        <v>99</v>
      </c>
      <c r="E362" s="132" t="s">
        <v>11</v>
      </c>
      <c r="F362" s="133" t="s">
        <v>442</v>
      </c>
      <c r="G362" s="130"/>
      <c r="H362" s="134">
        <v>11.26</v>
      </c>
      <c r="I362" s="135"/>
      <c r="J362" s="130"/>
      <c r="K362" s="130"/>
      <c r="L362" s="136"/>
      <c r="M362" s="137"/>
      <c r="N362" s="138"/>
      <c r="O362" s="138"/>
      <c r="P362" s="138"/>
      <c r="Q362" s="138"/>
      <c r="R362" s="138"/>
      <c r="S362" s="138"/>
      <c r="T362" s="139"/>
      <c r="AT362" s="140" t="s">
        <v>99</v>
      </c>
      <c r="AU362" s="140" t="s">
        <v>1</v>
      </c>
      <c r="AV362" s="128" t="s">
        <v>1</v>
      </c>
      <c r="AW362" s="128" t="s">
        <v>101</v>
      </c>
      <c r="AX362" s="128" t="s">
        <v>88</v>
      </c>
      <c r="AY362" s="140" t="s">
        <v>89</v>
      </c>
    </row>
    <row r="363" spans="1:65" s="128" customFormat="1" ht="10.199999999999999" x14ac:dyDescent="0.3">
      <c r="B363" s="129"/>
      <c r="C363" s="130"/>
      <c r="D363" s="131" t="s">
        <v>99</v>
      </c>
      <c r="E363" s="132" t="s">
        <v>11</v>
      </c>
      <c r="F363" s="133" t="s">
        <v>443</v>
      </c>
      <c r="G363" s="130"/>
      <c r="H363" s="134">
        <v>-2.4</v>
      </c>
      <c r="I363" s="135"/>
      <c r="J363" s="130"/>
      <c r="K363" s="130"/>
      <c r="L363" s="136"/>
      <c r="M363" s="137"/>
      <c r="N363" s="138"/>
      <c r="O363" s="138"/>
      <c r="P363" s="138"/>
      <c r="Q363" s="138"/>
      <c r="R363" s="138"/>
      <c r="S363" s="138"/>
      <c r="T363" s="139"/>
      <c r="AT363" s="140" t="s">
        <v>99</v>
      </c>
      <c r="AU363" s="140" t="s">
        <v>1</v>
      </c>
      <c r="AV363" s="128" t="s">
        <v>1</v>
      </c>
      <c r="AW363" s="128" t="s">
        <v>101</v>
      </c>
      <c r="AX363" s="128" t="s">
        <v>88</v>
      </c>
      <c r="AY363" s="140" t="s">
        <v>89</v>
      </c>
    </row>
    <row r="364" spans="1:65" s="128" customFormat="1" ht="10.199999999999999" x14ac:dyDescent="0.3">
      <c r="B364" s="129"/>
      <c r="C364" s="130"/>
      <c r="D364" s="131" t="s">
        <v>99</v>
      </c>
      <c r="E364" s="132" t="s">
        <v>11</v>
      </c>
      <c r="F364" s="133" t="s">
        <v>444</v>
      </c>
      <c r="G364" s="130"/>
      <c r="H364" s="134">
        <v>51.692</v>
      </c>
      <c r="I364" s="135"/>
      <c r="J364" s="130"/>
      <c r="K364" s="130"/>
      <c r="L364" s="136"/>
      <c r="M364" s="137"/>
      <c r="N364" s="138"/>
      <c r="O364" s="138"/>
      <c r="P364" s="138"/>
      <c r="Q364" s="138"/>
      <c r="R364" s="138"/>
      <c r="S364" s="138"/>
      <c r="T364" s="139"/>
      <c r="AT364" s="140" t="s">
        <v>99</v>
      </c>
      <c r="AU364" s="140" t="s">
        <v>1</v>
      </c>
      <c r="AV364" s="128" t="s">
        <v>1</v>
      </c>
      <c r="AW364" s="128" t="s">
        <v>101</v>
      </c>
      <c r="AX364" s="128" t="s">
        <v>88</v>
      </c>
      <c r="AY364" s="140" t="s">
        <v>89</v>
      </c>
    </row>
    <row r="365" spans="1:65" s="128" customFormat="1" ht="10.199999999999999" x14ac:dyDescent="0.3">
      <c r="B365" s="129"/>
      <c r="C365" s="130"/>
      <c r="D365" s="131" t="s">
        <v>99</v>
      </c>
      <c r="E365" s="132" t="s">
        <v>11</v>
      </c>
      <c r="F365" s="133" t="s">
        <v>445</v>
      </c>
      <c r="G365" s="130"/>
      <c r="H365" s="134">
        <v>4</v>
      </c>
      <c r="I365" s="135"/>
      <c r="J365" s="130"/>
      <c r="K365" s="130"/>
      <c r="L365" s="136"/>
      <c r="M365" s="137"/>
      <c r="N365" s="138"/>
      <c r="O365" s="138"/>
      <c r="P365" s="138"/>
      <c r="Q365" s="138"/>
      <c r="R365" s="138"/>
      <c r="S365" s="138"/>
      <c r="T365" s="139"/>
      <c r="AT365" s="140" t="s">
        <v>99</v>
      </c>
      <c r="AU365" s="140" t="s">
        <v>1</v>
      </c>
      <c r="AV365" s="128" t="s">
        <v>1</v>
      </c>
      <c r="AW365" s="128" t="s">
        <v>101</v>
      </c>
      <c r="AX365" s="128" t="s">
        <v>88</v>
      </c>
      <c r="AY365" s="140" t="s">
        <v>89</v>
      </c>
    </row>
    <row r="366" spans="1:65" s="164" customFormat="1" ht="10.199999999999999" x14ac:dyDescent="0.3">
      <c r="B366" s="165"/>
      <c r="C366" s="166"/>
      <c r="D366" s="131" t="s">
        <v>99</v>
      </c>
      <c r="E366" s="167" t="s">
        <v>11</v>
      </c>
      <c r="F366" s="168" t="s">
        <v>195</v>
      </c>
      <c r="G366" s="166"/>
      <c r="H366" s="169">
        <v>64.552000000000007</v>
      </c>
      <c r="I366" s="170"/>
      <c r="J366" s="166"/>
      <c r="K366" s="166"/>
      <c r="L366" s="171"/>
      <c r="M366" s="172"/>
      <c r="N366" s="173"/>
      <c r="O366" s="173"/>
      <c r="P366" s="173"/>
      <c r="Q366" s="173"/>
      <c r="R366" s="173"/>
      <c r="S366" s="173"/>
      <c r="T366" s="174"/>
      <c r="AT366" s="175" t="s">
        <v>99</v>
      </c>
      <c r="AU366" s="175" t="s">
        <v>1</v>
      </c>
      <c r="AV366" s="164" t="s">
        <v>90</v>
      </c>
      <c r="AW366" s="164" t="s">
        <v>101</v>
      </c>
      <c r="AX366" s="164" t="s">
        <v>87</v>
      </c>
      <c r="AY366" s="175" t="s">
        <v>89</v>
      </c>
    </row>
    <row r="367" spans="1:65" s="15" customFormat="1" ht="16.5" customHeight="1" x14ac:dyDescent="0.3">
      <c r="A367" s="12"/>
      <c r="B367" s="45"/>
      <c r="C367" s="176" t="s">
        <v>446</v>
      </c>
      <c r="D367" s="176" t="s">
        <v>284</v>
      </c>
      <c r="E367" s="177" t="s">
        <v>432</v>
      </c>
      <c r="F367" s="178" t="s">
        <v>433</v>
      </c>
      <c r="G367" s="179" t="s">
        <v>434</v>
      </c>
      <c r="H367" s="180">
        <v>64.552000000000007</v>
      </c>
      <c r="I367" s="181"/>
      <c r="J367" s="182">
        <f>ROUND(I367*H367,2)</f>
        <v>0</v>
      </c>
      <c r="K367" s="178" t="s">
        <v>96</v>
      </c>
      <c r="L367" s="183"/>
      <c r="M367" s="184" t="s">
        <v>11</v>
      </c>
      <c r="N367" s="185" t="s">
        <v>30</v>
      </c>
      <c r="O367" s="123"/>
      <c r="P367" s="124">
        <f>O367*H367</f>
        <v>0</v>
      </c>
      <c r="Q367" s="124">
        <v>1E-3</v>
      </c>
      <c r="R367" s="124">
        <f>Q367*H367</f>
        <v>6.4552000000000012E-2</v>
      </c>
      <c r="S367" s="124">
        <v>0</v>
      </c>
      <c r="T367" s="125">
        <f>S367*H367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26" t="s">
        <v>288</v>
      </c>
      <c r="AT367" s="126" t="s">
        <v>284</v>
      </c>
      <c r="AU367" s="126" t="s">
        <v>1</v>
      </c>
      <c r="AY367" s="3" t="s">
        <v>89</v>
      </c>
      <c r="BE367" s="127">
        <f>IF(N367="základní",J367,0)</f>
        <v>0</v>
      </c>
      <c r="BF367" s="127">
        <f>IF(N367="snížená",J367,0)</f>
        <v>0</v>
      </c>
      <c r="BG367" s="127">
        <f>IF(N367="zákl. přenesená",J367,0)</f>
        <v>0</v>
      </c>
      <c r="BH367" s="127">
        <f>IF(N367="sníž. přenesená",J367,0)</f>
        <v>0</v>
      </c>
      <c r="BI367" s="127">
        <f>IF(N367="nulová",J367,0)</f>
        <v>0</v>
      </c>
      <c r="BJ367" s="3" t="s">
        <v>87</v>
      </c>
      <c r="BK367" s="127">
        <f>ROUND(I367*H367,2)</f>
        <v>0</v>
      </c>
      <c r="BL367" s="3" t="s">
        <v>178</v>
      </c>
      <c r="BM367" s="126" t="s">
        <v>447</v>
      </c>
    </row>
    <row r="368" spans="1:65" s="128" customFormat="1" ht="10.199999999999999" x14ac:dyDescent="0.3">
      <c r="B368" s="129"/>
      <c r="C368" s="130"/>
      <c r="D368" s="131" t="s">
        <v>99</v>
      </c>
      <c r="E368" s="132" t="s">
        <v>11</v>
      </c>
      <c r="F368" s="133" t="s">
        <v>448</v>
      </c>
      <c r="G368" s="130"/>
      <c r="H368" s="134">
        <v>64.552000000000007</v>
      </c>
      <c r="I368" s="135"/>
      <c r="J368" s="130"/>
      <c r="K368" s="130"/>
      <c r="L368" s="136"/>
      <c r="M368" s="137"/>
      <c r="N368" s="138"/>
      <c r="O368" s="138"/>
      <c r="P368" s="138"/>
      <c r="Q368" s="138"/>
      <c r="R368" s="138"/>
      <c r="S368" s="138"/>
      <c r="T368" s="139"/>
      <c r="AT368" s="140" t="s">
        <v>99</v>
      </c>
      <c r="AU368" s="140" t="s">
        <v>1</v>
      </c>
      <c r="AV368" s="128" t="s">
        <v>1</v>
      </c>
      <c r="AW368" s="128" t="s">
        <v>101</v>
      </c>
      <c r="AX368" s="128" t="s">
        <v>87</v>
      </c>
      <c r="AY368" s="140" t="s">
        <v>89</v>
      </c>
    </row>
    <row r="369" spans="1:65" s="141" customFormat="1" ht="10.199999999999999" x14ac:dyDescent="0.3">
      <c r="B369" s="142"/>
      <c r="C369" s="143"/>
      <c r="D369" s="131" t="s">
        <v>99</v>
      </c>
      <c r="E369" s="144" t="s">
        <v>11</v>
      </c>
      <c r="F369" s="145" t="s">
        <v>436</v>
      </c>
      <c r="G369" s="143"/>
      <c r="H369" s="144" t="s">
        <v>11</v>
      </c>
      <c r="I369" s="146"/>
      <c r="J369" s="143"/>
      <c r="K369" s="143"/>
      <c r="L369" s="147"/>
      <c r="M369" s="148"/>
      <c r="N369" s="149"/>
      <c r="O369" s="149"/>
      <c r="P369" s="149"/>
      <c r="Q369" s="149"/>
      <c r="R369" s="149"/>
      <c r="S369" s="149"/>
      <c r="T369" s="150"/>
      <c r="AT369" s="151" t="s">
        <v>99</v>
      </c>
      <c r="AU369" s="151" t="s">
        <v>1</v>
      </c>
      <c r="AV369" s="141" t="s">
        <v>87</v>
      </c>
      <c r="AW369" s="141" t="s">
        <v>101</v>
      </c>
      <c r="AX369" s="141" t="s">
        <v>88</v>
      </c>
      <c r="AY369" s="151" t="s">
        <v>89</v>
      </c>
    </row>
    <row r="370" spans="1:65" s="15" customFormat="1" ht="22.8" x14ac:dyDescent="0.3">
      <c r="A370" s="12"/>
      <c r="B370" s="45"/>
      <c r="C370" s="114" t="s">
        <v>449</v>
      </c>
      <c r="D370" s="114" t="s">
        <v>92</v>
      </c>
      <c r="E370" s="115" t="s">
        <v>450</v>
      </c>
      <c r="F370" s="116" t="s">
        <v>451</v>
      </c>
      <c r="G370" s="117" t="s">
        <v>244</v>
      </c>
      <c r="H370" s="118">
        <v>116.75</v>
      </c>
      <c r="I370" s="119"/>
      <c r="J370" s="120">
        <f>ROUND(I370*H370,2)</f>
        <v>0</v>
      </c>
      <c r="K370" s="116" t="s">
        <v>96</v>
      </c>
      <c r="L370" s="13"/>
      <c r="M370" s="121" t="s">
        <v>11</v>
      </c>
      <c r="N370" s="122" t="s">
        <v>30</v>
      </c>
      <c r="O370" s="123"/>
      <c r="P370" s="124">
        <f>O370*H370</f>
        <v>0</v>
      </c>
      <c r="Q370" s="124">
        <v>0</v>
      </c>
      <c r="R370" s="124">
        <f>Q370*H370</f>
        <v>0</v>
      </c>
      <c r="S370" s="124">
        <v>0</v>
      </c>
      <c r="T370" s="125">
        <f>S370*H370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26" t="s">
        <v>178</v>
      </c>
      <c r="AT370" s="126" t="s">
        <v>92</v>
      </c>
      <c r="AU370" s="126" t="s">
        <v>1</v>
      </c>
      <c r="AY370" s="3" t="s">
        <v>89</v>
      </c>
      <c r="BE370" s="127">
        <f>IF(N370="základní",J370,0)</f>
        <v>0</v>
      </c>
      <c r="BF370" s="127">
        <f>IF(N370="snížená",J370,0)</f>
        <v>0</v>
      </c>
      <c r="BG370" s="127">
        <f>IF(N370="zákl. přenesená",J370,0)</f>
        <v>0</v>
      </c>
      <c r="BH370" s="127">
        <f>IF(N370="sníž. přenesená",J370,0)</f>
        <v>0</v>
      </c>
      <c r="BI370" s="127">
        <f>IF(N370="nulová",J370,0)</f>
        <v>0</v>
      </c>
      <c r="BJ370" s="3" t="s">
        <v>87</v>
      </c>
      <c r="BK370" s="127">
        <f>ROUND(I370*H370,2)</f>
        <v>0</v>
      </c>
      <c r="BL370" s="3" t="s">
        <v>178</v>
      </c>
      <c r="BM370" s="126" t="s">
        <v>452</v>
      </c>
    </row>
    <row r="371" spans="1:65" s="128" customFormat="1" ht="10.199999999999999" x14ac:dyDescent="0.3">
      <c r="B371" s="129"/>
      <c r="C371" s="130"/>
      <c r="D371" s="131" t="s">
        <v>99</v>
      </c>
      <c r="E371" s="132" t="s">
        <v>11</v>
      </c>
      <c r="F371" s="133" t="s">
        <v>453</v>
      </c>
      <c r="G371" s="130"/>
      <c r="H371" s="134">
        <v>94.7</v>
      </c>
      <c r="I371" s="135"/>
      <c r="J371" s="130"/>
      <c r="K371" s="130"/>
      <c r="L371" s="136"/>
      <c r="M371" s="137"/>
      <c r="N371" s="138"/>
      <c r="O371" s="138"/>
      <c r="P371" s="138"/>
      <c r="Q371" s="138"/>
      <c r="R371" s="138"/>
      <c r="S371" s="138"/>
      <c r="T371" s="139"/>
      <c r="AT371" s="140" t="s">
        <v>99</v>
      </c>
      <c r="AU371" s="140" t="s">
        <v>1</v>
      </c>
      <c r="AV371" s="128" t="s">
        <v>1</v>
      </c>
      <c r="AW371" s="128" t="s">
        <v>101</v>
      </c>
      <c r="AX371" s="128" t="s">
        <v>88</v>
      </c>
      <c r="AY371" s="140" t="s">
        <v>89</v>
      </c>
    </row>
    <row r="372" spans="1:65" s="128" customFormat="1" ht="10.199999999999999" x14ac:dyDescent="0.3">
      <c r="B372" s="129"/>
      <c r="C372" s="130"/>
      <c r="D372" s="131" t="s">
        <v>99</v>
      </c>
      <c r="E372" s="132" t="s">
        <v>11</v>
      </c>
      <c r="F372" s="133" t="s">
        <v>454</v>
      </c>
      <c r="G372" s="130"/>
      <c r="H372" s="134">
        <v>22.05</v>
      </c>
      <c r="I372" s="135"/>
      <c r="J372" s="130"/>
      <c r="K372" s="130"/>
      <c r="L372" s="136"/>
      <c r="M372" s="137"/>
      <c r="N372" s="138"/>
      <c r="O372" s="138"/>
      <c r="P372" s="138"/>
      <c r="Q372" s="138"/>
      <c r="R372" s="138"/>
      <c r="S372" s="138"/>
      <c r="T372" s="139"/>
      <c r="AT372" s="140" t="s">
        <v>99</v>
      </c>
      <c r="AU372" s="140" t="s">
        <v>1</v>
      </c>
      <c r="AV372" s="128" t="s">
        <v>1</v>
      </c>
      <c r="AW372" s="128" t="s">
        <v>101</v>
      </c>
      <c r="AX372" s="128" t="s">
        <v>88</v>
      </c>
      <c r="AY372" s="140" t="s">
        <v>89</v>
      </c>
    </row>
    <row r="373" spans="1:65" s="152" customFormat="1" ht="10.199999999999999" x14ac:dyDescent="0.3">
      <c r="B373" s="153"/>
      <c r="C373" s="154"/>
      <c r="D373" s="131" t="s">
        <v>99</v>
      </c>
      <c r="E373" s="155" t="s">
        <v>11</v>
      </c>
      <c r="F373" s="156" t="s">
        <v>169</v>
      </c>
      <c r="G373" s="154"/>
      <c r="H373" s="157">
        <v>116.75</v>
      </c>
      <c r="I373" s="158"/>
      <c r="J373" s="154"/>
      <c r="K373" s="154"/>
      <c r="L373" s="159"/>
      <c r="M373" s="160"/>
      <c r="N373" s="161"/>
      <c r="O373" s="161"/>
      <c r="P373" s="161"/>
      <c r="Q373" s="161"/>
      <c r="R373" s="161"/>
      <c r="S373" s="161"/>
      <c r="T373" s="162"/>
      <c r="AT373" s="163" t="s">
        <v>99</v>
      </c>
      <c r="AU373" s="163" t="s">
        <v>1</v>
      </c>
      <c r="AV373" s="152" t="s">
        <v>97</v>
      </c>
      <c r="AW373" s="152" t="s">
        <v>101</v>
      </c>
      <c r="AX373" s="152" t="s">
        <v>87</v>
      </c>
      <c r="AY373" s="163" t="s">
        <v>89</v>
      </c>
    </row>
    <row r="374" spans="1:65" s="15" customFormat="1" ht="16.5" customHeight="1" x14ac:dyDescent="0.3">
      <c r="A374" s="12"/>
      <c r="B374" s="45"/>
      <c r="C374" s="176" t="s">
        <v>455</v>
      </c>
      <c r="D374" s="176" t="s">
        <v>284</v>
      </c>
      <c r="E374" s="177" t="s">
        <v>456</v>
      </c>
      <c r="F374" s="178" t="s">
        <v>457</v>
      </c>
      <c r="G374" s="179" t="s">
        <v>244</v>
      </c>
      <c r="H374" s="180">
        <v>128.66200000000001</v>
      </c>
      <c r="I374" s="181"/>
      <c r="J374" s="182">
        <f>ROUND(I374*H374,2)</f>
        <v>0</v>
      </c>
      <c r="K374" s="178" t="s">
        <v>96</v>
      </c>
      <c r="L374" s="183"/>
      <c r="M374" s="184" t="s">
        <v>11</v>
      </c>
      <c r="N374" s="185" t="s">
        <v>30</v>
      </c>
      <c r="O374" s="123"/>
      <c r="P374" s="124">
        <f>O374*H374</f>
        <v>0</v>
      </c>
      <c r="Q374" s="124">
        <v>1E-3</v>
      </c>
      <c r="R374" s="124">
        <f>Q374*H374</f>
        <v>0.128662</v>
      </c>
      <c r="S374" s="124">
        <v>0</v>
      </c>
      <c r="T374" s="125">
        <f>S374*H374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26" t="s">
        <v>288</v>
      </c>
      <c r="AT374" s="126" t="s">
        <v>284</v>
      </c>
      <c r="AU374" s="126" t="s">
        <v>1</v>
      </c>
      <c r="AY374" s="3" t="s">
        <v>89</v>
      </c>
      <c r="BE374" s="127">
        <f>IF(N374="základní",J374,0)</f>
        <v>0</v>
      </c>
      <c r="BF374" s="127">
        <f>IF(N374="snížená",J374,0)</f>
        <v>0</v>
      </c>
      <c r="BG374" s="127">
        <f>IF(N374="zákl. přenesená",J374,0)</f>
        <v>0</v>
      </c>
      <c r="BH374" s="127">
        <f>IF(N374="sníž. přenesená",J374,0)</f>
        <v>0</v>
      </c>
      <c r="BI374" s="127">
        <f>IF(N374="nulová",J374,0)</f>
        <v>0</v>
      </c>
      <c r="BJ374" s="3" t="s">
        <v>87</v>
      </c>
      <c r="BK374" s="127">
        <f>ROUND(I374*H374,2)</f>
        <v>0</v>
      </c>
      <c r="BL374" s="3" t="s">
        <v>178</v>
      </c>
      <c r="BM374" s="126" t="s">
        <v>458</v>
      </c>
    </row>
    <row r="375" spans="1:65" s="128" customFormat="1" ht="10.199999999999999" x14ac:dyDescent="0.3">
      <c r="B375" s="129"/>
      <c r="C375" s="130"/>
      <c r="D375" s="131" t="s">
        <v>99</v>
      </c>
      <c r="E375" s="132" t="s">
        <v>11</v>
      </c>
      <c r="F375" s="133" t="s">
        <v>459</v>
      </c>
      <c r="G375" s="130"/>
      <c r="H375" s="134">
        <v>122.535</v>
      </c>
      <c r="I375" s="135"/>
      <c r="J375" s="130"/>
      <c r="K375" s="130"/>
      <c r="L375" s="136"/>
      <c r="M375" s="137"/>
      <c r="N375" s="138"/>
      <c r="O375" s="138"/>
      <c r="P375" s="138"/>
      <c r="Q375" s="138"/>
      <c r="R375" s="138"/>
      <c r="S375" s="138"/>
      <c r="T375" s="139"/>
      <c r="AT375" s="140" t="s">
        <v>99</v>
      </c>
      <c r="AU375" s="140" t="s">
        <v>1</v>
      </c>
      <c r="AV375" s="128" t="s">
        <v>1</v>
      </c>
      <c r="AW375" s="128" t="s">
        <v>101</v>
      </c>
      <c r="AX375" s="128" t="s">
        <v>87</v>
      </c>
      <c r="AY375" s="140" t="s">
        <v>89</v>
      </c>
    </row>
    <row r="376" spans="1:65" s="128" customFormat="1" ht="10.199999999999999" x14ac:dyDescent="0.3">
      <c r="B376" s="129"/>
      <c r="C376" s="130"/>
      <c r="D376" s="131" t="s">
        <v>99</v>
      </c>
      <c r="E376" s="130"/>
      <c r="F376" s="133" t="s">
        <v>460</v>
      </c>
      <c r="G376" s="130"/>
      <c r="H376" s="134">
        <v>128.66200000000001</v>
      </c>
      <c r="I376" s="135"/>
      <c r="J376" s="130"/>
      <c r="K376" s="130"/>
      <c r="L376" s="136"/>
      <c r="M376" s="137"/>
      <c r="N376" s="138"/>
      <c r="O376" s="138"/>
      <c r="P376" s="138"/>
      <c r="Q376" s="138"/>
      <c r="R376" s="138"/>
      <c r="S376" s="138"/>
      <c r="T376" s="139"/>
      <c r="AT376" s="140" t="s">
        <v>99</v>
      </c>
      <c r="AU376" s="140" t="s">
        <v>1</v>
      </c>
      <c r="AV376" s="128" t="s">
        <v>1</v>
      </c>
      <c r="AW376" s="128" t="s">
        <v>4</v>
      </c>
      <c r="AX376" s="128" t="s">
        <v>87</v>
      </c>
      <c r="AY376" s="140" t="s">
        <v>89</v>
      </c>
    </row>
    <row r="377" spans="1:65" s="15" customFormat="1" ht="16.5" customHeight="1" x14ac:dyDescent="0.3">
      <c r="A377" s="12"/>
      <c r="B377" s="45"/>
      <c r="C377" s="114" t="s">
        <v>461</v>
      </c>
      <c r="D377" s="114" t="s">
        <v>92</v>
      </c>
      <c r="E377" s="115" t="s">
        <v>462</v>
      </c>
      <c r="F377" s="116" t="s">
        <v>463</v>
      </c>
      <c r="G377" s="117" t="s">
        <v>95</v>
      </c>
      <c r="H377" s="118">
        <v>65.251000000000005</v>
      </c>
      <c r="I377" s="119"/>
      <c r="J377" s="120">
        <f>ROUND(I377*H377,2)</f>
        <v>0</v>
      </c>
      <c r="K377" s="116" t="s">
        <v>96</v>
      </c>
      <c r="L377" s="13"/>
      <c r="M377" s="121" t="s">
        <v>11</v>
      </c>
      <c r="N377" s="122" t="s">
        <v>30</v>
      </c>
      <c r="O377" s="123"/>
      <c r="P377" s="124">
        <f>O377*H377</f>
        <v>0</v>
      </c>
      <c r="Q377" s="124">
        <v>4.0000000000000002E-4</v>
      </c>
      <c r="R377" s="124">
        <f>Q377*H377</f>
        <v>2.6100400000000003E-2</v>
      </c>
      <c r="S377" s="124">
        <v>0</v>
      </c>
      <c r="T377" s="125">
        <f>S377*H377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126" t="s">
        <v>178</v>
      </c>
      <c r="AT377" s="126" t="s">
        <v>92</v>
      </c>
      <c r="AU377" s="126" t="s">
        <v>1</v>
      </c>
      <c r="AY377" s="3" t="s">
        <v>89</v>
      </c>
      <c r="BE377" s="127">
        <f>IF(N377="základní",J377,0)</f>
        <v>0</v>
      </c>
      <c r="BF377" s="127">
        <f>IF(N377="snížená",J377,0)</f>
        <v>0</v>
      </c>
      <c r="BG377" s="127">
        <f>IF(N377="zákl. přenesená",J377,0)</f>
        <v>0</v>
      </c>
      <c r="BH377" s="127">
        <f>IF(N377="sníž. přenesená",J377,0)</f>
        <v>0</v>
      </c>
      <c r="BI377" s="127">
        <f>IF(N377="nulová",J377,0)</f>
        <v>0</v>
      </c>
      <c r="BJ377" s="3" t="s">
        <v>87</v>
      </c>
      <c r="BK377" s="127">
        <f>ROUND(I377*H377,2)</f>
        <v>0</v>
      </c>
      <c r="BL377" s="3" t="s">
        <v>178</v>
      </c>
      <c r="BM377" s="126" t="s">
        <v>464</v>
      </c>
    </row>
    <row r="378" spans="1:65" s="128" customFormat="1" ht="10.199999999999999" x14ac:dyDescent="0.3">
      <c r="B378" s="129"/>
      <c r="C378" s="130"/>
      <c r="D378" s="131" t="s">
        <v>99</v>
      </c>
      <c r="E378" s="132" t="s">
        <v>11</v>
      </c>
      <c r="F378" s="133" t="s">
        <v>465</v>
      </c>
      <c r="G378" s="130"/>
      <c r="H378" s="134">
        <v>65.251000000000005</v>
      </c>
      <c r="I378" s="135"/>
      <c r="J378" s="130"/>
      <c r="K378" s="130"/>
      <c r="L378" s="136"/>
      <c r="M378" s="137"/>
      <c r="N378" s="138"/>
      <c r="O378" s="138"/>
      <c r="P378" s="138"/>
      <c r="Q378" s="138"/>
      <c r="R378" s="138"/>
      <c r="S378" s="138"/>
      <c r="T378" s="139"/>
      <c r="AT378" s="140" t="s">
        <v>99</v>
      </c>
      <c r="AU378" s="140" t="s">
        <v>1</v>
      </c>
      <c r="AV378" s="128" t="s">
        <v>1</v>
      </c>
      <c r="AW378" s="128" t="s">
        <v>101</v>
      </c>
      <c r="AX378" s="128" t="s">
        <v>87</v>
      </c>
      <c r="AY378" s="140" t="s">
        <v>89</v>
      </c>
    </row>
    <row r="379" spans="1:65" s="15" customFormat="1" ht="22.8" x14ac:dyDescent="0.3">
      <c r="A379" s="12"/>
      <c r="B379" s="45"/>
      <c r="C379" s="176" t="s">
        <v>466</v>
      </c>
      <c r="D379" s="176" t="s">
        <v>284</v>
      </c>
      <c r="E379" s="177" t="s">
        <v>467</v>
      </c>
      <c r="F379" s="178" t="s">
        <v>468</v>
      </c>
      <c r="G379" s="179" t="s">
        <v>95</v>
      </c>
      <c r="H379" s="180">
        <v>76.05</v>
      </c>
      <c r="I379" s="181"/>
      <c r="J379" s="182">
        <f>ROUND(I379*H379,2)</f>
        <v>0</v>
      </c>
      <c r="K379" s="178" t="s">
        <v>96</v>
      </c>
      <c r="L379" s="183"/>
      <c r="M379" s="184" t="s">
        <v>11</v>
      </c>
      <c r="N379" s="185" t="s">
        <v>30</v>
      </c>
      <c r="O379" s="123"/>
      <c r="P379" s="124">
        <f>O379*H379</f>
        <v>0</v>
      </c>
      <c r="Q379" s="124">
        <v>5.4000000000000003E-3</v>
      </c>
      <c r="R379" s="124">
        <f>Q379*H379</f>
        <v>0.41066999999999998</v>
      </c>
      <c r="S379" s="124">
        <v>0</v>
      </c>
      <c r="T379" s="125">
        <f>S379*H379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26" t="s">
        <v>288</v>
      </c>
      <c r="AT379" s="126" t="s">
        <v>284</v>
      </c>
      <c r="AU379" s="126" t="s">
        <v>1</v>
      </c>
      <c r="AY379" s="3" t="s">
        <v>89</v>
      </c>
      <c r="BE379" s="127">
        <f>IF(N379="základní",J379,0)</f>
        <v>0</v>
      </c>
      <c r="BF379" s="127">
        <f>IF(N379="snížená",J379,0)</f>
        <v>0</v>
      </c>
      <c r="BG379" s="127">
        <f>IF(N379="zákl. přenesená",J379,0)</f>
        <v>0</v>
      </c>
      <c r="BH379" s="127">
        <f>IF(N379="sníž. přenesená",J379,0)</f>
        <v>0</v>
      </c>
      <c r="BI379" s="127">
        <f>IF(N379="nulová",J379,0)</f>
        <v>0</v>
      </c>
      <c r="BJ379" s="3" t="s">
        <v>87</v>
      </c>
      <c r="BK379" s="127">
        <f>ROUND(I379*H379,2)</f>
        <v>0</v>
      </c>
      <c r="BL379" s="3" t="s">
        <v>178</v>
      </c>
      <c r="BM379" s="126" t="s">
        <v>469</v>
      </c>
    </row>
    <row r="380" spans="1:65" s="128" customFormat="1" ht="10.199999999999999" x14ac:dyDescent="0.3">
      <c r="B380" s="129"/>
      <c r="C380" s="130"/>
      <c r="D380" s="131" t="s">
        <v>99</v>
      </c>
      <c r="E380" s="130"/>
      <c r="F380" s="133" t="s">
        <v>470</v>
      </c>
      <c r="G380" s="130"/>
      <c r="H380" s="134">
        <v>76.05</v>
      </c>
      <c r="I380" s="135"/>
      <c r="J380" s="130"/>
      <c r="K380" s="130"/>
      <c r="L380" s="136"/>
      <c r="M380" s="137"/>
      <c r="N380" s="138"/>
      <c r="O380" s="138"/>
      <c r="P380" s="138"/>
      <c r="Q380" s="138"/>
      <c r="R380" s="138"/>
      <c r="S380" s="138"/>
      <c r="T380" s="139"/>
      <c r="AT380" s="140" t="s">
        <v>99</v>
      </c>
      <c r="AU380" s="140" t="s">
        <v>1</v>
      </c>
      <c r="AV380" s="128" t="s">
        <v>1</v>
      </c>
      <c r="AW380" s="128" t="s">
        <v>4</v>
      </c>
      <c r="AX380" s="128" t="s">
        <v>87</v>
      </c>
      <c r="AY380" s="140" t="s">
        <v>89</v>
      </c>
    </row>
    <row r="381" spans="1:65" s="15" customFormat="1" ht="22.8" x14ac:dyDescent="0.3">
      <c r="A381" s="12"/>
      <c r="B381" s="45"/>
      <c r="C381" s="114" t="s">
        <v>471</v>
      </c>
      <c r="D381" s="114" t="s">
        <v>92</v>
      </c>
      <c r="E381" s="115" t="s">
        <v>472</v>
      </c>
      <c r="F381" s="116" t="s">
        <v>473</v>
      </c>
      <c r="G381" s="117" t="s">
        <v>148</v>
      </c>
      <c r="H381" s="118">
        <v>0.68899999999999995</v>
      </c>
      <c r="I381" s="119"/>
      <c r="J381" s="120">
        <f>ROUND(I381*H381,2)</f>
        <v>0</v>
      </c>
      <c r="K381" s="116" t="s">
        <v>96</v>
      </c>
      <c r="L381" s="13"/>
      <c r="M381" s="121" t="s">
        <v>11</v>
      </c>
      <c r="N381" s="122" t="s">
        <v>30</v>
      </c>
      <c r="O381" s="123"/>
      <c r="P381" s="124">
        <f>O381*H381</f>
        <v>0</v>
      </c>
      <c r="Q381" s="124">
        <v>0</v>
      </c>
      <c r="R381" s="124">
        <f>Q381*H381</f>
        <v>0</v>
      </c>
      <c r="S381" s="124">
        <v>0</v>
      </c>
      <c r="T381" s="125">
        <f>S381*H381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26" t="s">
        <v>178</v>
      </c>
      <c r="AT381" s="126" t="s">
        <v>92</v>
      </c>
      <c r="AU381" s="126" t="s">
        <v>1</v>
      </c>
      <c r="AY381" s="3" t="s">
        <v>89</v>
      </c>
      <c r="BE381" s="127">
        <f>IF(N381="základní",J381,0)</f>
        <v>0</v>
      </c>
      <c r="BF381" s="127">
        <f>IF(N381="snížená",J381,0)</f>
        <v>0</v>
      </c>
      <c r="BG381" s="127">
        <f>IF(N381="zákl. přenesená",J381,0)</f>
        <v>0</v>
      </c>
      <c r="BH381" s="127">
        <f>IF(N381="sníž. přenesená",J381,0)</f>
        <v>0</v>
      </c>
      <c r="BI381" s="127">
        <f>IF(N381="nulová",J381,0)</f>
        <v>0</v>
      </c>
      <c r="BJ381" s="3" t="s">
        <v>87</v>
      </c>
      <c r="BK381" s="127">
        <f>ROUND(I381*H381,2)</f>
        <v>0</v>
      </c>
      <c r="BL381" s="3" t="s">
        <v>178</v>
      </c>
      <c r="BM381" s="126" t="s">
        <v>474</v>
      </c>
    </row>
    <row r="382" spans="1:65" s="15" customFormat="1" ht="33" customHeight="1" x14ac:dyDescent="0.3">
      <c r="A382" s="12"/>
      <c r="B382" s="45"/>
      <c r="C382" s="114" t="s">
        <v>475</v>
      </c>
      <c r="D382" s="114" t="s">
        <v>92</v>
      </c>
      <c r="E382" s="115" t="s">
        <v>476</v>
      </c>
      <c r="F382" s="116" t="s">
        <v>477</v>
      </c>
      <c r="G382" s="117" t="s">
        <v>148</v>
      </c>
      <c r="H382" s="118">
        <v>0.68899999999999995</v>
      </c>
      <c r="I382" s="119"/>
      <c r="J382" s="120">
        <f>ROUND(I382*H382,2)</f>
        <v>0</v>
      </c>
      <c r="K382" s="116" t="s">
        <v>96</v>
      </c>
      <c r="L382" s="13"/>
      <c r="M382" s="121" t="s">
        <v>11</v>
      </c>
      <c r="N382" s="122" t="s">
        <v>30</v>
      </c>
      <c r="O382" s="123"/>
      <c r="P382" s="124">
        <f>O382*H382</f>
        <v>0</v>
      </c>
      <c r="Q382" s="124">
        <v>0</v>
      </c>
      <c r="R382" s="124">
        <f>Q382*H382</f>
        <v>0</v>
      </c>
      <c r="S382" s="124">
        <v>0</v>
      </c>
      <c r="T382" s="125">
        <f>S382*H382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26" t="s">
        <v>178</v>
      </c>
      <c r="AT382" s="126" t="s">
        <v>92</v>
      </c>
      <c r="AU382" s="126" t="s">
        <v>1</v>
      </c>
      <c r="AY382" s="3" t="s">
        <v>89</v>
      </c>
      <c r="BE382" s="127">
        <f>IF(N382="základní",J382,0)</f>
        <v>0</v>
      </c>
      <c r="BF382" s="127">
        <f>IF(N382="snížená",J382,0)</f>
        <v>0</v>
      </c>
      <c r="BG382" s="127">
        <f>IF(N382="zákl. přenesená",J382,0)</f>
        <v>0</v>
      </c>
      <c r="BH382" s="127">
        <f>IF(N382="sníž. přenesená",J382,0)</f>
        <v>0</v>
      </c>
      <c r="BI382" s="127">
        <f>IF(N382="nulová",J382,0)</f>
        <v>0</v>
      </c>
      <c r="BJ382" s="3" t="s">
        <v>87</v>
      </c>
      <c r="BK382" s="127">
        <f>ROUND(I382*H382,2)</f>
        <v>0</v>
      </c>
      <c r="BL382" s="3" t="s">
        <v>178</v>
      </c>
      <c r="BM382" s="126" t="s">
        <v>478</v>
      </c>
    </row>
    <row r="383" spans="1:65" s="97" customFormat="1" ht="22.8" customHeight="1" x14ac:dyDescent="0.25">
      <c r="B383" s="98"/>
      <c r="C383" s="99"/>
      <c r="D383" s="100" t="s">
        <v>84</v>
      </c>
      <c r="E383" s="112" t="s">
        <v>479</v>
      </c>
      <c r="F383" s="112" t="s">
        <v>480</v>
      </c>
      <c r="G383" s="99"/>
      <c r="H383" s="99"/>
      <c r="I383" s="102"/>
      <c r="J383" s="113">
        <f>BK383</f>
        <v>0</v>
      </c>
      <c r="K383" s="99"/>
      <c r="L383" s="104"/>
      <c r="M383" s="105"/>
      <c r="N383" s="106"/>
      <c r="O383" s="106"/>
      <c r="P383" s="107">
        <f>SUM(P384:P399)</f>
        <v>0</v>
      </c>
      <c r="Q383" s="106"/>
      <c r="R383" s="107">
        <f>SUM(R384:R399)</f>
        <v>0.1091502</v>
      </c>
      <c r="S383" s="106"/>
      <c r="T383" s="108">
        <f>SUM(T384:T399)</f>
        <v>0</v>
      </c>
      <c r="AR383" s="109" t="s">
        <v>1</v>
      </c>
      <c r="AT383" s="110" t="s">
        <v>84</v>
      </c>
      <c r="AU383" s="110" t="s">
        <v>87</v>
      </c>
      <c r="AY383" s="109" t="s">
        <v>89</v>
      </c>
      <c r="BK383" s="111">
        <f>SUM(BK384:BK399)</f>
        <v>0</v>
      </c>
    </row>
    <row r="384" spans="1:65" s="15" customFormat="1" ht="22.8" x14ac:dyDescent="0.3">
      <c r="A384" s="12"/>
      <c r="B384" s="45"/>
      <c r="C384" s="114" t="s">
        <v>481</v>
      </c>
      <c r="D384" s="114" t="s">
        <v>92</v>
      </c>
      <c r="E384" s="115" t="s">
        <v>482</v>
      </c>
      <c r="F384" s="116" t="s">
        <v>483</v>
      </c>
      <c r="G384" s="117" t="s">
        <v>95</v>
      </c>
      <c r="H384" s="118">
        <v>59.45</v>
      </c>
      <c r="I384" s="119"/>
      <c r="J384" s="120">
        <f>ROUND(I384*H384,2)</f>
        <v>0</v>
      </c>
      <c r="K384" s="116" t="s">
        <v>96</v>
      </c>
      <c r="L384" s="13"/>
      <c r="M384" s="121" t="s">
        <v>11</v>
      </c>
      <c r="N384" s="122" t="s">
        <v>30</v>
      </c>
      <c r="O384" s="123"/>
      <c r="P384" s="124">
        <f>O384*H384</f>
        <v>0</v>
      </c>
      <c r="Q384" s="124">
        <v>0</v>
      </c>
      <c r="R384" s="124">
        <f>Q384*H384</f>
        <v>0</v>
      </c>
      <c r="S384" s="124">
        <v>0</v>
      </c>
      <c r="T384" s="125">
        <f>S384*H384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26" t="s">
        <v>178</v>
      </c>
      <c r="AT384" s="126" t="s">
        <v>92</v>
      </c>
      <c r="AU384" s="126" t="s">
        <v>1</v>
      </c>
      <c r="AY384" s="3" t="s">
        <v>89</v>
      </c>
      <c r="BE384" s="127">
        <f>IF(N384="základní",J384,0)</f>
        <v>0</v>
      </c>
      <c r="BF384" s="127">
        <f>IF(N384="snížená",J384,0)</f>
        <v>0</v>
      </c>
      <c r="BG384" s="127">
        <f>IF(N384="zákl. přenesená",J384,0)</f>
        <v>0</v>
      </c>
      <c r="BH384" s="127">
        <f>IF(N384="sníž. přenesená",J384,0)</f>
        <v>0</v>
      </c>
      <c r="BI384" s="127">
        <f>IF(N384="nulová",J384,0)</f>
        <v>0</v>
      </c>
      <c r="BJ384" s="3" t="s">
        <v>87</v>
      </c>
      <c r="BK384" s="127">
        <f>ROUND(I384*H384,2)</f>
        <v>0</v>
      </c>
      <c r="BL384" s="3" t="s">
        <v>178</v>
      </c>
      <c r="BM384" s="126" t="s">
        <v>484</v>
      </c>
    </row>
    <row r="385" spans="1:65" s="128" customFormat="1" ht="10.199999999999999" x14ac:dyDescent="0.3">
      <c r="B385" s="129"/>
      <c r="C385" s="130"/>
      <c r="D385" s="131" t="s">
        <v>99</v>
      </c>
      <c r="E385" s="132" t="s">
        <v>11</v>
      </c>
      <c r="F385" s="133" t="s">
        <v>259</v>
      </c>
      <c r="G385" s="130"/>
      <c r="H385" s="134">
        <v>7.37</v>
      </c>
      <c r="I385" s="135"/>
      <c r="J385" s="130"/>
      <c r="K385" s="130"/>
      <c r="L385" s="136"/>
      <c r="M385" s="137"/>
      <c r="N385" s="138"/>
      <c r="O385" s="138"/>
      <c r="P385" s="138"/>
      <c r="Q385" s="138"/>
      <c r="R385" s="138"/>
      <c r="S385" s="138"/>
      <c r="T385" s="139"/>
      <c r="AT385" s="140" t="s">
        <v>99</v>
      </c>
      <c r="AU385" s="140" t="s">
        <v>1</v>
      </c>
      <c r="AV385" s="128" t="s">
        <v>1</v>
      </c>
      <c r="AW385" s="128" t="s">
        <v>101</v>
      </c>
      <c r="AX385" s="128" t="s">
        <v>88</v>
      </c>
      <c r="AY385" s="140" t="s">
        <v>89</v>
      </c>
    </row>
    <row r="386" spans="1:65" s="128" customFormat="1" ht="10.199999999999999" x14ac:dyDescent="0.3">
      <c r="B386" s="129"/>
      <c r="C386" s="130"/>
      <c r="D386" s="131" t="s">
        <v>99</v>
      </c>
      <c r="E386" s="132" t="s">
        <v>11</v>
      </c>
      <c r="F386" s="133" t="s">
        <v>260</v>
      </c>
      <c r="G386" s="130"/>
      <c r="H386" s="134">
        <v>14.48</v>
      </c>
      <c r="I386" s="135"/>
      <c r="J386" s="130"/>
      <c r="K386" s="130"/>
      <c r="L386" s="136"/>
      <c r="M386" s="137"/>
      <c r="N386" s="138"/>
      <c r="O386" s="138"/>
      <c r="P386" s="138"/>
      <c r="Q386" s="138"/>
      <c r="R386" s="138"/>
      <c r="S386" s="138"/>
      <c r="T386" s="139"/>
      <c r="AT386" s="140" t="s">
        <v>99</v>
      </c>
      <c r="AU386" s="140" t="s">
        <v>1</v>
      </c>
      <c r="AV386" s="128" t="s">
        <v>1</v>
      </c>
      <c r="AW386" s="128" t="s">
        <v>101</v>
      </c>
      <c r="AX386" s="128" t="s">
        <v>88</v>
      </c>
      <c r="AY386" s="140" t="s">
        <v>89</v>
      </c>
    </row>
    <row r="387" spans="1:65" s="128" customFormat="1" ht="10.199999999999999" x14ac:dyDescent="0.3">
      <c r="B387" s="129"/>
      <c r="C387" s="130"/>
      <c r="D387" s="131" t="s">
        <v>99</v>
      </c>
      <c r="E387" s="132" t="s">
        <v>11</v>
      </c>
      <c r="F387" s="133" t="s">
        <v>261</v>
      </c>
      <c r="G387" s="130"/>
      <c r="H387" s="134">
        <v>1.51</v>
      </c>
      <c r="I387" s="135"/>
      <c r="J387" s="130"/>
      <c r="K387" s="130"/>
      <c r="L387" s="136"/>
      <c r="M387" s="137"/>
      <c r="N387" s="138"/>
      <c r="O387" s="138"/>
      <c r="P387" s="138"/>
      <c r="Q387" s="138"/>
      <c r="R387" s="138"/>
      <c r="S387" s="138"/>
      <c r="T387" s="139"/>
      <c r="AT387" s="140" t="s">
        <v>99</v>
      </c>
      <c r="AU387" s="140" t="s">
        <v>1</v>
      </c>
      <c r="AV387" s="128" t="s">
        <v>1</v>
      </c>
      <c r="AW387" s="128" t="s">
        <v>101</v>
      </c>
      <c r="AX387" s="128" t="s">
        <v>88</v>
      </c>
      <c r="AY387" s="140" t="s">
        <v>89</v>
      </c>
    </row>
    <row r="388" spans="1:65" s="128" customFormat="1" ht="10.199999999999999" x14ac:dyDescent="0.3">
      <c r="B388" s="129"/>
      <c r="C388" s="130"/>
      <c r="D388" s="131" t="s">
        <v>99</v>
      </c>
      <c r="E388" s="132" t="s">
        <v>11</v>
      </c>
      <c r="F388" s="133" t="s">
        <v>262</v>
      </c>
      <c r="G388" s="130"/>
      <c r="H388" s="134">
        <v>3.78</v>
      </c>
      <c r="I388" s="135"/>
      <c r="J388" s="130"/>
      <c r="K388" s="130"/>
      <c r="L388" s="136"/>
      <c r="M388" s="137"/>
      <c r="N388" s="138"/>
      <c r="O388" s="138"/>
      <c r="P388" s="138"/>
      <c r="Q388" s="138"/>
      <c r="R388" s="138"/>
      <c r="S388" s="138"/>
      <c r="T388" s="139"/>
      <c r="AT388" s="140" t="s">
        <v>99</v>
      </c>
      <c r="AU388" s="140" t="s">
        <v>1</v>
      </c>
      <c r="AV388" s="128" t="s">
        <v>1</v>
      </c>
      <c r="AW388" s="128" t="s">
        <v>101</v>
      </c>
      <c r="AX388" s="128" t="s">
        <v>88</v>
      </c>
      <c r="AY388" s="140" t="s">
        <v>89</v>
      </c>
    </row>
    <row r="389" spans="1:65" s="128" customFormat="1" ht="10.199999999999999" x14ac:dyDescent="0.3">
      <c r="B389" s="129"/>
      <c r="C389" s="130"/>
      <c r="D389" s="131" t="s">
        <v>99</v>
      </c>
      <c r="E389" s="132" t="s">
        <v>11</v>
      </c>
      <c r="F389" s="133" t="s">
        <v>263</v>
      </c>
      <c r="G389" s="130"/>
      <c r="H389" s="134">
        <v>1.48</v>
      </c>
      <c r="I389" s="135"/>
      <c r="J389" s="130"/>
      <c r="K389" s="130"/>
      <c r="L389" s="136"/>
      <c r="M389" s="137"/>
      <c r="N389" s="138"/>
      <c r="O389" s="138"/>
      <c r="P389" s="138"/>
      <c r="Q389" s="138"/>
      <c r="R389" s="138"/>
      <c r="S389" s="138"/>
      <c r="T389" s="139"/>
      <c r="AT389" s="140" t="s">
        <v>99</v>
      </c>
      <c r="AU389" s="140" t="s">
        <v>1</v>
      </c>
      <c r="AV389" s="128" t="s">
        <v>1</v>
      </c>
      <c r="AW389" s="128" t="s">
        <v>101</v>
      </c>
      <c r="AX389" s="128" t="s">
        <v>88</v>
      </c>
      <c r="AY389" s="140" t="s">
        <v>89</v>
      </c>
    </row>
    <row r="390" spans="1:65" s="128" customFormat="1" ht="10.199999999999999" x14ac:dyDescent="0.3">
      <c r="B390" s="129"/>
      <c r="C390" s="130"/>
      <c r="D390" s="131" t="s">
        <v>99</v>
      </c>
      <c r="E390" s="132" t="s">
        <v>11</v>
      </c>
      <c r="F390" s="133" t="s">
        <v>264</v>
      </c>
      <c r="G390" s="130"/>
      <c r="H390" s="134">
        <v>6.16</v>
      </c>
      <c r="I390" s="135"/>
      <c r="J390" s="130"/>
      <c r="K390" s="130"/>
      <c r="L390" s="136"/>
      <c r="M390" s="137"/>
      <c r="N390" s="138"/>
      <c r="O390" s="138"/>
      <c r="P390" s="138"/>
      <c r="Q390" s="138"/>
      <c r="R390" s="138"/>
      <c r="S390" s="138"/>
      <c r="T390" s="139"/>
      <c r="AT390" s="140" t="s">
        <v>99</v>
      </c>
      <c r="AU390" s="140" t="s">
        <v>1</v>
      </c>
      <c r="AV390" s="128" t="s">
        <v>1</v>
      </c>
      <c r="AW390" s="128" t="s">
        <v>101</v>
      </c>
      <c r="AX390" s="128" t="s">
        <v>88</v>
      </c>
      <c r="AY390" s="140" t="s">
        <v>89</v>
      </c>
    </row>
    <row r="391" spans="1:65" s="128" customFormat="1" ht="10.199999999999999" x14ac:dyDescent="0.3">
      <c r="B391" s="129"/>
      <c r="C391" s="130"/>
      <c r="D391" s="131" t="s">
        <v>99</v>
      </c>
      <c r="E391" s="132" t="s">
        <v>11</v>
      </c>
      <c r="F391" s="133" t="s">
        <v>265</v>
      </c>
      <c r="G391" s="130"/>
      <c r="H391" s="134">
        <v>1.51</v>
      </c>
      <c r="I391" s="135"/>
      <c r="J391" s="130"/>
      <c r="K391" s="130"/>
      <c r="L391" s="136"/>
      <c r="M391" s="137"/>
      <c r="N391" s="138"/>
      <c r="O391" s="138"/>
      <c r="P391" s="138"/>
      <c r="Q391" s="138"/>
      <c r="R391" s="138"/>
      <c r="S391" s="138"/>
      <c r="T391" s="139"/>
      <c r="AT391" s="140" t="s">
        <v>99</v>
      </c>
      <c r="AU391" s="140" t="s">
        <v>1</v>
      </c>
      <c r="AV391" s="128" t="s">
        <v>1</v>
      </c>
      <c r="AW391" s="128" t="s">
        <v>101</v>
      </c>
      <c r="AX391" s="128" t="s">
        <v>88</v>
      </c>
      <c r="AY391" s="140" t="s">
        <v>89</v>
      </c>
    </row>
    <row r="392" spans="1:65" s="128" customFormat="1" ht="10.199999999999999" x14ac:dyDescent="0.3">
      <c r="B392" s="129"/>
      <c r="C392" s="130"/>
      <c r="D392" s="131" t="s">
        <v>99</v>
      </c>
      <c r="E392" s="132" t="s">
        <v>11</v>
      </c>
      <c r="F392" s="133" t="s">
        <v>266</v>
      </c>
      <c r="G392" s="130"/>
      <c r="H392" s="134">
        <v>3.9</v>
      </c>
      <c r="I392" s="135"/>
      <c r="J392" s="130"/>
      <c r="K392" s="130"/>
      <c r="L392" s="136"/>
      <c r="M392" s="137"/>
      <c r="N392" s="138"/>
      <c r="O392" s="138"/>
      <c r="P392" s="138"/>
      <c r="Q392" s="138"/>
      <c r="R392" s="138"/>
      <c r="S392" s="138"/>
      <c r="T392" s="139"/>
      <c r="AT392" s="140" t="s">
        <v>99</v>
      </c>
      <c r="AU392" s="140" t="s">
        <v>1</v>
      </c>
      <c r="AV392" s="128" t="s">
        <v>1</v>
      </c>
      <c r="AW392" s="128" t="s">
        <v>101</v>
      </c>
      <c r="AX392" s="128" t="s">
        <v>88</v>
      </c>
      <c r="AY392" s="140" t="s">
        <v>89</v>
      </c>
    </row>
    <row r="393" spans="1:65" s="128" customFormat="1" ht="10.199999999999999" x14ac:dyDescent="0.3">
      <c r="B393" s="129"/>
      <c r="C393" s="130"/>
      <c r="D393" s="131" t="s">
        <v>99</v>
      </c>
      <c r="E393" s="132" t="s">
        <v>11</v>
      </c>
      <c r="F393" s="133" t="s">
        <v>267</v>
      </c>
      <c r="G393" s="130"/>
      <c r="H393" s="134">
        <v>18.559999999999999</v>
      </c>
      <c r="I393" s="135"/>
      <c r="J393" s="130"/>
      <c r="K393" s="130"/>
      <c r="L393" s="136"/>
      <c r="M393" s="137"/>
      <c r="N393" s="138"/>
      <c r="O393" s="138"/>
      <c r="P393" s="138"/>
      <c r="Q393" s="138"/>
      <c r="R393" s="138"/>
      <c r="S393" s="138"/>
      <c r="T393" s="139"/>
      <c r="AT393" s="140" t="s">
        <v>99</v>
      </c>
      <c r="AU393" s="140" t="s">
        <v>1</v>
      </c>
      <c r="AV393" s="128" t="s">
        <v>1</v>
      </c>
      <c r="AW393" s="128" t="s">
        <v>101</v>
      </c>
      <c r="AX393" s="128" t="s">
        <v>88</v>
      </c>
      <c r="AY393" s="140" t="s">
        <v>89</v>
      </c>
    </row>
    <row r="394" spans="1:65" s="128" customFormat="1" ht="10.199999999999999" x14ac:dyDescent="0.3">
      <c r="B394" s="129"/>
      <c r="C394" s="130"/>
      <c r="D394" s="131" t="s">
        <v>99</v>
      </c>
      <c r="E394" s="132" t="s">
        <v>11</v>
      </c>
      <c r="F394" s="133" t="s">
        <v>268</v>
      </c>
      <c r="G394" s="130"/>
      <c r="H394" s="134">
        <v>0.7</v>
      </c>
      <c r="I394" s="135"/>
      <c r="J394" s="130"/>
      <c r="K394" s="130"/>
      <c r="L394" s="136"/>
      <c r="M394" s="137"/>
      <c r="N394" s="138"/>
      <c r="O394" s="138"/>
      <c r="P394" s="138"/>
      <c r="Q394" s="138"/>
      <c r="R394" s="138"/>
      <c r="S394" s="138"/>
      <c r="T394" s="139"/>
      <c r="AT394" s="140" t="s">
        <v>99</v>
      </c>
      <c r="AU394" s="140" t="s">
        <v>1</v>
      </c>
      <c r="AV394" s="128" t="s">
        <v>1</v>
      </c>
      <c r="AW394" s="128" t="s">
        <v>101</v>
      </c>
      <c r="AX394" s="128" t="s">
        <v>88</v>
      </c>
      <c r="AY394" s="140" t="s">
        <v>89</v>
      </c>
    </row>
    <row r="395" spans="1:65" s="152" customFormat="1" ht="10.199999999999999" x14ac:dyDescent="0.3">
      <c r="B395" s="153"/>
      <c r="C395" s="154"/>
      <c r="D395" s="131" t="s">
        <v>99</v>
      </c>
      <c r="E395" s="155" t="s">
        <v>11</v>
      </c>
      <c r="F395" s="156" t="s">
        <v>169</v>
      </c>
      <c r="G395" s="154"/>
      <c r="H395" s="157">
        <v>59.45</v>
      </c>
      <c r="I395" s="158"/>
      <c r="J395" s="154"/>
      <c r="K395" s="154"/>
      <c r="L395" s="159"/>
      <c r="M395" s="160"/>
      <c r="N395" s="161"/>
      <c r="O395" s="161"/>
      <c r="P395" s="161"/>
      <c r="Q395" s="161"/>
      <c r="R395" s="161"/>
      <c r="S395" s="161"/>
      <c r="T395" s="162"/>
      <c r="AT395" s="163" t="s">
        <v>99</v>
      </c>
      <c r="AU395" s="163" t="s">
        <v>1</v>
      </c>
      <c r="AV395" s="152" t="s">
        <v>97</v>
      </c>
      <c r="AW395" s="152" t="s">
        <v>101</v>
      </c>
      <c r="AX395" s="152" t="s">
        <v>87</v>
      </c>
      <c r="AY395" s="163" t="s">
        <v>89</v>
      </c>
    </row>
    <row r="396" spans="1:65" s="15" customFormat="1" ht="16.5" customHeight="1" x14ac:dyDescent="0.3">
      <c r="A396" s="12"/>
      <c r="B396" s="45"/>
      <c r="C396" s="176" t="s">
        <v>485</v>
      </c>
      <c r="D396" s="176" t="s">
        <v>284</v>
      </c>
      <c r="E396" s="177" t="s">
        <v>486</v>
      </c>
      <c r="F396" s="178" t="s">
        <v>487</v>
      </c>
      <c r="G396" s="179" t="s">
        <v>95</v>
      </c>
      <c r="H396" s="180">
        <v>60.639000000000003</v>
      </c>
      <c r="I396" s="181"/>
      <c r="J396" s="182">
        <f>ROUND(I396*H396,2)</f>
        <v>0</v>
      </c>
      <c r="K396" s="178" t="s">
        <v>96</v>
      </c>
      <c r="L396" s="183"/>
      <c r="M396" s="184" t="s">
        <v>11</v>
      </c>
      <c r="N396" s="185" t="s">
        <v>30</v>
      </c>
      <c r="O396" s="123"/>
      <c r="P396" s="124">
        <f>O396*H396</f>
        <v>0</v>
      </c>
      <c r="Q396" s="124">
        <v>1.8E-3</v>
      </c>
      <c r="R396" s="124">
        <f>Q396*H396</f>
        <v>0.1091502</v>
      </c>
      <c r="S396" s="124">
        <v>0</v>
      </c>
      <c r="T396" s="125">
        <f>S396*H396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26" t="s">
        <v>288</v>
      </c>
      <c r="AT396" s="126" t="s">
        <v>284</v>
      </c>
      <c r="AU396" s="126" t="s">
        <v>1</v>
      </c>
      <c r="AY396" s="3" t="s">
        <v>89</v>
      </c>
      <c r="BE396" s="127">
        <f>IF(N396="základní",J396,0)</f>
        <v>0</v>
      </c>
      <c r="BF396" s="127">
        <f>IF(N396="snížená",J396,0)</f>
        <v>0</v>
      </c>
      <c r="BG396" s="127">
        <f>IF(N396="zákl. přenesená",J396,0)</f>
        <v>0</v>
      </c>
      <c r="BH396" s="127">
        <f>IF(N396="sníž. přenesená",J396,0)</f>
        <v>0</v>
      </c>
      <c r="BI396" s="127">
        <f>IF(N396="nulová",J396,0)</f>
        <v>0</v>
      </c>
      <c r="BJ396" s="3" t="s">
        <v>87</v>
      </c>
      <c r="BK396" s="127">
        <f>ROUND(I396*H396,2)</f>
        <v>0</v>
      </c>
      <c r="BL396" s="3" t="s">
        <v>178</v>
      </c>
      <c r="BM396" s="126" t="s">
        <v>488</v>
      </c>
    </row>
    <row r="397" spans="1:65" s="128" customFormat="1" ht="10.199999999999999" x14ac:dyDescent="0.3">
      <c r="B397" s="129"/>
      <c r="C397" s="130"/>
      <c r="D397" s="131" t="s">
        <v>99</v>
      </c>
      <c r="E397" s="130"/>
      <c r="F397" s="133" t="s">
        <v>489</v>
      </c>
      <c r="G397" s="130"/>
      <c r="H397" s="134">
        <v>60.639000000000003</v>
      </c>
      <c r="I397" s="135"/>
      <c r="J397" s="130"/>
      <c r="K397" s="130"/>
      <c r="L397" s="136"/>
      <c r="M397" s="137"/>
      <c r="N397" s="138"/>
      <c r="O397" s="138"/>
      <c r="P397" s="138"/>
      <c r="Q397" s="138"/>
      <c r="R397" s="138"/>
      <c r="S397" s="138"/>
      <c r="T397" s="139"/>
      <c r="AT397" s="140" t="s">
        <v>99</v>
      </c>
      <c r="AU397" s="140" t="s">
        <v>1</v>
      </c>
      <c r="AV397" s="128" t="s">
        <v>1</v>
      </c>
      <c r="AW397" s="128" t="s">
        <v>4</v>
      </c>
      <c r="AX397" s="128" t="s">
        <v>87</v>
      </c>
      <c r="AY397" s="140" t="s">
        <v>89</v>
      </c>
    </row>
    <row r="398" spans="1:65" s="15" customFormat="1" ht="22.8" x14ac:dyDescent="0.3">
      <c r="A398" s="12"/>
      <c r="B398" s="45"/>
      <c r="C398" s="114" t="s">
        <v>490</v>
      </c>
      <c r="D398" s="114" t="s">
        <v>92</v>
      </c>
      <c r="E398" s="115" t="s">
        <v>491</v>
      </c>
      <c r="F398" s="116" t="s">
        <v>492</v>
      </c>
      <c r="G398" s="117" t="s">
        <v>148</v>
      </c>
      <c r="H398" s="118">
        <v>0.109</v>
      </c>
      <c r="I398" s="119"/>
      <c r="J398" s="120">
        <f>ROUND(I398*H398,2)</f>
        <v>0</v>
      </c>
      <c r="K398" s="116" t="s">
        <v>96</v>
      </c>
      <c r="L398" s="13"/>
      <c r="M398" s="121" t="s">
        <v>11</v>
      </c>
      <c r="N398" s="122" t="s">
        <v>30</v>
      </c>
      <c r="O398" s="123"/>
      <c r="P398" s="124">
        <f>O398*H398</f>
        <v>0</v>
      </c>
      <c r="Q398" s="124">
        <v>0</v>
      </c>
      <c r="R398" s="124">
        <f>Q398*H398</f>
        <v>0</v>
      </c>
      <c r="S398" s="124">
        <v>0</v>
      </c>
      <c r="T398" s="125">
        <f>S398*H398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26" t="s">
        <v>178</v>
      </c>
      <c r="AT398" s="126" t="s">
        <v>92</v>
      </c>
      <c r="AU398" s="126" t="s">
        <v>1</v>
      </c>
      <c r="AY398" s="3" t="s">
        <v>89</v>
      </c>
      <c r="BE398" s="127">
        <f>IF(N398="základní",J398,0)</f>
        <v>0</v>
      </c>
      <c r="BF398" s="127">
        <f>IF(N398="snížená",J398,0)</f>
        <v>0</v>
      </c>
      <c r="BG398" s="127">
        <f>IF(N398="zákl. přenesená",J398,0)</f>
        <v>0</v>
      </c>
      <c r="BH398" s="127">
        <f>IF(N398="sníž. přenesená",J398,0)</f>
        <v>0</v>
      </c>
      <c r="BI398" s="127">
        <f>IF(N398="nulová",J398,0)</f>
        <v>0</v>
      </c>
      <c r="BJ398" s="3" t="s">
        <v>87</v>
      </c>
      <c r="BK398" s="127">
        <f>ROUND(I398*H398,2)</f>
        <v>0</v>
      </c>
      <c r="BL398" s="3" t="s">
        <v>178</v>
      </c>
      <c r="BM398" s="126" t="s">
        <v>493</v>
      </c>
    </row>
    <row r="399" spans="1:65" s="15" customFormat="1" ht="22.8" x14ac:dyDescent="0.3">
      <c r="A399" s="12"/>
      <c r="B399" s="45"/>
      <c r="C399" s="114" t="s">
        <v>494</v>
      </c>
      <c r="D399" s="114" t="s">
        <v>92</v>
      </c>
      <c r="E399" s="115" t="s">
        <v>495</v>
      </c>
      <c r="F399" s="116" t="s">
        <v>496</v>
      </c>
      <c r="G399" s="117" t="s">
        <v>148</v>
      </c>
      <c r="H399" s="118">
        <v>0.109</v>
      </c>
      <c r="I399" s="119"/>
      <c r="J399" s="120">
        <f>ROUND(I399*H399,2)</f>
        <v>0</v>
      </c>
      <c r="K399" s="116" t="s">
        <v>96</v>
      </c>
      <c r="L399" s="13"/>
      <c r="M399" s="121" t="s">
        <v>11</v>
      </c>
      <c r="N399" s="122" t="s">
        <v>30</v>
      </c>
      <c r="O399" s="123"/>
      <c r="P399" s="124">
        <f>O399*H399</f>
        <v>0</v>
      </c>
      <c r="Q399" s="124">
        <v>0</v>
      </c>
      <c r="R399" s="124">
        <f>Q399*H399</f>
        <v>0</v>
      </c>
      <c r="S399" s="124">
        <v>0</v>
      </c>
      <c r="T399" s="125">
        <f>S399*H399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26" t="s">
        <v>178</v>
      </c>
      <c r="AT399" s="126" t="s">
        <v>92</v>
      </c>
      <c r="AU399" s="126" t="s">
        <v>1</v>
      </c>
      <c r="AY399" s="3" t="s">
        <v>89</v>
      </c>
      <c r="BE399" s="127">
        <f>IF(N399="základní",J399,0)</f>
        <v>0</v>
      </c>
      <c r="BF399" s="127">
        <f>IF(N399="snížená",J399,0)</f>
        <v>0</v>
      </c>
      <c r="BG399" s="127">
        <f>IF(N399="zákl. přenesená",J399,0)</f>
        <v>0</v>
      </c>
      <c r="BH399" s="127">
        <f>IF(N399="sníž. přenesená",J399,0)</f>
        <v>0</v>
      </c>
      <c r="BI399" s="127">
        <f>IF(N399="nulová",J399,0)</f>
        <v>0</v>
      </c>
      <c r="BJ399" s="3" t="s">
        <v>87</v>
      </c>
      <c r="BK399" s="127">
        <f>ROUND(I399*H399,2)</f>
        <v>0</v>
      </c>
      <c r="BL399" s="3" t="s">
        <v>178</v>
      </c>
      <c r="BM399" s="126" t="s">
        <v>497</v>
      </c>
    </row>
    <row r="400" spans="1:65" s="97" customFormat="1" ht="22.8" customHeight="1" x14ac:dyDescent="0.25">
      <c r="B400" s="98"/>
      <c r="C400" s="99"/>
      <c r="D400" s="100" t="s">
        <v>84</v>
      </c>
      <c r="E400" s="112" t="s">
        <v>498</v>
      </c>
      <c r="F400" s="112" t="s">
        <v>499</v>
      </c>
      <c r="G400" s="99"/>
      <c r="H400" s="99"/>
      <c r="I400" s="102"/>
      <c r="J400" s="113">
        <f>BK400</f>
        <v>0</v>
      </c>
      <c r="K400" s="99"/>
      <c r="L400" s="104"/>
      <c r="M400" s="105"/>
      <c r="N400" s="106"/>
      <c r="O400" s="106"/>
      <c r="P400" s="107">
        <f>SUM(P401:P418)</f>
        <v>0</v>
      </c>
      <c r="Q400" s="106"/>
      <c r="R400" s="107">
        <f>SUM(R401:R418)</f>
        <v>4.2039525000000006</v>
      </c>
      <c r="S400" s="106"/>
      <c r="T400" s="108">
        <f>SUM(T401:T418)</f>
        <v>0</v>
      </c>
      <c r="AR400" s="109" t="s">
        <v>1</v>
      </c>
      <c r="AT400" s="110" t="s">
        <v>84</v>
      </c>
      <c r="AU400" s="110" t="s">
        <v>87</v>
      </c>
      <c r="AY400" s="109" t="s">
        <v>89</v>
      </c>
      <c r="BK400" s="111">
        <f>SUM(BK401:BK418)</f>
        <v>0</v>
      </c>
    </row>
    <row r="401" spans="1:65" s="15" customFormat="1" ht="22.8" x14ac:dyDescent="0.3">
      <c r="A401" s="12"/>
      <c r="B401" s="45"/>
      <c r="C401" s="114" t="s">
        <v>500</v>
      </c>
      <c r="D401" s="114" t="s">
        <v>92</v>
      </c>
      <c r="E401" s="115" t="s">
        <v>501</v>
      </c>
      <c r="F401" s="116" t="s">
        <v>502</v>
      </c>
      <c r="G401" s="117" t="s">
        <v>95</v>
      </c>
      <c r="H401" s="118">
        <v>5</v>
      </c>
      <c r="I401" s="119"/>
      <c r="J401" s="120">
        <f>ROUND(I401*H401,2)</f>
        <v>0</v>
      </c>
      <c r="K401" s="116" t="s">
        <v>96</v>
      </c>
      <c r="L401" s="13"/>
      <c r="M401" s="121" t="s">
        <v>11</v>
      </c>
      <c r="N401" s="122" t="s">
        <v>30</v>
      </c>
      <c r="O401" s="123"/>
      <c r="P401" s="124">
        <f>O401*H401</f>
        <v>0</v>
      </c>
      <c r="Q401" s="124">
        <v>0</v>
      </c>
      <c r="R401" s="124">
        <f>Q401*H401</f>
        <v>0</v>
      </c>
      <c r="S401" s="124">
        <v>0</v>
      </c>
      <c r="T401" s="125">
        <f>S401*H401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26" t="s">
        <v>178</v>
      </c>
      <c r="AT401" s="126" t="s">
        <v>92</v>
      </c>
      <c r="AU401" s="126" t="s">
        <v>1</v>
      </c>
      <c r="AY401" s="3" t="s">
        <v>89</v>
      </c>
      <c r="BE401" s="127">
        <f>IF(N401="základní",J401,0)</f>
        <v>0</v>
      </c>
      <c r="BF401" s="127">
        <f>IF(N401="snížená",J401,0)</f>
        <v>0</v>
      </c>
      <c r="BG401" s="127">
        <f>IF(N401="zákl. přenesená",J401,0)</f>
        <v>0</v>
      </c>
      <c r="BH401" s="127">
        <f>IF(N401="sníž. přenesená",J401,0)</f>
        <v>0</v>
      </c>
      <c r="BI401" s="127">
        <f>IF(N401="nulová",J401,0)</f>
        <v>0</v>
      </c>
      <c r="BJ401" s="3" t="s">
        <v>87</v>
      </c>
      <c r="BK401" s="127">
        <f>ROUND(I401*H401,2)</f>
        <v>0</v>
      </c>
      <c r="BL401" s="3" t="s">
        <v>178</v>
      </c>
      <c r="BM401" s="126" t="s">
        <v>503</v>
      </c>
    </row>
    <row r="402" spans="1:65" s="141" customFormat="1" ht="10.199999999999999" x14ac:dyDescent="0.3">
      <c r="B402" s="142"/>
      <c r="C402" s="143"/>
      <c r="D402" s="131" t="s">
        <v>99</v>
      </c>
      <c r="E402" s="144" t="s">
        <v>11</v>
      </c>
      <c r="F402" s="145" t="s">
        <v>504</v>
      </c>
      <c r="G402" s="143"/>
      <c r="H402" s="144" t="s">
        <v>11</v>
      </c>
      <c r="I402" s="146"/>
      <c r="J402" s="143"/>
      <c r="K402" s="143"/>
      <c r="L402" s="147"/>
      <c r="M402" s="148"/>
      <c r="N402" s="149"/>
      <c r="O402" s="149"/>
      <c r="P402" s="149"/>
      <c r="Q402" s="149"/>
      <c r="R402" s="149"/>
      <c r="S402" s="149"/>
      <c r="T402" s="150"/>
      <c r="AT402" s="151" t="s">
        <v>99</v>
      </c>
      <c r="AU402" s="151" t="s">
        <v>1</v>
      </c>
      <c r="AV402" s="141" t="s">
        <v>87</v>
      </c>
      <c r="AW402" s="141" t="s">
        <v>101</v>
      </c>
      <c r="AX402" s="141" t="s">
        <v>88</v>
      </c>
      <c r="AY402" s="151" t="s">
        <v>89</v>
      </c>
    </row>
    <row r="403" spans="1:65" s="128" customFormat="1" ht="10.199999999999999" x14ac:dyDescent="0.3">
      <c r="B403" s="129"/>
      <c r="C403" s="130"/>
      <c r="D403" s="131" t="s">
        <v>99</v>
      </c>
      <c r="E403" s="132" t="s">
        <v>11</v>
      </c>
      <c r="F403" s="133" t="s">
        <v>505</v>
      </c>
      <c r="G403" s="130"/>
      <c r="H403" s="134">
        <v>5</v>
      </c>
      <c r="I403" s="135"/>
      <c r="J403" s="130"/>
      <c r="K403" s="130"/>
      <c r="L403" s="136"/>
      <c r="M403" s="137"/>
      <c r="N403" s="138"/>
      <c r="O403" s="138"/>
      <c r="P403" s="138"/>
      <c r="Q403" s="138"/>
      <c r="R403" s="138"/>
      <c r="S403" s="138"/>
      <c r="T403" s="139"/>
      <c r="AT403" s="140" t="s">
        <v>99</v>
      </c>
      <c r="AU403" s="140" t="s">
        <v>1</v>
      </c>
      <c r="AV403" s="128" t="s">
        <v>1</v>
      </c>
      <c r="AW403" s="128" t="s">
        <v>101</v>
      </c>
      <c r="AX403" s="128" t="s">
        <v>87</v>
      </c>
      <c r="AY403" s="140" t="s">
        <v>89</v>
      </c>
    </row>
    <row r="404" spans="1:65" s="15" customFormat="1" ht="16.5" customHeight="1" x14ac:dyDescent="0.3">
      <c r="A404" s="12"/>
      <c r="B404" s="45"/>
      <c r="C404" s="176" t="s">
        <v>506</v>
      </c>
      <c r="D404" s="176" t="s">
        <v>284</v>
      </c>
      <c r="E404" s="177" t="s">
        <v>507</v>
      </c>
      <c r="F404" s="178" t="s">
        <v>508</v>
      </c>
      <c r="G404" s="179" t="s">
        <v>95</v>
      </c>
      <c r="H404" s="180">
        <v>5.5129999999999999</v>
      </c>
      <c r="I404" s="181"/>
      <c r="J404" s="182">
        <f>ROUND(I404*H404,2)</f>
        <v>0</v>
      </c>
      <c r="K404" s="178" t="s">
        <v>11</v>
      </c>
      <c r="L404" s="183"/>
      <c r="M404" s="184" t="s">
        <v>11</v>
      </c>
      <c r="N404" s="185" t="s">
        <v>30</v>
      </c>
      <c r="O404" s="123"/>
      <c r="P404" s="124">
        <f>O404*H404</f>
        <v>0</v>
      </c>
      <c r="Q404" s="124">
        <v>1.2999999999999999E-2</v>
      </c>
      <c r="R404" s="124">
        <f>Q404*H404</f>
        <v>7.1668999999999997E-2</v>
      </c>
      <c r="S404" s="124">
        <v>0</v>
      </c>
      <c r="T404" s="125">
        <f>S404*H404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26" t="s">
        <v>288</v>
      </c>
      <c r="AT404" s="126" t="s">
        <v>284</v>
      </c>
      <c r="AU404" s="126" t="s">
        <v>1</v>
      </c>
      <c r="AY404" s="3" t="s">
        <v>89</v>
      </c>
      <c r="BE404" s="127">
        <f>IF(N404="základní",J404,0)</f>
        <v>0</v>
      </c>
      <c r="BF404" s="127">
        <f>IF(N404="snížená",J404,0)</f>
        <v>0</v>
      </c>
      <c r="BG404" s="127">
        <f>IF(N404="zákl. přenesená",J404,0)</f>
        <v>0</v>
      </c>
      <c r="BH404" s="127">
        <f>IF(N404="sníž. přenesená",J404,0)</f>
        <v>0</v>
      </c>
      <c r="BI404" s="127">
        <f>IF(N404="nulová",J404,0)</f>
        <v>0</v>
      </c>
      <c r="BJ404" s="3" t="s">
        <v>87</v>
      </c>
      <c r="BK404" s="127">
        <f>ROUND(I404*H404,2)</f>
        <v>0</v>
      </c>
      <c r="BL404" s="3" t="s">
        <v>178</v>
      </c>
      <c r="BM404" s="126" t="s">
        <v>509</v>
      </c>
    </row>
    <row r="405" spans="1:65" s="128" customFormat="1" ht="10.199999999999999" x14ac:dyDescent="0.3">
      <c r="B405" s="129"/>
      <c r="C405" s="130"/>
      <c r="D405" s="131" t="s">
        <v>99</v>
      </c>
      <c r="E405" s="132" t="s">
        <v>11</v>
      </c>
      <c r="F405" s="133" t="s">
        <v>510</v>
      </c>
      <c r="G405" s="130"/>
      <c r="H405" s="134">
        <v>5.25</v>
      </c>
      <c r="I405" s="135"/>
      <c r="J405" s="130"/>
      <c r="K405" s="130"/>
      <c r="L405" s="136"/>
      <c r="M405" s="137"/>
      <c r="N405" s="138"/>
      <c r="O405" s="138"/>
      <c r="P405" s="138"/>
      <c r="Q405" s="138"/>
      <c r="R405" s="138"/>
      <c r="S405" s="138"/>
      <c r="T405" s="139"/>
      <c r="AT405" s="140" t="s">
        <v>99</v>
      </c>
      <c r="AU405" s="140" t="s">
        <v>1</v>
      </c>
      <c r="AV405" s="128" t="s">
        <v>1</v>
      </c>
      <c r="AW405" s="128" t="s">
        <v>101</v>
      </c>
      <c r="AX405" s="128" t="s">
        <v>87</v>
      </c>
      <c r="AY405" s="140" t="s">
        <v>89</v>
      </c>
    </row>
    <row r="406" spans="1:65" s="128" customFormat="1" ht="10.199999999999999" x14ac:dyDescent="0.3">
      <c r="B406" s="129"/>
      <c r="C406" s="130"/>
      <c r="D406" s="131" t="s">
        <v>99</v>
      </c>
      <c r="E406" s="130"/>
      <c r="F406" s="133" t="s">
        <v>511</v>
      </c>
      <c r="G406" s="130"/>
      <c r="H406" s="134">
        <v>5.5129999999999999</v>
      </c>
      <c r="I406" s="135"/>
      <c r="J406" s="130"/>
      <c r="K406" s="130"/>
      <c r="L406" s="136"/>
      <c r="M406" s="137"/>
      <c r="N406" s="138"/>
      <c r="O406" s="138"/>
      <c r="P406" s="138"/>
      <c r="Q406" s="138"/>
      <c r="R406" s="138"/>
      <c r="S406" s="138"/>
      <c r="T406" s="139"/>
      <c r="AT406" s="140" t="s">
        <v>99</v>
      </c>
      <c r="AU406" s="140" t="s">
        <v>1</v>
      </c>
      <c r="AV406" s="128" t="s">
        <v>1</v>
      </c>
      <c r="AW406" s="128" t="s">
        <v>4</v>
      </c>
      <c r="AX406" s="128" t="s">
        <v>87</v>
      </c>
      <c r="AY406" s="140" t="s">
        <v>89</v>
      </c>
    </row>
    <row r="407" spans="1:65" s="15" customFormat="1" ht="16.5" customHeight="1" x14ac:dyDescent="0.3">
      <c r="A407" s="12"/>
      <c r="B407" s="45"/>
      <c r="C407" s="114" t="s">
        <v>512</v>
      </c>
      <c r="D407" s="114" t="s">
        <v>92</v>
      </c>
      <c r="E407" s="115" t="s">
        <v>513</v>
      </c>
      <c r="F407" s="116" t="s">
        <v>514</v>
      </c>
      <c r="G407" s="117" t="s">
        <v>244</v>
      </c>
      <c r="H407" s="118">
        <v>48.5</v>
      </c>
      <c r="I407" s="119"/>
      <c r="J407" s="120">
        <f>ROUND(I407*H407,2)</f>
        <v>0</v>
      </c>
      <c r="K407" s="116" t="s">
        <v>11</v>
      </c>
      <c r="L407" s="13"/>
      <c r="M407" s="121" t="s">
        <v>11</v>
      </c>
      <c r="N407" s="122" t="s">
        <v>30</v>
      </c>
      <c r="O407" s="123"/>
      <c r="P407" s="124">
        <f>O407*H407</f>
        <v>0</v>
      </c>
      <c r="Q407" s="124">
        <v>0</v>
      </c>
      <c r="R407" s="124">
        <f>Q407*H407</f>
        <v>0</v>
      </c>
      <c r="S407" s="124">
        <v>0</v>
      </c>
      <c r="T407" s="125">
        <f>S407*H407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26" t="s">
        <v>178</v>
      </c>
      <c r="AT407" s="126" t="s">
        <v>92</v>
      </c>
      <c r="AU407" s="126" t="s">
        <v>1</v>
      </c>
      <c r="AY407" s="3" t="s">
        <v>89</v>
      </c>
      <c r="BE407" s="127">
        <f>IF(N407="základní",J407,0)</f>
        <v>0</v>
      </c>
      <c r="BF407" s="127">
        <f>IF(N407="snížená",J407,0)</f>
        <v>0</v>
      </c>
      <c r="BG407" s="127">
        <f>IF(N407="zákl. přenesená",J407,0)</f>
        <v>0</v>
      </c>
      <c r="BH407" s="127">
        <f>IF(N407="sníž. přenesená",J407,0)</f>
        <v>0</v>
      </c>
      <c r="BI407" s="127">
        <f>IF(N407="nulová",J407,0)</f>
        <v>0</v>
      </c>
      <c r="BJ407" s="3" t="s">
        <v>87</v>
      </c>
      <c r="BK407" s="127">
        <f>ROUND(I407*H407,2)</f>
        <v>0</v>
      </c>
      <c r="BL407" s="3" t="s">
        <v>178</v>
      </c>
      <c r="BM407" s="126" t="s">
        <v>515</v>
      </c>
    </row>
    <row r="408" spans="1:65" s="141" customFormat="1" ht="10.199999999999999" x14ac:dyDescent="0.3">
      <c r="B408" s="142"/>
      <c r="C408" s="143"/>
      <c r="D408" s="131" t="s">
        <v>99</v>
      </c>
      <c r="E408" s="144" t="s">
        <v>11</v>
      </c>
      <c r="F408" s="145" t="s">
        <v>516</v>
      </c>
      <c r="G408" s="143"/>
      <c r="H408" s="144" t="s">
        <v>11</v>
      </c>
      <c r="I408" s="146"/>
      <c r="J408" s="143"/>
      <c r="K408" s="143"/>
      <c r="L408" s="147"/>
      <c r="M408" s="148"/>
      <c r="N408" s="149"/>
      <c r="O408" s="149"/>
      <c r="P408" s="149"/>
      <c r="Q408" s="149"/>
      <c r="R408" s="149"/>
      <c r="S408" s="149"/>
      <c r="T408" s="150"/>
      <c r="AT408" s="151" t="s">
        <v>99</v>
      </c>
      <c r="AU408" s="151" t="s">
        <v>1</v>
      </c>
      <c r="AV408" s="141" t="s">
        <v>87</v>
      </c>
      <c r="AW408" s="141" t="s">
        <v>101</v>
      </c>
      <c r="AX408" s="141" t="s">
        <v>88</v>
      </c>
      <c r="AY408" s="151" t="s">
        <v>89</v>
      </c>
    </row>
    <row r="409" spans="1:65" s="128" customFormat="1" ht="10.199999999999999" x14ac:dyDescent="0.3">
      <c r="B409" s="129"/>
      <c r="C409" s="130"/>
      <c r="D409" s="131" t="s">
        <v>99</v>
      </c>
      <c r="E409" s="132" t="s">
        <v>11</v>
      </c>
      <c r="F409" s="133" t="s">
        <v>517</v>
      </c>
      <c r="G409" s="130"/>
      <c r="H409" s="134">
        <v>48.5</v>
      </c>
      <c r="I409" s="135"/>
      <c r="J409" s="130"/>
      <c r="K409" s="130"/>
      <c r="L409" s="136"/>
      <c r="M409" s="137"/>
      <c r="N409" s="138"/>
      <c r="O409" s="138"/>
      <c r="P409" s="138"/>
      <c r="Q409" s="138"/>
      <c r="R409" s="138"/>
      <c r="S409" s="138"/>
      <c r="T409" s="139"/>
      <c r="AT409" s="140" t="s">
        <v>99</v>
      </c>
      <c r="AU409" s="140" t="s">
        <v>1</v>
      </c>
      <c r="AV409" s="128" t="s">
        <v>1</v>
      </c>
      <c r="AW409" s="128" t="s">
        <v>101</v>
      </c>
      <c r="AX409" s="128" t="s">
        <v>87</v>
      </c>
      <c r="AY409" s="140" t="s">
        <v>89</v>
      </c>
    </row>
    <row r="410" spans="1:65" s="15" customFormat="1" ht="16.5" customHeight="1" x14ac:dyDescent="0.3">
      <c r="A410" s="12"/>
      <c r="B410" s="45"/>
      <c r="C410" s="176" t="s">
        <v>518</v>
      </c>
      <c r="D410" s="176" t="s">
        <v>284</v>
      </c>
      <c r="E410" s="177" t="s">
        <v>519</v>
      </c>
      <c r="F410" s="178" t="s">
        <v>520</v>
      </c>
      <c r="G410" s="179" t="s">
        <v>244</v>
      </c>
      <c r="H410" s="180">
        <v>53.35</v>
      </c>
      <c r="I410" s="181"/>
      <c r="J410" s="182">
        <f>ROUND(I410*H410,2)</f>
        <v>0</v>
      </c>
      <c r="K410" s="178" t="s">
        <v>11</v>
      </c>
      <c r="L410" s="183"/>
      <c r="M410" s="184" t="s">
        <v>11</v>
      </c>
      <c r="N410" s="185" t="s">
        <v>30</v>
      </c>
      <c r="O410" s="123"/>
      <c r="P410" s="124">
        <f>O410*H410</f>
        <v>0</v>
      </c>
      <c r="Q410" s="124">
        <v>2.1099999999999999E-3</v>
      </c>
      <c r="R410" s="124">
        <f>Q410*H410</f>
        <v>0.1125685</v>
      </c>
      <c r="S410" s="124">
        <v>0</v>
      </c>
      <c r="T410" s="125">
        <f>S410*H410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26" t="s">
        <v>288</v>
      </c>
      <c r="AT410" s="126" t="s">
        <v>284</v>
      </c>
      <c r="AU410" s="126" t="s">
        <v>1</v>
      </c>
      <c r="AY410" s="3" t="s">
        <v>89</v>
      </c>
      <c r="BE410" s="127">
        <f>IF(N410="základní",J410,0)</f>
        <v>0</v>
      </c>
      <c r="BF410" s="127">
        <f>IF(N410="snížená",J410,0)</f>
        <v>0</v>
      </c>
      <c r="BG410" s="127">
        <f>IF(N410="zákl. přenesená",J410,0)</f>
        <v>0</v>
      </c>
      <c r="BH410" s="127">
        <f>IF(N410="sníž. přenesená",J410,0)</f>
        <v>0</v>
      </c>
      <c r="BI410" s="127">
        <f>IF(N410="nulová",J410,0)</f>
        <v>0</v>
      </c>
      <c r="BJ410" s="3" t="s">
        <v>87</v>
      </c>
      <c r="BK410" s="127">
        <f>ROUND(I410*H410,2)</f>
        <v>0</v>
      </c>
      <c r="BL410" s="3" t="s">
        <v>178</v>
      </c>
      <c r="BM410" s="126" t="s">
        <v>521</v>
      </c>
    </row>
    <row r="411" spans="1:65" s="128" customFormat="1" ht="10.199999999999999" x14ac:dyDescent="0.3">
      <c r="B411" s="129"/>
      <c r="C411" s="130"/>
      <c r="D411" s="131" t="s">
        <v>99</v>
      </c>
      <c r="E411" s="132" t="s">
        <v>11</v>
      </c>
      <c r="F411" s="133" t="s">
        <v>517</v>
      </c>
      <c r="G411" s="130"/>
      <c r="H411" s="134">
        <v>48.5</v>
      </c>
      <c r="I411" s="135"/>
      <c r="J411" s="130"/>
      <c r="K411" s="130"/>
      <c r="L411" s="136"/>
      <c r="M411" s="137"/>
      <c r="N411" s="138"/>
      <c r="O411" s="138"/>
      <c r="P411" s="138"/>
      <c r="Q411" s="138"/>
      <c r="R411" s="138"/>
      <c r="S411" s="138"/>
      <c r="T411" s="139"/>
      <c r="AT411" s="140" t="s">
        <v>99</v>
      </c>
      <c r="AU411" s="140" t="s">
        <v>1</v>
      </c>
      <c r="AV411" s="128" t="s">
        <v>1</v>
      </c>
      <c r="AW411" s="128" t="s">
        <v>101</v>
      </c>
      <c r="AX411" s="128" t="s">
        <v>87</v>
      </c>
      <c r="AY411" s="140" t="s">
        <v>89</v>
      </c>
    </row>
    <row r="412" spans="1:65" s="128" customFormat="1" ht="10.199999999999999" x14ac:dyDescent="0.3">
      <c r="B412" s="129"/>
      <c r="C412" s="130"/>
      <c r="D412" s="131" t="s">
        <v>99</v>
      </c>
      <c r="E412" s="130"/>
      <c r="F412" s="133" t="s">
        <v>522</v>
      </c>
      <c r="G412" s="130"/>
      <c r="H412" s="134">
        <v>53.35</v>
      </c>
      <c r="I412" s="135"/>
      <c r="J412" s="130"/>
      <c r="K412" s="130"/>
      <c r="L412" s="136"/>
      <c r="M412" s="137"/>
      <c r="N412" s="138"/>
      <c r="O412" s="138"/>
      <c r="P412" s="138"/>
      <c r="Q412" s="138"/>
      <c r="R412" s="138"/>
      <c r="S412" s="138"/>
      <c r="T412" s="139"/>
      <c r="AT412" s="140" t="s">
        <v>99</v>
      </c>
      <c r="AU412" s="140" t="s">
        <v>1</v>
      </c>
      <c r="AV412" s="128" t="s">
        <v>1</v>
      </c>
      <c r="AW412" s="128" t="s">
        <v>4</v>
      </c>
      <c r="AX412" s="128" t="s">
        <v>87</v>
      </c>
      <c r="AY412" s="140" t="s">
        <v>89</v>
      </c>
    </row>
    <row r="413" spans="1:65" s="15" customFormat="1" ht="22.8" x14ac:dyDescent="0.3">
      <c r="A413" s="12"/>
      <c r="B413" s="45"/>
      <c r="C413" s="114" t="s">
        <v>523</v>
      </c>
      <c r="D413" s="114" t="s">
        <v>92</v>
      </c>
      <c r="E413" s="115" t="s">
        <v>524</v>
      </c>
      <c r="F413" s="116" t="s">
        <v>502</v>
      </c>
      <c r="G413" s="117" t="s">
        <v>95</v>
      </c>
      <c r="H413" s="118">
        <v>109.38</v>
      </c>
      <c r="I413" s="119"/>
      <c r="J413" s="120">
        <f>ROUND(I413*H413,2)</f>
        <v>0</v>
      </c>
      <c r="K413" s="116" t="s">
        <v>11</v>
      </c>
      <c r="L413" s="13"/>
      <c r="M413" s="121" t="s">
        <v>11</v>
      </c>
      <c r="N413" s="122" t="s">
        <v>30</v>
      </c>
      <c r="O413" s="123"/>
      <c r="P413" s="124">
        <f>O413*H413</f>
        <v>0</v>
      </c>
      <c r="Q413" s="124">
        <v>0</v>
      </c>
      <c r="R413" s="124">
        <f>Q413*H413</f>
        <v>0</v>
      </c>
      <c r="S413" s="124">
        <v>0</v>
      </c>
      <c r="T413" s="125">
        <f>S413*H413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26" t="s">
        <v>178</v>
      </c>
      <c r="AT413" s="126" t="s">
        <v>92</v>
      </c>
      <c r="AU413" s="126" t="s">
        <v>1</v>
      </c>
      <c r="AY413" s="3" t="s">
        <v>89</v>
      </c>
      <c r="BE413" s="127">
        <f>IF(N413="základní",J413,0)</f>
        <v>0</v>
      </c>
      <c r="BF413" s="127">
        <f>IF(N413="snížená",J413,0)</f>
        <v>0</v>
      </c>
      <c r="BG413" s="127">
        <f>IF(N413="zákl. přenesená",J413,0)</f>
        <v>0</v>
      </c>
      <c r="BH413" s="127">
        <f>IF(N413="sníž. přenesená",J413,0)</f>
        <v>0</v>
      </c>
      <c r="BI413" s="127">
        <f>IF(N413="nulová",J413,0)</f>
        <v>0</v>
      </c>
      <c r="BJ413" s="3" t="s">
        <v>87</v>
      </c>
      <c r="BK413" s="127">
        <f>ROUND(I413*H413,2)</f>
        <v>0</v>
      </c>
      <c r="BL413" s="3" t="s">
        <v>178</v>
      </c>
      <c r="BM413" s="126" t="s">
        <v>525</v>
      </c>
    </row>
    <row r="414" spans="1:65" s="128" customFormat="1" ht="10.199999999999999" x14ac:dyDescent="0.3">
      <c r="B414" s="129"/>
      <c r="C414" s="130"/>
      <c r="D414" s="131" t="s">
        <v>99</v>
      </c>
      <c r="E414" s="132" t="s">
        <v>11</v>
      </c>
      <c r="F414" s="133" t="s">
        <v>526</v>
      </c>
      <c r="G414" s="130"/>
      <c r="H414" s="134">
        <v>109.38</v>
      </c>
      <c r="I414" s="135"/>
      <c r="J414" s="130"/>
      <c r="K414" s="130"/>
      <c r="L414" s="136"/>
      <c r="M414" s="137"/>
      <c r="N414" s="138"/>
      <c r="O414" s="138"/>
      <c r="P414" s="138"/>
      <c r="Q414" s="138"/>
      <c r="R414" s="138"/>
      <c r="S414" s="138"/>
      <c r="T414" s="139"/>
      <c r="AT414" s="140" t="s">
        <v>99</v>
      </c>
      <c r="AU414" s="140" t="s">
        <v>1</v>
      </c>
      <c r="AV414" s="128" t="s">
        <v>1</v>
      </c>
      <c r="AW414" s="128" t="s">
        <v>101</v>
      </c>
      <c r="AX414" s="128" t="s">
        <v>87</v>
      </c>
      <c r="AY414" s="140" t="s">
        <v>89</v>
      </c>
    </row>
    <row r="415" spans="1:65" s="15" customFormat="1" ht="16.5" customHeight="1" x14ac:dyDescent="0.3">
      <c r="A415" s="12"/>
      <c r="B415" s="45"/>
      <c r="C415" s="176" t="s">
        <v>527</v>
      </c>
      <c r="D415" s="176" t="s">
        <v>284</v>
      </c>
      <c r="E415" s="177" t="s">
        <v>528</v>
      </c>
      <c r="F415" s="178" t="s">
        <v>529</v>
      </c>
      <c r="G415" s="179" t="s">
        <v>95</v>
      </c>
      <c r="H415" s="180">
        <v>114.849</v>
      </c>
      <c r="I415" s="181"/>
      <c r="J415" s="182">
        <f>ROUND(I415*H415,2)</f>
        <v>0</v>
      </c>
      <c r="K415" s="178" t="s">
        <v>11</v>
      </c>
      <c r="L415" s="183"/>
      <c r="M415" s="184" t="s">
        <v>11</v>
      </c>
      <c r="N415" s="185" t="s">
        <v>30</v>
      </c>
      <c r="O415" s="123"/>
      <c r="P415" s="124">
        <f>O415*H415</f>
        <v>0</v>
      </c>
      <c r="Q415" s="124">
        <v>3.5000000000000003E-2</v>
      </c>
      <c r="R415" s="124">
        <f>Q415*H415</f>
        <v>4.0197150000000006</v>
      </c>
      <c r="S415" s="124">
        <v>0</v>
      </c>
      <c r="T415" s="125">
        <f>S415*H415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26" t="s">
        <v>288</v>
      </c>
      <c r="AT415" s="126" t="s">
        <v>284</v>
      </c>
      <c r="AU415" s="126" t="s">
        <v>1</v>
      </c>
      <c r="AY415" s="3" t="s">
        <v>89</v>
      </c>
      <c r="BE415" s="127">
        <f>IF(N415="základní",J415,0)</f>
        <v>0</v>
      </c>
      <c r="BF415" s="127">
        <f>IF(N415="snížená",J415,0)</f>
        <v>0</v>
      </c>
      <c r="BG415" s="127">
        <f>IF(N415="zákl. přenesená",J415,0)</f>
        <v>0</v>
      </c>
      <c r="BH415" s="127">
        <f>IF(N415="sníž. přenesená",J415,0)</f>
        <v>0</v>
      </c>
      <c r="BI415" s="127">
        <f>IF(N415="nulová",J415,0)</f>
        <v>0</v>
      </c>
      <c r="BJ415" s="3" t="s">
        <v>87</v>
      </c>
      <c r="BK415" s="127">
        <f>ROUND(I415*H415,2)</f>
        <v>0</v>
      </c>
      <c r="BL415" s="3" t="s">
        <v>178</v>
      </c>
      <c r="BM415" s="126" t="s">
        <v>530</v>
      </c>
    </row>
    <row r="416" spans="1:65" s="128" customFormat="1" ht="10.199999999999999" x14ac:dyDescent="0.3">
      <c r="B416" s="129"/>
      <c r="C416" s="130"/>
      <c r="D416" s="131" t="s">
        <v>99</v>
      </c>
      <c r="E416" s="130"/>
      <c r="F416" s="133" t="s">
        <v>531</v>
      </c>
      <c r="G416" s="130"/>
      <c r="H416" s="134">
        <v>114.849</v>
      </c>
      <c r="I416" s="135"/>
      <c r="J416" s="130"/>
      <c r="K416" s="130"/>
      <c r="L416" s="136"/>
      <c r="M416" s="137"/>
      <c r="N416" s="138"/>
      <c r="O416" s="138"/>
      <c r="P416" s="138"/>
      <c r="Q416" s="138"/>
      <c r="R416" s="138"/>
      <c r="S416" s="138"/>
      <c r="T416" s="139"/>
      <c r="AT416" s="140" t="s">
        <v>99</v>
      </c>
      <c r="AU416" s="140" t="s">
        <v>1</v>
      </c>
      <c r="AV416" s="128" t="s">
        <v>1</v>
      </c>
      <c r="AW416" s="128" t="s">
        <v>4</v>
      </c>
      <c r="AX416" s="128" t="s">
        <v>87</v>
      </c>
      <c r="AY416" s="140" t="s">
        <v>89</v>
      </c>
    </row>
    <row r="417" spans="1:65" s="15" customFormat="1" ht="22.8" x14ac:dyDescent="0.3">
      <c r="A417" s="12"/>
      <c r="B417" s="45"/>
      <c r="C417" s="114" t="s">
        <v>532</v>
      </c>
      <c r="D417" s="114" t="s">
        <v>92</v>
      </c>
      <c r="E417" s="115" t="s">
        <v>533</v>
      </c>
      <c r="F417" s="116" t="s">
        <v>534</v>
      </c>
      <c r="G417" s="117" t="s">
        <v>148</v>
      </c>
      <c r="H417" s="118">
        <v>4.2039999999999997</v>
      </c>
      <c r="I417" s="119"/>
      <c r="J417" s="120">
        <f>ROUND(I417*H417,2)</f>
        <v>0</v>
      </c>
      <c r="K417" s="116" t="s">
        <v>96</v>
      </c>
      <c r="L417" s="13"/>
      <c r="M417" s="121" t="s">
        <v>11</v>
      </c>
      <c r="N417" s="122" t="s">
        <v>30</v>
      </c>
      <c r="O417" s="123"/>
      <c r="P417" s="124">
        <f>O417*H417</f>
        <v>0</v>
      </c>
      <c r="Q417" s="124">
        <v>0</v>
      </c>
      <c r="R417" s="124">
        <f>Q417*H417</f>
        <v>0</v>
      </c>
      <c r="S417" s="124">
        <v>0</v>
      </c>
      <c r="T417" s="125">
        <f>S417*H417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26" t="s">
        <v>178</v>
      </c>
      <c r="AT417" s="126" t="s">
        <v>92</v>
      </c>
      <c r="AU417" s="126" t="s">
        <v>1</v>
      </c>
      <c r="AY417" s="3" t="s">
        <v>89</v>
      </c>
      <c r="BE417" s="127">
        <f>IF(N417="základní",J417,0)</f>
        <v>0</v>
      </c>
      <c r="BF417" s="127">
        <f>IF(N417="snížená",J417,0)</f>
        <v>0</v>
      </c>
      <c r="BG417" s="127">
        <f>IF(N417="zákl. přenesená",J417,0)</f>
        <v>0</v>
      </c>
      <c r="BH417" s="127">
        <f>IF(N417="sníž. přenesená",J417,0)</f>
        <v>0</v>
      </c>
      <c r="BI417" s="127">
        <f>IF(N417="nulová",J417,0)</f>
        <v>0</v>
      </c>
      <c r="BJ417" s="3" t="s">
        <v>87</v>
      </c>
      <c r="BK417" s="127">
        <f>ROUND(I417*H417,2)</f>
        <v>0</v>
      </c>
      <c r="BL417" s="3" t="s">
        <v>178</v>
      </c>
      <c r="BM417" s="126" t="s">
        <v>535</v>
      </c>
    </row>
    <row r="418" spans="1:65" s="15" customFormat="1" ht="33" customHeight="1" x14ac:dyDescent="0.3">
      <c r="A418" s="12"/>
      <c r="B418" s="45"/>
      <c r="C418" s="114" t="s">
        <v>536</v>
      </c>
      <c r="D418" s="114" t="s">
        <v>92</v>
      </c>
      <c r="E418" s="115" t="s">
        <v>537</v>
      </c>
      <c r="F418" s="116" t="s">
        <v>538</v>
      </c>
      <c r="G418" s="117" t="s">
        <v>148</v>
      </c>
      <c r="H418" s="118">
        <v>4.2039999999999997</v>
      </c>
      <c r="I418" s="119"/>
      <c r="J418" s="120">
        <f>ROUND(I418*H418,2)</f>
        <v>0</v>
      </c>
      <c r="K418" s="116" t="s">
        <v>96</v>
      </c>
      <c r="L418" s="13"/>
      <c r="M418" s="121" t="s">
        <v>11</v>
      </c>
      <c r="N418" s="122" t="s">
        <v>30</v>
      </c>
      <c r="O418" s="123"/>
      <c r="P418" s="124">
        <f>O418*H418</f>
        <v>0</v>
      </c>
      <c r="Q418" s="124">
        <v>0</v>
      </c>
      <c r="R418" s="124">
        <f>Q418*H418</f>
        <v>0</v>
      </c>
      <c r="S418" s="124">
        <v>0</v>
      </c>
      <c r="T418" s="125">
        <f>S418*H418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26" t="s">
        <v>178</v>
      </c>
      <c r="AT418" s="126" t="s">
        <v>92</v>
      </c>
      <c r="AU418" s="126" t="s">
        <v>1</v>
      </c>
      <c r="AY418" s="3" t="s">
        <v>89</v>
      </c>
      <c r="BE418" s="127">
        <f>IF(N418="základní",J418,0)</f>
        <v>0</v>
      </c>
      <c r="BF418" s="127">
        <f>IF(N418="snížená",J418,0)</f>
        <v>0</v>
      </c>
      <c r="BG418" s="127">
        <f>IF(N418="zákl. přenesená",J418,0)</f>
        <v>0</v>
      </c>
      <c r="BH418" s="127">
        <f>IF(N418="sníž. přenesená",J418,0)</f>
        <v>0</v>
      </c>
      <c r="BI418" s="127">
        <f>IF(N418="nulová",J418,0)</f>
        <v>0</v>
      </c>
      <c r="BJ418" s="3" t="s">
        <v>87</v>
      </c>
      <c r="BK418" s="127">
        <f>ROUND(I418*H418,2)</f>
        <v>0</v>
      </c>
      <c r="BL418" s="3" t="s">
        <v>178</v>
      </c>
      <c r="BM418" s="126" t="s">
        <v>539</v>
      </c>
    </row>
    <row r="419" spans="1:65" s="97" customFormat="1" ht="22.8" customHeight="1" x14ac:dyDescent="0.25">
      <c r="B419" s="98"/>
      <c r="C419" s="99"/>
      <c r="D419" s="100" t="s">
        <v>84</v>
      </c>
      <c r="E419" s="112" t="s">
        <v>540</v>
      </c>
      <c r="F419" s="112" t="s">
        <v>541</v>
      </c>
      <c r="G419" s="99"/>
      <c r="H419" s="99"/>
      <c r="I419" s="102"/>
      <c r="J419" s="113">
        <f>BK419</f>
        <v>0</v>
      </c>
      <c r="K419" s="99"/>
      <c r="L419" s="104"/>
      <c r="M419" s="105"/>
      <c r="N419" s="106"/>
      <c r="O419" s="106"/>
      <c r="P419" s="107">
        <f>SUM(P420:P421)</f>
        <v>0</v>
      </c>
      <c r="Q419" s="106"/>
      <c r="R419" s="107">
        <f>SUM(R420:R421)</f>
        <v>0</v>
      </c>
      <c r="S419" s="106"/>
      <c r="T419" s="108">
        <f>SUM(T420:T421)</f>
        <v>0</v>
      </c>
      <c r="AR419" s="109" t="s">
        <v>1</v>
      </c>
      <c r="AT419" s="110" t="s">
        <v>84</v>
      </c>
      <c r="AU419" s="110" t="s">
        <v>87</v>
      </c>
      <c r="AY419" s="109" t="s">
        <v>89</v>
      </c>
      <c r="BK419" s="111">
        <f>SUM(BK420:BK421)</f>
        <v>0</v>
      </c>
    </row>
    <row r="420" spans="1:65" s="15" customFormat="1" ht="16.5" customHeight="1" x14ac:dyDescent="0.3">
      <c r="A420" s="12"/>
      <c r="B420" s="45"/>
      <c r="C420" s="114" t="s">
        <v>542</v>
      </c>
      <c r="D420" s="114" t="s">
        <v>92</v>
      </c>
      <c r="E420" s="115" t="s">
        <v>543</v>
      </c>
      <c r="F420" s="116" t="s">
        <v>544</v>
      </c>
      <c r="G420" s="117" t="s">
        <v>545</v>
      </c>
      <c r="H420" s="118">
        <v>1</v>
      </c>
      <c r="I420" s="119"/>
      <c r="J420" s="120">
        <f>ROUND(I420*H420,2)</f>
        <v>0</v>
      </c>
      <c r="K420" s="116" t="s">
        <v>11</v>
      </c>
      <c r="L420" s="13"/>
      <c r="M420" s="121" t="s">
        <v>11</v>
      </c>
      <c r="N420" s="122" t="s">
        <v>30</v>
      </c>
      <c r="O420" s="123"/>
      <c r="P420" s="124">
        <f>O420*H420</f>
        <v>0</v>
      </c>
      <c r="Q420" s="124">
        <v>0</v>
      </c>
      <c r="R420" s="124">
        <f>Q420*H420</f>
        <v>0</v>
      </c>
      <c r="S420" s="124">
        <v>0</v>
      </c>
      <c r="T420" s="125">
        <f>S420*H420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26" t="s">
        <v>178</v>
      </c>
      <c r="AT420" s="126" t="s">
        <v>92</v>
      </c>
      <c r="AU420" s="126" t="s">
        <v>1</v>
      </c>
      <c r="AY420" s="3" t="s">
        <v>89</v>
      </c>
      <c r="BE420" s="127">
        <f>IF(N420="základní",J420,0)</f>
        <v>0</v>
      </c>
      <c r="BF420" s="127">
        <f>IF(N420="snížená",J420,0)</f>
        <v>0</v>
      </c>
      <c r="BG420" s="127">
        <f>IF(N420="zákl. přenesená",J420,0)</f>
        <v>0</v>
      </c>
      <c r="BH420" s="127">
        <f>IF(N420="sníž. přenesená",J420,0)</f>
        <v>0</v>
      </c>
      <c r="BI420" s="127">
        <f>IF(N420="nulová",J420,0)</f>
        <v>0</v>
      </c>
      <c r="BJ420" s="3" t="s">
        <v>87</v>
      </c>
      <c r="BK420" s="127">
        <f>ROUND(I420*H420,2)</f>
        <v>0</v>
      </c>
      <c r="BL420" s="3" t="s">
        <v>178</v>
      </c>
      <c r="BM420" s="126" t="s">
        <v>546</v>
      </c>
    </row>
    <row r="421" spans="1:65" s="128" customFormat="1" ht="10.199999999999999" x14ac:dyDescent="0.3">
      <c r="B421" s="129"/>
      <c r="C421" s="130"/>
      <c r="D421" s="131" t="s">
        <v>99</v>
      </c>
      <c r="E421" s="132" t="s">
        <v>11</v>
      </c>
      <c r="F421" s="133" t="s">
        <v>87</v>
      </c>
      <c r="G421" s="130"/>
      <c r="H421" s="134">
        <v>1</v>
      </c>
      <c r="I421" s="135"/>
      <c r="J421" s="130"/>
      <c r="K421" s="130"/>
      <c r="L421" s="136"/>
      <c r="M421" s="137"/>
      <c r="N421" s="138"/>
      <c r="O421" s="138"/>
      <c r="P421" s="138"/>
      <c r="Q421" s="138"/>
      <c r="R421" s="138"/>
      <c r="S421" s="138"/>
      <c r="T421" s="139"/>
      <c r="AT421" s="140" t="s">
        <v>99</v>
      </c>
      <c r="AU421" s="140" t="s">
        <v>1</v>
      </c>
      <c r="AV421" s="128" t="s">
        <v>1</v>
      </c>
      <c r="AW421" s="128" t="s">
        <v>101</v>
      </c>
      <c r="AX421" s="128" t="s">
        <v>87</v>
      </c>
      <c r="AY421" s="140" t="s">
        <v>89</v>
      </c>
    </row>
    <row r="422" spans="1:65" s="97" customFormat="1" ht="22.8" customHeight="1" x14ac:dyDescent="0.25">
      <c r="B422" s="98"/>
      <c r="C422" s="99"/>
      <c r="D422" s="100" t="s">
        <v>84</v>
      </c>
      <c r="E422" s="112" t="s">
        <v>547</v>
      </c>
      <c r="F422" s="112" t="s">
        <v>548</v>
      </c>
      <c r="G422" s="99"/>
      <c r="H422" s="99"/>
      <c r="I422" s="102"/>
      <c r="J422" s="113">
        <f>BK422</f>
        <v>0</v>
      </c>
      <c r="K422" s="99"/>
      <c r="L422" s="104"/>
      <c r="M422" s="105"/>
      <c r="N422" s="106"/>
      <c r="O422" s="106"/>
      <c r="P422" s="107">
        <f>SUM(P423:P429)</f>
        <v>0</v>
      </c>
      <c r="Q422" s="106"/>
      <c r="R422" s="107">
        <f>SUM(R423:R429)</f>
        <v>3.64E-3</v>
      </c>
      <c r="S422" s="106"/>
      <c r="T422" s="108">
        <f>SUM(T423:T429)</f>
        <v>0</v>
      </c>
      <c r="AR422" s="109" t="s">
        <v>1</v>
      </c>
      <c r="AT422" s="110" t="s">
        <v>84</v>
      </c>
      <c r="AU422" s="110" t="s">
        <v>87</v>
      </c>
      <c r="AY422" s="109" t="s">
        <v>89</v>
      </c>
      <c r="BK422" s="111">
        <f>SUM(BK423:BK429)</f>
        <v>0</v>
      </c>
    </row>
    <row r="423" spans="1:65" s="15" customFormat="1" ht="16.5" customHeight="1" x14ac:dyDescent="0.3">
      <c r="A423" s="12"/>
      <c r="B423" s="45"/>
      <c r="C423" s="114" t="s">
        <v>549</v>
      </c>
      <c r="D423" s="114" t="s">
        <v>92</v>
      </c>
      <c r="E423" s="115" t="s">
        <v>550</v>
      </c>
      <c r="F423" s="116" t="s">
        <v>551</v>
      </c>
      <c r="G423" s="117" t="s">
        <v>233</v>
      </c>
      <c r="H423" s="118">
        <v>2</v>
      </c>
      <c r="I423" s="119"/>
      <c r="J423" s="120">
        <f>ROUND(I423*H423,2)</f>
        <v>0</v>
      </c>
      <c r="K423" s="116" t="s">
        <v>96</v>
      </c>
      <c r="L423" s="13"/>
      <c r="M423" s="121" t="s">
        <v>11</v>
      </c>
      <c r="N423" s="122" t="s">
        <v>30</v>
      </c>
      <c r="O423" s="123"/>
      <c r="P423" s="124">
        <f>O423*H423</f>
        <v>0</v>
      </c>
      <c r="Q423" s="124">
        <v>5.1999999999999995E-4</v>
      </c>
      <c r="R423" s="124">
        <f>Q423*H423</f>
        <v>1.0399999999999999E-3</v>
      </c>
      <c r="S423" s="124">
        <v>0</v>
      </c>
      <c r="T423" s="125">
        <f>S423*H423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26" t="s">
        <v>178</v>
      </c>
      <c r="AT423" s="126" t="s">
        <v>92</v>
      </c>
      <c r="AU423" s="126" t="s">
        <v>1</v>
      </c>
      <c r="AY423" s="3" t="s">
        <v>89</v>
      </c>
      <c r="BE423" s="127">
        <f>IF(N423="základní",J423,0)</f>
        <v>0</v>
      </c>
      <c r="BF423" s="127">
        <f>IF(N423="snížená",J423,0)</f>
        <v>0</v>
      </c>
      <c r="BG423" s="127">
        <f>IF(N423="zákl. přenesená",J423,0)</f>
        <v>0</v>
      </c>
      <c r="BH423" s="127">
        <f>IF(N423="sníž. přenesená",J423,0)</f>
        <v>0</v>
      </c>
      <c r="BI423" s="127">
        <f>IF(N423="nulová",J423,0)</f>
        <v>0</v>
      </c>
      <c r="BJ423" s="3" t="s">
        <v>87</v>
      </c>
      <c r="BK423" s="127">
        <f>ROUND(I423*H423,2)</f>
        <v>0</v>
      </c>
      <c r="BL423" s="3" t="s">
        <v>178</v>
      </c>
      <c r="BM423" s="126" t="s">
        <v>552</v>
      </c>
    </row>
    <row r="424" spans="1:65" s="128" customFormat="1" ht="10.199999999999999" x14ac:dyDescent="0.3">
      <c r="B424" s="129"/>
      <c r="C424" s="130"/>
      <c r="D424" s="131" t="s">
        <v>99</v>
      </c>
      <c r="E424" s="132" t="s">
        <v>11</v>
      </c>
      <c r="F424" s="133" t="s">
        <v>1</v>
      </c>
      <c r="G424" s="130"/>
      <c r="H424" s="134">
        <v>2</v>
      </c>
      <c r="I424" s="135"/>
      <c r="J424" s="130"/>
      <c r="K424" s="130"/>
      <c r="L424" s="136"/>
      <c r="M424" s="137"/>
      <c r="N424" s="138"/>
      <c r="O424" s="138"/>
      <c r="P424" s="138"/>
      <c r="Q424" s="138"/>
      <c r="R424" s="138"/>
      <c r="S424" s="138"/>
      <c r="T424" s="139"/>
      <c r="AT424" s="140" t="s">
        <v>99</v>
      </c>
      <c r="AU424" s="140" t="s">
        <v>1</v>
      </c>
      <c r="AV424" s="128" t="s">
        <v>1</v>
      </c>
      <c r="AW424" s="128" t="s">
        <v>101</v>
      </c>
      <c r="AX424" s="128" t="s">
        <v>87</v>
      </c>
      <c r="AY424" s="140" t="s">
        <v>89</v>
      </c>
    </row>
    <row r="425" spans="1:65" s="15" customFormat="1" ht="16.5" customHeight="1" x14ac:dyDescent="0.3">
      <c r="A425" s="12"/>
      <c r="B425" s="45"/>
      <c r="C425" s="114" t="s">
        <v>553</v>
      </c>
      <c r="D425" s="114" t="s">
        <v>92</v>
      </c>
      <c r="E425" s="115" t="s">
        <v>554</v>
      </c>
      <c r="F425" s="116" t="s">
        <v>555</v>
      </c>
      <c r="G425" s="117" t="s">
        <v>233</v>
      </c>
      <c r="H425" s="118">
        <v>3</v>
      </c>
      <c r="I425" s="119"/>
      <c r="J425" s="120">
        <f>ROUND(I425*H425,2)</f>
        <v>0</v>
      </c>
      <c r="K425" s="116" t="s">
        <v>96</v>
      </c>
      <c r="L425" s="13"/>
      <c r="M425" s="121" t="s">
        <v>11</v>
      </c>
      <c r="N425" s="122" t="s">
        <v>30</v>
      </c>
      <c r="O425" s="123"/>
      <c r="P425" s="124">
        <f>O425*H425</f>
        <v>0</v>
      </c>
      <c r="Q425" s="124">
        <v>5.1999999999999995E-4</v>
      </c>
      <c r="R425" s="124">
        <f>Q425*H425</f>
        <v>1.5599999999999998E-3</v>
      </c>
      <c r="S425" s="124">
        <v>0</v>
      </c>
      <c r="T425" s="125">
        <f>S425*H425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26" t="s">
        <v>178</v>
      </c>
      <c r="AT425" s="126" t="s">
        <v>92</v>
      </c>
      <c r="AU425" s="126" t="s">
        <v>1</v>
      </c>
      <c r="AY425" s="3" t="s">
        <v>89</v>
      </c>
      <c r="BE425" s="127">
        <f>IF(N425="základní",J425,0)</f>
        <v>0</v>
      </c>
      <c r="BF425" s="127">
        <f>IF(N425="snížená",J425,0)</f>
        <v>0</v>
      </c>
      <c r="BG425" s="127">
        <f>IF(N425="zákl. přenesená",J425,0)</f>
        <v>0</v>
      </c>
      <c r="BH425" s="127">
        <f>IF(N425="sníž. přenesená",J425,0)</f>
        <v>0</v>
      </c>
      <c r="BI425" s="127">
        <f>IF(N425="nulová",J425,0)</f>
        <v>0</v>
      </c>
      <c r="BJ425" s="3" t="s">
        <v>87</v>
      </c>
      <c r="BK425" s="127">
        <f>ROUND(I425*H425,2)</f>
        <v>0</v>
      </c>
      <c r="BL425" s="3" t="s">
        <v>178</v>
      </c>
      <c r="BM425" s="126" t="s">
        <v>556</v>
      </c>
    </row>
    <row r="426" spans="1:65" s="15" customFormat="1" ht="16.5" customHeight="1" x14ac:dyDescent="0.3">
      <c r="A426" s="12"/>
      <c r="B426" s="45"/>
      <c r="C426" s="114" t="s">
        <v>557</v>
      </c>
      <c r="D426" s="114" t="s">
        <v>92</v>
      </c>
      <c r="E426" s="115" t="s">
        <v>558</v>
      </c>
      <c r="F426" s="116" t="s">
        <v>559</v>
      </c>
      <c r="G426" s="117" t="s">
        <v>233</v>
      </c>
      <c r="H426" s="118">
        <v>2</v>
      </c>
      <c r="I426" s="119"/>
      <c r="J426" s="120">
        <f>ROUND(I426*H426,2)</f>
        <v>0</v>
      </c>
      <c r="K426" s="116" t="s">
        <v>96</v>
      </c>
      <c r="L426" s="13"/>
      <c r="M426" s="121" t="s">
        <v>11</v>
      </c>
      <c r="N426" s="122" t="s">
        <v>30</v>
      </c>
      <c r="O426" s="123"/>
      <c r="P426" s="124">
        <f>O426*H426</f>
        <v>0</v>
      </c>
      <c r="Q426" s="124">
        <v>5.1999999999999995E-4</v>
      </c>
      <c r="R426" s="124">
        <f>Q426*H426</f>
        <v>1.0399999999999999E-3</v>
      </c>
      <c r="S426" s="124">
        <v>0</v>
      </c>
      <c r="T426" s="125">
        <f>S426*H426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26" t="s">
        <v>178</v>
      </c>
      <c r="AT426" s="126" t="s">
        <v>92</v>
      </c>
      <c r="AU426" s="126" t="s">
        <v>1</v>
      </c>
      <c r="AY426" s="3" t="s">
        <v>89</v>
      </c>
      <c r="BE426" s="127">
        <f>IF(N426="základní",J426,0)</f>
        <v>0</v>
      </c>
      <c r="BF426" s="127">
        <f>IF(N426="snížená",J426,0)</f>
        <v>0</v>
      </c>
      <c r="BG426" s="127">
        <f>IF(N426="zákl. přenesená",J426,0)</f>
        <v>0</v>
      </c>
      <c r="BH426" s="127">
        <f>IF(N426="sníž. přenesená",J426,0)</f>
        <v>0</v>
      </c>
      <c r="BI426" s="127">
        <f>IF(N426="nulová",J426,0)</f>
        <v>0</v>
      </c>
      <c r="BJ426" s="3" t="s">
        <v>87</v>
      </c>
      <c r="BK426" s="127">
        <f>ROUND(I426*H426,2)</f>
        <v>0</v>
      </c>
      <c r="BL426" s="3" t="s">
        <v>178</v>
      </c>
      <c r="BM426" s="126" t="s">
        <v>560</v>
      </c>
    </row>
    <row r="427" spans="1:65" s="128" customFormat="1" ht="10.199999999999999" x14ac:dyDescent="0.3">
      <c r="B427" s="129"/>
      <c r="C427" s="130"/>
      <c r="D427" s="131" t="s">
        <v>99</v>
      </c>
      <c r="E427" s="132" t="s">
        <v>11</v>
      </c>
      <c r="F427" s="133" t="s">
        <v>1</v>
      </c>
      <c r="G427" s="130"/>
      <c r="H427" s="134">
        <v>2</v>
      </c>
      <c r="I427" s="135"/>
      <c r="J427" s="130"/>
      <c r="K427" s="130"/>
      <c r="L427" s="136"/>
      <c r="M427" s="137"/>
      <c r="N427" s="138"/>
      <c r="O427" s="138"/>
      <c r="P427" s="138"/>
      <c r="Q427" s="138"/>
      <c r="R427" s="138"/>
      <c r="S427" s="138"/>
      <c r="T427" s="139"/>
      <c r="AT427" s="140" t="s">
        <v>99</v>
      </c>
      <c r="AU427" s="140" t="s">
        <v>1</v>
      </c>
      <c r="AV427" s="128" t="s">
        <v>1</v>
      </c>
      <c r="AW427" s="128" t="s">
        <v>101</v>
      </c>
      <c r="AX427" s="128" t="s">
        <v>87</v>
      </c>
      <c r="AY427" s="140" t="s">
        <v>89</v>
      </c>
    </row>
    <row r="428" spans="1:65" s="15" customFormat="1" ht="22.8" x14ac:dyDescent="0.3">
      <c r="A428" s="12"/>
      <c r="B428" s="45"/>
      <c r="C428" s="114" t="s">
        <v>561</v>
      </c>
      <c r="D428" s="114" t="s">
        <v>92</v>
      </c>
      <c r="E428" s="115" t="s">
        <v>562</v>
      </c>
      <c r="F428" s="116" t="s">
        <v>563</v>
      </c>
      <c r="G428" s="117" t="s">
        <v>148</v>
      </c>
      <c r="H428" s="118">
        <v>0.123</v>
      </c>
      <c r="I428" s="119"/>
      <c r="J428" s="120">
        <f>ROUND(I428*H428,2)</f>
        <v>0</v>
      </c>
      <c r="K428" s="116" t="s">
        <v>96</v>
      </c>
      <c r="L428" s="13"/>
      <c r="M428" s="121" t="s">
        <v>11</v>
      </c>
      <c r="N428" s="122" t="s">
        <v>30</v>
      </c>
      <c r="O428" s="123"/>
      <c r="P428" s="124">
        <f>O428*H428</f>
        <v>0</v>
      </c>
      <c r="Q428" s="124">
        <v>0</v>
      </c>
      <c r="R428" s="124">
        <f>Q428*H428</f>
        <v>0</v>
      </c>
      <c r="S428" s="124">
        <v>0</v>
      </c>
      <c r="T428" s="125">
        <f>S428*H428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126" t="s">
        <v>178</v>
      </c>
      <c r="AT428" s="126" t="s">
        <v>92</v>
      </c>
      <c r="AU428" s="126" t="s">
        <v>1</v>
      </c>
      <c r="AY428" s="3" t="s">
        <v>89</v>
      </c>
      <c r="BE428" s="127">
        <f>IF(N428="základní",J428,0)</f>
        <v>0</v>
      </c>
      <c r="BF428" s="127">
        <f>IF(N428="snížená",J428,0)</f>
        <v>0</v>
      </c>
      <c r="BG428" s="127">
        <f>IF(N428="zákl. přenesená",J428,0)</f>
        <v>0</v>
      </c>
      <c r="BH428" s="127">
        <f>IF(N428="sníž. přenesená",J428,0)</f>
        <v>0</v>
      </c>
      <c r="BI428" s="127">
        <f>IF(N428="nulová",J428,0)</f>
        <v>0</v>
      </c>
      <c r="BJ428" s="3" t="s">
        <v>87</v>
      </c>
      <c r="BK428" s="127">
        <f>ROUND(I428*H428,2)</f>
        <v>0</v>
      </c>
      <c r="BL428" s="3" t="s">
        <v>178</v>
      </c>
      <c r="BM428" s="126" t="s">
        <v>564</v>
      </c>
    </row>
    <row r="429" spans="1:65" s="15" customFormat="1" ht="22.8" x14ac:dyDescent="0.3">
      <c r="A429" s="12"/>
      <c r="B429" s="45"/>
      <c r="C429" s="114" t="s">
        <v>565</v>
      </c>
      <c r="D429" s="114" t="s">
        <v>92</v>
      </c>
      <c r="E429" s="115" t="s">
        <v>566</v>
      </c>
      <c r="F429" s="116" t="s">
        <v>567</v>
      </c>
      <c r="G429" s="117" t="s">
        <v>148</v>
      </c>
      <c r="H429" s="118">
        <v>0.123</v>
      </c>
      <c r="I429" s="119"/>
      <c r="J429" s="120">
        <f>ROUND(I429*H429,2)</f>
        <v>0</v>
      </c>
      <c r="K429" s="116" t="s">
        <v>96</v>
      </c>
      <c r="L429" s="13"/>
      <c r="M429" s="121" t="s">
        <v>11</v>
      </c>
      <c r="N429" s="122" t="s">
        <v>30</v>
      </c>
      <c r="O429" s="123"/>
      <c r="P429" s="124">
        <f>O429*H429</f>
        <v>0</v>
      </c>
      <c r="Q429" s="124">
        <v>0</v>
      </c>
      <c r="R429" s="124">
        <f>Q429*H429</f>
        <v>0</v>
      </c>
      <c r="S429" s="124">
        <v>0</v>
      </c>
      <c r="T429" s="125">
        <f>S429*H429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26" t="s">
        <v>178</v>
      </c>
      <c r="AT429" s="126" t="s">
        <v>92</v>
      </c>
      <c r="AU429" s="126" t="s">
        <v>1</v>
      </c>
      <c r="AY429" s="3" t="s">
        <v>89</v>
      </c>
      <c r="BE429" s="127">
        <f>IF(N429="základní",J429,0)</f>
        <v>0</v>
      </c>
      <c r="BF429" s="127">
        <f>IF(N429="snížená",J429,0)</f>
        <v>0</v>
      </c>
      <c r="BG429" s="127">
        <f>IF(N429="zákl. přenesená",J429,0)</f>
        <v>0</v>
      </c>
      <c r="BH429" s="127">
        <f>IF(N429="sníž. přenesená",J429,0)</f>
        <v>0</v>
      </c>
      <c r="BI429" s="127">
        <f>IF(N429="nulová",J429,0)</f>
        <v>0</v>
      </c>
      <c r="BJ429" s="3" t="s">
        <v>87</v>
      </c>
      <c r="BK429" s="127">
        <f>ROUND(I429*H429,2)</f>
        <v>0</v>
      </c>
      <c r="BL429" s="3" t="s">
        <v>178</v>
      </c>
      <c r="BM429" s="126" t="s">
        <v>568</v>
      </c>
    </row>
    <row r="430" spans="1:65" s="97" customFormat="1" ht="22.8" customHeight="1" x14ac:dyDescent="0.25">
      <c r="B430" s="98"/>
      <c r="C430" s="99"/>
      <c r="D430" s="100" t="s">
        <v>84</v>
      </c>
      <c r="E430" s="112" t="s">
        <v>569</v>
      </c>
      <c r="F430" s="112" t="s">
        <v>570</v>
      </c>
      <c r="G430" s="99"/>
      <c r="H430" s="99"/>
      <c r="I430" s="102"/>
      <c r="J430" s="113">
        <f>BK430</f>
        <v>0</v>
      </c>
      <c r="K430" s="99"/>
      <c r="L430" s="104"/>
      <c r="M430" s="105"/>
      <c r="N430" s="106"/>
      <c r="O430" s="106"/>
      <c r="P430" s="107">
        <f>SUM(P431:P432)</f>
        <v>0</v>
      </c>
      <c r="Q430" s="106"/>
      <c r="R430" s="107">
        <f>SUM(R431:R432)</f>
        <v>7.5000000000000002E-4</v>
      </c>
      <c r="S430" s="106"/>
      <c r="T430" s="108">
        <f>SUM(T431:T432)</f>
        <v>0</v>
      </c>
      <c r="AR430" s="109" t="s">
        <v>1</v>
      </c>
      <c r="AT430" s="110" t="s">
        <v>84</v>
      </c>
      <c r="AU430" s="110" t="s">
        <v>87</v>
      </c>
      <c r="AY430" s="109" t="s">
        <v>89</v>
      </c>
      <c r="BK430" s="111">
        <f>SUM(BK431:BK432)</f>
        <v>0</v>
      </c>
    </row>
    <row r="431" spans="1:65" s="15" customFormat="1" ht="16.5" customHeight="1" x14ac:dyDescent="0.3">
      <c r="A431" s="12"/>
      <c r="B431" s="45"/>
      <c r="C431" s="114" t="s">
        <v>571</v>
      </c>
      <c r="D431" s="114" t="s">
        <v>92</v>
      </c>
      <c r="E431" s="115" t="s">
        <v>572</v>
      </c>
      <c r="F431" s="116" t="s">
        <v>573</v>
      </c>
      <c r="G431" s="117" t="s">
        <v>574</v>
      </c>
      <c r="H431" s="118">
        <v>1</v>
      </c>
      <c r="I431" s="119"/>
      <c r="J431" s="120">
        <f>ROUND(I431*H431,2)</f>
        <v>0</v>
      </c>
      <c r="K431" s="116" t="s">
        <v>11</v>
      </c>
      <c r="L431" s="13"/>
      <c r="M431" s="121" t="s">
        <v>11</v>
      </c>
      <c r="N431" s="122" t="s">
        <v>30</v>
      </c>
      <c r="O431" s="123"/>
      <c r="P431" s="124">
        <f>O431*H431</f>
        <v>0</v>
      </c>
      <c r="Q431" s="124">
        <v>7.5000000000000002E-4</v>
      </c>
      <c r="R431" s="124">
        <f>Q431*H431</f>
        <v>7.5000000000000002E-4</v>
      </c>
      <c r="S431" s="124">
        <v>0</v>
      </c>
      <c r="T431" s="125">
        <f>S431*H431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126" t="s">
        <v>178</v>
      </c>
      <c r="AT431" s="126" t="s">
        <v>92</v>
      </c>
      <c r="AU431" s="126" t="s">
        <v>1</v>
      </c>
      <c r="AY431" s="3" t="s">
        <v>89</v>
      </c>
      <c r="BE431" s="127">
        <f>IF(N431="základní",J431,0)</f>
        <v>0</v>
      </c>
      <c r="BF431" s="127">
        <f>IF(N431="snížená",J431,0)</f>
        <v>0</v>
      </c>
      <c r="BG431" s="127">
        <f>IF(N431="zákl. přenesená",J431,0)</f>
        <v>0</v>
      </c>
      <c r="BH431" s="127">
        <f>IF(N431="sníž. přenesená",J431,0)</f>
        <v>0</v>
      </c>
      <c r="BI431" s="127">
        <f>IF(N431="nulová",J431,0)</f>
        <v>0</v>
      </c>
      <c r="BJ431" s="3" t="s">
        <v>87</v>
      </c>
      <c r="BK431" s="127">
        <f>ROUND(I431*H431,2)</f>
        <v>0</v>
      </c>
      <c r="BL431" s="3" t="s">
        <v>178</v>
      </c>
      <c r="BM431" s="126" t="s">
        <v>575</v>
      </c>
    </row>
    <row r="432" spans="1:65" s="128" customFormat="1" ht="10.199999999999999" x14ac:dyDescent="0.3">
      <c r="B432" s="129"/>
      <c r="C432" s="130"/>
      <c r="D432" s="131" t="s">
        <v>99</v>
      </c>
      <c r="E432" s="132" t="s">
        <v>11</v>
      </c>
      <c r="F432" s="133" t="s">
        <v>87</v>
      </c>
      <c r="G432" s="130"/>
      <c r="H432" s="134">
        <v>1</v>
      </c>
      <c r="I432" s="135"/>
      <c r="J432" s="130"/>
      <c r="K432" s="130"/>
      <c r="L432" s="136"/>
      <c r="M432" s="137"/>
      <c r="N432" s="138"/>
      <c r="O432" s="138"/>
      <c r="P432" s="138"/>
      <c r="Q432" s="138"/>
      <c r="R432" s="138"/>
      <c r="S432" s="138"/>
      <c r="T432" s="139"/>
      <c r="AT432" s="140" t="s">
        <v>99</v>
      </c>
      <c r="AU432" s="140" t="s">
        <v>1</v>
      </c>
      <c r="AV432" s="128" t="s">
        <v>1</v>
      </c>
      <c r="AW432" s="128" t="s">
        <v>101</v>
      </c>
      <c r="AX432" s="128" t="s">
        <v>87</v>
      </c>
      <c r="AY432" s="140" t="s">
        <v>89</v>
      </c>
    </row>
    <row r="433" spans="1:65" s="97" customFormat="1" ht="22.8" customHeight="1" x14ac:dyDescent="0.25">
      <c r="B433" s="98"/>
      <c r="C433" s="99"/>
      <c r="D433" s="100" t="s">
        <v>84</v>
      </c>
      <c r="E433" s="112" t="s">
        <v>576</v>
      </c>
      <c r="F433" s="112" t="s">
        <v>577</v>
      </c>
      <c r="G433" s="99"/>
      <c r="H433" s="99"/>
      <c r="I433" s="102"/>
      <c r="J433" s="113">
        <f>BK433</f>
        <v>0</v>
      </c>
      <c r="K433" s="99"/>
      <c r="L433" s="104"/>
      <c r="M433" s="105"/>
      <c r="N433" s="106"/>
      <c r="O433" s="106"/>
      <c r="P433" s="107">
        <f>SUM(P434:P440)</f>
        <v>0</v>
      </c>
      <c r="Q433" s="106"/>
      <c r="R433" s="107">
        <f>SUM(R434:R440)</f>
        <v>0</v>
      </c>
      <c r="S433" s="106"/>
      <c r="T433" s="108">
        <f>SUM(T434:T440)</f>
        <v>0</v>
      </c>
      <c r="AR433" s="109" t="s">
        <v>1</v>
      </c>
      <c r="AT433" s="110" t="s">
        <v>84</v>
      </c>
      <c r="AU433" s="110" t="s">
        <v>87</v>
      </c>
      <c r="AY433" s="109" t="s">
        <v>89</v>
      </c>
      <c r="BK433" s="111">
        <f>SUM(BK434:BK440)</f>
        <v>0</v>
      </c>
    </row>
    <row r="434" spans="1:65" s="15" customFormat="1" ht="16.5" customHeight="1" x14ac:dyDescent="0.3">
      <c r="A434" s="12"/>
      <c r="B434" s="45"/>
      <c r="C434" s="114" t="s">
        <v>578</v>
      </c>
      <c r="D434" s="114" t="s">
        <v>92</v>
      </c>
      <c r="E434" s="115" t="s">
        <v>579</v>
      </c>
      <c r="F434" s="116" t="s">
        <v>580</v>
      </c>
      <c r="G434" s="117" t="s">
        <v>109</v>
      </c>
      <c r="H434" s="118">
        <v>7</v>
      </c>
      <c r="I434" s="119"/>
      <c r="J434" s="120">
        <f>ROUND(I434*H434,2)</f>
        <v>0</v>
      </c>
      <c r="K434" s="116" t="s">
        <v>96</v>
      </c>
      <c r="L434" s="13"/>
      <c r="M434" s="121" t="s">
        <v>11</v>
      </c>
      <c r="N434" s="122" t="s">
        <v>30</v>
      </c>
      <c r="O434" s="123"/>
      <c r="P434" s="124">
        <f>O434*H434</f>
        <v>0</v>
      </c>
      <c r="Q434" s="124">
        <v>0</v>
      </c>
      <c r="R434" s="124">
        <f>Q434*H434</f>
        <v>0</v>
      </c>
      <c r="S434" s="124">
        <v>0</v>
      </c>
      <c r="T434" s="125">
        <f>S434*H434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126" t="s">
        <v>178</v>
      </c>
      <c r="AT434" s="126" t="s">
        <v>92</v>
      </c>
      <c r="AU434" s="126" t="s">
        <v>1</v>
      </c>
      <c r="AY434" s="3" t="s">
        <v>89</v>
      </c>
      <c r="BE434" s="127">
        <f>IF(N434="základní",J434,0)</f>
        <v>0</v>
      </c>
      <c r="BF434" s="127">
        <f>IF(N434="snížená",J434,0)</f>
        <v>0</v>
      </c>
      <c r="BG434" s="127">
        <f>IF(N434="zákl. přenesená",J434,0)</f>
        <v>0</v>
      </c>
      <c r="BH434" s="127">
        <f>IF(N434="sníž. přenesená",J434,0)</f>
        <v>0</v>
      </c>
      <c r="BI434" s="127">
        <f>IF(N434="nulová",J434,0)</f>
        <v>0</v>
      </c>
      <c r="BJ434" s="3" t="s">
        <v>87</v>
      </c>
      <c r="BK434" s="127">
        <f>ROUND(I434*H434,2)</f>
        <v>0</v>
      </c>
      <c r="BL434" s="3" t="s">
        <v>178</v>
      </c>
      <c r="BM434" s="126" t="s">
        <v>581</v>
      </c>
    </row>
    <row r="435" spans="1:65" s="128" customFormat="1" ht="10.199999999999999" x14ac:dyDescent="0.3">
      <c r="B435" s="129"/>
      <c r="C435" s="130"/>
      <c r="D435" s="131" t="s">
        <v>99</v>
      </c>
      <c r="E435" s="132" t="s">
        <v>11</v>
      </c>
      <c r="F435" s="133" t="s">
        <v>124</v>
      </c>
      <c r="G435" s="130"/>
      <c r="H435" s="134">
        <v>7</v>
      </c>
      <c r="I435" s="135"/>
      <c r="J435" s="130"/>
      <c r="K435" s="130"/>
      <c r="L435" s="136"/>
      <c r="M435" s="137"/>
      <c r="N435" s="138"/>
      <c r="O435" s="138"/>
      <c r="P435" s="138"/>
      <c r="Q435" s="138"/>
      <c r="R435" s="138"/>
      <c r="S435" s="138"/>
      <c r="T435" s="139"/>
      <c r="AT435" s="140" t="s">
        <v>99</v>
      </c>
      <c r="AU435" s="140" t="s">
        <v>1</v>
      </c>
      <c r="AV435" s="128" t="s">
        <v>1</v>
      </c>
      <c r="AW435" s="128" t="s">
        <v>101</v>
      </c>
      <c r="AX435" s="128" t="s">
        <v>87</v>
      </c>
      <c r="AY435" s="140" t="s">
        <v>89</v>
      </c>
    </row>
    <row r="436" spans="1:65" s="15" customFormat="1" ht="16.5" customHeight="1" x14ac:dyDescent="0.3">
      <c r="A436" s="12"/>
      <c r="B436" s="45"/>
      <c r="C436" s="114" t="s">
        <v>582</v>
      </c>
      <c r="D436" s="114" t="s">
        <v>92</v>
      </c>
      <c r="E436" s="115" t="s">
        <v>583</v>
      </c>
      <c r="F436" s="116" t="s">
        <v>584</v>
      </c>
      <c r="G436" s="117" t="s">
        <v>95</v>
      </c>
      <c r="H436" s="118">
        <v>26.536000000000001</v>
      </c>
      <c r="I436" s="119"/>
      <c r="J436" s="120">
        <f>ROUND(I436*H436,2)</f>
        <v>0</v>
      </c>
      <c r="K436" s="116" t="s">
        <v>96</v>
      </c>
      <c r="L436" s="13"/>
      <c r="M436" s="121" t="s">
        <v>11</v>
      </c>
      <c r="N436" s="122" t="s">
        <v>30</v>
      </c>
      <c r="O436" s="123"/>
      <c r="P436" s="124">
        <f>O436*H436</f>
        <v>0</v>
      </c>
      <c r="Q436" s="124">
        <v>0</v>
      </c>
      <c r="R436" s="124">
        <f>Q436*H436</f>
        <v>0</v>
      </c>
      <c r="S436" s="124">
        <v>0</v>
      </c>
      <c r="T436" s="125">
        <f>S436*H436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26" t="s">
        <v>178</v>
      </c>
      <c r="AT436" s="126" t="s">
        <v>92</v>
      </c>
      <c r="AU436" s="126" t="s">
        <v>1</v>
      </c>
      <c r="AY436" s="3" t="s">
        <v>89</v>
      </c>
      <c r="BE436" s="127">
        <f>IF(N436="základní",J436,0)</f>
        <v>0</v>
      </c>
      <c r="BF436" s="127">
        <f>IF(N436="snížená",J436,0)</f>
        <v>0</v>
      </c>
      <c r="BG436" s="127">
        <f>IF(N436="zákl. přenesená",J436,0)</f>
        <v>0</v>
      </c>
      <c r="BH436" s="127">
        <f>IF(N436="sníž. přenesená",J436,0)</f>
        <v>0</v>
      </c>
      <c r="BI436" s="127">
        <f>IF(N436="nulová",J436,0)</f>
        <v>0</v>
      </c>
      <c r="BJ436" s="3" t="s">
        <v>87</v>
      </c>
      <c r="BK436" s="127">
        <f>ROUND(I436*H436,2)</f>
        <v>0</v>
      </c>
      <c r="BL436" s="3" t="s">
        <v>178</v>
      </c>
      <c r="BM436" s="126" t="s">
        <v>585</v>
      </c>
    </row>
    <row r="437" spans="1:65" s="141" customFormat="1" ht="10.199999999999999" x14ac:dyDescent="0.3">
      <c r="B437" s="142"/>
      <c r="C437" s="143"/>
      <c r="D437" s="131" t="s">
        <v>99</v>
      </c>
      <c r="E437" s="144" t="s">
        <v>11</v>
      </c>
      <c r="F437" s="145" t="s">
        <v>586</v>
      </c>
      <c r="G437" s="143"/>
      <c r="H437" s="144" t="s">
        <v>11</v>
      </c>
      <c r="I437" s="146"/>
      <c r="J437" s="143"/>
      <c r="K437" s="143"/>
      <c r="L437" s="147"/>
      <c r="M437" s="148"/>
      <c r="N437" s="149"/>
      <c r="O437" s="149"/>
      <c r="P437" s="149"/>
      <c r="Q437" s="149"/>
      <c r="R437" s="149"/>
      <c r="S437" s="149"/>
      <c r="T437" s="150"/>
      <c r="AT437" s="151" t="s">
        <v>99</v>
      </c>
      <c r="AU437" s="151" t="s">
        <v>1</v>
      </c>
      <c r="AV437" s="141" t="s">
        <v>87</v>
      </c>
      <c r="AW437" s="141" t="s">
        <v>101</v>
      </c>
      <c r="AX437" s="141" t="s">
        <v>88</v>
      </c>
      <c r="AY437" s="151" t="s">
        <v>89</v>
      </c>
    </row>
    <row r="438" spans="1:65" s="128" customFormat="1" ht="10.199999999999999" x14ac:dyDescent="0.3">
      <c r="B438" s="129"/>
      <c r="C438" s="130"/>
      <c r="D438" s="131" t="s">
        <v>99</v>
      </c>
      <c r="E438" s="132" t="s">
        <v>11</v>
      </c>
      <c r="F438" s="133" t="s">
        <v>587</v>
      </c>
      <c r="G438" s="130"/>
      <c r="H438" s="134">
        <v>12.936</v>
      </c>
      <c r="I438" s="135"/>
      <c r="J438" s="130"/>
      <c r="K438" s="130"/>
      <c r="L438" s="136"/>
      <c r="M438" s="137"/>
      <c r="N438" s="138"/>
      <c r="O438" s="138"/>
      <c r="P438" s="138"/>
      <c r="Q438" s="138"/>
      <c r="R438" s="138"/>
      <c r="S438" s="138"/>
      <c r="T438" s="139"/>
      <c r="AT438" s="140" t="s">
        <v>99</v>
      </c>
      <c r="AU438" s="140" t="s">
        <v>1</v>
      </c>
      <c r="AV438" s="128" t="s">
        <v>1</v>
      </c>
      <c r="AW438" s="128" t="s">
        <v>101</v>
      </c>
      <c r="AX438" s="128" t="s">
        <v>88</v>
      </c>
      <c r="AY438" s="140" t="s">
        <v>89</v>
      </c>
    </row>
    <row r="439" spans="1:65" s="128" customFormat="1" ht="10.199999999999999" x14ac:dyDescent="0.3">
      <c r="B439" s="129"/>
      <c r="C439" s="130"/>
      <c r="D439" s="131" t="s">
        <v>99</v>
      </c>
      <c r="E439" s="132" t="s">
        <v>11</v>
      </c>
      <c r="F439" s="133" t="s">
        <v>588</v>
      </c>
      <c r="G439" s="130"/>
      <c r="H439" s="134">
        <v>13.6</v>
      </c>
      <c r="I439" s="135"/>
      <c r="J439" s="130"/>
      <c r="K439" s="130"/>
      <c r="L439" s="136"/>
      <c r="M439" s="137"/>
      <c r="N439" s="138"/>
      <c r="O439" s="138"/>
      <c r="P439" s="138"/>
      <c r="Q439" s="138"/>
      <c r="R439" s="138"/>
      <c r="S439" s="138"/>
      <c r="T439" s="139"/>
      <c r="AT439" s="140" t="s">
        <v>99</v>
      </c>
      <c r="AU439" s="140" t="s">
        <v>1</v>
      </c>
      <c r="AV439" s="128" t="s">
        <v>1</v>
      </c>
      <c r="AW439" s="128" t="s">
        <v>101</v>
      </c>
      <c r="AX439" s="128" t="s">
        <v>88</v>
      </c>
      <c r="AY439" s="140" t="s">
        <v>89</v>
      </c>
    </row>
    <row r="440" spans="1:65" s="152" customFormat="1" ht="10.199999999999999" x14ac:dyDescent="0.3">
      <c r="B440" s="153"/>
      <c r="C440" s="154"/>
      <c r="D440" s="131" t="s">
        <v>99</v>
      </c>
      <c r="E440" s="155" t="s">
        <v>11</v>
      </c>
      <c r="F440" s="156" t="s">
        <v>169</v>
      </c>
      <c r="G440" s="154"/>
      <c r="H440" s="157">
        <v>26.536000000000001</v>
      </c>
      <c r="I440" s="158"/>
      <c r="J440" s="154"/>
      <c r="K440" s="154"/>
      <c r="L440" s="159"/>
      <c r="M440" s="160"/>
      <c r="N440" s="161"/>
      <c r="O440" s="161"/>
      <c r="P440" s="161"/>
      <c r="Q440" s="161"/>
      <c r="R440" s="161"/>
      <c r="S440" s="161"/>
      <c r="T440" s="162"/>
      <c r="AT440" s="163" t="s">
        <v>99</v>
      </c>
      <c r="AU440" s="163" t="s">
        <v>1</v>
      </c>
      <c r="AV440" s="152" t="s">
        <v>97</v>
      </c>
      <c r="AW440" s="152" t="s">
        <v>101</v>
      </c>
      <c r="AX440" s="152" t="s">
        <v>87</v>
      </c>
      <c r="AY440" s="163" t="s">
        <v>89</v>
      </c>
    </row>
    <row r="441" spans="1:65" s="97" customFormat="1" ht="22.8" customHeight="1" x14ac:dyDescent="0.25">
      <c r="B441" s="98"/>
      <c r="C441" s="99"/>
      <c r="D441" s="100" t="s">
        <v>84</v>
      </c>
      <c r="E441" s="112" t="s">
        <v>589</v>
      </c>
      <c r="F441" s="112" t="s">
        <v>590</v>
      </c>
      <c r="G441" s="99"/>
      <c r="H441" s="99"/>
      <c r="I441" s="102"/>
      <c r="J441" s="113">
        <f>BK441</f>
        <v>0</v>
      </c>
      <c r="K441" s="99"/>
      <c r="L441" s="104"/>
      <c r="M441" s="105"/>
      <c r="N441" s="106"/>
      <c r="O441" s="106"/>
      <c r="P441" s="107">
        <f>SUM(P442:P452)</f>
        <v>0</v>
      </c>
      <c r="Q441" s="106"/>
      <c r="R441" s="107">
        <f>SUM(R442:R452)</f>
        <v>2.7584000000000003E-3</v>
      </c>
      <c r="S441" s="106"/>
      <c r="T441" s="108">
        <f>SUM(T442:T452)</f>
        <v>0</v>
      </c>
      <c r="AR441" s="109" t="s">
        <v>1</v>
      </c>
      <c r="AT441" s="110" t="s">
        <v>84</v>
      </c>
      <c r="AU441" s="110" t="s">
        <v>87</v>
      </c>
      <c r="AY441" s="109" t="s">
        <v>89</v>
      </c>
      <c r="BK441" s="111">
        <f>SUM(BK442:BK452)</f>
        <v>0</v>
      </c>
    </row>
    <row r="442" spans="1:65" s="15" customFormat="1" ht="22.8" x14ac:dyDescent="0.3">
      <c r="A442" s="12"/>
      <c r="B442" s="45"/>
      <c r="C442" s="114" t="s">
        <v>591</v>
      </c>
      <c r="D442" s="114" t="s">
        <v>92</v>
      </c>
      <c r="E442" s="115" t="s">
        <v>592</v>
      </c>
      <c r="F442" s="116" t="s">
        <v>593</v>
      </c>
      <c r="G442" s="117" t="s">
        <v>244</v>
      </c>
      <c r="H442" s="118">
        <v>13.8</v>
      </c>
      <c r="I442" s="119"/>
      <c r="J442" s="120">
        <f>ROUND(I442*H442,2)</f>
        <v>0</v>
      </c>
      <c r="K442" s="116" t="s">
        <v>96</v>
      </c>
      <c r="L442" s="13"/>
      <c r="M442" s="121" t="s">
        <v>11</v>
      </c>
      <c r="N442" s="122" t="s">
        <v>30</v>
      </c>
      <c r="O442" s="123"/>
      <c r="P442" s="124">
        <f>O442*H442</f>
        <v>0</v>
      </c>
      <c r="Q442" s="124">
        <v>0</v>
      </c>
      <c r="R442" s="124">
        <f>Q442*H442</f>
        <v>0</v>
      </c>
      <c r="S442" s="124">
        <v>0</v>
      </c>
      <c r="T442" s="125">
        <f>S442*H442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26" t="s">
        <v>178</v>
      </c>
      <c r="AT442" s="126" t="s">
        <v>92</v>
      </c>
      <c r="AU442" s="126" t="s">
        <v>1</v>
      </c>
      <c r="AY442" s="3" t="s">
        <v>89</v>
      </c>
      <c r="BE442" s="127">
        <f>IF(N442="základní",J442,0)</f>
        <v>0</v>
      </c>
      <c r="BF442" s="127">
        <f>IF(N442="snížená",J442,0)</f>
        <v>0</v>
      </c>
      <c r="BG442" s="127">
        <f>IF(N442="zákl. přenesená",J442,0)</f>
        <v>0</v>
      </c>
      <c r="BH442" s="127">
        <f>IF(N442="sníž. přenesená",J442,0)</f>
        <v>0</v>
      </c>
      <c r="BI442" s="127">
        <f>IF(N442="nulová",J442,0)</f>
        <v>0</v>
      </c>
      <c r="BJ442" s="3" t="s">
        <v>87</v>
      </c>
      <c r="BK442" s="127">
        <f>ROUND(I442*H442,2)</f>
        <v>0</v>
      </c>
      <c r="BL442" s="3" t="s">
        <v>178</v>
      </c>
      <c r="BM442" s="126" t="s">
        <v>594</v>
      </c>
    </row>
    <row r="443" spans="1:65" s="141" customFormat="1" ht="10.199999999999999" x14ac:dyDescent="0.3">
      <c r="B443" s="142"/>
      <c r="C443" s="143"/>
      <c r="D443" s="131" t="s">
        <v>99</v>
      </c>
      <c r="E443" s="144" t="s">
        <v>11</v>
      </c>
      <c r="F443" s="145" t="s">
        <v>350</v>
      </c>
      <c r="G443" s="143"/>
      <c r="H443" s="144" t="s">
        <v>11</v>
      </c>
      <c r="I443" s="146"/>
      <c r="J443" s="143"/>
      <c r="K443" s="143"/>
      <c r="L443" s="147"/>
      <c r="M443" s="148"/>
      <c r="N443" s="149"/>
      <c r="O443" s="149"/>
      <c r="P443" s="149"/>
      <c r="Q443" s="149"/>
      <c r="R443" s="149"/>
      <c r="S443" s="149"/>
      <c r="T443" s="150"/>
      <c r="AT443" s="151" t="s">
        <v>99</v>
      </c>
      <c r="AU443" s="151" t="s">
        <v>1</v>
      </c>
      <c r="AV443" s="141" t="s">
        <v>87</v>
      </c>
      <c r="AW443" s="141" t="s">
        <v>101</v>
      </c>
      <c r="AX443" s="141" t="s">
        <v>88</v>
      </c>
      <c r="AY443" s="151" t="s">
        <v>89</v>
      </c>
    </row>
    <row r="444" spans="1:65" s="128" customFormat="1" ht="10.199999999999999" x14ac:dyDescent="0.3">
      <c r="B444" s="129"/>
      <c r="C444" s="130"/>
      <c r="D444" s="131" t="s">
        <v>99</v>
      </c>
      <c r="E444" s="132" t="s">
        <v>11</v>
      </c>
      <c r="F444" s="133" t="s">
        <v>351</v>
      </c>
      <c r="G444" s="130"/>
      <c r="H444" s="134">
        <v>12</v>
      </c>
      <c r="I444" s="135"/>
      <c r="J444" s="130"/>
      <c r="K444" s="130"/>
      <c r="L444" s="136"/>
      <c r="M444" s="137"/>
      <c r="N444" s="138"/>
      <c r="O444" s="138"/>
      <c r="P444" s="138"/>
      <c r="Q444" s="138"/>
      <c r="R444" s="138"/>
      <c r="S444" s="138"/>
      <c r="T444" s="139"/>
      <c r="AT444" s="140" t="s">
        <v>99</v>
      </c>
      <c r="AU444" s="140" t="s">
        <v>1</v>
      </c>
      <c r="AV444" s="128" t="s">
        <v>1</v>
      </c>
      <c r="AW444" s="128" t="s">
        <v>101</v>
      </c>
      <c r="AX444" s="128" t="s">
        <v>88</v>
      </c>
      <c r="AY444" s="140" t="s">
        <v>89</v>
      </c>
    </row>
    <row r="445" spans="1:65" s="141" customFormat="1" ht="10.199999999999999" x14ac:dyDescent="0.3">
      <c r="B445" s="142"/>
      <c r="C445" s="143"/>
      <c r="D445" s="131" t="s">
        <v>99</v>
      </c>
      <c r="E445" s="144" t="s">
        <v>11</v>
      </c>
      <c r="F445" s="145" t="s">
        <v>352</v>
      </c>
      <c r="G445" s="143"/>
      <c r="H445" s="144" t="s">
        <v>11</v>
      </c>
      <c r="I445" s="146"/>
      <c r="J445" s="143"/>
      <c r="K445" s="143"/>
      <c r="L445" s="147"/>
      <c r="M445" s="148"/>
      <c r="N445" s="149"/>
      <c r="O445" s="149"/>
      <c r="P445" s="149"/>
      <c r="Q445" s="149"/>
      <c r="R445" s="149"/>
      <c r="S445" s="149"/>
      <c r="T445" s="150"/>
      <c r="AT445" s="151" t="s">
        <v>99</v>
      </c>
      <c r="AU445" s="151" t="s">
        <v>1</v>
      </c>
      <c r="AV445" s="141" t="s">
        <v>87</v>
      </c>
      <c r="AW445" s="141" t="s">
        <v>101</v>
      </c>
      <c r="AX445" s="141" t="s">
        <v>88</v>
      </c>
      <c r="AY445" s="151" t="s">
        <v>89</v>
      </c>
    </row>
    <row r="446" spans="1:65" s="128" customFormat="1" ht="10.199999999999999" x14ac:dyDescent="0.3">
      <c r="B446" s="129"/>
      <c r="C446" s="130"/>
      <c r="D446" s="131" t="s">
        <v>99</v>
      </c>
      <c r="E446" s="132" t="s">
        <v>11</v>
      </c>
      <c r="F446" s="133" t="s">
        <v>353</v>
      </c>
      <c r="G446" s="130"/>
      <c r="H446" s="134">
        <v>1.8</v>
      </c>
      <c r="I446" s="135"/>
      <c r="J446" s="130"/>
      <c r="K446" s="130"/>
      <c r="L446" s="136"/>
      <c r="M446" s="137"/>
      <c r="N446" s="138"/>
      <c r="O446" s="138"/>
      <c r="P446" s="138"/>
      <c r="Q446" s="138"/>
      <c r="R446" s="138"/>
      <c r="S446" s="138"/>
      <c r="T446" s="139"/>
      <c r="AT446" s="140" t="s">
        <v>99</v>
      </c>
      <c r="AU446" s="140" t="s">
        <v>1</v>
      </c>
      <c r="AV446" s="128" t="s">
        <v>1</v>
      </c>
      <c r="AW446" s="128" t="s">
        <v>101</v>
      </c>
      <c r="AX446" s="128" t="s">
        <v>88</v>
      </c>
      <c r="AY446" s="140" t="s">
        <v>89</v>
      </c>
    </row>
    <row r="447" spans="1:65" s="152" customFormat="1" ht="10.199999999999999" x14ac:dyDescent="0.3">
      <c r="B447" s="153"/>
      <c r="C447" s="154"/>
      <c r="D447" s="131" t="s">
        <v>99</v>
      </c>
      <c r="E447" s="155" t="s">
        <v>11</v>
      </c>
      <c r="F447" s="156" t="s">
        <v>169</v>
      </c>
      <c r="G447" s="154"/>
      <c r="H447" s="157">
        <v>13.8</v>
      </c>
      <c r="I447" s="158"/>
      <c r="J447" s="154"/>
      <c r="K447" s="154"/>
      <c r="L447" s="159"/>
      <c r="M447" s="160"/>
      <c r="N447" s="161"/>
      <c r="O447" s="161"/>
      <c r="P447" s="161"/>
      <c r="Q447" s="161"/>
      <c r="R447" s="161"/>
      <c r="S447" s="161"/>
      <c r="T447" s="162"/>
      <c r="AT447" s="163" t="s">
        <v>99</v>
      </c>
      <c r="AU447" s="163" t="s">
        <v>1</v>
      </c>
      <c r="AV447" s="152" t="s">
        <v>97</v>
      </c>
      <c r="AW447" s="152" t="s">
        <v>101</v>
      </c>
      <c r="AX447" s="152" t="s">
        <v>87</v>
      </c>
      <c r="AY447" s="163" t="s">
        <v>89</v>
      </c>
    </row>
    <row r="448" spans="1:65" s="15" customFormat="1" ht="16.5" customHeight="1" x14ac:dyDescent="0.3">
      <c r="A448" s="12"/>
      <c r="B448" s="45"/>
      <c r="C448" s="176" t="s">
        <v>595</v>
      </c>
      <c r="D448" s="176" t="s">
        <v>284</v>
      </c>
      <c r="E448" s="177" t="s">
        <v>596</v>
      </c>
      <c r="F448" s="178" t="s">
        <v>597</v>
      </c>
      <c r="G448" s="179" t="s">
        <v>244</v>
      </c>
      <c r="H448" s="180">
        <v>14.49</v>
      </c>
      <c r="I448" s="181"/>
      <c r="J448" s="182">
        <f>ROUND(I448*H448,2)</f>
        <v>0</v>
      </c>
      <c r="K448" s="178" t="s">
        <v>96</v>
      </c>
      <c r="L448" s="183"/>
      <c r="M448" s="184" t="s">
        <v>11</v>
      </c>
      <c r="N448" s="185" t="s">
        <v>30</v>
      </c>
      <c r="O448" s="123"/>
      <c r="P448" s="124">
        <f>O448*H448</f>
        <v>0</v>
      </c>
      <c r="Q448" s="124">
        <v>1.6000000000000001E-4</v>
      </c>
      <c r="R448" s="124">
        <f>Q448*H448</f>
        <v>2.3184000000000004E-3</v>
      </c>
      <c r="S448" s="124">
        <v>0</v>
      </c>
      <c r="T448" s="125">
        <f>S448*H448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126" t="s">
        <v>288</v>
      </c>
      <c r="AT448" s="126" t="s">
        <v>284</v>
      </c>
      <c r="AU448" s="126" t="s">
        <v>1</v>
      </c>
      <c r="AY448" s="3" t="s">
        <v>89</v>
      </c>
      <c r="BE448" s="127">
        <f>IF(N448="základní",J448,0)</f>
        <v>0</v>
      </c>
      <c r="BF448" s="127">
        <f>IF(N448="snížená",J448,0)</f>
        <v>0</v>
      </c>
      <c r="BG448" s="127">
        <f>IF(N448="zákl. přenesená",J448,0)</f>
        <v>0</v>
      </c>
      <c r="BH448" s="127">
        <f>IF(N448="sníž. přenesená",J448,0)</f>
        <v>0</v>
      </c>
      <c r="BI448" s="127">
        <f>IF(N448="nulová",J448,0)</f>
        <v>0</v>
      </c>
      <c r="BJ448" s="3" t="s">
        <v>87</v>
      </c>
      <c r="BK448" s="127">
        <f>ROUND(I448*H448,2)</f>
        <v>0</v>
      </c>
      <c r="BL448" s="3" t="s">
        <v>178</v>
      </c>
      <c r="BM448" s="126" t="s">
        <v>598</v>
      </c>
    </row>
    <row r="449" spans="1:65" s="128" customFormat="1" ht="10.199999999999999" x14ac:dyDescent="0.3">
      <c r="B449" s="129"/>
      <c r="C449" s="130"/>
      <c r="D449" s="131" t="s">
        <v>99</v>
      </c>
      <c r="E449" s="130"/>
      <c r="F449" s="133" t="s">
        <v>599</v>
      </c>
      <c r="G449" s="130"/>
      <c r="H449" s="134">
        <v>14.49</v>
      </c>
      <c r="I449" s="135"/>
      <c r="J449" s="130"/>
      <c r="K449" s="130"/>
      <c r="L449" s="136"/>
      <c r="M449" s="137"/>
      <c r="N449" s="138"/>
      <c r="O449" s="138"/>
      <c r="P449" s="138"/>
      <c r="Q449" s="138"/>
      <c r="R449" s="138"/>
      <c r="S449" s="138"/>
      <c r="T449" s="139"/>
      <c r="AT449" s="140" t="s">
        <v>99</v>
      </c>
      <c r="AU449" s="140" t="s">
        <v>1</v>
      </c>
      <c r="AV449" s="128" t="s">
        <v>1</v>
      </c>
      <c r="AW449" s="128" t="s">
        <v>4</v>
      </c>
      <c r="AX449" s="128" t="s">
        <v>87</v>
      </c>
      <c r="AY449" s="140" t="s">
        <v>89</v>
      </c>
    </row>
    <row r="450" spans="1:65" s="15" customFormat="1" ht="22.8" x14ac:dyDescent="0.3">
      <c r="A450" s="12"/>
      <c r="B450" s="45"/>
      <c r="C450" s="114" t="s">
        <v>600</v>
      </c>
      <c r="D450" s="114" t="s">
        <v>92</v>
      </c>
      <c r="E450" s="115" t="s">
        <v>601</v>
      </c>
      <c r="F450" s="116" t="s">
        <v>602</v>
      </c>
      <c r="G450" s="117" t="s">
        <v>109</v>
      </c>
      <c r="H450" s="118">
        <v>11</v>
      </c>
      <c r="I450" s="119"/>
      <c r="J450" s="120">
        <f>ROUND(I450*H450,2)</f>
        <v>0</v>
      </c>
      <c r="K450" s="116" t="s">
        <v>96</v>
      </c>
      <c r="L450" s="13"/>
      <c r="M450" s="121" t="s">
        <v>11</v>
      </c>
      <c r="N450" s="122" t="s">
        <v>30</v>
      </c>
      <c r="O450" s="123"/>
      <c r="P450" s="124">
        <f>O450*H450</f>
        <v>0</v>
      </c>
      <c r="Q450" s="124">
        <v>0</v>
      </c>
      <c r="R450" s="124">
        <f>Q450*H450</f>
        <v>0</v>
      </c>
      <c r="S450" s="124">
        <v>0</v>
      </c>
      <c r="T450" s="125">
        <f>S450*H450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126" t="s">
        <v>178</v>
      </c>
      <c r="AT450" s="126" t="s">
        <v>92</v>
      </c>
      <c r="AU450" s="126" t="s">
        <v>1</v>
      </c>
      <c r="AY450" s="3" t="s">
        <v>89</v>
      </c>
      <c r="BE450" s="127">
        <f>IF(N450="základní",J450,0)</f>
        <v>0</v>
      </c>
      <c r="BF450" s="127">
        <f>IF(N450="snížená",J450,0)</f>
        <v>0</v>
      </c>
      <c r="BG450" s="127">
        <f>IF(N450="zákl. přenesená",J450,0)</f>
        <v>0</v>
      </c>
      <c r="BH450" s="127">
        <f>IF(N450="sníž. přenesená",J450,0)</f>
        <v>0</v>
      </c>
      <c r="BI450" s="127">
        <f>IF(N450="nulová",J450,0)</f>
        <v>0</v>
      </c>
      <c r="BJ450" s="3" t="s">
        <v>87</v>
      </c>
      <c r="BK450" s="127">
        <f>ROUND(I450*H450,2)</f>
        <v>0</v>
      </c>
      <c r="BL450" s="3" t="s">
        <v>178</v>
      </c>
      <c r="BM450" s="126" t="s">
        <v>603</v>
      </c>
    </row>
    <row r="451" spans="1:65" s="128" customFormat="1" ht="10.199999999999999" x14ac:dyDescent="0.3">
      <c r="B451" s="129"/>
      <c r="C451" s="130"/>
      <c r="D451" s="131" t="s">
        <v>99</v>
      </c>
      <c r="E451" s="132" t="s">
        <v>11</v>
      </c>
      <c r="F451" s="133" t="s">
        <v>145</v>
      </c>
      <c r="G451" s="130"/>
      <c r="H451" s="134">
        <v>11</v>
      </c>
      <c r="I451" s="135"/>
      <c r="J451" s="130"/>
      <c r="K451" s="130"/>
      <c r="L451" s="136"/>
      <c r="M451" s="137"/>
      <c r="N451" s="138"/>
      <c r="O451" s="138"/>
      <c r="P451" s="138"/>
      <c r="Q451" s="138"/>
      <c r="R451" s="138"/>
      <c r="S451" s="138"/>
      <c r="T451" s="139"/>
      <c r="AT451" s="140" t="s">
        <v>99</v>
      </c>
      <c r="AU451" s="140" t="s">
        <v>1</v>
      </c>
      <c r="AV451" s="128" t="s">
        <v>1</v>
      </c>
      <c r="AW451" s="128" t="s">
        <v>101</v>
      </c>
      <c r="AX451" s="128" t="s">
        <v>87</v>
      </c>
      <c r="AY451" s="140" t="s">
        <v>89</v>
      </c>
    </row>
    <row r="452" spans="1:65" s="15" customFormat="1" ht="16.5" customHeight="1" x14ac:dyDescent="0.3">
      <c r="A452" s="12"/>
      <c r="B452" s="45"/>
      <c r="C452" s="176" t="s">
        <v>604</v>
      </c>
      <c r="D452" s="176" t="s">
        <v>284</v>
      </c>
      <c r="E452" s="177" t="s">
        <v>605</v>
      </c>
      <c r="F452" s="178" t="s">
        <v>606</v>
      </c>
      <c r="G452" s="179" t="s">
        <v>109</v>
      </c>
      <c r="H452" s="180">
        <v>11</v>
      </c>
      <c r="I452" s="181"/>
      <c r="J452" s="182">
        <f>ROUND(I452*H452,2)</f>
        <v>0</v>
      </c>
      <c r="K452" s="178" t="s">
        <v>96</v>
      </c>
      <c r="L452" s="183"/>
      <c r="M452" s="184" t="s">
        <v>11</v>
      </c>
      <c r="N452" s="185" t="s">
        <v>30</v>
      </c>
      <c r="O452" s="123"/>
      <c r="P452" s="124">
        <f>O452*H452</f>
        <v>0</v>
      </c>
      <c r="Q452" s="124">
        <v>4.0000000000000003E-5</v>
      </c>
      <c r="R452" s="124">
        <f>Q452*H452</f>
        <v>4.4000000000000002E-4</v>
      </c>
      <c r="S452" s="124">
        <v>0</v>
      </c>
      <c r="T452" s="125">
        <f>S452*H452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26" t="s">
        <v>288</v>
      </c>
      <c r="AT452" s="126" t="s">
        <v>284</v>
      </c>
      <c r="AU452" s="126" t="s">
        <v>1</v>
      </c>
      <c r="AY452" s="3" t="s">
        <v>89</v>
      </c>
      <c r="BE452" s="127">
        <f>IF(N452="základní",J452,0)</f>
        <v>0</v>
      </c>
      <c r="BF452" s="127">
        <f>IF(N452="snížená",J452,0)</f>
        <v>0</v>
      </c>
      <c r="BG452" s="127">
        <f>IF(N452="zákl. přenesená",J452,0)</f>
        <v>0</v>
      </c>
      <c r="BH452" s="127">
        <f>IF(N452="sníž. přenesená",J452,0)</f>
        <v>0</v>
      </c>
      <c r="BI452" s="127">
        <f>IF(N452="nulová",J452,0)</f>
        <v>0</v>
      </c>
      <c r="BJ452" s="3" t="s">
        <v>87</v>
      </c>
      <c r="BK452" s="127">
        <f>ROUND(I452*H452,2)</f>
        <v>0</v>
      </c>
      <c r="BL452" s="3" t="s">
        <v>178</v>
      </c>
      <c r="BM452" s="126" t="s">
        <v>607</v>
      </c>
    </row>
    <row r="453" spans="1:65" s="97" customFormat="1" ht="22.8" customHeight="1" x14ac:dyDescent="0.25">
      <c r="B453" s="98"/>
      <c r="C453" s="99"/>
      <c r="D453" s="100" t="s">
        <v>84</v>
      </c>
      <c r="E453" s="112" t="s">
        <v>608</v>
      </c>
      <c r="F453" s="112" t="s">
        <v>609</v>
      </c>
      <c r="G453" s="99"/>
      <c r="H453" s="99"/>
      <c r="I453" s="102"/>
      <c r="J453" s="113">
        <f>BK453</f>
        <v>0</v>
      </c>
      <c r="K453" s="99"/>
      <c r="L453" s="104"/>
      <c r="M453" s="105"/>
      <c r="N453" s="106"/>
      <c r="O453" s="106"/>
      <c r="P453" s="107">
        <f>SUM(P454:P504)</f>
        <v>0</v>
      </c>
      <c r="Q453" s="106"/>
      <c r="R453" s="107">
        <f>SUM(R454:R504)</f>
        <v>2.6018902699999997</v>
      </c>
      <c r="S453" s="106"/>
      <c r="T453" s="108">
        <f>SUM(T454:T504)</f>
        <v>0</v>
      </c>
      <c r="AR453" s="109" t="s">
        <v>1</v>
      </c>
      <c r="AT453" s="110" t="s">
        <v>84</v>
      </c>
      <c r="AU453" s="110" t="s">
        <v>87</v>
      </c>
      <c r="AY453" s="109" t="s">
        <v>89</v>
      </c>
      <c r="BK453" s="111">
        <f>SUM(BK454:BK504)</f>
        <v>0</v>
      </c>
    </row>
    <row r="454" spans="1:65" s="15" customFormat="1" ht="33" customHeight="1" x14ac:dyDescent="0.3">
      <c r="A454" s="12"/>
      <c r="B454" s="45"/>
      <c r="C454" s="114" t="s">
        <v>610</v>
      </c>
      <c r="D454" s="114" t="s">
        <v>92</v>
      </c>
      <c r="E454" s="115" t="s">
        <v>611</v>
      </c>
      <c r="F454" s="116" t="s">
        <v>612</v>
      </c>
      <c r="G454" s="117" t="s">
        <v>95</v>
      </c>
      <c r="H454" s="118">
        <v>2.1360000000000001</v>
      </c>
      <c r="I454" s="119"/>
      <c r="J454" s="120">
        <f>ROUND(I454*H454,2)</f>
        <v>0</v>
      </c>
      <c r="K454" s="116" t="s">
        <v>96</v>
      </c>
      <c r="L454" s="13"/>
      <c r="M454" s="121" t="s">
        <v>11</v>
      </c>
      <c r="N454" s="122" t="s">
        <v>30</v>
      </c>
      <c r="O454" s="123"/>
      <c r="P454" s="124">
        <f>O454*H454</f>
        <v>0</v>
      </c>
      <c r="Q454" s="124">
        <v>1.1820000000000001E-2</v>
      </c>
      <c r="R454" s="124">
        <f>Q454*H454</f>
        <v>2.5247520000000002E-2</v>
      </c>
      <c r="S454" s="124">
        <v>0</v>
      </c>
      <c r="T454" s="125">
        <f>S454*H454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126" t="s">
        <v>178</v>
      </c>
      <c r="AT454" s="126" t="s">
        <v>92</v>
      </c>
      <c r="AU454" s="126" t="s">
        <v>1</v>
      </c>
      <c r="AY454" s="3" t="s">
        <v>89</v>
      </c>
      <c r="BE454" s="127">
        <f>IF(N454="základní",J454,0)</f>
        <v>0</v>
      </c>
      <c r="BF454" s="127">
        <f>IF(N454="snížená",J454,0)</f>
        <v>0</v>
      </c>
      <c r="BG454" s="127">
        <f>IF(N454="zákl. přenesená",J454,0)</f>
        <v>0</v>
      </c>
      <c r="BH454" s="127">
        <f>IF(N454="sníž. přenesená",J454,0)</f>
        <v>0</v>
      </c>
      <c r="BI454" s="127">
        <f>IF(N454="nulová",J454,0)</f>
        <v>0</v>
      </c>
      <c r="BJ454" s="3" t="s">
        <v>87</v>
      </c>
      <c r="BK454" s="127">
        <f>ROUND(I454*H454,2)</f>
        <v>0</v>
      </c>
      <c r="BL454" s="3" t="s">
        <v>178</v>
      </c>
      <c r="BM454" s="126" t="s">
        <v>613</v>
      </c>
    </row>
    <row r="455" spans="1:65" s="141" customFormat="1" ht="10.199999999999999" x14ac:dyDescent="0.3">
      <c r="B455" s="142"/>
      <c r="C455" s="143"/>
      <c r="D455" s="131" t="s">
        <v>99</v>
      </c>
      <c r="E455" s="144" t="s">
        <v>11</v>
      </c>
      <c r="F455" s="145" t="s">
        <v>614</v>
      </c>
      <c r="G455" s="143"/>
      <c r="H455" s="144" t="s">
        <v>11</v>
      </c>
      <c r="I455" s="146"/>
      <c r="J455" s="143"/>
      <c r="K455" s="143"/>
      <c r="L455" s="147"/>
      <c r="M455" s="148"/>
      <c r="N455" s="149"/>
      <c r="O455" s="149"/>
      <c r="P455" s="149"/>
      <c r="Q455" s="149"/>
      <c r="R455" s="149"/>
      <c r="S455" s="149"/>
      <c r="T455" s="150"/>
      <c r="AT455" s="151" t="s">
        <v>99</v>
      </c>
      <c r="AU455" s="151" t="s">
        <v>1</v>
      </c>
      <c r="AV455" s="141" t="s">
        <v>87</v>
      </c>
      <c r="AW455" s="141" t="s">
        <v>101</v>
      </c>
      <c r="AX455" s="141" t="s">
        <v>88</v>
      </c>
      <c r="AY455" s="151" t="s">
        <v>89</v>
      </c>
    </row>
    <row r="456" spans="1:65" s="128" customFormat="1" ht="10.199999999999999" x14ac:dyDescent="0.3">
      <c r="B456" s="129"/>
      <c r="C456" s="130"/>
      <c r="D456" s="131" t="s">
        <v>99</v>
      </c>
      <c r="E456" s="132" t="s">
        <v>11</v>
      </c>
      <c r="F456" s="133" t="s">
        <v>615</v>
      </c>
      <c r="G456" s="130"/>
      <c r="H456" s="134">
        <v>2.8559999999999999</v>
      </c>
      <c r="I456" s="135"/>
      <c r="J456" s="130"/>
      <c r="K456" s="130"/>
      <c r="L456" s="136"/>
      <c r="M456" s="137"/>
      <c r="N456" s="138"/>
      <c r="O456" s="138"/>
      <c r="P456" s="138"/>
      <c r="Q456" s="138"/>
      <c r="R456" s="138"/>
      <c r="S456" s="138"/>
      <c r="T456" s="139"/>
      <c r="AT456" s="140" t="s">
        <v>99</v>
      </c>
      <c r="AU456" s="140" t="s">
        <v>1</v>
      </c>
      <c r="AV456" s="128" t="s">
        <v>1</v>
      </c>
      <c r="AW456" s="128" t="s">
        <v>101</v>
      </c>
      <c r="AX456" s="128" t="s">
        <v>88</v>
      </c>
      <c r="AY456" s="140" t="s">
        <v>89</v>
      </c>
    </row>
    <row r="457" spans="1:65" s="141" customFormat="1" ht="10.199999999999999" x14ac:dyDescent="0.3">
      <c r="B457" s="142"/>
      <c r="C457" s="143"/>
      <c r="D457" s="131" t="s">
        <v>99</v>
      </c>
      <c r="E457" s="144" t="s">
        <v>11</v>
      </c>
      <c r="F457" s="145" t="s">
        <v>616</v>
      </c>
      <c r="G457" s="143"/>
      <c r="H457" s="144" t="s">
        <v>11</v>
      </c>
      <c r="I457" s="146"/>
      <c r="J457" s="143"/>
      <c r="K457" s="143"/>
      <c r="L457" s="147"/>
      <c r="M457" s="148"/>
      <c r="N457" s="149"/>
      <c r="O457" s="149"/>
      <c r="P457" s="149"/>
      <c r="Q457" s="149"/>
      <c r="R457" s="149"/>
      <c r="S457" s="149"/>
      <c r="T457" s="150"/>
      <c r="AT457" s="151" t="s">
        <v>99</v>
      </c>
      <c r="AU457" s="151" t="s">
        <v>1</v>
      </c>
      <c r="AV457" s="141" t="s">
        <v>87</v>
      </c>
      <c r="AW457" s="141" t="s">
        <v>101</v>
      </c>
      <c r="AX457" s="141" t="s">
        <v>88</v>
      </c>
      <c r="AY457" s="151" t="s">
        <v>89</v>
      </c>
    </row>
    <row r="458" spans="1:65" s="128" customFormat="1" ht="10.199999999999999" x14ac:dyDescent="0.3">
      <c r="B458" s="129"/>
      <c r="C458" s="130"/>
      <c r="D458" s="131" t="s">
        <v>99</v>
      </c>
      <c r="E458" s="132" t="s">
        <v>11</v>
      </c>
      <c r="F458" s="133" t="s">
        <v>617</v>
      </c>
      <c r="G458" s="130"/>
      <c r="H458" s="134">
        <v>-0.72</v>
      </c>
      <c r="I458" s="135"/>
      <c r="J458" s="130"/>
      <c r="K458" s="130"/>
      <c r="L458" s="136"/>
      <c r="M458" s="137"/>
      <c r="N458" s="138"/>
      <c r="O458" s="138"/>
      <c r="P458" s="138"/>
      <c r="Q458" s="138"/>
      <c r="R458" s="138"/>
      <c r="S458" s="138"/>
      <c r="T458" s="139"/>
      <c r="AT458" s="140" t="s">
        <v>99</v>
      </c>
      <c r="AU458" s="140" t="s">
        <v>1</v>
      </c>
      <c r="AV458" s="128" t="s">
        <v>1</v>
      </c>
      <c r="AW458" s="128" t="s">
        <v>101</v>
      </c>
      <c r="AX458" s="128" t="s">
        <v>88</v>
      </c>
      <c r="AY458" s="140" t="s">
        <v>89</v>
      </c>
    </row>
    <row r="459" spans="1:65" s="152" customFormat="1" ht="10.199999999999999" x14ac:dyDescent="0.3">
      <c r="B459" s="153"/>
      <c r="C459" s="154"/>
      <c r="D459" s="131" t="s">
        <v>99</v>
      </c>
      <c r="E459" s="155" t="s">
        <v>11</v>
      </c>
      <c r="F459" s="156" t="s">
        <v>169</v>
      </c>
      <c r="G459" s="154"/>
      <c r="H459" s="157">
        <v>2.1360000000000001</v>
      </c>
      <c r="I459" s="158"/>
      <c r="J459" s="154"/>
      <c r="K459" s="154"/>
      <c r="L459" s="159"/>
      <c r="M459" s="160"/>
      <c r="N459" s="161"/>
      <c r="O459" s="161"/>
      <c r="P459" s="161"/>
      <c r="Q459" s="161"/>
      <c r="R459" s="161"/>
      <c r="S459" s="161"/>
      <c r="T459" s="162"/>
      <c r="AT459" s="163" t="s">
        <v>99</v>
      </c>
      <c r="AU459" s="163" t="s">
        <v>1</v>
      </c>
      <c r="AV459" s="152" t="s">
        <v>97</v>
      </c>
      <c r="AW459" s="152" t="s">
        <v>101</v>
      </c>
      <c r="AX459" s="152" t="s">
        <v>87</v>
      </c>
      <c r="AY459" s="163" t="s">
        <v>89</v>
      </c>
    </row>
    <row r="460" spans="1:65" s="15" customFormat="1" ht="16.5" customHeight="1" x14ac:dyDescent="0.3">
      <c r="A460" s="12"/>
      <c r="B460" s="45"/>
      <c r="C460" s="114" t="s">
        <v>618</v>
      </c>
      <c r="D460" s="114" t="s">
        <v>92</v>
      </c>
      <c r="E460" s="115" t="s">
        <v>619</v>
      </c>
      <c r="F460" s="116" t="s">
        <v>620</v>
      </c>
      <c r="G460" s="117" t="s">
        <v>95</v>
      </c>
      <c r="H460" s="118">
        <v>10.645</v>
      </c>
      <c r="I460" s="119"/>
      <c r="J460" s="120">
        <f>ROUND(I460*H460,2)</f>
        <v>0</v>
      </c>
      <c r="K460" s="116" t="s">
        <v>11</v>
      </c>
      <c r="L460" s="13"/>
      <c r="M460" s="121" t="s">
        <v>11</v>
      </c>
      <c r="N460" s="122" t="s">
        <v>30</v>
      </c>
      <c r="O460" s="123"/>
      <c r="P460" s="124">
        <f>O460*H460</f>
        <v>0</v>
      </c>
      <c r="Q460" s="124">
        <v>1.2200000000000001E-2</v>
      </c>
      <c r="R460" s="124">
        <f>Q460*H460</f>
        <v>0.12986900000000001</v>
      </c>
      <c r="S460" s="124">
        <v>0</v>
      </c>
      <c r="T460" s="125">
        <f>S460*H460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26" t="s">
        <v>178</v>
      </c>
      <c r="AT460" s="126" t="s">
        <v>92</v>
      </c>
      <c r="AU460" s="126" t="s">
        <v>1</v>
      </c>
      <c r="AY460" s="3" t="s">
        <v>89</v>
      </c>
      <c r="BE460" s="127">
        <f>IF(N460="základní",J460,0)</f>
        <v>0</v>
      </c>
      <c r="BF460" s="127">
        <f>IF(N460="snížená",J460,0)</f>
        <v>0</v>
      </c>
      <c r="BG460" s="127">
        <f>IF(N460="zákl. přenesená",J460,0)</f>
        <v>0</v>
      </c>
      <c r="BH460" s="127">
        <f>IF(N460="sníž. přenesená",J460,0)</f>
        <v>0</v>
      </c>
      <c r="BI460" s="127">
        <f>IF(N460="nulová",J460,0)</f>
        <v>0</v>
      </c>
      <c r="BJ460" s="3" t="s">
        <v>87</v>
      </c>
      <c r="BK460" s="127">
        <f>ROUND(I460*H460,2)</f>
        <v>0</v>
      </c>
      <c r="BL460" s="3" t="s">
        <v>178</v>
      </c>
      <c r="BM460" s="126" t="s">
        <v>621</v>
      </c>
    </row>
    <row r="461" spans="1:65" s="141" customFormat="1" ht="10.199999999999999" x14ac:dyDescent="0.3">
      <c r="B461" s="142"/>
      <c r="C461" s="143"/>
      <c r="D461" s="131" t="s">
        <v>99</v>
      </c>
      <c r="E461" s="144" t="s">
        <v>11</v>
      </c>
      <c r="F461" s="145" t="s">
        <v>622</v>
      </c>
      <c r="G461" s="143"/>
      <c r="H461" s="144" t="s">
        <v>11</v>
      </c>
      <c r="I461" s="146"/>
      <c r="J461" s="143"/>
      <c r="K461" s="143"/>
      <c r="L461" s="147"/>
      <c r="M461" s="148"/>
      <c r="N461" s="149"/>
      <c r="O461" s="149"/>
      <c r="P461" s="149"/>
      <c r="Q461" s="149"/>
      <c r="R461" s="149"/>
      <c r="S461" s="149"/>
      <c r="T461" s="150"/>
      <c r="AT461" s="151" t="s">
        <v>99</v>
      </c>
      <c r="AU461" s="151" t="s">
        <v>1</v>
      </c>
      <c r="AV461" s="141" t="s">
        <v>87</v>
      </c>
      <c r="AW461" s="141" t="s">
        <v>101</v>
      </c>
      <c r="AX461" s="141" t="s">
        <v>88</v>
      </c>
      <c r="AY461" s="151" t="s">
        <v>89</v>
      </c>
    </row>
    <row r="462" spans="1:65" s="128" customFormat="1" ht="10.199999999999999" x14ac:dyDescent="0.3">
      <c r="B462" s="129"/>
      <c r="C462" s="130"/>
      <c r="D462" s="131" t="s">
        <v>99</v>
      </c>
      <c r="E462" s="132" t="s">
        <v>11</v>
      </c>
      <c r="F462" s="133" t="s">
        <v>623</v>
      </c>
      <c r="G462" s="130"/>
      <c r="H462" s="134">
        <v>10.645</v>
      </c>
      <c r="I462" s="135"/>
      <c r="J462" s="130"/>
      <c r="K462" s="130"/>
      <c r="L462" s="136"/>
      <c r="M462" s="137"/>
      <c r="N462" s="138"/>
      <c r="O462" s="138"/>
      <c r="P462" s="138"/>
      <c r="Q462" s="138"/>
      <c r="R462" s="138"/>
      <c r="S462" s="138"/>
      <c r="T462" s="139"/>
      <c r="AT462" s="140" t="s">
        <v>99</v>
      </c>
      <c r="AU462" s="140" t="s">
        <v>1</v>
      </c>
      <c r="AV462" s="128" t="s">
        <v>1</v>
      </c>
      <c r="AW462" s="128" t="s">
        <v>101</v>
      </c>
      <c r="AX462" s="128" t="s">
        <v>87</v>
      </c>
      <c r="AY462" s="140" t="s">
        <v>89</v>
      </c>
    </row>
    <row r="463" spans="1:65" s="15" customFormat="1" ht="22.8" x14ac:dyDescent="0.3">
      <c r="A463" s="12"/>
      <c r="B463" s="45"/>
      <c r="C463" s="114" t="s">
        <v>624</v>
      </c>
      <c r="D463" s="114" t="s">
        <v>92</v>
      </c>
      <c r="E463" s="115" t="s">
        <v>625</v>
      </c>
      <c r="F463" s="116" t="s">
        <v>626</v>
      </c>
      <c r="G463" s="117" t="s">
        <v>95</v>
      </c>
      <c r="H463" s="118">
        <v>57.19</v>
      </c>
      <c r="I463" s="119"/>
      <c r="J463" s="120">
        <f>ROUND(I463*H463,2)</f>
        <v>0</v>
      </c>
      <c r="K463" s="116" t="s">
        <v>96</v>
      </c>
      <c r="L463" s="13"/>
      <c r="M463" s="121" t="s">
        <v>11</v>
      </c>
      <c r="N463" s="122" t="s">
        <v>30</v>
      </c>
      <c r="O463" s="123"/>
      <c r="P463" s="124">
        <f>O463*H463</f>
        <v>0</v>
      </c>
      <c r="Q463" s="124">
        <v>1.18E-2</v>
      </c>
      <c r="R463" s="124">
        <f>Q463*H463</f>
        <v>0.67484199999999994</v>
      </c>
      <c r="S463" s="124">
        <v>0</v>
      </c>
      <c r="T463" s="125">
        <f>S463*H463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26" t="s">
        <v>178</v>
      </c>
      <c r="AT463" s="126" t="s">
        <v>92</v>
      </c>
      <c r="AU463" s="126" t="s">
        <v>1</v>
      </c>
      <c r="AY463" s="3" t="s">
        <v>89</v>
      </c>
      <c r="BE463" s="127">
        <f>IF(N463="základní",J463,0)</f>
        <v>0</v>
      </c>
      <c r="BF463" s="127">
        <f>IF(N463="snížená",J463,0)</f>
        <v>0</v>
      </c>
      <c r="BG463" s="127">
        <f>IF(N463="zákl. přenesená",J463,0)</f>
        <v>0</v>
      </c>
      <c r="BH463" s="127">
        <f>IF(N463="sníž. přenesená",J463,0)</f>
        <v>0</v>
      </c>
      <c r="BI463" s="127">
        <f>IF(N463="nulová",J463,0)</f>
        <v>0</v>
      </c>
      <c r="BJ463" s="3" t="s">
        <v>87</v>
      </c>
      <c r="BK463" s="127">
        <f>ROUND(I463*H463,2)</f>
        <v>0</v>
      </c>
      <c r="BL463" s="3" t="s">
        <v>178</v>
      </c>
      <c r="BM463" s="126" t="s">
        <v>627</v>
      </c>
    </row>
    <row r="464" spans="1:65" s="141" customFormat="1" ht="10.199999999999999" x14ac:dyDescent="0.3">
      <c r="B464" s="142"/>
      <c r="C464" s="143"/>
      <c r="D464" s="131" t="s">
        <v>99</v>
      </c>
      <c r="E464" s="144" t="s">
        <v>11</v>
      </c>
      <c r="F464" s="145" t="s">
        <v>430</v>
      </c>
      <c r="G464" s="143"/>
      <c r="H464" s="144" t="s">
        <v>11</v>
      </c>
      <c r="I464" s="146"/>
      <c r="J464" s="143"/>
      <c r="K464" s="143"/>
      <c r="L464" s="147"/>
      <c r="M464" s="148"/>
      <c r="N464" s="149"/>
      <c r="O464" s="149"/>
      <c r="P464" s="149"/>
      <c r="Q464" s="149"/>
      <c r="R464" s="149"/>
      <c r="S464" s="149"/>
      <c r="T464" s="150"/>
      <c r="AT464" s="151" t="s">
        <v>99</v>
      </c>
      <c r="AU464" s="151" t="s">
        <v>1</v>
      </c>
      <c r="AV464" s="141" t="s">
        <v>87</v>
      </c>
      <c r="AW464" s="141" t="s">
        <v>101</v>
      </c>
      <c r="AX464" s="141" t="s">
        <v>88</v>
      </c>
      <c r="AY464" s="151" t="s">
        <v>89</v>
      </c>
    </row>
    <row r="465" spans="1:65" s="128" customFormat="1" ht="10.199999999999999" x14ac:dyDescent="0.3">
      <c r="B465" s="129"/>
      <c r="C465" s="130"/>
      <c r="D465" s="131" t="s">
        <v>99</v>
      </c>
      <c r="E465" s="132" t="s">
        <v>11</v>
      </c>
      <c r="F465" s="133" t="s">
        <v>259</v>
      </c>
      <c r="G465" s="130"/>
      <c r="H465" s="134">
        <v>7.37</v>
      </c>
      <c r="I465" s="135"/>
      <c r="J465" s="130"/>
      <c r="K465" s="130"/>
      <c r="L465" s="136"/>
      <c r="M465" s="137"/>
      <c r="N465" s="138"/>
      <c r="O465" s="138"/>
      <c r="P465" s="138"/>
      <c r="Q465" s="138"/>
      <c r="R465" s="138"/>
      <c r="S465" s="138"/>
      <c r="T465" s="139"/>
      <c r="AT465" s="140" t="s">
        <v>99</v>
      </c>
      <c r="AU465" s="140" t="s">
        <v>1</v>
      </c>
      <c r="AV465" s="128" t="s">
        <v>1</v>
      </c>
      <c r="AW465" s="128" t="s">
        <v>101</v>
      </c>
      <c r="AX465" s="128" t="s">
        <v>88</v>
      </c>
      <c r="AY465" s="140" t="s">
        <v>89</v>
      </c>
    </row>
    <row r="466" spans="1:65" s="128" customFormat="1" ht="10.199999999999999" x14ac:dyDescent="0.3">
      <c r="B466" s="129"/>
      <c r="C466" s="130"/>
      <c r="D466" s="131" t="s">
        <v>99</v>
      </c>
      <c r="E466" s="132" t="s">
        <v>11</v>
      </c>
      <c r="F466" s="133" t="s">
        <v>260</v>
      </c>
      <c r="G466" s="130"/>
      <c r="H466" s="134">
        <v>14.48</v>
      </c>
      <c r="I466" s="135"/>
      <c r="J466" s="130"/>
      <c r="K466" s="130"/>
      <c r="L466" s="136"/>
      <c r="M466" s="137"/>
      <c r="N466" s="138"/>
      <c r="O466" s="138"/>
      <c r="P466" s="138"/>
      <c r="Q466" s="138"/>
      <c r="R466" s="138"/>
      <c r="S466" s="138"/>
      <c r="T466" s="139"/>
      <c r="AT466" s="140" t="s">
        <v>99</v>
      </c>
      <c r="AU466" s="140" t="s">
        <v>1</v>
      </c>
      <c r="AV466" s="128" t="s">
        <v>1</v>
      </c>
      <c r="AW466" s="128" t="s">
        <v>101</v>
      </c>
      <c r="AX466" s="128" t="s">
        <v>88</v>
      </c>
      <c r="AY466" s="140" t="s">
        <v>89</v>
      </c>
    </row>
    <row r="467" spans="1:65" s="128" customFormat="1" ht="10.199999999999999" x14ac:dyDescent="0.3">
      <c r="B467" s="129"/>
      <c r="C467" s="130"/>
      <c r="D467" s="131" t="s">
        <v>99</v>
      </c>
      <c r="E467" s="132" t="s">
        <v>11</v>
      </c>
      <c r="F467" s="133" t="s">
        <v>261</v>
      </c>
      <c r="G467" s="130"/>
      <c r="H467" s="134">
        <v>1.51</v>
      </c>
      <c r="I467" s="135"/>
      <c r="J467" s="130"/>
      <c r="K467" s="130"/>
      <c r="L467" s="136"/>
      <c r="M467" s="137"/>
      <c r="N467" s="138"/>
      <c r="O467" s="138"/>
      <c r="P467" s="138"/>
      <c r="Q467" s="138"/>
      <c r="R467" s="138"/>
      <c r="S467" s="138"/>
      <c r="T467" s="139"/>
      <c r="AT467" s="140" t="s">
        <v>99</v>
      </c>
      <c r="AU467" s="140" t="s">
        <v>1</v>
      </c>
      <c r="AV467" s="128" t="s">
        <v>1</v>
      </c>
      <c r="AW467" s="128" t="s">
        <v>101</v>
      </c>
      <c r="AX467" s="128" t="s">
        <v>88</v>
      </c>
      <c r="AY467" s="140" t="s">
        <v>89</v>
      </c>
    </row>
    <row r="468" spans="1:65" s="128" customFormat="1" ht="10.199999999999999" x14ac:dyDescent="0.3">
      <c r="B468" s="129"/>
      <c r="C468" s="130"/>
      <c r="D468" s="131" t="s">
        <v>99</v>
      </c>
      <c r="E468" s="132" t="s">
        <v>11</v>
      </c>
      <c r="F468" s="133" t="s">
        <v>262</v>
      </c>
      <c r="G468" s="130"/>
      <c r="H468" s="134">
        <v>3.78</v>
      </c>
      <c r="I468" s="135"/>
      <c r="J468" s="130"/>
      <c r="K468" s="130"/>
      <c r="L468" s="136"/>
      <c r="M468" s="137"/>
      <c r="N468" s="138"/>
      <c r="O468" s="138"/>
      <c r="P468" s="138"/>
      <c r="Q468" s="138"/>
      <c r="R468" s="138"/>
      <c r="S468" s="138"/>
      <c r="T468" s="139"/>
      <c r="AT468" s="140" t="s">
        <v>99</v>
      </c>
      <c r="AU468" s="140" t="s">
        <v>1</v>
      </c>
      <c r="AV468" s="128" t="s">
        <v>1</v>
      </c>
      <c r="AW468" s="128" t="s">
        <v>101</v>
      </c>
      <c r="AX468" s="128" t="s">
        <v>88</v>
      </c>
      <c r="AY468" s="140" t="s">
        <v>89</v>
      </c>
    </row>
    <row r="469" spans="1:65" s="128" customFormat="1" ht="10.199999999999999" x14ac:dyDescent="0.3">
      <c r="B469" s="129"/>
      <c r="C469" s="130"/>
      <c r="D469" s="131" t="s">
        <v>99</v>
      </c>
      <c r="E469" s="132" t="s">
        <v>11</v>
      </c>
      <c r="F469" s="133" t="s">
        <v>263</v>
      </c>
      <c r="G469" s="130"/>
      <c r="H469" s="134">
        <v>1.48</v>
      </c>
      <c r="I469" s="135"/>
      <c r="J469" s="130"/>
      <c r="K469" s="130"/>
      <c r="L469" s="136"/>
      <c r="M469" s="137"/>
      <c r="N469" s="138"/>
      <c r="O469" s="138"/>
      <c r="P469" s="138"/>
      <c r="Q469" s="138"/>
      <c r="R469" s="138"/>
      <c r="S469" s="138"/>
      <c r="T469" s="139"/>
      <c r="AT469" s="140" t="s">
        <v>99</v>
      </c>
      <c r="AU469" s="140" t="s">
        <v>1</v>
      </c>
      <c r="AV469" s="128" t="s">
        <v>1</v>
      </c>
      <c r="AW469" s="128" t="s">
        <v>101</v>
      </c>
      <c r="AX469" s="128" t="s">
        <v>88</v>
      </c>
      <c r="AY469" s="140" t="s">
        <v>89</v>
      </c>
    </row>
    <row r="470" spans="1:65" s="128" customFormat="1" ht="10.199999999999999" x14ac:dyDescent="0.3">
      <c r="B470" s="129"/>
      <c r="C470" s="130"/>
      <c r="D470" s="131" t="s">
        <v>99</v>
      </c>
      <c r="E470" s="132" t="s">
        <v>11</v>
      </c>
      <c r="F470" s="133" t="s">
        <v>628</v>
      </c>
      <c r="G470" s="130"/>
      <c r="H470" s="134">
        <v>3.9</v>
      </c>
      <c r="I470" s="135"/>
      <c r="J470" s="130"/>
      <c r="K470" s="130"/>
      <c r="L470" s="136"/>
      <c r="M470" s="137"/>
      <c r="N470" s="138"/>
      <c r="O470" s="138"/>
      <c r="P470" s="138"/>
      <c r="Q470" s="138"/>
      <c r="R470" s="138"/>
      <c r="S470" s="138"/>
      <c r="T470" s="139"/>
      <c r="AT470" s="140" t="s">
        <v>99</v>
      </c>
      <c r="AU470" s="140" t="s">
        <v>1</v>
      </c>
      <c r="AV470" s="128" t="s">
        <v>1</v>
      </c>
      <c r="AW470" s="128" t="s">
        <v>101</v>
      </c>
      <c r="AX470" s="128" t="s">
        <v>88</v>
      </c>
      <c r="AY470" s="140" t="s">
        <v>89</v>
      </c>
    </row>
    <row r="471" spans="1:65" s="128" customFormat="1" ht="10.199999999999999" x14ac:dyDescent="0.3">
      <c r="B471" s="129"/>
      <c r="C471" s="130"/>
      <c r="D471" s="131" t="s">
        <v>99</v>
      </c>
      <c r="E471" s="132" t="s">
        <v>11</v>
      </c>
      <c r="F471" s="133" t="s">
        <v>265</v>
      </c>
      <c r="G471" s="130"/>
      <c r="H471" s="134">
        <v>1.51</v>
      </c>
      <c r="I471" s="135"/>
      <c r="J471" s="130"/>
      <c r="K471" s="130"/>
      <c r="L471" s="136"/>
      <c r="M471" s="137"/>
      <c r="N471" s="138"/>
      <c r="O471" s="138"/>
      <c r="P471" s="138"/>
      <c r="Q471" s="138"/>
      <c r="R471" s="138"/>
      <c r="S471" s="138"/>
      <c r="T471" s="139"/>
      <c r="AT471" s="140" t="s">
        <v>99</v>
      </c>
      <c r="AU471" s="140" t="s">
        <v>1</v>
      </c>
      <c r="AV471" s="128" t="s">
        <v>1</v>
      </c>
      <c r="AW471" s="128" t="s">
        <v>101</v>
      </c>
      <c r="AX471" s="128" t="s">
        <v>88</v>
      </c>
      <c r="AY471" s="140" t="s">
        <v>89</v>
      </c>
    </row>
    <row r="472" spans="1:65" s="128" customFormat="1" ht="10.199999999999999" x14ac:dyDescent="0.3">
      <c r="B472" s="129"/>
      <c r="C472" s="130"/>
      <c r="D472" s="131" t="s">
        <v>99</v>
      </c>
      <c r="E472" s="132" t="s">
        <v>11</v>
      </c>
      <c r="F472" s="133" t="s">
        <v>266</v>
      </c>
      <c r="G472" s="130"/>
      <c r="H472" s="134">
        <v>3.9</v>
      </c>
      <c r="I472" s="135"/>
      <c r="J472" s="130"/>
      <c r="K472" s="130"/>
      <c r="L472" s="136"/>
      <c r="M472" s="137"/>
      <c r="N472" s="138"/>
      <c r="O472" s="138"/>
      <c r="P472" s="138"/>
      <c r="Q472" s="138"/>
      <c r="R472" s="138"/>
      <c r="S472" s="138"/>
      <c r="T472" s="139"/>
      <c r="AT472" s="140" t="s">
        <v>99</v>
      </c>
      <c r="AU472" s="140" t="s">
        <v>1</v>
      </c>
      <c r="AV472" s="128" t="s">
        <v>1</v>
      </c>
      <c r="AW472" s="128" t="s">
        <v>101</v>
      </c>
      <c r="AX472" s="128" t="s">
        <v>88</v>
      </c>
      <c r="AY472" s="140" t="s">
        <v>89</v>
      </c>
    </row>
    <row r="473" spans="1:65" s="128" customFormat="1" ht="10.199999999999999" x14ac:dyDescent="0.3">
      <c r="B473" s="129"/>
      <c r="C473" s="130"/>
      <c r="D473" s="131" t="s">
        <v>99</v>
      </c>
      <c r="E473" s="132" t="s">
        <v>11</v>
      </c>
      <c r="F473" s="133" t="s">
        <v>267</v>
      </c>
      <c r="G473" s="130"/>
      <c r="H473" s="134">
        <v>18.559999999999999</v>
      </c>
      <c r="I473" s="135"/>
      <c r="J473" s="130"/>
      <c r="K473" s="130"/>
      <c r="L473" s="136"/>
      <c r="M473" s="137"/>
      <c r="N473" s="138"/>
      <c r="O473" s="138"/>
      <c r="P473" s="138"/>
      <c r="Q473" s="138"/>
      <c r="R473" s="138"/>
      <c r="S473" s="138"/>
      <c r="T473" s="139"/>
      <c r="AT473" s="140" t="s">
        <v>99</v>
      </c>
      <c r="AU473" s="140" t="s">
        <v>1</v>
      </c>
      <c r="AV473" s="128" t="s">
        <v>1</v>
      </c>
      <c r="AW473" s="128" t="s">
        <v>101</v>
      </c>
      <c r="AX473" s="128" t="s">
        <v>88</v>
      </c>
      <c r="AY473" s="140" t="s">
        <v>89</v>
      </c>
    </row>
    <row r="474" spans="1:65" s="128" customFormat="1" ht="10.199999999999999" x14ac:dyDescent="0.3">
      <c r="B474" s="129"/>
      <c r="C474" s="130"/>
      <c r="D474" s="131" t="s">
        <v>99</v>
      </c>
      <c r="E474" s="132" t="s">
        <v>11</v>
      </c>
      <c r="F474" s="133" t="s">
        <v>268</v>
      </c>
      <c r="G474" s="130"/>
      <c r="H474" s="134">
        <v>0.7</v>
      </c>
      <c r="I474" s="135"/>
      <c r="J474" s="130"/>
      <c r="K474" s="130"/>
      <c r="L474" s="136"/>
      <c r="M474" s="137"/>
      <c r="N474" s="138"/>
      <c r="O474" s="138"/>
      <c r="P474" s="138"/>
      <c r="Q474" s="138"/>
      <c r="R474" s="138"/>
      <c r="S474" s="138"/>
      <c r="T474" s="139"/>
      <c r="AT474" s="140" t="s">
        <v>99</v>
      </c>
      <c r="AU474" s="140" t="s">
        <v>1</v>
      </c>
      <c r="AV474" s="128" t="s">
        <v>1</v>
      </c>
      <c r="AW474" s="128" t="s">
        <v>101</v>
      </c>
      <c r="AX474" s="128" t="s">
        <v>88</v>
      </c>
      <c r="AY474" s="140" t="s">
        <v>89</v>
      </c>
    </row>
    <row r="475" spans="1:65" s="164" customFormat="1" ht="10.199999999999999" x14ac:dyDescent="0.3">
      <c r="B475" s="165"/>
      <c r="C475" s="166"/>
      <c r="D475" s="131" t="s">
        <v>99</v>
      </c>
      <c r="E475" s="167" t="s">
        <v>11</v>
      </c>
      <c r="F475" s="168" t="s">
        <v>195</v>
      </c>
      <c r="G475" s="166"/>
      <c r="H475" s="169">
        <v>57.19</v>
      </c>
      <c r="I475" s="170"/>
      <c r="J475" s="166"/>
      <c r="K475" s="166"/>
      <c r="L475" s="171"/>
      <c r="M475" s="172"/>
      <c r="N475" s="173"/>
      <c r="O475" s="173"/>
      <c r="P475" s="173"/>
      <c r="Q475" s="173"/>
      <c r="R475" s="173"/>
      <c r="S475" s="173"/>
      <c r="T475" s="174"/>
      <c r="AT475" s="175" t="s">
        <v>99</v>
      </c>
      <c r="AU475" s="175" t="s">
        <v>1</v>
      </c>
      <c r="AV475" s="164" t="s">
        <v>90</v>
      </c>
      <c r="AW475" s="164" t="s">
        <v>101</v>
      </c>
      <c r="AX475" s="164" t="s">
        <v>88</v>
      </c>
      <c r="AY475" s="175" t="s">
        <v>89</v>
      </c>
    </row>
    <row r="476" spans="1:65" s="152" customFormat="1" ht="10.199999999999999" x14ac:dyDescent="0.3">
      <c r="B476" s="153"/>
      <c r="C476" s="154"/>
      <c r="D476" s="131" t="s">
        <v>99</v>
      </c>
      <c r="E476" s="155" t="s">
        <v>11</v>
      </c>
      <c r="F476" s="156" t="s">
        <v>169</v>
      </c>
      <c r="G476" s="154"/>
      <c r="H476" s="157">
        <v>57.19</v>
      </c>
      <c r="I476" s="158"/>
      <c r="J476" s="154"/>
      <c r="K476" s="154"/>
      <c r="L476" s="159"/>
      <c r="M476" s="160"/>
      <c r="N476" s="161"/>
      <c r="O476" s="161"/>
      <c r="P476" s="161"/>
      <c r="Q476" s="161"/>
      <c r="R476" s="161"/>
      <c r="S476" s="161"/>
      <c r="T476" s="162"/>
      <c r="AT476" s="163" t="s">
        <v>99</v>
      </c>
      <c r="AU476" s="163" t="s">
        <v>1</v>
      </c>
      <c r="AV476" s="152" t="s">
        <v>97</v>
      </c>
      <c r="AW476" s="152" t="s">
        <v>101</v>
      </c>
      <c r="AX476" s="152" t="s">
        <v>87</v>
      </c>
      <c r="AY476" s="163" t="s">
        <v>89</v>
      </c>
    </row>
    <row r="477" spans="1:65" s="15" customFormat="1" ht="22.8" x14ac:dyDescent="0.3">
      <c r="A477" s="12"/>
      <c r="B477" s="45"/>
      <c r="C477" s="114" t="s">
        <v>629</v>
      </c>
      <c r="D477" s="114" t="s">
        <v>92</v>
      </c>
      <c r="E477" s="115" t="s">
        <v>630</v>
      </c>
      <c r="F477" s="116" t="s">
        <v>631</v>
      </c>
      <c r="G477" s="117" t="s">
        <v>95</v>
      </c>
      <c r="H477" s="118">
        <v>181.363</v>
      </c>
      <c r="I477" s="119"/>
      <c r="J477" s="120">
        <f>ROUND(I477*H477,2)</f>
        <v>0</v>
      </c>
      <c r="K477" s="116" t="s">
        <v>96</v>
      </c>
      <c r="L477" s="13"/>
      <c r="M477" s="121" t="s">
        <v>11</v>
      </c>
      <c r="N477" s="122" t="s">
        <v>30</v>
      </c>
      <c r="O477" s="123"/>
      <c r="P477" s="124">
        <f>O477*H477</f>
        <v>0</v>
      </c>
      <c r="Q477" s="124">
        <v>1.25E-3</v>
      </c>
      <c r="R477" s="124">
        <f>Q477*H477</f>
        <v>0.22670375000000001</v>
      </c>
      <c r="S477" s="124">
        <v>0</v>
      </c>
      <c r="T477" s="125">
        <f>S477*H477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126" t="s">
        <v>178</v>
      </c>
      <c r="AT477" s="126" t="s">
        <v>92</v>
      </c>
      <c r="AU477" s="126" t="s">
        <v>1</v>
      </c>
      <c r="AY477" s="3" t="s">
        <v>89</v>
      </c>
      <c r="BE477" s="127">
        <f>IF(N477="základní",J477,0)</f>
        <v>0</v>
      </c>
      <c r="BF477" s="127">
        <f>IF(N477="snížená",J477,0)</f>
        <v>0</v>
      </c>
      <c r="BG477" s="127">
        <f>IF(N477="zákl. přenesená",J477,0)</f>
        <v>0</v>
      </c>
      <c r="BH477" s="127">
        <f>IF(N477="sníž. přenesená",J477,0)</f>
        <v>0</v>
      </c>
      <c r="BI477" s="127">
        <f>IF(N477="nulová",J477,0)</f>
        <v>0</v>
      </c>
      <c r="BJ477" s="3" t="s">
        <v>87</v>
      </c>
      <c r="BK477" s="127">
        <f>ROUND(I477*H477,2)</f>
        <v>0</v>
      </c>
      <c r="BL477" s="3" t="s">
        <v>178</v>
      </c>
      <c r="BM477" s="126" t="s">
        <v>632</v>
      </c>
    </row>
    <row r="478" spans="1:65" s="141" customFormat="1" ht="10.199999999999999" x14ac:dyDescent="0.3">
      <c r="B478" s="142"/>
      <c r="C478" s="143"/>
      <c r="D478" s="131" t="s">
        <v>99</v>
      </c>
      <c r="E478" s="144" t="s">
        <v>11</v>
      </c>
      <c r="F478" s="145" t="s">
        <v>633</v>
      </c>
      <c r="G478" s="143"/>
      <c r="H478" s="144" t="s">
        <v>11</v>
      </c>
      <c r="I478" s="146"/>
      <c r="J478" s="143"/>
      <c r="K478" s="143"/>
      <c r="L478" s="147"/>
      <c r="M478" s="148"/>
      <c r="N478" s="149"/>
      <c r="O478" s="149"/>
      <c r="P478" s="149"/>
      <c r="Q478" s="149"/>
      <c r="R478" s="149"/>
      <c r="S478" s="149"/>
      <c r="T478" s="150"/>
      <c r="AT478" s="151" t="s">
        <v>99</v>
      </c>
      <c r="AU478" s="151" t="s">
        <v>1</v>
      </c>
      <c r="AV478" s="141" t="s">
        <v>87</v>
      </c>
      <c r="AW478" s="141" t="s">
        <v>101</v>
      </c>
      <c r="AX478" s="141" t="s">
        <v>88</v>
      </c>
      <c r="AY478" s="151" t="s">
        <v>89</v>
      </c>
    </row>
    <row r="479" spans="1:65" s="128" customFormat="1" ht="10.199999999999999" x14ac:dyDescent="0.3">
      <c r="B479" s="129"/>
      <c r="C479" s="130"/>
      <c r="D479" s="131" t="s">
        <v>99</v>
      </c>
      <c r="E479" s="132" t="s">
        <v>11</v>
      </c>
      <c r="F479" s="133" t="s">
        <v>634</v>
      </c>
      <c r="G479" s="130"/>
      <c r="H479" s="134">
        <v>165.91</v>
      </c>
      <c r="I479" s="135"/>
      <c r="J479" s="130"/>
      <c r="K479" s="130"/>
      <c r="L479" s="136"/>
      <c r="M479" s="137"/>
      <c r="N479" s="138"/>
      <c r="O479" s="138"/>
      <c r="P479" s="138"/>
      <c r="Q479" s="138"/>
      <c r="R479" s="138"/>
      <c r="S479" s="138"/>
      <c r="T479" s="139"/>
      <c r="AT479" s="140" t="s">
        <v>99</v>
      </c>
      <c r="AU479" s="140" t="s">
        <v>1</v>
      </c>
      <c r="AV479" s="128" t="s">
        <v>1</v>
      </c>
      <c r="AW479" s="128" t="s">
        <v>101</v>
      </c>
      <c r="AX479" s="128" t="s">
        <v>88</v>
      </c>
      <c r="AY479" s="140" t="s">
        <v>89</v>
      </c>
    </row>
    <row r="480" spans="1:65" s="141" customFormat="1" ht="10.199999999999999" x14ac:dyDescent="0.3">
      <c r="B480" s="142"/>
      <c r="C480" s="143"/>
      <c r="D480" s="131" t="s">
        <v>99</v>
      </c>
      <c r="E480" s="144" t="s">
        <v>11</v>
      </c>
      <c r="F480" s="145" t="s">
        <v>635</v>
      </c>
      <c r="G480" s="143"/>
      <c r="H480" s="144" t="s">
        <v>11</v>
      </c>
      <c r="I480" s="146"/>
      <c r="J480" s="143"/>
      <c r="K480" s="143"/>
      <c r="L480" s="147"/>
      <c r="M480" s="148"/>
      <c r="N480" s="149"/>
      <c r="O480" s="149"/>
      <c r="P480" s="149"/>
      <c r="Q480" s="149"/>
      <c r="R480" s="149"/>
      <c r="S480" s="149"/>
      <c r="T480" s="150"/>
      <c r="AT480" s="151" t="s">
        <v>99</v>
      </c>
      <c r="AU480" s="151" t="s">
        <v>1</v>
      </c>
      <c r="AV480" s="141" t="s">
        <v>87</v>
      </c>
      <c r="AW480" s="141" t="s">
        <v>101</v>
      </c>
      <c r="AX480" s="141" t="s">
        <v>88</v>
      </c>
      <c r="AY480" s="151" t="s">
        <v>89</v>
      </c>
    </row>
    <row r="481" spans="1:65" s="128" customFormat="1" ht="10.199999999999999" x14ac:dyDescent="0.3">
      <c r="B481" s="129"/>
      <c r="C481" s="130"/>
      <c r="D481" s="131" t="s">
        <v>99</v>
      </c>
      <c r="E481" s="132" t="s">
        <v>11</v>
      </c>
      <c r="F481" s="133" t="s">
        <v>636</v>
      </c>
      <c r="G481" s="130"/>
      <c r="H481" s="134">
        <v>15.452999999999999</v>
      </c>
      <c r="I481" s="135"/>
      <c r="J481" s="130"/>
      <c r="K481" s="130"/>
      <c r="L481" s="136"/>
      <c r="M481" s="137"/>
      <c r="N481" s="138"/>
      <c r="O481" s="138"/>
      <c r="P481" s="138"/>
      <c r="Q481" s="138"/>
      <c r="R481" s="138"/>
      <c r="S481" s="138"/>
      <c r="T481" s="139"/>
      <c r="AT481" s="140" t="s">
        <v>99</v>
      </c>
      <c r="AU481" s="140" t="s">
        <v>1</v>
      </c>
      <c r="AV481" s="128" t="s">
        <v>1</v>
      </c>
      <c r="AW481" s="128" t="s">
        <v>101</v>
      </c>
      <c r="AX481" s="128" t="s">
        <v>88</v>
      </c>
      <c r="AY481" s="140" t="s">
        <v>89</v>
      </c>
    </row>
    <row r="482" spans="1:65" s="164" customFormat="1" ht="10.199999999999999" x14ac:dyDescent="0.3">
      <c r="B482" s="165"/>
      <c r="C482" s="166"/>
      <c r="D482" s="131" t="s">
        <v>99</v>
      </c>
      <c r="E482" s="167" t="s">
        <v>11</v>
      </c>
      <c r="F482" s="168" t="s">
        <v>195</v>
      </c>
      <c r="G482" s="166"/>
      <c r="H482" s="169">
        <v>181.363</v>
      </c>
      <c r="I482" s="170"/>
      <c r="J482" s="166"/>
      <c r="K482" s="166"/>
      <c r="L482" s="171"/>
      <c r="M482" s="172"/>
      <c r="N482" s="173"/>
      <c r="O482" s="173"/>
      <c r="P482" s="173"/>
      <c r="Q482" s="173"/>
      <c r="R482" s="173"/>
      <c r="S482" s="173"/>
      <c r="T482" s="174"/>
      <c r="AT482" s="175" t="s">
        <v>99</v>
      </c>
      <c r="AU482" s="175" t="s">
        <v>1</v>
      </c>
      <c r="AV482" s="164" t="s">
        <v>90</v>
      </c>
      <c r="AW482" s="164" t="s">
        <v>101</v>
      </c>
      <c r="AX482" s="164" t="s">
        <v>87</v>
      </c>
      <c r="AY482" s="175" t="s">
        <v>89</v>
      </c>
    </row>
    <row r="483" spans="1:65" s="15" customFormat="1" ht="16.5" customHeight="1" x14ac:dyDescent="0.3">
      <c r="A483" s="12"/>
      <c r="B483" s="45"/>
      <c r="C483" s="176" t="s">
        <v>637</v>
      </c>
      <c r="D483" s="176" t="s">
        <v>284</v>
      </c>
      <c r="E483" s="177" t="s">
        <v>638</v>
      </c>
      <c r="F483" s="178" t="s">
        <v>639</v>
      </c>
      <c r="G483" s="179" t="s">
        <v>95</v>
      </c>
      <c r="H483" s="180">
        <v>190.43100000000001</v>
      </c>
      <c r="I483" s="181"/>
      <c r="J483" s="182">
        <f>ROUND(I483*H483,2)</f>
        <v>0</v>
      </c>
      <c r="K483" s="178" t="s">
        <v>96</v>
      </c>
      <c r="L483" s="183"/>
      <c r="M483" s="184" t="s">
        <v>11</v>
      </c>
      <c r="N483" s="185" t="s">
        <v>30</v>
      </c>
      <c r="O483" s="123"/>
      <c r="P483" s="124">
        <f>O483*H483</f>
        <v>0</v>
      </c>
      <c r="Q483" s="124">
        <v>8.0000000000000002E-3</v>
      </c>
      <c r="R483" s="124">
        <f>Q483*H483</f>
        <v>1.5234480000000001</v>
      </c>
      <c r="S483" s="124">
        <v>0</v>
      </c>
      <c r="T483" s="125">
        <f>S483*H483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26" t="s">
        <v>288</v>
      </c>
      <c r="AT483" s="126" t="s">
        <v>284</v>
      </c>
      <c r="AU483" s="126" t="s">
        <v>1</v>
      </c>
      <c r="AY483" s="3" t="s">
        <v>89</v>
      </c>
      <c r="BE483" s="127">
        <f>IF(N483="základní",J483,0)</f>
        <v>0</v>
      </c>
      <c r="BF483" s="127">
        <f>IF(N483="snížená",J483,0)</f>
        <v>0</v>
      </c>
      <c r="BG483" s="127">
        <f>IF(N483="zákl. přenesená",J483,0)</f>
        <v>0</v>
      </c>
      <c r="BH483" s="127">
        <f>IF(N483="sníž. přenesená",J483,0)</f>
        <v>0</v>
      </c>
      <c r="BI483" s="127">
        <f>IF(N483="nulová",J483,0)</f>
        <v>0</v>
      </c>
      <c r="BJ483" s="3" t="s">
        <v>87</v>
      </c>
      <c r="BK483" s="127">
        <f>ROUND(I483*H483,2)</f>
        <v>0</v>
      </c>
      <c r="BL483" s="3" t="s">
        <v>178</v>
      </c>
      <c r="BM483" s="126" t="s">
        <v>640</v>
      </c>
    </row>
    <row r="484" spans="1:65" s="128" customFormat="1" ht="10.199999999999999" x14ac:dyDescent="0.3">
      <c r="B484" s="129"/>
      <c r="C484" s="130"/>
      <c r="D484" s="131" t="s">
        <v>99</v>
      </c>
      <c r="E484" s="130"/>
      <c r="F484" s="133" t="s">
        <v>641</v>
      </c>
      <c r="G484" s="130"/>
      <c r="H484" s="134">
        <v>190.43100000000001</v>
      </c>
      <c r="I484" s="135"/>
      <c r="J484" s="130"/>
      <c r="K484" s="130"/>
      <c r="L484" s="136"/>
      <c r="M484" s="137"/>
      <c r="N484" s="138"/>
      <c r="O484" s="138"/>
      <c r="P484" s="138"/>
      <c r="Q484" s="138"/>
      <c r="R484" s="138"/>
      <c r="S484" s="138"/>
      <c r="T484" s="139"/>
      <c r="AT484" s="140" t="s">
        <v>99</v>
      </c>
      <c r="AU484" s="140" t="s">
        <v>1</v>
      </c>
      <c r="AV484" s="128" t="s">
        <v>1</v>
      </c>
      <c r="AW484" s="128" t="s">
        <v>4</v>
      </c>
      <c r="AX484" s="128" t="s">
        <v>87</v>
      </c>
      <c r="AY484" s="140" t="s">
        <v>89</v>
      </c>
    </row>
    <row r="485" spans="1:65" s="15" customFormat="1" ht="22.8" x14ac:dyDescent="0.3">
      <c r="A485" s="12"/>
      <c r="B485" s="45"/>
      <c r="C485" s="114" t="s">
        <v>642</v>
      </c>
      <c r="D485" s="114" t="s">
        <v>92</v>
      </c>
      <c r="E485" s="115" t="s">
        <v>643</v>
      </c>
      <c r="F485" s="116" t="s">
        <v>644</v>
      </c>
      <c r="G485" s="117" t="s">
        <v>109</v>
      </c>
      <c r="H485" s="118">
        <v>3</v>
      </c>
      <c r="I485" s="119"/>
      <c r="J485" s="120">
        <f>ROUND(I485*H485,2)</f>
        <v>0</v>
      </c>
      <c r="K485" s="116" t="s">
        <v>96</v>
      </c>
      <c r="L485" s="13"/>
      <c r="M485" s="121" t="s">
        <v>11</v>
      </c>
      <c r="N485" s="122" t="s">
        <v>30</v>
      </c>
      <c r="O485" s="123"/>
      <c r="P485" s="124">
        <f>O485*H485</f>
        <v>0</v>
      </c>
      <c r="Q485" s="124">
        <v>3.0000000000000001E-5</v>
      </c>
      <c r="R485" s="124">
        <f>Q485*H485</f>
        <v>9.0000000000000006E-5</v>
      </c>
      <c r="S485" s="124">
        <v>0</v>
      </c>
      <c r="T485" s="125">
        <f>S485*H485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26" t="s">
        <v>178</v>
      </c>
      <c r="AT485" s="126" t="s">
        <v>92</v>
      </c>
      <c r="AU485" s="126" t="s">
        <v>1</v>
      </c>
      <c r="AY485" s="3" t="s">
        <v>89</v>
      </c>
      <c r="BE485" s="127">
        <f>IF(N485="základní",J485,0)</f>
        <v>0</v>
      </c>
      <c r="BF485" s="127">
        <f>IF(N485="snížená",J485,0)</f>
        <v>0</v>
      </c>
      <c r="BG485" s="127">
        <f>IF(N485="zákl. přenesená",J485,0)</f>
        <v>0</v>
      </c>
      <c r="BH485" s="127">
        <f>IF(N485="sníž. přenesená",J485,0)</f>
        <v>0</v>
      </c>
      <c r="BI485" s="127">
        <f>IF(N485="nulová",J485,0)</f>
        <v>0</v>
      </c>
      <c r="BJ485" s="3" t="s">
        <v>87</v>
      </c>
      <c r="BK485" s="127">
        <f>ROUND(I485*H485,2)</f>
        <v>0</v>
      </c>
      <c r="BL485" s="3" t="s">
        <v>178</v>
      </c>
      <c r="BM485" s="126" t="s">
        <v>645</v>
      </c>
    </row>
    <row r="486" spans="1:65" s="141" customFormat="1" ht="10.199999999999999" x14ac:dyDescent="0.3">
      <c r="B486" s="142"/>
      <c r="C486" s="143"/>
      <c r="D486" s="131" t="s">
        <v>99</v>
      </c>
      <c r="E486" s="144" t="s">
        <v>11</v>
      </c>
      <c r="F486" s="145" t="s">
        <v>646</v>
      </c>
      <c r="G486" s="143"/>
      <c r="H486" s="144" t="s">
        <v>11</v>
      </c>
      <c r="I486" s="146"/>
      <c r="J486" s="143"/>
      <c r="K486" s="143"/>
      <c r="L486" s="147"/>
      <c r="M486" s="148"/>
      <c r="N486" s="149"/>
      <c r="O486" s="149"/>
      <c r="P486" s="149"/>
      <c r="Q486" s="149"/>
      <c r="R486" s="149"/>
      <c r="S486" s="149"/>
      <c r="T486" s="150"/>
      <c r="AT486" s="151" t="s">
        <v>99</v>
      </c>
      <c r="AU486" s="151" t="s">
        <v>1</v>
      </c>
      <c r="AV486" s="141" t="s">
        <v>87</v>
      </c>
      <c r="AW486" s="141" t="s">
        <v>101</v>
      </c>
      <c r="AX486" s="141" t="s">
        <v>88</v>
      </c>
      <c r="AY486" s="151" t="s">
        <v>89</v>
      </c>
    </row>
    <row r="487" spans="1:65" s="128" customFormat="1" ht="10.199999999999999" x14ac:dyDescent="0.3">
      <c r="B487" s="129"/>
      <c r="C487" s="130"/>
      <c r="D487" s="131" t="s">
        <v>99</v>
      </c>
      <c r="E487" s="132" t="s">
        <v>11</v>
      </c>
      <c r="F487" s="133" t="s">
        <v>90</v>
      </c>
      <c r="G487" s="130"/>
      <c r="H487" s="134">
        <v>3</v>
      </c>
      <c r="I487" s="135"/>
      <c r="J487" s="130"/>
      <c r="K487" s="130"/>
      <c r="L487" s="136"/>
      <c r="M487" s="137"/>
      <c r="N487" s="138"/>
      <c r="O487" s="138"/>
      <c r="P487" s="138"/>
      <c r="Q487" s="138"/>
      <c r="R487" s="138"/>
      <c r="S487" s="138"/>
      <c r="T487" s="139"/>
      <c r="AT487" s="140" t="s">
        <v>99</v>
      </c>
      <c r="AU487" s="140" t="s">
        <v>1</v>
      </c>
      <c r="AV487" s="128" t="s">
        <v>1</v>
      </c>
      <c r="AW487" s="128" t="s">
        <v>101</v>
      </c>
      <c r="AX487" s="128" t="s">
        <v>87</v>
      </c>
      <c r="AY487" s="140" t="s">
        <v>89</v>
      </c>
    </row>
    <row r="488" spans="1:65" s="15" customFormat="1" ht="16.5" customHeight="1" x14ac:dyDescent="0.3">
      <c r="A488" s="12"/>
      <c r="B488" s="45"/>
      <c r="C488" s="176" t="s">
        <v>647</v>
      </c>
      <c r="D488" s="176" t="s">
        <v>284</v>
      </c>
      <c r="E488" s="177" t="s">
        <v>648</v>
      </c>
      <c r="F488" s="178" t="s">
        <v>649</v>
      </c>
      <c r="G488" s="179" t="s">
        <v>109</v>
      </c>
      <c r="H488" s="180">
        <v>3</v>
      </c>
      <c r="I488" s="181"/>
      <c r="J488" s="182">
        <f>ROUND(I488*H488,2)</f>
        <v>0</v>
      </c>
      <c r="K488" s="178" t="s">
        <v>11</v>
      </c>
      <c r="L488" s="183"/>
      <c r="M488" s="184" t="s">
        <v>11</v>
      </c>
      <c r="N488" s="185" t="s">
        <v>30</v>
      </c>
      <c r="O488" s="123"/>
      <c r="P488" s="124">
        <f>O488*H488</f>
        <v>0</v>
      </c>
      <c r="Q488" s="124">
        <v>2E-3</v>
      </c>
      <c r="R488" s="124">
        <f>Q488*H488</f>
        <v>6.0000000000000001E-3</v>
      </c>
      <c r="S488" s="124">
        <v>0</v>
      </c>
      <c r="T488" s="125">
        <f>S488*H488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126" t="s">
        <v>288</v>
      </c>
      <c r="AT488" s="126" t="s">
        <v>284</v>
      </c>
      <c r="AU488" s="126" t="s">
        <v>1</v>
      </c>
      <c r="AY488" s="3" t="s">
        <v>89</v>
      </c>
      <c r="BE488" s="127">
        <f>IF(N488="základní",J488,0)</f>
        <v>0</v>
      </c>
      <c r="BF488" s="127">
        <f>IF(N488="snížená",J488,0)</f>
        <v>0</v>
      </c>
      <c r="BG488" s="127">
        <f>IF(N488="zákl. přenesená",J488,0)</f>
        <v>0</v>
      </c>
      <c r="BH488" s="127">
        <f>IF(N488="sníž. přenesená",J488,0)</f>
        <v>0</v>
      </c>
      <c r="BI488" s="127">
        <f>IF(N488="nulová",J488,0)</f>
        <v>0</v>
      </c>
      <c r="BJ488" s="3" t="s">
        <v>87</v>
      </c>
      <c r="BK488" s="127">
        <f>ROUND(I488*H488,2)</f>
        <v>0</v>
      </c>
      <c r="BL488" s="3" t="s">
        <v>178</v>
      </c>
      <c r="BM488" s="126" t="s">
        <v>650</v>
      </c>
    </row>
    <row r="489" spans="1:65" s="15" customFormat="1" ht="22.8" x14ac:dyDescent="0.3">
      <c r="A489" s="12"/>
      <c r="B489" s="45"/>
      <c r="C489" s="114" t="s">
        <v>651</v>
      </c>
      <c r="D489" s="114" t="s">
        <v>92</v>
      </c>
      <c r="E489" s="115" t="s">
        <v>652</v>
      </c>
      <c r="F489" s="116" t="s">
        <v>653</v>
      </c>
      <c r="G489" s="117" t="s">
        <v>109</v>
      </c>
      <c r="H489" s="118">
        <v>8</v>
      </c>
      <c r="I489" s="119"/>
      <c r="J489" s="120">
        <f>ROUND(I489*H489,2)</f>
        <v>0</v>
      </c>
      <c r="K489" s="116" t="s">
        <v>96</v>
      </c>
      <c r="L489" s="13"/>
      <c r="M489" s="121" t="s">
        <v>11</v>
      </c>
      <c r="N489" s="122" t="s">
        <v>30</v>
      </c>
      <c r="O489" s="123"/>
      <c r="P489" s="124">
        <f>O489*H489</f>
        <v>0</v>
      </c>
      <c r="Q489" s="124">
        <v>3.0000000000000001E-5</v>
      </c>
      <c r="R489" s="124">
        <f>Q489*H489</f>
        <v>2.4000000000000001E-4</v>
      </c>
      <c r="S489" s="124">
        <v>0</v>
      </c>
      <c r="T489" s="125">
        <f>S489*H489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26" t="s">
        <v>178</v>
      </c>
      <c r="AT489" s="126" t="s">
        <v>92</v>
      </c>
      <c r="AU489" s="126" t="s">
        <v>1</v>
      </c>
      <c r="AY489" s="3" t="s">
        <v>89</v>
      </c>
      <c r="BE489" s="127">
        <f>IF(N489="základní",J489,0)</f>
        <v>0</v>
      </c>
      <c r="BF489" s="127">
        <f>IF(N489="snížená",J489,0)</f>
        <v>0</v>
      </c>
      <c r="BG489" s="127">
        <f>IF(N489="zákl. přenesená",J489,0)</f>
        <v>0</v>
      </c>
      <c r="BH489" s="127">
        <f>IF(N489="sníž. přenesená",J489,0)</f>
        <v>0</v>
      </c>
      <c r="BI489" s="127">
        <f>IF(N489="nulová",J489,0)</f>
        <v>0</v>
      </c>
      <c r="BJ489" s="3" t="s">
        <v>87</v>
      </c>
      <c r="BK489" s="127">
        <f>ROUND(I489*H489,2)</f>
        <v>0</v>
      </c>
      <c r="BL489" s="3" t="s">
        <v>178</v>
      </c>
      <c r="BM489" s="126" t="s">
        <v>654</v>
      </c>
    </row>
    <row r="490" spans="1:65" s="128" customFormat="1" ht="10.199999999999999" x14ac:dyDescent="0.3">
      <c r="B490" s="129"/>
      <c r="C490" s="130"/>
      <c r="D490" s="131" t="s">
        <v>99</v>
      </c>
      <c r="E490" s="132" t="s">
        <v>11</v>
      </c>
      <c r="F490" s="133" t="s">
        <v>129</v>
      </c>
      <c r="G490" s="130"/>
      <c r="H490" s="134">
        <v>8</v>
      </c>
      <c r="I490" s="135"/>
      <c r="J490" s="130"/>
      <c r="K490" s="130"/>
      <c r="L490" s="136"/>
      <c r="M490" s="137"/>
      <c r="N490" s="138"/>
      <c r="O490" s="138"/>
      <c r="P490" s="138"/>
      <c r="Q490" s="138"/>
      <c r="R490" s="138"/>
      <c r="S490" s="138"/>
      <c r="T490" s="139"/>
      <c r="AT490" s="140" t="s">
        <v>99</v>
      </c>
      <c r="AU490" s="140" t="s">
        <v>1</v>
      </c>
      <c r="AV490" s="128" t="s">
        <v>1</v>
      </c>
      <c r="AW490" s="128" t="s">
        <v>101</v>
      </c>
      <c r="AX490" s="128" t="s">
        <v>87</v>
      </c>
      <c r="AY490" s="140" t="s">
        <v>89</v>
      </c>
    </row>
    <row r="491" spans="1:65" s="15" customFormat="1" ht="16.5" customHeight="1" x14ac:dyDescent="0.3">
      <c r="A491" s="12"/>
      <c r="B491" s="45"/>
      <c r="C491" s="176" t="s">
        <v>655</v>
      </c>
      <c r="D491" s="176" t="s">
        <v>284</v>
      </c>
      <c r="E491" s="177" t="s">
        <v>656</v>
      </c>
      <c r="F491" s="178" t="s">
        <v>657</v>
      </c>
      <c r="G491" s="179" t="s">
        <v>109</v>
      </c>
      <c r="H491" s="180">
        <v>2</v>
      </c>
      <c r="I491" s="181"/>
      <c r="J491" s="182">
        <f>ROUND(I491*H491,2)</f>
        <v>0</v>
      </c>
      <c r="K491" s="178" t="s">
        <v>96</v>
      </c>
      <c r="L491" s="183"/>
      <c r="M491" s="184" t="s">
        <v>11</v>
      </c>
      <c r="N491" s="185" t="s">
        <v>30</v>
      </c>
      <c r="O491" s="123"/>
      <c r="P491" s="124">
        <f>O491*H491</f>
        <v>0</v>
      </c>
      <c r="Q491" s="124">
        <v>2.2000000000000001E-3</v>
      </c>
      <c r="R491" s="124">
        <f>Q491*H491</f>
        <v>4.4000000000000003E-3</v>
      </c>
      <c r="S491" s="124">
        <v>0</v>
      </c>
      <c r="T491" s="125">
        <f>S491*H491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126" t="s">
        <v>288</v>
      </c>
      <c r="AT491" s="126" t="s">
        <v>284</v>
      </c>
      <c r="AU491" s="126" t="s">
        <v>1</v>
      </c>
      <c r="AY491" s="3" t="s">
        <v>89</v>
      </c>
      <c r="BE491" s="127">
        <f>IF(N491="základní",J491,0)</f>
        <v>0</v>
      </c>
      <c r="BF491" s="127">
        <f>IF(N491="snížená",J491,0)</f>
        <v>0</v>
      </c>
      <c r="BG491" s="127">
        <f>IF(N491="zákl. přenesená",J491,0)</f>
        <v>0</v>
      </c>
      <c r="BH491" s="127">
        <f>IF(N491="sníž. přenesená",J491,0)</f>
        <v>0</v>
      </c>
      <c r="BI491" s="127">
        <f>IF(N491="nulová",J491,0)</f>
        <v>0</v>
      </c>
      <c r="BJ491" s="3" t="s">
        <v>87</v>
      </c>
      <c r="BK491" s="127">
        <f>ROUND(I491*H491,2)</f>
        <v>0</v>
      </c>
      <c r="BL491" s="3" t="s">
        <v>178</v>
      </c>
      <c r="BM491" s="126" t="s">
        <v>658</v>
      </c>
    </row>
    <row r="492" spans="1:65" s="141" customFormat="1" ht="10.199999999999999" x14ac:dyDescent="0.3">
      <c r="B492" s="142"/>
      <c r="C492" s="143"/>
      <c r="D492" s="131" t="s">
        <v>99</v>
      </c>
      <c r="E492" s="144" t="s">
        <v>11</v>
      </c>
      <c r="F492" s="145" t="s">
        <v>659</v>
      </c>
      <c r="G492" s="143"/>
      <c r="H492" s="144" t="s">
        <v>11</v>
      </c>
      <c r="I492" s="146"/>
      <c r="J492" s="143"/>
      <c r="K492" s="143"/>
      <c r="L492" s="147"/>
      <c r="M492" s="148"/>
      <c r="N492" s="149"/>
      <c r="O492" s="149"/>
      <c r="P492" s="149"/>
      <c r="Q492" s="149"/>
      <c r="R492" s="149"/>
      <c r="S492" s="149"/>
      <c r="T492" s="150"/>
      <c r="AT492" s="151" t="s">
        <v>99</v>
      </c>
      <c r="AU492" s="151" t="s">
        <v>1</v>
      </c>
      <c r="AV492" s="141" t="s">
        <v>87</v>
      </c>
      <c r="AW492" s="141" t="s">
        <v>101</v>
      </c>
      <c r="AX492" s="141" t="s">
        <v>88</v>
      </c>
      <c r="AY492" s="151" t="s">
        <v>89</v>
      </c>
    </row>
    <row r="493" spans="1:65" s="128" customFormat="1" ht="10.199999999999999" x14ac:dyDescent="0.3">
      <c r="B493" s="129"/>
      <c r="C493" s="130"/>
      <c r="D493" s="131" t="s">
        <v>99</v>
      </c>
      <c r="E493" s="132" t="s">
        <v>11</v>
      </c>
      <c r="F493" s="133" t="s">
        <v>1</v>
      </c>
      <c r="G493" s="130"/>
      <c r="H493" s="134">
        <v>2</v>
      </c>
      <c r="I493" s="135"/>
      <c r="J493" s="130"/>
      <c r="K493" s="130"/>
      <c r="L493" s="136"/>
      <c r="M493" s="137"/>
      <c r="N493" s="138"/>
      <c r="O493" s="138"/>
      <c r="P493" s="138"/>
      <c r="Q493" s="138"/>
      <c r="R493" s="138"/>
      <c r="S493" s="138"/>
      <c r="T493" s="139"/>
      <c r="AT493" s="140" t="s">
        <v>99</v>
      </c>
      <c r="AU493" s="140" t="s">
        <v>1</v>
      </c>
      <c r="AV493" s="128" t="s">
        <v>1</v>
      </c>
      <c r="AW493" s="128" t="s">
        <v>101</v>
      </c>
      <c r="AX493" s="128" t="s">
        <v>87</v>
      </c>
      <c r="AY493" s="140" t="s">
        <v>89</v>
      </c>
    </row>
    <row r="494" spans="1:65" s="15" customFormat="1" ht="16.5" customHeight="1" x14ac:dyDescent="0.3">
      <c r="A494" s="12"/>
      <c r="B494" s="45"/>
      <c r="C494" s="176" t="s">
        <v>660</v>
      </c>
      <c r="D494" s="176" t="s">
        <v>284</v>
      </c>
      <c r="E494" s="177" t="s">
        <v>661</v>
      </c>
      <c r="F494" s="178" t="s">
        <v>662</v>
      </c>
      <c r="G494" s="179" t="s">
        <v>109</v>
      </c>
      <c r="H494" s="180">
        <v>5</v>
      </c>
      <c r="I494" s="181"/>
      <c r="J494" s="182">
        <f>ROUND(I494*H494,2)</f>
        <v>0</v>
      </c>
      <c r="K494" s="178" t="s">
        <v>96</v>
      </c>
      <c r="L494" s="183"/>
      <c r="M494" s="184" t="s">
        <v>11</v>
      </c>
      <c r="N494" s="185" t="s">
        <v>30</v>
      </c>
      <c r="O494" s="123"/>
      <c r="P494" s="124">
        <f>O494*H494</f>
        <v>0</v>
      </c>
      <c r="Q494" s="124">
        <v>8.9999999999999998E-4</v>
      </c>
      <c r="R494" s="124">
        <f>Q494*H494</f>
        <v>4.4999999999999997E-3</v>
      </c>
      <c r="S494" s="124">
        <v>0</v>
      </c>
      <c r="T494" s="125">
        <f>S494*H494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26" t="s">
        <v>288</v>
      </c>
      <c r="AT494" s="126" t="s">
        <v>284</v>
      </c>
      <c r="AU494" s="126" t="s">
        <v>1</v>
      </c>
      <c r="AY494" s="3" t="s">
        <v>89</v>
      </c>
      <c r="BE494" s="127">
        <f>IF(N494="základní",J494,0)</f>
        <v>0</v>
      </c>
      <c r="BF494" s="127">
        <f>IF(N494="snížená",J494,0)</f>
        <v>0</v>
      </c>
      <c r="BG494" s="127">
        <f>IF(N494="zákl. přenesená",J494,0)</f>
        <v>0</v>
      </c>
      <c r="BH494" s="127">
        <f>IF(N494="sníž. přenesená",J494,0)</f>
        <v>0</v>
      </c>
      <c r="BI494" s="127">
        <f>IF(N494="nulová",J494,0)</f>
        <v>0</v>
      </c>
      <c r="BJ494" s="3" t="s">
        <v>87</v>
      </c>
      <c r="BK494" s="127">
        <f>ROUND(I494*H494,2)</f>
        <v>0</v>
      </c>
      <c r="BL494" s="3" t="s">
        <v>178</v>
      </c>
      <c r="BM494" s="126" t="s">
        <v>663</v>
      </c>
    </row>
    <row r="495" spans="1:65" s="141" customFormat="1" ht="10.199999999999999" x14ac:dyDescent="0.3">
      <c r="B495" s="142"/>
      <c r="C495" s="143"/>
      <c r="D495" s="131" t="s">
        <v>99</v>
      </c>
      <c r="E495" s="144" t="s">
        <v>11</v>
      </c>
      <c r="F495" s="145" t="s">
        <v>664</v>
      </c>
      <c r="G495" s="143"/>
      <c r="H495" s="144" t="s">
        <v>11</v>
      </c>
      <c r="I495" s="146"/>
      <c r="J495" s="143"/>
      <c r="K495" s="143"/>
      <c r="L495" s="147"/>
      <c r="M495" s="148"/>
      <c r="N495" s="149"/>
      <c r="O495" s="149"/>
      <c r="P495" s="149"/>
      <c r="Q495" s="149"/>
      <c r="R495" s="149"/>
      <c r="S495" s="149"/>
      <c r="T495" s="150"/>
      <c r="AT495" s="151" t="s">
        <v>99</v>
      </c>
      <c r="AU495" s="151" t="s">
        <v>1</v>
      </c>
      <c r="AV495" s="141" t="s">
        <v>87</v>
      </c>
      <c r="AW495" s="141" t="s">
        <v>101</v>
      </c>
      <c r="AX495" s="141" t="s">
        <v>88</v>
      </c>
      <c r="AY495" s="151" t="s">
        <v>89</v>
      </c>
    </row>
    <row r="496" spans="1:65" s="128" customFormat="1" ht="10.199999999999999" x14ac:dyDescent="0.3">
      <c r="B496" s="129"/>
      <c r="C496" s="130"/>
      <c r="D496" s="131" t="s">
        <v>99</v>
      </c>
      <c r="E496" s="132" t="s">
        <v>11</v>
      </c>
      <c r="F496" s="133" t="s">
        <v>114</v>
      </c>
      <c r="G496" s="130"/>
      <c r="H496" s="134">
        <v>5</v>
      </c>
      <c r="I496" s="135"/>
      <c r="J496" s="130"/>
      <c r="K496" s="130"/>
      <c r="L496" s="136"/>
      <c r="M496" s="137"/>
      <c r="N496" s="138"/>
      <c r="O496" s="138"/>
      <c r="P496" s="138"/>
      <c r="Q496" s="138"/>
      <c r="R496" s="138"/>
      <c r="S496" s="138"/>
      <c r="T496" s="139"/>
      <c r="AT496" s="140" t="s">
        <v>99</v>
      </c>
      <c r="AU496" s="140" t="s">
        <v>1</v>
      </c>
      <c r="AV496" s="128" t="s">
        <v>1</v>
      </c>
      <c r="AW496" s="128" t="s">
        <v>101</v>
      </c>
      <c r="AX496" s="128" t="s">
        <v>87</v>
      </c>
      <c r="AY496" s="140" t="s">
        <v>89</v>
      </c>
    </row>
    <row r="497" spans="1:65" s="15" customFormat="1" ht="16.5" customHeight="1" x14ac:dyDescent="0.3">
      <c r="A497" s="12"/>
      <c r="B497" s="45"/>
      <c r="C497" s="176" t="s">
        <v>665</v>
      </c>
      <c r="D497" s="176" t="s">
        <v>284</v>
      </c>
      <c r="E497" s="177" t="s">
        <v>666</v>
      </c>
      <c r="F497" s="178" t="s">
        <v>667</v>
      </c>
      <c r="G497" s="179" t="s">
        <v>109</v>
      </c>
      <c r="H497" s="180">
        <v>1</v>
      </c>
      <c r="I497" s="181"/>
      <c r="J497" s="182">
        <f>ROUND(I497*H497,2)</f>
        <v>0</v>
      </c>
      <c r="K497" s="178" t="s">
        <v>11</v>
      </c>
      <c r="L497" s="183"/>
      <c r="M497" s="184" t="s">
        <v>11</v>
      </c>
      <c r="N497" s="185" t="s">
        <v>30</v>
      </c>
      <c r="O497" s="123"/>
      <c r="P497" s="124">
        <f>O497*H497</f>
        <v>0</v>
      </c>
      <c r="Q497" s="124">
        <v>3.3E-3</v>
      </c>
      <c r="R497" s="124">
        <f>Q497*H497</f>
        <v>3.3E-3</v>
      </c>
      <c r="S497" s="124">
        <v>0</v>
      </c>
      <c r="T497" s="125">
        <f>S497*H497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126" t="s">
        <v>288</v>
      </c>
      <c r="AT497" s="126" t="s">
        <v>284</v>
      </c>
      <c r="AU497" s="126" t="s">
        <v>1</v>
      </c>
      <c r="AY497" s="3" t="s">
        <v>89</v>
      </c>
      <c r="BE497" s="127">
        <f>IF(N497="základní",J497,0)</f>
        <v>0</v>
      </c>
      <c r="BF497" s="127">
        <f>IF(N497="snížená",J497,0)</f>
        <v>0</v>
      </c>
      <c r="BG497" s="127">
        <f>IF(N497="zákl. přenesená",J497,0)</f>
        <v>0</v>
      </c>
      <c r="BH497" s="127">
        <f>IF(N497="sníž. přenesená",J497,0)</f>
        <v>0</v>
      </c>
      <c r="BI497" s="127">
        <f>IF(N497="nulová",J497,0)</f>
        <v>0</v>
      </c>
      <c r="BJ497" s="3" t="s">
        <v>87</v>
      </c>
      <c r="BK497" s="127">
        <f>ROUND(I497*H497,2)</f>
        <v>0</v>
      </c>
      <c r="BL497" s="3" t="s">
        <v>178</v>
      </c>
      <c r="BM497" s="126" t="s">
        <v>668</v>
      </c>
    </row>
    <row r="498" spans="1:65" s="141" customFormat="1" ht="10.199999999999999" x14ac:dyDescent="0.3">
      <c r="B498" s="142"/>
      <c r="C498" s="143"/>
      <c r="D498" s="131" t="s">
        <v>99</v>
      </c>
      <c r="E498" s="144" t="s">
        <v>11</v>
      </c>
      <c r="F498" s="145" t="s">
        <v>669</v>
      </c>
      <c r="G498" s="143"/>
      <c r="H498" s="144" t="s">
        <v>11</v>
      </c>
      <c r="I498" s="146"/>
      <c r="J498" s="143"/>
      <c r="K498" s="143"/>
      <c r="L498" s="147"/>
      <c r="M498" s="148"/>
      <c r="N498" s="149"/>
      <c r="O498" s="149"/>
      <c r="P498" s="149"/>
      <c r="Q498" s="149"/>
      <c r="R498" s="149"/>
      <c r="S498" s="149"/>
      <c r="T498" s="150"/>
      <c r="AT498" s="151" t="s">
        <v>99</v>
      </c>
      <c r="AU498" s="151" t="s">
        <v>1</v>
      </c>
      <c r="AV498" s="141" t="s">
        <v>87</v>
      </c>
      <c r="AW498" s="141" t="s">
        <v>101</v>
      </c>
      <c r="AX498" s="141" t="s">
        <v>88</v>
      </c>
      <c r="AY498" s="151" t="s">
        <v>89</v>
      </c>
    </row>
    <row r="499" spans="1:65" s="128" customFormat="1" ht="10.199999999999999" x14ac:dyDescent="0.3">
      <c r="B499" s="129"/>
      <c r="C499" s="130"/>
      <c r="D499" s="131" t="s">
        <v>99</v>
      </c>
      <c r="E499" s="132" t="s">
        <v>11</v>
      </c>
      <c r="F499" s="133" t="s">
        <v>87</v>
      </c>
      <c r="G499" s="130"/>
      <c r="H499" s="134">
        <v>1</v>
      </c>
      <c r="I499" s="135"/>
      <c r="J499" s="130"/>
      <c r="K499" s="130"/>
      <c r="L499" s="136"/>
      <c r="M499" s="137"/>
      <c r="N499" s="138"/>
      <c r="O499" s="138"/>
      <c r="P499" s="138"/>
      <c r="Q499" s="138"/>
      <c r="R499" s="138"/>
      <c r="S499" s="138"/>
      <c r="T499" s="139"/>
      <c r="AT499" s="140" t="s">
        <v>99</v>
      </c>
      <c r="AU499" s="140" t="s">
        <v>1</v>
      </c>
      <c r="AV499" s="128" t="s">
        <v>1</v>
      </c>
      <c r="AW499" s="128" t="s">
        <v>101</v>
      </c>
      <c r="AX499" s="128" t="s">
        <v>87</v>
      </c>
      <c r="AY499" s="140" t="s">
        <v>89</v>
      </c>
    </row>
    <row r="500" spans="1:65" s="15" customFormat="1" ht="16.5" customHeight="1" x14ac:dyDescent="0.3">
      <c r="A500" s="12"/>
      <c r="B500" s="45"/>
      <c r="C500" s="114" t="s">
        <v>670</v>
      </c>
      <c r="D500" s="114" t="s">
        <v>92</v>
      </c>
      <c r="E500" s="115" t="s">
        <v>671</v>
      </c>
      <c r="F500" s="116" t="s">
        <v>672</v>
      </c>
      <c r="G500" s="117" t="s">
        <v>109</v>
      </c>
      <c r="H500" s="118">
        <v>1</v>
      </c>
      <c r="I500" s="119"/>
      <c r="J500" s="120">
        <f>ROUND(I500*H500,2)</f>
        <v>0</v>
      </c>
      <c r="K500" s="116" t="s">
        <v>11</v>
      </c>
      <c r="L500" s="13"/>
      <c r="M500" s="121" t="s">
        <v>11</v>
      </c>
      <c r="N500" s="122" t="s">
        <v>30</v>
      </c>
      <c r="O500" s="123"/>
      <c r="P500" s="124">
        <f>O500*H500</f>
        <v>0</v>
      </c>
      <c r="Q500" s="124">
        <v>1.1900000000000001E-3</v>
      </c>
      <c r="R500" s="124">
        <f>Q500*H500</f>
        <v>1.1900000000000001E-3</v>
      </c>
      <c r="S500" s="124">
        <v>0</v>
      </c>
      <c r="T500" s="125">
        <f>S500*H500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26" t="s">
        <v>178</v>
      </c>
      <c r="AT500" s="126" t="s">
        <v>92</v>
      </c>
      <c r="AU500" s="126" t="s">
        <v>1</v>
      </c>
      <c r="AY500" s="3" t="s">
        <v>89</v>
      </c>
      <c r="BE500" s="127">
        <f>IF(N500="základní",J500,0)</f>
        <v>0</v>
      </c>
      <c r="BF500" s="127">
        <f>IF(N500="snížená",J500,0)</f>
        <v>0</v>
      </c>
      <c r="BG500" s="127">
        <f>IF(N500="zákl. přenesená",J500,0)</f>
        <v>0</v>
      </c>
      <c r="BH500" s="127">
        <f>IF(N500="sníž. přenesená",J500,0)</f>
        <v>0</v>
      </c>
      <c r="BI500" s="127">
        <f>IF(N500="nulová",J500,0)</f>
        <v>0</v>
      </c>
      <c r="BJ500" s="3" t="s">
        <v>87</v>
      </c>
      <c r="BK500" s="127">
        <f>ROUND(I500*H500,2)</f>
        <v>0</v>
      </c>
      <c r="BL500" s="3" t="s">
        <v>178</v>
      </c>
      <c r="BM500" s="126" t="s">
        <v>673</v>
      </c>
    </row>
    <row r="501" spans="1:65" s="128" customFormat="1" ht="10.199999999999999" x14ac:dyDescent="0.3">
      <c r="B501" s="129"/>
      <c r="C501" s="130"/>
      <c r="D501" s="131" t="s">
        <v>99</v>
      </c>
      <c r="E501" s="132" t="s">
        <v>11</v>
      </c>
      <c r="F501" s="133" t="s">
        <v>87</v>
      </c>
      <c r="G501" s="130"/>
      <c r="H501" s="134">
        <v>1</v>
      </c>
      <c r="I501" s="135"/>
      <c r="J501" s="130"/>
      <c r="K501" s="130"/>
      <c r="L501" s="136"/>
      <c r="M501" s="137"/>
      <c r="N501" s="138"/>
      <c r="O501" s="138"/>
      <c r="P501" s="138"/>
      <c r="Q501" s="138"/>
      <c r="R501" s="138"/>
      <c r="S501" s="138"/>
      <c r="T501" s="139"/>
      <c r="AT501" s="140" t="s">
        <v>99</v>
      </c>
      <c r="AU501" s="140" t="s">
        <v>1</v>
      </c>
      <c r="AV501" s="128" t="s">
        <v>1</v>
      </c>
      <c r="AW501" s="128" t="s">
        <v>101</v>
      </c>
      <c r="AX501" s="128" t="s">
        <v>87</v>
      </c>
      <c r="AY501" s="140" t="s">
        <v>89</v>
      </c>
    </row>
    <row r="502" spans="1:65" s="15" customFormat="1" ht="16.5" customHeight="1" x14ac:dyDescent="0.3">
      <c r="A502" s="12"/>
      <c r="B502" s="45"/>
      <c r="C502" s="176" t="s">
        <v>674</v>
      </c>
      <c r="D502" s="176" t="s">
        <v>284</v>
      </c>
      <c r="E502" s="177" t="s">
        <v>675</v>
      </c>
      <c r="F502" s="178" t="s">
        <v>676</v>
      </c>
      <c r="G502" s="179" t="s">
        <v>109</v>
      </c>
      <c r="H502" s="180">
        <v>1</v>
      </c>
      <c r="I502" s="181"/>
      <c r="J502" s="182">
        <f>ROUND(I502*H502,2)</f>
        <v>0</v>
      </c>
      <c r="K502" s="178" t="s">
        <v>11</v>
      </c>
      <c r="L502" s="183"/>
      <c r="M502" s="184" t="s">
        <v>11</v>
      </c>
      <c r="N502" s="185" t="s">
        <v>30</v>
      </c>
      <c r="O502" s="123"/>
      <c r="P502" s="124">
        <f>O502*H502</f>
        <v>0</v>
      </c>
      <c r="Q502" s="124">
        <v>2.0600000000000002E-3</v>
      </c>
      <c r="R502" s="124">
        <f>Q502*H502</f>
        <v>2.0600000000000002E-3</v>
      </c>
      <c r="S502" s="124">
        <v>0</v>
      </c>
      <c r="T502" s="125">
        <f>S502*H502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126" t="s">
        <v>288</v>
      </c>
      <c r="AT502" s="126" t="s">
        <v>284</v>
      </c>
      <c r="AU502" s="126" t="s">
        <v>1</v>
      </c>
      <c r="AY502" s="3" t="s">
        <v>89</v>
      </c>
      <c r="BE502" s="127">
        <f>IF(N502="základní",J502,0)</f>
        <v>0</v>
      </c>
      <c r="BF502" s="127">
        <f>IF(N502="snížená",J502,0)</f>
        <v>0</v>
      </c>
      <c r="BG502" s="127">
        <f>IF(N502="zákl. přenesená",J502,0)</f>
        <v>0</v>
      </c>
      <c r="BH502" s="127">
        <f>IF(N502="sníž. přenesená",J502,0)</f>
        <v>0</v>
      </c>
      <c r="BI502" s="127">
        <f>IF(N502="nulová",J502,0)</f>
        <v>0</v>
      </c>
      <c r="BJ502" s="3" t="s">
        <v>87</v>
      </c>
      <c r="BK502" s="127">
        <f>ROUND(I502*H502,2)</f>
        <v>0</v>
      </c>
      <c r="BL502" s="3" t="s">
        <v>178</v>
      </c>
      <c r="BM502" s="126" t="s">
        <v>677</v>
      </c>
    </row>
    <row r="503" spans="1:65" s="15" customFormat="1" ht="34.200000000000003" x14ac:dyDescent="0.3">
      <c r="A503" s="12"/>
      <c r="B503" s="45"/>
      <c r="C503" s="114" t="s">
        <v>678</v>
      </c>
      <c r="D503" s="114" t="s">
        <v>92</v>
      </c>
      <c r="E503" s="115" t="s">
        <v>679</v>
      </c>
      <c r="F503" s="116" t="s">
        <v>680</v>
      </c>
      <c r="G503" s="117" t="s">
        <v>148</v>
      </c>
      <c r="H503" s="118">
        <v>2.6019999999999999</v>
      </c>
      <c r="I503" s="119"/>
      <c r="J503" s="120">
        <f>ROUND(I503*H503,2)</f>
        <v>0</v>
      </c>
      <c r="K503" s="116" t="s">
        <v>96</v>
      </c>
      <c r="L503" s="13"/>
      <c r="M503" s="121" t="s">
        <v>11</v>
      </c>
      <c r="N503" s="122" t="s">
        <v>30</v>
      </c>
      <c r="O503" s="123"/>
      <c r="P503" s="124">
        <f>O503*H503</f>
        <v>0</v>
      </c>
      <c r="Q503" s="124">
        <v>0</v>
      </c>
      <c r="R503" s="124">
        <f>Q503*H503</f>
        <v>0</v>
      </c>
      <c r="S503" s="124">
        <v>0</v>
      </c>
      <c r="T503" s="125">
        <f>S503*H503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126" t="s">
        <v>178</v>
      </c>
      <c r="AT503" s="126" t="s">
        <v>92</v>
      </c>
      <c r="AU503" s="126" t="s">
        <v>1</v>
      </c>
      <c r="AY503" s="3" t="s">
        <v>89</v>
      </c>
      <c r="BE503" s="127">
        <f>IF(N503="základní",J503,0)</f>
        <v>0</v>
      </c>
      <c r="BF503" s="127">
        <f>IF(N503="snížená",J503,0)</f>
        <v>0</v>
      </c>
      <c r="BG503" s="127">
        <f>IF(N503="zákl. přenesená",J503,0)</f>
        <v>0</v>
      </c>
      <c r="BH503" s="127">
        <f>IF(N503="sníž. přenesená",J503,0)</f>
        <v>0</v>
      </c>
      <c r="BI503" s="127">
        <f>IF(N503="nulová",J503,0)</f>
        <v>0</v>
      </c>
      <c r="BJ503" s="3" t="s">
        <v>87</v>
      </c>
      <c r="BK503" s="127">
        <f>ROUND(I503*H503,2)</f>
        <v>0</v>
      </c>
      <c r="BL503" s="3" t="s">
        <v>178</v>
      </c>
      <c r="BM503" s="126" t="s">
        <v>681</v>
      </c>
    </row>
    <row r="504" spans="1:65" s="15" customFormat="1" ht="33" customHeight="1" x14ac:dyDescent="0.3">
      <c r="A504" s="12"/>
      <c r="B504" s="45"/>
      <c r="C504" s="114" t="s">
        <v>682</v>
      </c>
      <c r="D504" s="114" t="s">
        <v>92</v>
      </c>
      <c r="E504" s="115" t="s">
        <v>683</v>
      </c>
      <c r="F504" s="116" t="s">
        <v>684</v>
      </c>
      <c r="G504" s="117" t="s">
        <v>148</v>
      </c>
      <c r="H504" s="118">
        <v>2.6019999999999999</v>
      </c>
      <c r="I504" s="119"/>
      <c r="J504" s="120">
        <f>ROUND(I504*H504,2)</f>
        <v>0</v>
      </c>
      <c r="K504" s="116" t="s">
        <v>96</v>
      </c>
      <c r="L504" s="13"/>
      <c r="M504" s="121" t="s">
        <v>11</v>
      </c>
      <c r="N504" s="122" t="s">
        <v>30</v>
      </c>
      <c r="O504" s="123"/>
      <c r="P504" s="124">
        <f>O504*H504</f>
        <v>0</v>
      </c>
      <c r="Q504" s="124">
        <v>0</v>
      </c>
      <c r="R504" s="124">
        <f>Q504*H504</f>
        <v>0</v>
      </c>
      <c r="S504" s="124">
        <v>0</v>
      </c>
      <c r="T504" s="125">
        <f>S504*H504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126" t="s">
        <v>178</v>
      </c>
      <c r="AT504" s="126" t="s">
        <v>92</v>
      </c>
      <c r="AU504" s="126" t="s">
        <v>1</v>
      </c>
      <c r="AY504" s="3" t="s">
        <v>89</v>
      </c>
      <c r="BE504" s="127">
        <f>IF(N504="základní",J504,0)</f>
        <v>0</v>
      </c>
      <c r="BF504" s="127">
        <f>IF(N504="snížená",J504,0)</f>
        <v>0</v>
      </c>
      <c r="BG504" s="127">
        <f>IF(N504="zákl. přenesená",J504,0)</f>
        <v>0</v>
      </c>
      <c r="BH504" s="127">
        <f>IF(N504="sníž. přenesená",J504,0)</f>
        <v>0</v>
      </c>
      <c r="BI504" s="127">
        <f>IF(N504="nulová",J504,0)</f>
        <v>0</v>
      </c>
      <c r="BJ504" s="3" t="s">
        <v>87</v>
      </c>
      <c r="BK504" s="127">
        <f>ROUND(I504*H504,2)</f>
        <v>0</v>
      </c>
      <c r="BL504" s="3" t="s">
        <v>178</v>
      </c>
      <c r="BM504" s="126" t="s">
        <v>685</v>
      </c>
    </row>
    <row r="505" spans="1:65" s="97" customFormat="1" ht="22.8" customHeight="1" x14ac:dyDescent="0.25">
      <c r="B505" s="98"/>
      <c r="C505" s="99"/>
      <c r="D505" s="100" t="s">
        <v>84</v>
      </c>
      <c r="E505" s="112" t="s">
        <v>686</v>
      </c>
      <c r="F505" s="112" t="s">
        <v>687</v>
      </c>
      <c r="G505" s="99"/>
      <c r="H505" s="99"/>
      <c r="I505" s="102"/>
      <c r="J505" s="113">
        <f>BK505</f>
        <v>0</v>
      </c>
      <c r="K505" s="99"/>
      <c r="L505" s="104"/>
      <c r="M505" s="105"/>
      <c r="N505" s="106"/>
      <c r="O505" s="106"/>
      <c r="P505" s="107">
        <f>SUM(P506:P524)</f>
        <v>0</v>
      </c>
      <c r="Q505" s="106"/>
      <c r="R505" s="107">
        <f>SUM(R506:R524)</f>
        <v>0.25520000000000004</v>
      </c>
      <c r="S505" s="106"/>
      <c r="T505" s="108">
        <f>SUM(T506:T524)</f>
        <v>0</v>
      </c>
      <c r="AR505" s="109" t="s">
        <v>1</v>
      </c>
      <c r="AT505" s="110" t="s">
        <v>84</v>
      </c>
      <c r="AU505" s="110" t="s">
        <v>87</v>
      </c>
      <c r="AY505" s="109" t="s">
        <v>89</v>
      </c>
      <c r="BK505" s="111">
        <f>SUM(BK506:BK524)</f>
        <v>0</v>
      </c>
    </row>
    <row r="506" spans="1:65" s="15" customFormat="1" ht="22.8" x14ac:dyDescent="0.3">
      <c r="A506" s="12"/>
      <c r="B506" s="45"/>
      <c r="C506" s="114" t="s">
        <v>688</v>
      </c>
      <c r="D506" s="114" t="s">
        <v>92</v>
      </c>
      <c r="E506" s="115" t="s">
        <v>689</v>
      </c>
      <c r="F506" s="116" t="s">
        <v>690</v>
      </c>
      <c r="G506" s="117" t="s">
        <v>109</v>
      </c>
      <c r="H506" s="118">
        <v>5</v>
      </c>
      <c r="I506" s="119"/>
      <c r="J506" s="120">
        <f>ROUND(I506*H506,2)</f>
        <v>0</v>
      </c>
      <c r="K506" s="116" t="s">
        <v>96</v>
      </c>
      <c r="L506" s="13"/>
      <c r="M506" s="121" t="s">
        <v>11</v>
      </c>
      <c r="N506" s="122" t="s">
        <v>30</v>
      </c>
      <c r="O506" s="123"/>
      <c r="P506" s="124">
        <f>O506*H506</f>
        <v>0</v>
      </c>
      <c r="Q506" s="124">
        <v>0</v>
      </c>
      <c r="R506" s="124">
        <f>Q506*H506</f>
        <v>0</v>
      </c>
      <c r="S506" s="124">
        <v>0</v>
      </c>
      <c r="T506" s="125">
        <f>S506*H506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126" t="s">
        <v>178</v>
      </c>
      <c r="AT506" s="126" t="s">
        <v>92</v>
      </c>
      <c r="AU506" s="126" t="s">
        <v>1</v>
      </c>
      <c r="AY506" s="3" t="s">
        <v>89</v>
      </c>
      <c r="BE506" s="127">
        <f>IF(N506="základní",J506,0)</f>
        <v>0</v>
      </c>
      <c r="BF506" s="127">
        <f>IF(N506="snížená",J506,0)</f>
        <v>0</v>
      </c>
      <c r="BG506" s="127">
        <f>IF(N506="zákl. přenesená",J506,0)</f>
        <v>0</v>
      </c>
      <c r="BH506" s="127">
        <f>IF(N506="sníž. přenesená",J506,0)</f>
        <v>0</v>
      </c>
      <c r="BI506" s="127">
        <f>IF(N506="nulová",J506,0)</f>
        <v>0</v>
      </c>
      <c r="BJ506" s="3" t="s">
        <v>87</v>
      </c>
      <c r="BK506" s="127">
        <f>ROUND(I506*H506,2)</f>
        <v>0</v>
      </c>
      <c r="BL506" s="3" t="s">
        <v>178</v>
      </c>
      <c r="BM506" s="126" t="s">
        <v>691</v>
      </c>
    </row>
    <row r="507" spans="1:65" s="128" customFormat="1" ht="10.199999999999999" x14ac:dyDescent="0.3">
      <c r="B507" s="129"/>
      <c r="C507" s="130"/>
      <c r="D507" s="131" t="s">
        <v>99</v>
      </c>
      <c r="E507" s="132" t="s">
        <v>11</v>
      </c>
      <c r="F507" s="133" t="s">
        <v>114</v>
      </c>
      <c r="G507" s="130"/>
      <c r="H507" s="134">
        <v>5</v>
      </c>
      <c r="I507" s="135"/>
      <c r="J507" s="130"/>
      <c r="K507" s="130"/>
      <c r="L507" s="136"/>
      <c r="M507" s="137"/>
      <c r="N507" s="138"/>
      <c r="O507" s="138"/>
      <c r="P507" s="138"/>
      <c r="Q507" s="138"/>
      <c r="R507" s="138"/>
      <c r="S507" s="138"/>
      <c r="T507" s="139"/>
      <c r="AT507" s="140" t="s">
        <v>99</v>
      </c>
      <c r="AU507" s="140" t="s">
        <v>1</v>
      </c>
      <c r="AV507" s="128" t="s">
        <v>1</v>
      </c>
      <c r="AW507" s="128" t="s">
        <v>101</v>
      </c>
      <c r="AX507" s="128" t="s">
        <v>87</v>
      </c>
      <c r="AY507" s="140" t="s">
        <v>89</v>
      </c>
    </row>
    <row r="508" spans="1:65" s="15" customFormat="1" ht="16.5" customHeight="1" x14ac:dyDescent="0.3">
      <c r="A508" s="12"/>
      <c r="B508" s="45"/>
      <c r="C508" s="176" t="s">
        <v>692</v>
      </c>
      <c r="D508" s="176" t="s">
        <v>284</v>
      </c>
      <c r="E508" s="177" t="s">
        <v>693</v>
      </c>
      <c r="F508" s="178" t="s">
        <v>694</v>
      </c>
      <c r="G508" s="179" t="s">
        <v>109</v>
      </c>
      <c r="H508" s="180">
        <v>4</v>
      </c>
      <c r="I508" s="181"/>
      <c r="J508" s="182">
        <f>ROUND(I508*H508,2)</f>
        <v>0</v>
      </c>
      <c r="K508" s="178" t="s">
        <v>11</v>
      </c>
      <c r="L508" s="183"/>
      <c r="M508" s="184" t="s">
        <v>11</v>
      </c>
      <c r="N508" s="185" t="s">
        <v>30</v>
      </c>
      <c r="O508" s="123"/>
      <c r="P508" s="124">
        <f>O508*H508</f>
        <v>0</v>
      </c>
      <c r="Q508" s="124">
        <v>1.55E-2</v>
      </c>
      <c r="R508" s="124">
        <f>Q508*H508</f>
        <v>6.2E-2</v>
      </c>
      <c r="S508" s="124">
        <v>0</v>
      </c>
      <c r="T508" s="125">
        <f>S508*H508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126" t="s">
        <v>288</v>
      </c>
      <c r="AT508" s="126" t="s">
        <v>284</v>
      </c>
      <c r="AU508" s="126" t="s">
        <v>1</v>
      </c>
      <c r="AY508" s="3" t="s">
        <v>89</v>
      </c>
      <c r="BE508" s="127">
        <f>IF(N508="základní",J508,0)</f>
        <v>0</v>
      </c>
      <c r="BF508" s="127">
        <f>IF(N508="snížená",J508,0)</f>
        <v>0</v>
      </c>
      <c r="BG508" s="127">
        <f>IF(N508="zákl. přenesená",J508,0)</f>
        <v>0</v>
      </c>
      <c r="BH508" s="127">
        <f>IF(N508="sníž. přenesená",J508,0)</f>
        <v>0</v>
      </c>
      <c r="BI508" s="127">
        <f>IF(N508="nulová",J508,0)</f>
        <v>0</v>
      </c>
      <c r="BJ508" s="3" t="s">
        <v>87</v>
      </c>
      <c r="BK508" s="127">
        <f>ROUND(I508*H508,2)</f>
        <v>0</v>
      </c>
      <c r="BL508" s="3" t="s">
        <v>178</v>
      </c>
      <c r="BM508" s="126" t="s">
        <v>695</v>
      </c>
    </row>
    <row r="509" spans="1:65" s="15" customFormat="1" ht="16.5" customHeight="1" x14ac:dyDescent="0.3">
      <c r="A509" s="12"/>
      <c r="B509" s="45"/>
      <c r="C509" s="176" t="s">
        <v>696</v>
      </c>
      <c r="D509" s="176" t="s">
        <v>284</v>
      </c>
      <c r="E509" s="177" t="s">
        <v>697</v>
      </c>
      <c r="F509" s="178" t="s">
        <v>698</v>
      </c>
      <c r="G509" s="179" t="s">
        <v>109</v>
      </c>
      <c r="H509" s="180">
        <v>1</v>
      </c>
      <c r="I509" s="181"/>
      <c r="J509" s="182">
        <f>ROUND(I509*H509,2)</f>
        <v>0</v>
      </c>
      <c r="K509" s="178" t="s">
        <v>11</v>
      </c>
      <c r="L509" s="183"/>
      <c r="M509" s="184" t="s">
        <v>11</v>
      </c>
      <c r="N509" s="185" t="s">
        <v>30</v>
      </c>
      <c r="O509" s="123"/>
      <c r="P509" s="124">
        <f>O509*H509</f>
        <v>0</v>
      </c>
      <c r="Q509" s="124">
        <v>1.6E-2</v>
      </c>
      <c r="R509" s="124">
        <f>Q509*H509</f>
        <v>1.6E-2</v>
      </c>
      <c r="S509" s="124">
        <v>0</v>
      </c>
      <c r="T509" s="125">
        <f>S509*H509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126" t="s">
        <v>288</v>
      </c>
      <c r="AT509" s="126" t="s">
        <v>284</v>
      </c>
      <c r="AU509" s="126" t="s">
        <v>1</v>
      </c>
      <c r="AY509" s="3" t="s">
        <v>89</v>
      </c>
      <c r="BE509" s="127">
        <f>IF(N509="základní",J509,0)</f>
        <v>0</v>
      </c>
      <c r="BF509" s="127">
        <f>IF(N509="snížená",J509,0)</f>
        <v>0</v>
      </c>
      <c r="BG509" s="127">
        <f>IF(N509="zákl. přenesená",J509,0)</f>
        <v>0</v>
      </c>
      <c r="BH509" s="127">
        <f>IF(N509="sníž. přenesená",J509,0)</f>
        <v>0</v>
      </c>
      <c r="BI509" s="127">
        <f>IF(N509="nulová",J509,0)</f>
        <v>0</v>
      </c>
      <c r="BJ509" s="3" t="s">
        <v>87</v>
      </c>
      <c r="BK509" s="127">
        <f>ROUND(I509*H509,2)</f>
        <v>0</v>
      </c>
      <c r="BL509" s="3" t="s">
        <v>178</v>
      </c>
      <c r="BM509" s="126" t="s">
        <v>699</v>
      </c>
    </row>
    <row r="510" spans="1:65" s="128" customFormat="1" ht="10.199999999999999" x14ac:dyDescent="0.3">
      <c r="B510" s="129"/>
      <c r="C510" s="130"/>
      <c r="D510" s="131" t="s">
        <v>99</v>
      </c>
      <c r="E510" s="132" t="s">
        <v>11</v>
      </c>
      <c r="F510" s="133" t="s">
        <v>87</v>
      </c>
      <c r="G510" s="130"/>
      <c r="H510" s="134">
        <v>1</v>
      </c>
      <c r="I510" s="135"/>
      <c r="J510" s="130"/>
      <c r="K510" s="130"/>
      <c r="L510" s="136"/>
      <c r="M510" s="137"/>
      <c r="N510" s="138"/>
      <c r="O510" s="138"/>
      <c r="P510" s="138"/>
      <c r="Q510" s="138"/>
      <c r="R510" s="138"/>
      <c r="S510" s="138"/>
      <c r="T510" s="139"/>
      <c r="AT510" s="140" t="s">
        <v>99</v>
      </c>
      <c r="AU510" s="140" t="s">
        <v>1</v>
      </c>
      <c r="AV510" s="128" t="s">
        <v>1</v>
      </c>
      <c r="AW510" s="128" t="s">
        <v>101</v>
      </c>
      <c r="AX510" s="128" t="s">
        <v>87</v>
      </c>
      <c r="AY510" s="140" t="s">
        <v>89</v>
      </c>
    </row>
    <row r="511" spans="1:65" s="15" customFormat="1" ht="22.8" x14ac:dyDescent="0.3">
      <c r="A511" s="12"/>
      <c r="B511" s="45"/>
      <c r="C511" s="114" t="s">
        <v>700</v>
      </c>
      <c r="D511" s="114" t="s">
        <v>92</v>
      </c>
      <c r="E511" s="115" t="s">
        <v>701</v>
      </c>
      <c r="F511" s="116" t="s">
        <v>702</v>
      </c>
      <c r="G511" s="117" t="s">
        <v>109</v>
      </c>
      <c r="H511" s="118">
        <v>9</v>
      </c>
      <c r="I511" s="119"/>
      <c r="J511" s="120">
        <f>ROUND(I511*H511,2)</f>
        <v>0</v>
      </c>
      <c r="K511" s="116" t="s">
        <v>96</v>
      </c>
      <c r="L511" s="13"/>
      <c r="M511" s="121" t="s">
        <v>11</v>
      </c>
      <c r="N511" s="122" t="s">
        <v>30</v>
      </c>
      <c r="O511" s="123"/>
      <c r="P511" s="124">
        <f>O511*H511</f>
        <v>0</v>
      </c>
      <c r="Q511" s="124">
        <v>0</v>
      </c>
      <c r="R511" s="124">
        <f>Q511*H511</f>
        <v>0</v>
      </c>
      <c r="S511" s="124">
        <v>0</v>
      </c>
      <c r="T511" s="125">
        <f>S511*H511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26" t="s">
        <v>178</v>
      </c>
      <c r="AT511" s="126" t="s">
        <v>92</v>
      </c>
      <c r="AU511" s="126" t="s">
        <v>1</v>
      </c>
      <c r="AY511" s="3" t="s">
        <v>89</v>
      </c>
      <c r="BE511" s="127">
        <f>IF(N511="základní",J511,0)</f>
        <v>0</v>
      </c>
      <c r="BF511" s="127">
        <f>IF(N511="snížená",J511,0)</f>
        <v>0</v>
      </c>
      <c r="BG511" s="127">
        <f>IF(N511="zákl. přenesená",J511,0)</f>
        <v>0</v>
      </c>
      <c r="BH511" s="127">
        <f>IF(N511="sníž. přenesená",J511,0)</f>
        <v>0</v>
      </c>
      <c r="BI511" s="127">
        <f>IF(N511="nulová",J511,0)</f>
        <v>0</v>
      </c>
      <c r="BJ511" s="3" t="s">
        <v>87</v>
      </c>
      <c r="BK511" s="127">
        <f>ROUND(I511*H511,2)</f>
        <v>0</v>
      </c>
      <c r="BL511" s="3" t="s">
        <v>178</v>
      </c>
      <c r="BM511" s="126" t="s">
        <v>703</v>
      </c>
    </row>
    <row r="512" spans="1:65" s="128" customFormat="1" ht="10.199999999999999" x14ac:dyDescent="0.3">
      <c r="B512" s="129"/>
      <c r="C512" s="130"/>
      <c r="D512" s="131" t="s">
        <v>99</v>
      </c>
      <c r="E512" s="132" t="s">
        <v>11</v>
      </c>
      <c r="F512" s="133" t="s">
        <v>136</v>
      </c>
      <c r="G512" s="130"/>
      <c r="H512" s="134">
        <v>9</v>
      </c>
      <c r="I512" s="135"/>
      <c r="J512" s="130"/>
      <c r="K512" s="130"/>
      <c r="L512" s="136"/>
      <c r="M512" s="137"/>
      <c r="N512" s="138"/>
      <c r="O512" s="138"/>
      <c r="P512" s="138"/>
      <c r="Q512" s="138"/>
      <c r="R512" s="138"/>
      <c r="S512" s="138"/>
      <c r="T512" s="139"/>
      <c r="AT512" s="140" t="s">
        <v>99</v>
      </c>
      <c r="AU512" s="140" t="s">
        <v>1</v>
      </c>
      <c r="AV512" s="128" t="s">
        <v>1</v>
      </c>
      <c r="AW512" s="128" t="s">
        <v>101</v>
      </c>
      <c r="AX512" s="128" t="s">
        <v>87</v>
      </c>
      <c r="AY512" s="140" t="s">
        <v>89</v>
      </c>
    </row>
    <row r="513" spans="1:65" s="15" customFormat="1" ht="16.5" customHeight="1" x14ac:dyDescent="0.3">
      <c r="A513" s="12"/>
      <c r="B513" s="45"/>
      <c r="C513" s="176" t="s">
        <v>704</v>
      </c>
      <c r="D513" s="176" t="s">
        <v>284</v>
      </c>
      <c r="E513" s="177" t="s">
        <v>705</v>
      </c>
      <c r="F513" s="178" t="s">
        <v>706</v>
      </c>
      <c r="G513" s="179" t="s">
        <v>109</v>
      </c>
      <c r="H513" s="180">
        <v>4</v>
      </c>
      <c r="I513" s="181"/>
      <c r="J513" s="182">
        <f>ROUND(I513*H513,2)</f>
        <v>0</v>
      </c>
      <c r="K513" s="178" t="s">
        <v>11</v>
      </c>
      <c r="L513" s="183"/>
      <c r="M513" s="184" t="s">
        <v>11</v>
      </c>
      <c r="N513" s="185" t="s">
        <v>30</v>
      </c>
      <c r="O513" s="123"/>
      <c r="P513" s="124">
        <f>O513*H513</f>
        <v>0</v>
      </c>
      <c r="Q513" s="124">
        <v>1.7500000000000002E-2</v>
      </c>
      <c r="R513" s="124">
        <f>Q513*H513</f>
        <v>7.0000000000000007E-2</v>
      </c>
      <c r="S513" s="124">
        <v>0</v>
      </c>
      <c r="T513" s="125">
        <f>S513*H513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126" t="s">
        <v>288</v>
      </c>
      <c r="AT513" s="126" t="s">
        <v>284</v>
      </c>
      <c r="AU513" s="126" t="s">
        <v>1</v>
      </c>
      <c r="AY513" s="3" t="s">
        <v>89</v>
      </c>
      <c r="BE513" s="127">
        <f>IF(N513="základní",J513,0)</f>
        <v>0</v>
      </c>
      <c r="BF513" s="127">
        <f>IF(N513="snížená",J513,0)</f>
        <v>0</v>
      </c>
      <c r="BG513" s="127">
        <f>IF(N513="zákl. přenesená",J513,0)</f>
        <v>0</v>
      </c>
      <c r="BH513" s="127">
        <f>IF(N513="sníž. přenesená",J513,0)</f>
        <v>0</v>
      </c>
      <c r="BI513" s="127">
        <f>IF(N513="nulová",J513,0)</f>
        <v>0</v>
      </c>
      <c r="BJ513" s="3" t="s">
        <v>87</v>
      </c>
      <c r="BK513" s="127">
        <f>ROUND(I513*H513,2)</f>
        <v>0</v>
      </c>
      <c r="BL513" s="3" t="s">
        <v>178</v>
      </c>
      <c r="BM513" s="126" t="s">
        <v>707</v>
      </c>
    </row>
    <row r="514" spans="1:65" s="128" customFormat="1" ht="10.199999999999999" x14ac:dyDescent="0.3">
      <c r="B514" s="129"/>
      <c r="C514" s="130"/>
      <c r="D514" s="131" t="s">
        <v>99</v>
      </c>
      <c r="E514" s="132" t="s">
        <v>11</v>
      </c>
      <c r="F514" s="133" t="s">
        <v>97</v>
      </c>
      <c r="G514" s="130"/>
      <c r="H514" s="134">
        <v>4</v>
      </c>
      <c r="I514" s="135"/>
      <c r="J514" s="130"/>
      <c r="K514" s="130"/>
      <c r="L514" s="136"/>
      <c r="M514" s="137"/>
      <c r="N514" s="138"/>
      <c r="O514" s="138"/>
      <c r="P514" s="138"/>
      <c r="Q514" s="138"/>
      <c r="R514" s="138"/>
      <c r="S514" s="138"/>
      <c r="T514" s="139"/>
      <c r="AT514" s="140" t="s">
        <v>99</v>
      </c>
      <c r="AU514" s="140" t="s">
        <v>1</v>
      </c>
      <c r="AV514" s="128" t="s">
        <v>1</v>
      </c>
      <c r="AW514" s="128" t="s">
        <v>101</v>
      </c>
      <c r="AX514" s="128" t="s">
        <v>87</v>
      </c>
      <c r="AY514" s="140" t="s">
        <v>89</v>
      </c>
    </row>
    <row r="515" spans="1:65" s="15" customFormat="1" ht="22.8" x14ac:dyDescent="0.3">
      <c r="A515" s="12"/>
      <c r="B515" s="45"/>
      <c r="C515" s="176" t="s">
        <v>708</v>
      </c>
      <c r="D515" s="176" t="s">
        <v>284</v>
      </c>
      <c r="E515" s="177" t="s">
        <v>709</v>
      </c>
      <c r="F515" s="178" t="s">
        <v>710</v>
      </c>
      <c r="G515" s="179" t="s">
        <v>109</v>
      </c>
      <c r="H515" s="180">
        <v>5</v>
      </c>
      <c r="I515" s="181"/>
      <c r="J515" s="182">
        <f>ROUND(I515*H515,2)</f>
        <v>0</v>
      </c>
      <c r="K515" s="178" t="s">
        <v>11</v>
      </c>
      <c r="L515" s="183"/>
      <c r="M515" s="184" t="s">
        <v>11</v>
      </c>
      <c r="N515" s="185" t="s">
        <v>30</v>
      </c>
      <c r="O515" s="123"/>
      <c r="P515" s="124">
        <f>O515*H515</f>
        <v>0</v>
      </c>
      <c r="Q515" s="124">
        <v>1.7500000000000002E-2</v>
      </c>
      <c r="R515" s="124">
        <f>Q515*H515</f>
        <v>8.7500000000000008E-2</v>
      </c>
      <c r="S515" s="124">
        <v>0</v>
      </c>
      <c r="T515" s="125">
        <f>S515*H515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126" t="s">
        <v>288</v>
      </c>
      <c r="AT515" s="126" t="s">
        <v>284</v>
      </c>
      <c r="AU515" s="126" t="s">
        <v>1</v>
      </c>
      <c r="AY515" s="3" t="s">
        <v>89</v>
      </c>
      <c r="BE515" s="127">
        <f>IF(N515="základní",J515,0)</f>
        <v>0</v>
      </c>
      <c r="BF515" s="127">
        <f>IF(N515="snížená",J515,0)</f>
        <v>0</v>
      </c>
      <c r="BG515" s="127">
        <f>IF(N515="zákl. přenesená",J515,0)</f>
        <v>0</v>
      </c>
      <c r="BH515" s="127">
        <f>IF(N515="sníž. přenesená",J515,0)</f>
        <v>0</v>
      </c>
      <c r="BI515" s="127">
        <f>IF(N515="nulová",J515,0)</f>
        <v>0</v>
      </c>
      <c r="BJ515" s="3" t="s">
        <v>87</v>
      </c>
      <c r="BK515" s="127">
        <f>ROUND(I515*H515,2)</f>
        <v>0</v>
      </c>
      <c r="BL515" s="3" t="s">
        <v>178</v>
      </c>
      <c r="BM515" s="126" t="s">
        <v>711</v>
      </c>
    </row>
    <row r="516" spans="1:65" s="128" customFormat="1" ht="10.199999999999999" x14ac:dyDescent="0.3">
      <c r="B516" s="129"/>
      <c r="C516" s="130"/>
      <c r="D516" s="131" t="s">
        <v>99</v>
      </c>
      <c r="E516" s="132" t="s">
        <v>11</v>
      </c>
      <c r="F516" s="133" t="s">
        <v>114</v>
      </c>
      <c r="G516" s="130"/>
      <c r="H516" s="134">
        <v>5</v>
      </c>
      <c r="I516" s="135"/>
      <c r="J516" s="130"/>
      <c r="K516" s="130"/>
      <c r="L516" s="136"/>
      <c r="M516" s="137"/>
      <c r="N516" s="138"/>
      <c r="O516" s="138"/>
      <c r="P516" s="138"/>
      <c r="Q516" s="138"/>
      <c r="R516" s="138"/>
      <c r="S516" s="138"/>
      <c r="T516" s="139"/>
      <c r="AT516" s="140" t="s">
        <v>99</v>
      </c>
      <c r="AU516" s="140" t="s">
        <v>1</v>
      </c>
      <c r="AV516" s="128" t="s">
        <v>1</v>
      </c>
      <c r="AW516" s="128" t="s">
        <v>101</v>
      </c>
      <c r="AX516" s="128" t="s">
        <v>87</v>
      </c>
      <c r="AY516" s="140" t="s">
        <v>89</v>
      </c>
    </row>
    <row r="517" spans="1:65" s="15" customFormat="1" ht="22.8" x14ac:dyDescent="0.3">
      <c r="A517" s="12"/>
      <c r="B517" s="45"/>
      <c r="C517" s="114" t="s">
        <v>712</v>
      </c>
      <c r="D517" s="114" t="s">
        <v>92</v>
      </c>
      <c r="E517" s="115" t="s">
        <v>713</v>
      </c>
      <c r="F517" s="116" t="s">
        <v>714</v>
      </c>
      <c r="G517" s="117" t="s">
        <v>109</v>
      </c>
      <c r="H517" s="118">
        <v>1</v>
      </c>
      <c r="I517" s="119"/>
      <c r="J517" s="120">
        <f>ROUND(I517*H517,2)</f>
        <v>0</v>
      </c>
      <c r="K517" s="116" t="s">
        <v>96</v>
      </c>
      <c r="L517" s="13"/>
      <c r="M517" s="121" t="s">
        <v>11</v>
      </c>
      <c r="N517" s="122" t="s">
        <v>30</v>
      </c>
      <c r="O517" s="123"/>
      <c r="P517" s="124">
        <f>O517*H517</f>
        <v>0</v>
      </c>
      <c r="Q517" s="124">
        <v>0</v>
      </c>
      <c r="R517" s="124">
        <f>Q517*H517</f>
        <v>0</v>
      </c>
      <c r="S517" s="124">
        <v>0</v>
      </c>
      <c r="T517" s="125">
        <f>S517*H517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26" t="s">
        <v>178</v>
      </c>
      <c r="AT517" s="126" t="s">
        <v>92</v>
      </c>
      <c r="AU517" s="126" t="s">
        <v>1</v>
      </c>
      <c r="AY517" s="3" t="s">
        <v>89</v>
      </c>
      <c r="BE517" s="127">
        <f>IF(N517="základní",J517,0)</f>
        <v>0</v>
      </c>
      <c r="BF517" s="127">
        <f>IF(N517="snížená",J517,0)</f>
        <v>0</v>
      </c>
      <c r="BG517" s="127">
        <f>IF(N517="zákl. přenesená",J517,0)</f>
        <v>0</v>
      </c>
      <c r="BH517" s="127">
        <f>IF(N517="sníž. přenesená",J517,0)</f>
        <v>0</v>
      </c>
      <c r="BI517" s="127">
        <f>IF(N517="nulová",J517,0)</f>
        <v>0</v>
      </c>
      <c r="BJ517" s="3" t="s">
        <v>87</v>
      </c>
      <c r="BK517" s="127">
        <f>ROUND(I517*H517,2)</f>
        <v>0</v>
      </c>
      <c r="BL517" s="3" t="s">
        <v>178</v>
      </c>
      <c r="BM517" s="126" t="s">
        <v>715</v>
      </c>
    </row>
    <row r="518" spans="1:65" s="128" customFormat="1" ht="10.199999999999999" x14ac:dyDescent="0.3">
      <c r="B518" s="129"/>
      <c r="C518" s="130"/>
      <c r="D518" s="131" t="s">
        <v>99</v>
      </c>
      <c r="E518" s="132" t="s">
        <v>11</v>
      </c>
      <c r="F518" s="133" t="s">
        <v>87</v>
      </c>
      <c r="G518" s="130"/>
      <c r="H518" s="134">
        <v>1</v>
      </c>
      <c r="I518" s="135"/>
      <c r="J518" s="130"/>
      <c r="K518" s="130"/>
      <c r="L518" s="136"/>
      <c r="M518" s="137"/>
      <c r="N518" s="138"/>
      <c r="O518" s="138"/>
      <c r="P518" s="138"/>
      <c r="Q518" s="138"/>
      <c r="R518" s="138"/>
      <c r="S518" s="138"/>
      <c r="T518" s="139"/>
      <c r="AT518" s="140" t="s">
        <v>99</v>
      </c>
      <c r="AU518" s="140" t="s">
        <v>1</v>
      </c>
      <c r="AV518" s="128" t="s">
        <v>1</v>
      </c>
      <c r="AW518" s="128" t="s">
        <v>101</v>
      </c>
      <c r="AX518" s="128" t="s">
        <v>87</v>
      </c>
      <c r="AY518" s="140" t="s">
        <v>89</v>
      </c>
    </row>
    <row r="519" spans="1:65" s="15" customFormat="1" ht="16.5" customHeight="1" x14ac:dyDescent="0.3">
      <c r="A519" s="12"/>
      <c r="B519" s="45"/>
      <c r="C519" s="176" t="s">
        <v>716</v>
      </c>
      <c r="D519" s="176" t="s">
        <v>284</v>
      </c>
      <c r="E519" s="177" t="s">
        <v>717</v>
      </c>
      <c r="F519" s="178" t="s">
        <v>718</v>
      </c>
      <c r="G519" s="179" t="s">
        <v>109</v>
      </c>
      <c r="H519" s="180">
        <v>1</v>
      </c>
      <c r="I519" s="181"/>
      <c r="J519" s="182">
        <f>ROUND(I519*H519,2)</f>
        <v>0</v>
      </c>
      <c r="K519" s="178" t="s">
        <v>11</v>
      </c>
      <c r="L519" s="183"/>
      <c r="M519" s="184" t="s">
        <v>11</v>
      </c>
      <c r="N519" s="185" t="s">
        <v>30</v>
      </c>
      <c r="O519" s="123"/>
      <c r="P519" s="124">
        <f>O519*H519</f>
        <v>0</v>
      </c>
      <c r="Q519" s="124">
        <v>1.7500000000000002E-2</v>
      </c>
      <c r="R519" s="124">
        <f>Q519*H519</f>
        <v>1.7500000000000002E-2</v>
      </c>
      <c r="S519" s="124">
        <v>0</v>
      </c>
      <c r="T519" s="125">
        <f>S519*H519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126" t="s">
        <v>288</v>
      </c>
      <c r="AT519" s="126" t="s">
        <v>284</v>
      </c>
      <c r="AU519" s="126" t="s">
        <v>1</v>
      </c>
      <c r="AY519" s="3" t="s">
        <v>89</v>
      </c>
      <c r="BE519" s="127">
        <f>IF(N519="základní",J519,0)</f>
        <v>0</v>
      </c>
      <c r="BF519" s="127">
        <f>IF(N519="snížená",J519,0)</f>
        <v>0</v>
      </c>
      <c r="BG519" s="127">
        <f>IF(N519="zákl. přenesená",J519,0)</f>
        <v>0</v>
      </c>
      <c r="BH519" s="127">
        <f>IF(N519="sníž. přenesená",J519,0)</f>
        <v>0</v>
      </c>
      <c r="BI519" s="127">
        <f>IF(N519="nulová",J519,0)</f>
        <v>0</v>
      </c>
      <c r="BJ519" s="3" t="s">
        <v>87</v>
      </c>
      <c r="BK519" s="127">
        <f>ROUND(I519*H519,2)</f>
        <v>0</v>
      </c>
      <c r="BL519" s="3" t="s">
        <v>178</v>
      </c>
      <c r="BM519" s="126" t="s">
        <v>719</v>
      </c>
    </row>
    <row r="520" spans="1:65" s="15" customFormat="1" ht="16.5" customHeight="1" x14ac:dyDescent="0.3">
      <c r="A520" s="12"/>
      <c r="B520" s="45"/>
      <c r="C520" s="114" t="s">
        <v>720</v>
      </c>
      <c r="D520" s="114" t="s">
        <v>92</v>
      </c>
      <c r="E520" s="115" t="s">
        <v>721</v>
      </c>
      <c r="F520" s="116" t="s">
        <v>722</v>
      </c>
      <c r="G520" s="117" t="s">
        <v>109</v>
      </c>
      <c r="H520" s="118">
        <v>1</v>
      </c>
      <c r="I520" s="119"/>
      <c r="J520" s="120">
        <f>ROUND(I520*H520,2)</f>
        <v>0</v>
      </c>
      <c r="K520" s="116" t="s">
        <v>96</v>
      </c>
      <c r="L520" s="13"/>
      <c r="M520" s="121" t="s">
        <v>11</v>
      </c>
      <c r="N520" s="122" t="s">
        <v>30</v>
      </c>
      <c r="O520" s="123"/>
      <c r="P520" s="124">
        <f>O520*H520</f>
        <v>0</v>
      </c>
      <c r="Q520" s="124">
        <v>0</v>
      </c>
      <c r="R520" s="124">
        <f>Q520*H520</f>
        <v>0</v>
      </c>
      <c r="S520" s="124">
        <v>0</v>
      </c>
      <c r="T520" s="125">
        <f>S520*H520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26" t="s">
        <v>178</v>
      </c>
      <c r="AT520" s="126" t="s">
        <v>92</v>
      </c>
      <c r="AU520" s="126" t="s">
        <v>1</v>
      </c>
      <c r="AY520" s="3" t="s">
        <v>89</v>
      </c>
      <c r="BE520" s="127">
        <f>IF(N520="základní",J520,0)</f>
        <v>0</v>
      </c>
      <c r="BF520" s="127">
        <f>IF(N520="snížená",J520,0)</f>
        <v>0</v>
      </c>
      <c r="BG520" s="127">
        <f>IF(N520="zákl. přenesená",J520,0)</f>
        <v>0</v>
      </c>
      <c r="BH520" s="127">
        <f>IF(N520="sníž. přenesená",J520,0)</f>
        <v>0</v>
      </c>
      <c r="BI520" s="127">
        <f>IF(N520="nulová",J520,0)</f>
        <v>0</v>
      </c>
      <c r="BJ520" s="3" t="s">
        <v>87</v>
      </c>
      <c r="BK520" s="127">
        <f>ROUND(I520*H520,2)</f>
        <v>0</v>
      </c>
      <c r="BL520" s="3" t="s">
        <v>178</v>
      </c>
      <c r="BM520" s="126" t="s">
        <v>723</v>
      </c>
    </row>
    <row r="521" spans="1:65" s="128" customFormat="1" ht="10.199999999999999" x14ac:dyDescent="0.3">
      <c r="B521" s="129"/>
      <c r="C521" s="130"/>
      <c r="D521" s="131" t="s">
        <v>99</v>
      </c>
      <c r="E521" s="132" t="s">
        <v>11</v>
      </c>
      <c r="F521" s="133" t="s">
        <v>87</v>
      </c>
      <c r="G521" s="130"/>
      <c r="H521" s="134">
        <v>1</v>
      </c>
      <c r="I521" s="135"/>
      <c r="J521" s="130"/>
      <c r="K521" s="130"/>
      <c r="L521" s="136"/>
      <c r="M521" s="137"/>
      <c r="N521" s="138"/>
      <c r="O521" s="138"/>
      <c r="P521" s="138"/>
      <c r="Q521" s="138"/>
      <c r="R521" s="138"/>
      <c r="S521" s="138"/>
      <c r="T521" s="139"/>
      <c r="AT521" s="140" t="s">
        <v>99</v>
      </c>
      <c r="AU521" s="140" t="s">
        <v>1</v>
      </c>
      <c r="AV521" s="128" t="s">
        <v>1</v>
      </c>
      <c r="AW521" s="128" t="s">
        <v>101</v>
      </c>
      <c r="AX521" s="128" t="s">
        <v>87</v>
      </c>
      <c r="AY521" s="140" t="s">
        <v>89</v>
      </c>
    </row>
    <row r="522" spans="1:65" s="15" customFormat="1" ht="16.5" customHeight="1" x14ac:dyDescent="0.3">
      <c r="A522" s="12"/>
      <c r="B522" s="45"/>
      <c r="C522" s="176" t="s">
        <v>724</v>
      </c>
      <c r="D522" s="176" t="s">
        <v>284</v>
      </c>
      <c r="E522" s="177" t="s">
        <v>725</v>
      </c>
      <c r="F522" s="178" t="s">
        <v>726</v>
      </c>
      <c r="G522" s="179" t="s">
        <v>109</v>
      </c>
      <c r="H522" s="180">
        <v>1</v>
      </c>
      <c r="I522" s="181"/>
      <c r="J522" s="182">
        <f>ROUND(I522*H522,2)</f>
        <v>0</v>
      </c>
      <c r="K522" s="178" t="s">
        <v>11</v>
      </c>
      <c r="L522" s="183"/>
      <c r="M522" s="184" t="s">
        <v>11</v>
      </c>
      <c r="N522" s="185" t="s">
        <v>30</v>
      </c>
      <c r="O522" s="123"/>
      <c r="P522" s="124">
        <f>O522*H522</f>
        <v>0</v>
      </c>
      <c r="Q522" s="124">
        <v>2.2000000000000001E-3</v>
      </c>
      <c r="R522" s="124">
        <f>Q522*H522</f>
        <v>2.2000000000000001E-3</v>
      </c>
      <c r="S522" s="124">
        <v>0</v>
      </c>
      <c r="T522" s="125">
        <f>S522*H522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26" t="s">
        <v>288</v>
      </c>
      <c r="AT522" s="126" t="s">
        <v>284</v>
      </c>
      <c r="AU522" s="126" t="s">
        <v>1</v>
      </c>
      <c r="AY522" s="3" t="s">
        <v>89</v>
      </c>
      <c r="BE522" s="127">
        <f>IF(N522="základní",J522,0)</f>
        <v>0</v>
      </c>
      <c r="BF522" s="127">
        <f>IF(N522="snížená",J522,0)</f>
        <v>0</v>
      </c>
      <c r="BG522" s="127">
        <f>IF(N522="zákl. přenesená",J522,0)</f>
        <v>0</v>
      </c>
      <c r="BH522" s="127">
        <f>IF(N522="sníž. přenesená",J522,0)</f>
        <v>0</v>
      </c>
      <c r="BI522" s="127">
        <f>IF(N522="nulová",J522,0)</f>
        <v>0</v>
      </c>
      <c r="BJ522" s="3" t="s">
        <v>87</v>
      </c>
      <c r="BK522" s="127">
        <f>ROUND(I522*H522,2)</f>
        <v>0</v>
      </c>
      <c r="BL522" s="3" t="s">
        <v>178</v>
      </c>
      <c r="BM522" s="126" t="s">
        <v>727</v>
      </c>
    </row>
    <row r="523" spans="1:65" s="15" customFormat="1" ht="22.8" x14ac:dyDescent="0.3">
      <c r="A523" s="12"/>
      <c r="B523" s="45"/>
      <c r="C523" s="114" t="s">
        <v>728</v>
      </c>
      <c r="D523" s="114" t="s">
        <v>92</v>
      </c>
      <c r="E523" s="115" t="s">
        <v>729</v>
      </c>
      <c r="F523" s="116" t="s">
        <v>730</v>
      </c>
      <c r="G523" s="117" t="s">
        <v>148</v>
      </c>
      <c r="H523" s="118">
        <v>0.255</v>
      </c>
      <c r="I523" s="119"/>
      <c r="J523" s="120">
        <f>ROUND(I523*H523,2)</f>
        <v>0</v>
      </c>
      <c r="K523" s="116" t="s">
        <v>96</v>
      </c>
      <c r="L523" s="13"/>
      <c r="M523" s="121" t="s">
        <v>11</v>
      </c>
      <c r="N523" s="122" t="s">
        <v>30</v>
      </c>
      <c r="O523" s="123"/>
      <c r="P523" s="124">
        <f>O523*H523</f>
        <v>0</v>
      </c>
      <c r="Q523" s="124">
        <v>0</v>
      </c>
      <c r="R523" s="124">
        <f>Q523*H523</f>
        <v>0</v>
      </c>
      <c r="S523" s="124">
        <v>0</v>
      </c>
      <c r="T523" s="125">
        <f>S523*H523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26" t="s">
        <v>178</v>
      </c>
      <c r="AT523" s="126" t="s">
        <v>92</v>
      </c>
      <c r="AU523" s="126" t="s">
        <v>1</v>
      </c>
      <c r="AY523" s="3" t="s">
        <v>89</v>
      </c>
      <c r="BE523" s="127">
        <f>IF(N523="základní",J523,0)</f>
        <v>0</v>
      </c>
      <c r="BF523" s="127">
        <f>IF(N523="snížená",J523,0)</f>
        <v>0</v>
      </c>
      <c r="BG523" s="127">
        <f>IF(N523="zákl. přenesená",J523,0)</f>
        <v>0</v>
      </c>
      <c r="BH523" s="127">
        <f>IF(N523="sníž. přenesená",J523,0)</f>
        <v>0</v>
      </c>
      <c r="BI523" s="127">
        <f>IF(N523="nulová",J523,0)</f>
        <v>0</v>
      </c>
      <c r="BJ523" s="3" t="s">
        <v>87</v>
      </c>
      <c r="BK523" s="127">
        <f>ROUND(I523*H523,2)</f>
        <v>0</v>
      </c>
      <c r="BL523" s="3" t="s">
        <v>178</v>
      </c>
      <c r="BM523" s="126" t="s">
        <v>731</v>
      </c>
    </row>
    <row r="524" spans="1:65" s="15" customFormat="1" ht="22.8" x14ac:dyDescent="0.3">
      <c r="A524" s="12"/>
      <c r="B524" s="45"/>
      <c r="C524" s="114" t="s">
        <v>732</v>
      </c>
      <c r="D524" s="114" t="s">
        <v>92</v>
      </c>
      <c r="E524" s="115" t="s">
        <v>733</v>
      </c>
      <c r="F524" s="116" t="s">
        <v>734</v>
      </c>
      <c r="G524" s="117" t="s">
        <v>148</v>
      </c>
      <c r="H524" s="118">
        <v>0.255</v>
      </c>
      <c r="I524" s="119"/>
      <c r="J524" s="120">
        <f>ROUND(I524*H524,2)</f>
        <v>0</v>
      </c>
      <c r="K524" s="116" t="s">
        <v>96</v>
      </c>
      <c r="L524" s="13"/>
      <c r="M524" s="121" t="s">
        <v>11</v>
      </c>
      <c r="N524" s="122" t="s">
        <v>30</v>
      </c>
      <c r="O524" s="123"/>
      <c r="P524" s="124">
        <f>O524*H524</f>
        <v>0</v>
      </c>
      <c r="Q524" s="124">
        <v>0</v>
      </c>
      <c r="R524" s="124">
        <f>Q524*H524</f>
        <v>0</v>
      </c>
      <c r="S524" s="124">
        <v>0</v>
      </c>
      <c r="T524" s="125">
        <f>S524*H524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126" t="s">
        <v>178</v>
      </c>
      <c r="AT524" s="126" t="s">
        <v>92</v>
      </c>
      <c r="AU524" s="126" t="s">
        <v>1</v>
      </c>
      <c r="AY524" s="3" t="s">
        <v>89</v>
      </c>
      <c r="BE524" s="127">
        <f>IF(N524="základní",J524,0)</f>
        <v>0</v>
      </c>
      <c r="BF524" s="127">
        <f>IF(N524="snížená",J524,0)</f>
        <v>0</v>
      </c>
      <c r="BG524" s="127">
        <f>IF(N524="zákl. přenesená",J524,0)</f>
        <v>0</v>
      </c>
      <c r="BH524" s="127">
        <f>IF(N524="sníž. přenesená",J524,0)</f>
        <v>0</v>
      </c>
      <c r="BI524" s="127">
        <f>IF(N524="nulová",J524,0)</f>
        <v>0</v>
      </c>
      <c r="BJ524" s="3" t="s">
        <v>87</v>
      </c>
      <c r="BK524" s="127">
        <f>ROUND(I524*H524,2)</f>
        <v>0</v>
      </c>
      <c r="BL524" s="3" t="s">
        <v>178</v>
      </c>
      <c r="BM524" s="126" t="s">
        <v>735</v>
      </c>
    </row>
    <row r="525" spans="1:65" s="97" customFormat="1" ht="22.8" customHeight="1" x14ac:dyDescent="0.25">
      <c r="B525" s="98"/>
      <c r="C525" s="99"/>
      <c r="D525" s="100" t="s">
        <v>84</v>
      </c>
      <c r="E525" s="112" t="s">
        <v>736</v>
      </c>
      <c r="F525" s="112" t="s">
        <v>737</v>
      </c>
      <c r="G525" s="99"/>
      <c r="H525" s="99"/>
      <c r="I525" s="102"/>
      <c r="J525" s="113">
        <f>BK525</f>
        <v>0</v>
      </c>
      <c r="K525" s="99"/>
      <c r="L525" s="104"/>
      <c r="M525" s="105"/>
      <c r="N525" s="106"/>
      <c r="O525" s="106"/>
      <c r="P525" s="107">
        <f>SUM(P526:P537)</f>
        <v>0</v>
      </c>
      <c r="Q525" s="106"/>
      <c r="R525" s="107">
        <f>SUM(R526:R537)</f>
        <v>4.7099999999999998E-3</v>
      </c>
      <c r="S525" s="106"/>
      <c r="T525" s="108">
        <f>SUM(T526:T537)</f>
        <v>0</v>
      </c>
      <c r="AR525" s="109" t="s">
        <v>1</v>
      </c>
      <c r="AT525" s="110" t="s">
        <v>84</v>
      </c>
      <c r="AU525" s="110" t="s">
        <v>87</v>
      </c>
      <c r="AY525" s="109" t="s">
        <v>89</v>
      </c>
      <c r="BK525" s="111">
        <f>SUM(BK526:BK537)</f>
        <v>0</v>
      </c>
    </row>
    <row r="526" spans="1:65" s="15" customFormat="1" ht="34.200000000000003" x14ac:dyDescent="0.3">
      <c r="A526" s="12"/>
      <c r="B526" s="45"/>
      <c r="C526" s="114" t="s">
        <v>738</v>
      </c>
      <c r="D526" s="114" t="s">
        <v>92</v>
      </c>
      <c r="E526" s="115" t="s">
        <v>739</v>
      </c>
      <c r="F526" s="116" t="s">
        <v>740</v>
      </c>
      <c r="G526" s="117" t="s">
        <v>574</v>
      </c>
      <c r="H526" s="118">
        <v>1</v>
      </c>
      <c r="I526" s="119"/>
      <c r="J526" s="120">
        <f>ROUND(I526*H526,2)</f>
        <v>0</v>
      </c>
      <c r="K526" s="116" t="s">
        <v>11</v>
      </c>
      <c r="L526" s="13"/>
      <c r="M526" s="121" t="s">
        <v>11</v>
      </c>
      <c r="N526" s="122" t="s">
        <v>30</v>
      </c>
      <c r="O526" s="123"/>
      <c r="P526" s="124">
        <f>O526*H526</f>
        <v>0</v>
      </c>
      <c r="Q526" s="124">
        <v>9.3999999999999997E-4</v>
      </c>
      <c r="R526" s="124">
        <f>Q526*H526</f>
        <v>9.3999999999999997E-4</v>
      </c>
      <c r="S526" s="124">
        <v>0</v>
      </c>
      <c r="T526" s="125">
        <f>S526*H526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26" t="s">
        <v>178</v>
      </c>
      <c r="AT526" s="126" t="s">
        <v>92</v>
      </c>
      <c r="AU526" s="126" t="s">
        <v>1</v>
      </c>
      <c r="AY526" s="3" t="s">
        <v>89</v>
      </c>
      <c r="BE526" s="127">
        <f>IF(N526="základní",J526,0)</f>
        <v>0</v>
      </c>
      <c r="BF526" s="127">
        <f>IF(N526="snížená",J526,0)</f>
        <v>0</v>
      </c>
      <c r="BG526" s="127">
        <f>IF(N526="zákl. přenesená",J526,0)</f>
        <v>0</v>
      </c>
      <c r="BH526" s="127">
        <f>IF(N526="sníž. přenesená",J526,0)</f>
        <v>0</v>
      </c>
      <c r="BI526" s="127">
        <f>IF(N526="nulová",J526,0)</f>
        <v>0</v>
      </c>
      <c r="BJ526" s="3" t="s">
        <v>87</v>
      </c>
      <c r="BK526" s="127">
        <f>ROUND(I526*H526,2)</f>
        <v>0</v>
      </c>
      <c r="BL526" s="3" t="s">
        <v>178</v>
      </c>
      <c r="BM526" s="126" t="s">
        <v>741</v>
      </c>
    </row>
    <row r="527" spans="1:65" s="128" customFormat="1" ht="10.199999999999999" x14ac:dyDescent="0.3">
      <c r="B527" s="129"/>
      <c r="C527" s="130"/>
      <c r="D527" s="131" t="s">
        <v>99</v>
      </c>
      <c r="E527" s="132" t="s">
        <v>11</v>
      </c>
      <c r="F527" s="133" t="s">
        <v>87</v>
      </c>
      <c r="G527" s="130"/>
      <c r="H527" s="134">
        <v>1</v>
      </c>
      <c r="I527" s="135"/>
      <c r="J527" s="130"/>
      <c r="K527" s="130"/>
      <c r="L527" s="136"/>
      <c r="M527" s="137"/>
      <c r="N527" s="138"/>
      <c r="O527" s="138"/>
      <c r="P527" s="138"/>
      <c r="Q527" s="138"/>
      <c r="R527" s="138"/>
      <c r="S527" s="138"/>
      <c r="T527" s="139"/>
      <c r="AT527" s="140" t="s">
        <v>99</v>
      </c>
      <c r="AU527" s="140" t="s">
        <v>1</v>
      </c>
      <c r="AV527" s="128" t="s">
        <v>1</v>
      </c>
      <c r="AW527" s="128" t="s">
        <v>101</v>
      </c>
      <c r="AX527" s="128" t="s">
        <v>87</v>
      </c>
      <c r="AY527" s="140" t="s">
        <v>89</v>
      </c>
    </row>
    <row r="528" spans="1:65" s="15" customFormat="1" ht="16.5" customHeight="1" x14ac:dyDescent="0.3">
      <c r="A528" s="12"/>
      <c r="B528" s="45"/>
      <c r="C528" s="114" t="s">
        <v>742</v>
      </c>
      <c r="D528" s="114" t="s">
        <v>92</v>
      </c>
      <c r="E528" s="115" t="s">
        <v>743</v>
      </c>
      <c r="F528" s="116" t="s">
        <v>744</v>
      </c>
      <c r="G528" s="117" t="s">
        <v>574</v>
      </c>
      <c r="H528" s="118">
        <v>2</v>
      </c>
      <c r="I528" s="119"/>
      <c r="J528" s="120">
        <f>ROUND(I528*H528,2)</f>
        <v>0</v>
      </c>
      <c r="K528" s="116" t="s">
        <v>11</v>
      </c>
      <c r="L528" s="13"/>
      <c r="M528" s="121" t="s">
        <v>11</v>
      </c>
      <c r="N528" s="122" t="s">
        <v>30</v>
      </c>
      <c r="O528" s="123"/>
      <c r="P528" s="124">
        <f>O528*H528</f>
        <v>0</v>
      </c>
      <c r="Q528" s="124">
        <v>9.3999999999999997E-4</v>
      </c>
      <c r="R528" s="124">
        <f>Q528*H528</f>
        <v>1.8799999999999999E-3</v>
      </c>
      <c r="S528" s="124">
        <v>0</v>
      </c>
      <c r="T528" s="125">
        <f>S528*H528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26" t="s">
        <v>178</v>
      </c>
      <c r="AT528" s="126" t="s">
        <v>92</v>
      </c>
      <c r="AU528" s="126" t="s">
        <v>1</v>
      </c>
      <c r="AY528" s="3" t="s">
        <v>89</v>
      </c>
      <c r="BE528" s="127">
        <f>IF(N528="základní",J528,0)</f>
        <v>0</v>
      </c>
      <c r="BF528" s="127">
        <f>IF(N528="snížená",J528,0)</f>
        <v>0</v>
      </c>
      <c r="BG528" s="127">
        <f>IF(N528="zákl. přenesená",J528,0)</f>
        <v>0</v>
      </c>
      <c r="BH528" s="127">
        <f>IF(N528="sníž. přenesená",J528,0)</f>
        <v>0</v>
      </c>
      <c r="BI528" s="127">
        <f>IF(N528="nulová",J528,0)</f>
        <v>0</v>
      </c>
      <c r="BJ528" s="3" t="s">
        <v>87</v>
      </c>
      <c r="BK528" s="127">
        <f>ROUND(I528*H528,2)</f>
        <v>0</v>
      </c>
      <c r="BL528" s="3" t="s">
        <v>178</v>
      </c>
      <c r="BM528" s="126" t="s">
        <v>745</v>
      </c>
    </row>
    <row r="529" spans="1:65" s="128" customFormat="1" ht="10.199999999999999" x14ac:dyDescent="0.3">
      <c r="B529" s="129"/>
      <c r="C529" s="130"/>
      <c r="D529" s="131" t="s">
        <v>99</v>
      </c>
      <c r="E529" s="132" t="s">
        <v>11</v>
      </c>
      <c r="F529" s="133" t="s">
        <v>1</v>
      </c>
      <c r="G529" s="130"/>
      <c r="H529" s="134">
        <v>2</v>
      </c>
      <c r="I529" s="135"/>
      <c r="J529" s="130"/>
      <c r="K529" s="130"/>
      <c r="L529" s="136"/>
      <c r="M529" s="137"/>
      <c r="N529" s="138"/>
      <c r="O529" s="138"/>
      <c r="P529" s="138"/>
      <c r="Q529" s="138"/>
      <c r="R529" s="138"/>
      <c r="S529" s="138"/>
      <c r="T529" s="139"/>
      <c r="AT529" s="140" t="s">
        <v>99</v>
      </c>
      <c r="AU529" s="140" t="s">
        <v>1</v>
      </c>
      <c r="AV529" s="128" t="s">
        <v>1</v>
      </c>
      <c r="AW529" s="128" t="s">
        <v>101</v>
      </c>
      <c r="AX529" s="128" t="s">
        <v>87</v>
      </c>
      <c r="AY529" s="140" t="s">
        <v>89</v>
      </c>
    </row>
    <row r="530" spans="1:65" s="15" customFormat="1" ht="21.75" customHeight="1" x14ac:dyDescent="0.3">
      <c r="A530" s="12"/>
      <c r="B530" s="45"/>
      <c r="C530" s="114" t="s">
        <v>746</v>
      </c>
      <c r="D530" s="114" t="s">
        <v>92</v>
      </c>
      <c r="E530" s="115" t="s">
        <v>747</v>
      </c>
      <c r="F530" s="116" t="s">
        <v>748</v>
      </c>
      <c r="G530" s="117" t="s">
        <v>574</v>
      </c>
      <c r="H530" s="118">
        <v>1</v>
      </c>
      <c r="I530" s="119"/>
      <c r="J530" s="120">
        <f>ROUND(I530*H530,2)</f>
        <v>0</v>
      </c>
      <c r="K530" s="116" t="s">
        <v>11</v>
      </c>
      <c r="L530" s="13"/>
      <c r="M530" s="121" t="s">
        <v>11</v>
      </c>
      <c r="N530" s="122" t="s">
        <v>30</v>
      </c>
      <c r="O530" s="123"/>
      <c r="P530" s="124">
        <f>O530*H530</f>
        <v>0</v>
      </c>
      <c r="Q530" s="124">
        <v>9.3999999999999997E-4</v>
      </c>
      <c r="R530" s="124">
        <f>Q530*H530</f>
        <v>9.3999999999999997E-4</v>
      </c>
      <c r="S530" s="124">
        <v>0</v>
      </c>
      <c r="T530" s="125">
        <f>S530*H530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126" t="s">
        <v>178</v>
      </c>
      <c r="AT530" s="126" t="s">
        <v>92</v>
      </c>
      <c r="AU530" s="126" t="s">
        <v>1</v>
      </c>
      <c r="AY530" s="3" t="s">
        <v>89</v>
      </c>
      <c r="BE530" s="127">
        <f>IF(N530="základní",J530,0)</f>
        <v>0</v>
      </c>
      <c r="BF530" s="127">
        <f>IF(N530="snížená",J530,0)</f>
        <v>0</v>
      </c>
      <c r="BG530" s="127">
        <f>IF(N530="zákl. přenesená",J530,0)</f>
        <v>0</v>
      </c>
      <c r="BH530" s="127">
        <f>IF(N530="sníž. přenesená",J530,0)</f>
        <v>0</v>
      </c>
      <c r="BI530" s="127">
        <f>IF(N530="nulová",J530,0)</f>
        <v>0</v>
      </c>
      <c r="BJ530" s="3" t="s">
        <v>87</v>
      </c>
      <c r="BK530" s="127">
        <f>ROUND(I530*H530,2)</f>
        <v>0</v>
      </c>
      <c r="BL530" s="3" t="s">
        <v>178</v>
      </c>
      <c r="BM530" s="126" t="s">
        <v>749</v>
      </c>
    </row>
    <row r="531" spans="1:65" s="15" customFormat="1" ht="16.5" customHeight="1" x14ac:dyDescent="0.3">
      <c r="A531" s="12"/>
      <c r="B531" s="45"/>
      <c r="C531" s="114" t="s">
        <v>750</v>
      </c>
      <c r="D531" s="114" t="s">
        <v>92</v>
      </c>
      <c r="E531" s="115" t="s">
        <v>751</v>
      </c>
      <c r="F531" s="116" t="s">
        <v>752</v>
      </c>
      <c r="G531" s="117" t="s">
        <v>574</v>
      </c>
      <c r="H531" s="118">
        <v>1</v>
      </c>
      <c r="I531" s="119"/>
      <c r="J531" s="120">
        <f>ROUND(I531*H531,2)</f>
        <v>0</v>
      </c>
      <c r="K531" s="116" t="s">
        <v>11</v>
      </c>
      <c r="L531" s="13"/>
      <c r="M531" s="121" t="s">
        <v>11</v>
      </c>
      <c r="N531" s="122" t="s">
        <v>30</v>
      </c>
      <c r="O531" s="123"/>
      <c r="P531" s="124">
        <f>O531*H531</f>
        <v>0</v>
      </c>
      <c r="Q531" s="124">
        <v>9.3999999999999997E-4</v>
      </c>
      <c r="R531" s="124">
        <f>Q531*H531</f>
        <v>9.3999999999999997E-4</v>
      </c>
      <c r="S531" s="124">
        <v>0</v>
      </c>
      <c r="T531" s="125">
        <f>S531*H531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26" t="s">
        <v>178</v>
      </c>
      <c r="AT531" s="126" t="s">
        <v>92</v>
      </c>
      <c r="AU531" s="126" t="s">
        <v>1</v>
      </c>
      <c r="AY531" s="3" t="s">
        <v>89</v>
      </c>
      <c r="BE531" s="127">
        <f>IF(N531="základní",J531,0)</f>
        <v>0</v>
      </c>
      <c r="BF531" s="127">
        <f>IF(N531="snížená",J531,0)</f>
        <v>0</v>
      </c>
      <c r="BG531" s="127">
        <f>IF(N531="zákl. přenesená",J531,0)</f>
        <v>0</v>
      </c>
      <c r="BH531" s="127">
        <f>IF(N531="sníž. přenesená",J531,0)</f>
        <v>0</v>
      </c>
      <c r="BI531" s="127">
        <f>IF(N531="nulová",J531,0)</f>
        <v>0</v>
      </c>
      <c r="BJ531" s="3" t="s">
        <v>87</v>
      </c>
      <c r="BK531" s="127">
        <f>ROUND(I531*H531,2)</f>
        <v>0</v>
      </c>
      <c r="BL531" s="3" t="s">
        <v>178</v>
      </c>
      <c r="BM531" s="126" t="s">
        <v>753</v>
      </c>
    </row>
    <row r="532" spans="1:65" s="15" customFormat="1" ht="22.8" x14ac:dyDescent="0.3">
      <c r="A532" s="12"/>
      <c r="B532" s="45"/>
      <c r="C532" s="114" t="s">
        <v>754</v>
      </c>
      <c r="D532" s="114" t="s">
        <v>92</v>
      </c>
      <c r="E532" s="115" t="s">
        <v>755</v>
      </c>
      <c r="F532" s="116" t="s">
        <v>756</v>
      </c>
      <c r="G532" s="117" t="s">
        <v>574</v>
      </c>
      <c r="H532" s="118">
        <v>1</v>
      </c>
      <c r="I532" s="119"/>
      <c r="J532" s="120">
        <f>ROUND(I532*H532,2)</f>
        <v>0</v>
      </c>
      <c r="K532" s="116" t="s">
        <v>11</v>
      </c>
      <c r="L532" s="13"/>
      <c r="M532" s="121" t="s">
        <v>11</v>
      </c>
      <c r="N532" s="122" t="s">
        <v>30</v>
      </c>
      <c r="O532" s="123"/>
      <c r="P532" s="124">
        <f>O532*H532</f>
        <v>0</v>
      </c>
      <c r="Q532" s="124">
        <v>1.0000000000000001E-5</v>
      </c>
      <c r="R532" s="124">
        <f>Q532*H532</f>
        <v>1.0000000000000001E-5</v>
      </c>
      <c r="S532" s="124">
        <v>0</v>
      </c>
      <c r="T532" s="125">
        <f>S532*H532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126" t="s">
        <v>178</v>
      </c>
      <c r="AT532" s="126" t="s">
        <v>92</v>
      </c>
      <c r="AU532" s="126" t="s">
        <v>1</v>
      </c>
      <c r="AY532" s="3" t="s">
        <v>89</v>
      </c>
      <c r="BE532" s="127">
        <f>IF(N532="základní",J532,0)</f>
        <v>0</v>
      </c>
      <c r="BF532" s="127">
        <f>IF(N532="snížená",J532,0)</f>
        <v>0</v>
      </c>
      <c r="BG532" s="127">
        <f>IF(N532="zákl. přenesená",J532,0)</f>
        <v>0</v>
      </c>
      <c r="BH532" s="127">
        <f>IF(N532="sníž. přenesená",J532,0)</f>
        <v>0</v>
      </c>
      <c r="BI532" s="127">
        <f>IF(N532="nulová",J532,0)</f>
        <v>0</v>
      </c>
      <c r="BJ532" s="3" t="s">
        <v>87</v>
      </c>
      <c r="BK532" s="127">
        <f>ROUND(I532*H532,2)</f>
        <v>0</v>
      </c>
      <c r="BL532" s="3" t="s">
        <v>178</v>
      </c>
      <c r="BM532" s="126" t="s">
        <v>757</v>
      </c>
    </row>
    <row r="533" spans="1:65" s="128" customFormat="1" ht="10.199999999999999" x14ac:dyDescent="0.3">
      <c r="B533" s="129"/>
      <c r="C533" s="130"/>
      <c r="D533" s="131" t="s">
        <v>99</v>
      </c>
      <c r="E533" s="132" t="s">
        <v>11</v>
      </c>
      <c r="F533" s="133" t="s">
        <v>87</v>
      </c>
      <c r="G533" s="130"/>
      <c r="H533" s="134">
        <v>1</v>
      </c>
      <c r="I533" s="135"/>
      <c r="J533" s="130"/>
      <c r="K533" s="130"/>
      <c r="L533" s="136"/>
      <c r="M533" s="137"/>
      <c r="N533" s="138"/>
      <c r="O533" s="138"/>
      <c r="P533" s="138"/>
      <c r="Q533" s="138"/>
      <c r="R533" s="138"/>
      <c r="S533" s="138"/>
      <c r="T533" s="139"/>
      <c r="AT533" s="140" t="s">
        <v>99</v>
      </c>
      <c r="AU533" s="140" t="s">
        <v>1</v>
      </c>
      <c r="AV533" s="128" t="s">
        <v>1</v>
      </c>
      <c r="AW533" s="128" t="s">
        <v>101</v>
      </c>
      <c r="AX533" s="128" t="s">
        <v>87</v>
      </c>
      <c r="AY533" s="140" t="s">
        <v>89</v>
      </c>
    </row>
    <row r="534" spans="1:65" s="15" customFormat="1" ht="22.8" x14ac:dyDescent="0.3">
      <c r="A534" s="12"/>
      <c r="B534" s="45"/>
      <c r="C534" s="114" t="s">
        <v>758</v>
      </c>
      <c r="D534" s="114" t="s">
        <v>92</v>
      </c>
      <c r="E534" s="115" t="s">
        <v>759</v>
      </c>
      <c r="F534" s="116" t="s">
        <v>760</v>
      </c>
      <c r="G534" s="117" t="s">
        <v>148</v>
      </c>
      <c r="H534" s="118">
        <v>2.5</v>
      </c>
      <c r="I534" s="119"/>
      <c r="J534" s="120">
        <f>ROUND(I534*H534,2)</f>
        <v>0</v>
      </c>
      <c r="K534" s="116" t="s">
        <v>11</v>
      </c>
      <c r="L534" s="13"/>
      <c r="M534" s="121" t="s">
        <v>11</v>
      </c>
      <c r="N534" s="122" t="s">
        <v>30</v>
      </c>
      <c r="O534" s="123"/>
      <c r="P534" s="124">
        <f>O534*H534</f>
        <v>0</v>
      </c>
      <c r="Q534" s="124">
        <v>0</v>
      </c>
      <c r="R534" s="124">
        <f>Q534*H534</f>
        <v>0</v>
      </c>
      <c r="S534" s="124">
        <v>0</v>
      </c>
      <c r="T534" s="125">
        <f>S534*H534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126" t="s">
        <v>178</v>
      </c>
      <c r="AT534" s="126" t="s">
        <v>92</v>
      </c>
      <c r="AU534" s="126" t="s">
        <v>1</v>
      </c>
      <c r="AY534" s="3" t="s">
        <v>89</v>
      </c>
      <c r="BE534" s="127">
        <f>IF(N534="základní",J534,0)</f>
        <v>0</v>
      </c>
      <c r="BF534" s="127">
        <f>IF(N534="snížená",J534,0)</f>
        <v>0</v>
      </c>
      <c r="BG534" s="127">
        <f>IF(N534="zákl. přenesená",J534,0)</f>
        <v>0</v>
      </c>
      <c r="BH534" s="127">
        <f>IF(N534="sníž. přenesená",J534,0)</f>
        <v>0</v>
      </c>
      <c r="BI534" s="127">
        <f>IF(N534="nulová",J534,0)</f>
        <v>0</v>
      </c>
      <c r="BJ534" s="3" t="s">
        <v>87</v>
      </c>
      <c r="BK534" s="127">
        <f>ROUND(I534*H534,2)</f>
        <v>0</v>
      </c>
      <c r="BL534" s="3" t="s">
        <v>178</v>
      </c>
      <c r="BM534" s="126" t="s">
        <v>761</v>
      </c>
    </row>
    <row r="535" spans="1:65" s="128" customFormat="1" ht="10.199999999999999" x14ac:dyDescent="0.3">
      <c r="B535" s="129"/>
      <c r="C535" s="130"/>
      <c r="D535" s="131" t="s">
        <v>99</v>
      </c>
      <c r="E535" s="132" t="s">
        <v>11</v>
      </c>
      <c r="F535" s="133" t="s">
        <v>762</v>
      </c>
      <c r="G535" s="130"/>
      <c r="H535" s="134">
        <v>2.5</v>
      </c>
      <c r="I535" s="135"/>
      <c r="J535" s="130"/>
      <c r="K535" s="130"/>
      <c r="L535" s="136"/>
      <c r="M535" s="137"/>
      <c r="N535" s="138"/>
      <c r="O535" s="138"/>
      <c r="P535" s="138"/>
      <c r="Q535" s="138"/>
      <c r="R535" s="138"/>
      <c r="S535" s="138"/>
      <c r="T535" s="139"/>
      <c r="AT535" s="140" t="s">
        <v>99</v>
      </c>
      <c r="AU535" s="140" t="s">
        <v>1</v>
      </c>
      <c r="AV535" s="128" t="s">
        <v>1</v>
      </c>
      <c r="AW535" s="128" t="s">
        <v>101</v>
      </c>
      <c r="AX535" s="128" t="s">
        <v>87</v>
      </c>
      <c r="AY535" s="140" t="s">
        <v>89</v>
      </c>
    </row>
    <row r="536" spans="1:65" s="15" customFormat="1" ht="22.8" x14ac:dyDescent="0.3">
      <c r="A536" s="12"/>
      <c r="B536" s="45"/>
      <c r="C536" s="114" t="s">
        <v>763</v>
      </c>
      <c r="D536" s="114" t="s">
        <v>92</v>
      </c>
      <c r="E536" s="115" t="s">
        <v>764</v>
      </c>
      <c r="F536" s="116" t="s">
        <v>765</v>
      </c>
      <c r="G536" s="117" t="s">
        <v>148</v>
      </c>
      <c r="H536" s="118">
        <v>2.5</v>
      </c>
      <c r="I536" s="119"/>
      <c r="J536" s="120">
        <f>ROUND(I536*H536,2)</f>
        <v>0</v>
      </c>
      <c r="K536" s="116" t="s">
        <v>11</v>
      </c>
      <c r="L536" s="13"/>
      <c r="M536" s="121" t="s">
        <v>11</v>
      </c>
      <c r="N536" s="122" t="s">
        <v>30</v>
      </c>
      <c r="O536" s="123"/>
      <c r="P536" s="124">
        <f>O536*H536</f>
        <v>0</v>
      </c>
      <c r="Q536" s="124">
        <v>0</v>
      </c>
      <c r="R536" s="124">
        <f>Q536*H536</f>
        <v>0</v>
      </c>
      <c r="S536" s="124">
        <v>0</v>
      </c>
      <c r="T536" s="125">
        <f>S536*H536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126" t="s">
        <v>178</v>
      </c>
      <c r="AT536" s="126" t="s">
        <v>92</v>
      </c>
      <c r="AU536" s="126" t="s">
        <v>1</v>
      </c>
      <c r="AY536" s="3" t="s">
        <v>89</v>
      </c>
      <c r="BE536" s="127">
        <f>IF(N536="základní",J536,0)</f>
        <v>0</v>
      </c>
      <c r="BF536" s="127">
        <f>IF(N536="snížená",J536,0)</f>
        <v>0</v>
      </c>
      <c r="BG536" s="127">
        <f>IF(N536="zákl. přenesená",J536,0)</f>
        <v>0</v>
      </c>
      <c r="BH536" s="127">
        <f>IF(N536="sníž. přenesená",J536,0)</f>
        <v>0</v>
      </c>
      <c r="BI536" s="127">
        <f>IF(N536="nulová",J536,0)</f>
        <v>0</v>
      </c>
      <c r="BJ536" s="3" t="s">
        <v>87</v>
      </c>
      <c r="BK536" s="127">
        <f>ROUND(I536*H536,2)</f>
        <v>0</v>
      </c>
      <c r="BL536" s="3" t="s">
        <v>178</v>
      </c>
      <c r="BM536" s="126" t="s">
        <v>766</v>
      </c>
    </row>
    <row r="537" spans="1:65" s="128" customFormat="1" ht="10.199999999999999" x14ac:dyDescent="0.3">
      <c r="B537" s="129"/>
      <c r="C537" s="130"/>
      <c r="D537" s="131" t="s">
        <v>99</v>
      </c>
      <c r="E537" s="132" t="s">
        <v>11</v>
      </c>
      <c r="F537" s="133" t="s">
        <v>762</v>
      </c>
      <c r="G537" s="130"/>
      <c r="H537" s="134">
        <v>2.5</v>
      </c>
      <c r="I537" s="135"/>
      <c r="J537" s="130"/>
      <c r="K537" s="130"/>
      <c r="L537" s="136"/>
      <c r="M537" s="137"/>
      <c r="N537" s="138"/>
      <c r="O537" s="138"/>
      <c r="P537" s="138"/>
      <c r="Q537" s="138"/>
      <c r="R537" s="138"/>
      <c r="S537" s="138"/>
      <c r="T537" s="139"/>
      <c r="AT537" s="140" t="s">
        <v>99</v>
      </c>
      <c r="AU537" s="140" t="s">
        <v>1</v>
      </c>
      <c r="AV537" s="128" t="s">
        <v>1</v>
      </c>
      <c r="AW537" s="128" t="s">
        <v>101</v>
      </c>
      <c r="AX537" s="128" t="s">
        <v>87</v>
      </c>
      <c r="AY537" s="140" t="s">
        <v>89</v>
      </c>
    </row>
    <row r="538" spans="1:65" s="97" customFormat="1" ht="22.8" customHeight="1" x14ac:dyDescent="0.25">
      <c r="B538" s="98"/>
      <c r="C538" s="99"/>
      <c r="D538" s="100" t="s">
        <v>84</v>
      </c>
      <c r="E538" s="112" t="s">
        <v>767</v>
      </c>
      <c r="F538" s="112" t="s">
        <v>768</v>
      </c>
      <c r="G538" s="99"/>
      <c r="H538" s="99"/>
      <c r="I538" s="102"/>
      <c r="J538" s="113">
        <f>BK538</f>
        <v>0</v>
      </c>
      <c r="K538" s="99"/>
      <c r="L538" s="104"/>
      <c r="M538" s="105"/>
      <c r="N538" s="106"/>
      <c r="O538" s="106"/>
      <c r="P538" s="107">
        <f>SUM(P539:P571)</f>
        <v>0</v>
      </c>
      <c r="Q538" s="106"/>
      <c r="R538" s="107">
        <f>SUM(R539:R571)</f>
        <v>1.7772804</v>
      </c>
      <c r="S538" s="106"/>
      <c r="T538" s="108">
        <f>SUM(T539:T571)</f>
        <v>0</v>
      </c>
      <c r="AR538" s="109" t="s">
        <v>1</v>
      </c>
      <c r="AT538" s="110" t="s">
        <v>84</v>
      </c>
      <c r="AU538" s="110" t="s">
        <v>87</v>
      </c>
      <c r="AY538" s="109" t="s">
        <v>89</v>
      </c>
      <c r="BK538" s="111">
        <f>SUM(BK539:BK571)</f>
        <v>0</v>
      </c>
    </row>
    <row r="539" spans="1:65" s="15" customFormat="1" ht="16.5" customHeight="1" x14ac:dyDescent="0.3">
      <c r="A539" s="12"/>
      <c r="B539" s="45"/>
      <c r="C539" s="114" t="s">
        <v>769</v>
      </c>
      <c r="D539" s="114" t="s">
        <v>92</v>
      </c>
      <c r="E539" s="115" t="s">
        <v>770</v>
      </c>
      <c r="F539" s="116" t="s">
        <v>771</v>
      </c>
      <c r="G539" s="117" t="s">
        <v>244</v>
      </c>
      <c r="H539" s="118">
        <v>9.1999999999999993</v>
      </c>
      <c r="I539" s="119"/>
      <c r="J539" s="120">
        <f>ROUND(I539*H539,2)</f>
        <v>0</v>
      </c>
      <c r="K539" s="116" t="s">
        <v>96</v>
      </c>
      <c r="L539" s="13"/>
      <c r="M539" s="121" t="s">
        <v>11</v>
      </c>
      <c r="N539" s="122" t="s">
        <v>30</v>
      </c>
      <c r="O539" s="123"/>
      <c r="P539" s="124">
        <f>O539*H539</f>
        <v>0</v>
      </c>
      <c r="Q539" s="124">
        <v>2.9999999999999997E-4</v>
      </c>
      <c r="R539" s="124">
        <f>Q539*H539</f>
        <v>2.7599999999999994E-3</v>
      </c>
      <c r="S539" s="124">
        <v>0</v>
      </c>
      <c r="T539" s="125">
        <f>S539*H539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126" t="s">
        <v>178</v>
      </c>
      <c r="AT539" s="126" t="s">
        <v>92</v>
      </c>
      <c r="AU539" s="126" t="s">
        <v>1</v>
      </c>
      <c r="AY539" s="3" t="s">
        <v>89</v>
      </c>
      <c r="BE539" s="127">
        <f>IF(N539="základní",J539,0)</f>
        <v>0</v>
      </c>
      <c r="BF539" s="127">
        <f>IF(N539="snížená",J539,0)</f>
        <v>0</v>
      </c>
      <c r="BG539" s="127">
        <f>IF(N539="zákl. přenesená",J539,0)</f>
        <v>0</v>
      </c>
      <c r="BH539" s="127">
        <f>IF(N539="sníž. přenesená",J539,0)</f>
        <v>0</v>
      </c>
      <c r="BI539" s="127">
        <f>IF(N539="nulová",J539,0)</f>
        <v>0</v>
      </c>
      <c r="BJ539" s="3" t="s">
        <v>87</v>
      </c>
      <c r="BK539" s="127">
        <f>ROUND(I539*H539,2)</f>
        <v>0</v>
      </c>
      <c r="BL539" s="3" t="s">
        <v>178</v>
      </c>
      <c r="BM539" s="126" t="s">
        <v>772</v>
      </c>
    </row>
    <row r="540" spans="1:65" s="141" customFormat="1" ht="10.199999999999999" x14ac:dyDescent="0.3">
      <c r="B540" s="142"/>
      <c r="C540" s="143"/>
      <c r="D540" s="131" t="s">
        <v>99</v>
      </c>
      <c r="E540" s="144" t="s">
        <v>11</v>
      </c>
      <c r="F540" s="145" t="s">
        <v>773</v>
      </c>
      <c r="G540" s="143"/>
      <c r="H540" s="144" t="s">
        <v>11</v>
      </c>
      <c r="I540" s="146"/>
      <c r="J540" s="143"/>
      <c r="K540" s="143"/>
      <c r="L540" s="147"/>
      <c r="M540" s="148"/>
      <c r="N540" s="149"/>
      <c r="O540" s="149"/>
      <c r="P540" s="149"/>
      <c r="Q540" s="149"/>
      <c r="R540" s="149"/>
      <c r="S540" s="149"/>
      <c r="T540" s="150"/>
      <c r="AT540" s="151" t="s">
        <v>99</v>
      </c>
      <c r="AU540" s="151" t="s">
        <v>1</v>
      </c>
      <c r="AV540" s="141" t="s">
        <v>87</v>
      </c>
      <c r="AW540" s="141" t="s">
        <v>101</v>
      </c>
      <c r="AX540" s="141" t="s">
        <v>88</v>
      </c>
      <c r="AY540" s="151" t="s">
        <v>89</v>
      </c>
    </row>
    <row r="541" spans="1:65" s="128" customFormat="1" ht="10.199999999999999" x14ac:dyDescent="0.3">
      <c r="B541" s="129"/>
      <c r="C541" s="130"/>
      <c r="D541" s="131" t="s">
        <v>99</v>
      </c>
      <c r="E541" s="132" t="s">
        <v>11</v>
      </c>
      <c r="F541" s="133" t="s">
        <v>774</v>
      </c>
      <c r="G541" s="130"/>
      <c r="H541" s="134">
        <v>13.4</v>
      </c>
      <c r="I541" s="135"/>
      <c r="J541" s="130"/>
      <c r="K541" s="130"/>
      <c r="L541" s="136"/>
      <c r="M541" s="137"/>
      <c r="N541" s="138"/>
      <c r="O541" s="138"/>
      <c r="P541" s="138"/>
      <c r="Q541" s="138"/>
      <c r="R541" s="138"/>
      <c r="S541" s="138"/>
      <c r="T541" s="139"/>
      <c r="AT541" s="140" t="s">
        <v>99</v>
      </c>
      <c r="AU541" s="140" t="s">
        <v>1</v>
      </c>
      <c r="AV541" s="128" t="s">
        <v>1</v>
      </c>
      <c r="AW541" s="128" t="s">
        <v>101</v>
      </c>
      <c r="AX541" s="128" t="s">
        <v>88</v>
      </c>
      <c r="AY541" s="140" t="s">
        <v>89</v>
      </c>
    </row>
    <row r="542" spans="1:65" s="128" customFormat="1" ht="10.199999999999999" x14ac:dyDescent="0.3">
      <c r="B542" s="129"/>
      <c r="C542" s="130"/>
      <c r="D542" s="131" t="s">
        <v>99</v>
      </c>
      <c r="E542" s="132" t="s">
        <v>11</v>
      </c>
      <c r="F542" s="133" t="s">
        <v>775</v>
      </c>
      <c r="G542" s="130"/>
      <c r="H542" s="134">
        <v>-4.2</v>
      </c>
      <c r="I542" s="135"/>
      <c r="J542" s="130"/>
      <c r="K542" s="130"/>
      <c r="L542" s="136"/>
      <c r="M542" s="137"/>
      <c r="N542" s="138"/>
      <c r="O542" s="138"/>
      <c r="P542" s="138"/>
      <c r="Q542" s="138"/>
      <c r="R542" s="138"/>
      <c r="S542" s="138"/>
      <c r="T542" s="139"/>
      <c r="AT542" s="140" t="s">
        <v>99</v>
      </c>
      <c r="AU542" s="140" t="s">
        <v>1</v>
      </c>
      <c r="AV542" s="128" t="s">
        <v>1</v>
      </c>
      <c r="AW542" s="128" t="s">
        <v>101</v>
      </c>
      <c r="AX542" s="128" t="s">
        <v>88</v>
      </c>
      <c r="AY542" s="140" t="s">
        <v>89</v>
      </c>
    </row>
    <row r="543" spans="1:65" s="152" customFormat="1" ht="10.199999999999999" x14ac:dyDescent="0.3">
      <c r="B543" s="153"/>
      <c r="C543" s="154"/>
      <c r="D543" s="131" t="s">
        <v>99</v>
      </c>
      <c r="E543" s="155" t="s">
        <v>11</v>
      </c>
      <c r="F543" s="156" t="s">
        <v>169</v>
      </c>
      <c r="G543" s="154"/>
      <c r="H543" s="157">
        <v>9.1999999999999993</v>
      </c>
      <c r="I543" s="158"/>
      <c r="J543" s="154"/>
      <c r="K543" s="154"/>
      <c r="L543" s="159"/>
      <c r="M543" s="160"/>
      <c r="N543" s="161"/>
      <c r="O543" s="161"/>
      <c r="P543" s="161"/>
      <c r="Q543" s="161"/>
      <c r="R543" s="161"/>
      <c r="S543" s="161"/>
      <c r="T543" s="162"/>
      <c r="AT543" s="163" t="s">
        <v>99</v>
      </c>
      <c r="AU543" s="163" t="s">
        <v>1</v>
      </c>
      <c r="AV543" s="152" t="s">
        <v>97</v>
      </c>
      <c r="AW543" s="152" t="s">
        <v>101</v>
      </c>
      <c r="AX543" s="152" t="s">
        <v>87</v>
      </c>
      <c r="AY543" s="163" t="s">
        <v>89</v>
      </c>
    </row>
    <row r="544" spans="1:65" s="15" customFormat="1" ht="16.5" customHeight="1" x14ac:dyDescent="0.3">
      <c r="A544" s="12"/>
      <c r="B544" s="45"/>
      <c r="C544" s="114" t="s">
        <v>776</v>
      </c>
      <c r="D544" s="114" t="s">
        <v>92</v>
      </c>
      <c r="E544" s="115" t="s">
        <v>777</v>
      </c>
      <c r="F544" s="116" t="s">
        <v>778</v>
      </c>
      <c r="G544" s="117" t="s">
        <v>95</v>
      </c>
      <c r="H544" s="118">
        <v>59.45</v>
      </c>
      <c r="I544" s="119"/>
      <c r="J544" s="120">
        <f>ROUND(I544*H544,2)</f>
        <v>0</v>
      </c>
      <c r="K544" s="116" t="s">
        <v>11</v>
      </c>
      <c r="L544" s="13"/>
      <c r="M544" s="121" t="s">
        <v>11</v>
      </c>
      <c r="N544" s="122" t="s">
        <v>30</v>
      </c>
      <c r="O544" s="123"/>
      <c r="P544" s="124">
        <f>O544*H544</f>
        <v>0</v>
      </c>
      <c r="Q544" s="124">
        <v>8.2199999999999999E-3</v>
      </c>
      <c r="R544" s="124">
        <f>Q544*H544</f>
        <v>0.48867900000000003</v>
      </c>
      <c r="S544" s="124">
        <v>0</v>
      </c>
      <c r="T544" s="125">
        <f>S544*H544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26" t="s">
        <v>178</v>
      </c>
      <c r="AT544" s="126" t="s">
        <v>92</v>
      </c>
      <c r="AU544" s="126" t="s">
        <v>1</v>
      </c>
      <c r="AY544" s="3" t="s">
        <v>89</v>
      </c>
      <c r="BE544" s="127">
        <f>IF(N544="základní",J544,0)</f>
        <v>0</v>
      </c>
      <c r="BF544" s="127">
        <f>IF(N544="snížená",J544,0)</f>
        <v>0</v>
      </c>
      <c r="BG544" s="127">
        <f>IF(N544="zákl. přenesená",J544,0)</f>
        <v>0</v>
      </c>
      <c r="BH544" s="127">
        <f>IF(N544="sníž. přenesená",J544,0)</f>
        <v>0</v>
      </c>
      <c r="BI544" s="127">
        <f>IF(N544="nulová",J544,0)</f>
        <v>0</v>
      </c>
      <c r="BJ544" s="3" t="s">
        <v>87</v>
      </c>
      <c r="BK544" s="127">
        <f>ROUND(I544*H544,2)</f>
        <v>0</v>
      </c>
      <c r="BL544" s="3" t="s">
        <v>178</v>
      </c>
      <c r="BM544" s="126" t="s">
        <v>779</v>
      </c>
    </row>
    <row r="545" spans="1:65" s="128" customFormat="1" ht="10.199999999999999" x14ac:dyDescent="0.3">
      <c r="B545" s="129"/>
      <c r="C545" s="130"/>
      <c r="D545" s="131" t="s">
        <v>99</v>
      </c>
      <c r="E545" s="132" t="s">
        <v>11</v>
      </c>
      <c r="F545" s="133" t="s">
        <v>259</v>
      </c>
      <c r="G545" s="130"/>
      <c r="H545" s="134">
        <v>7.37</v>
      </c>
      <c r="I545" s="135"/>
      <c r="J545" s="130"/>
      <c r="K545" s="130"/>
      <c r="L545" s="136"/>
      <c r="M545" s="137"/>
      <c r="N545" s="138"/>
      <c r="O545" s="138"/>
      <c r="P545" s="138"/>
      <c r="Q545" s="138"/>
      <c r="R545" s="138"/>
      <c r="S545" s="138"/>
      <c r="T545" s="139"/>
      <c r="AT545" s="140" t="s">
        <v>99</v>
      </c>
      <c r="AU545" s="140" t="s">
        <v>1</v>
      </c>
      <c r="AV545" s="128" t="s">
        <v>1</v>
      </c>
      <c r="AW545" s="128" t="s">
        <v>101</v>
      </c>
      <c r="AX545" s="128" t="s">
        <v>88</v>
      </c>
      <c r="AY545" s="140" t="s">
        <v>89</v>
      </c>
    </row>
    <row r="546" spans="1:65" s="128" customFormat="1" ht="10.199999999999999" x14ac:dyDescent="0.3">
      <c r="B546" s="129"/>
      <c r="C546" s="130"/>
      <c r="D546" s="131" t="s">
        <v>99</v>
      </c>
      <c r="E546" s="132" t="s">
        <v>11</v>
      </c>
      <c r="F546" s="133" t="s">
        <v>260</v>
      </c>
      <c r="G546" s="130"/>
      <c r="H546" s="134">
        <v>14.48</v>
      </c>
      <c r="I546" s="135"/>
      <c r="J546" s="130"/>
      <c r="K546" s="130"/>
      <c r="L546" s="136"/>
      <c r="M546" s="137"/>
      <c r="N546" s="138"/>
      <c r="O546" s="138"/>
      <c r="P546" s="138"/>
      <c r="Q546" s="138"/>
      <c r="R546" s="138"/>
      <c r="S546" s="138"/>
      <c r="T546" s="139"/>
      <c r="AT546" s="140" t="s">
        <v>99</v>
      </c>
      <c r="AU546" s="140" t="s">
        <v>1</v>
      </c>
      <c r="AV546" s="128" t="s">
        <v>1</v>
      </c>
      <c r="AW546" s="128" t="s">
        <v>101</v>
      </c>
      <c r="AX546" s="128" t="s">
        <v>88</v>
      </c>
      <c r="AY546" s="140" t="s">
        <v>89</v>
      </c>
    </row>
    <row r="547" spans="1:65" s="128" customFormat="1" ht="10.199999999999999" x14ac:dyDescent="0.3">
      <c r="B547" s="129"/>
      <c r="C547" s="130"/>
      <c r="D547" s="131" t="s">
        <v>99</v>
      </c>
      <c r="E547" s="132" t="s">
        <v>11</v>
      </c>
      <c r="F547" s="133" t="s">
        <v>261</v>
      </c>
      <c r="G547" s="130"/>
      <c r="H547" s="134">
        <v>1.51</v>
      </c>
      <c r="I547" s="135"/>
      <c r="J547" s="130"/>
      <c r="K547" s="130"/>
      <c r="L547" s="136"/>
      <c r="M547" s="137"/>
      <c r="N547" s="138"/>
      <c r="O547" s="138"/>
      <c r="P547" s="138"/>
      <c r="Q547" s="138"/>
      <c r="R547" s="138"/>
      <c r="S547" s="138"/>
      <c r="T547" s="139"/>
      <c r="AT547" s="140" t="s">
        <v>99</v>
      </c>
      <c r="AU547" s="140" t="s">
        <v>1</v>
      </c>
      <c r="AV547" s="128" t="s">
        <v>1</v>
      </c>
      <c r="AW547" s="128" t="s">
        <v>101</v>
      </c>
      <c r="AX547" s="128" t="s">
        <v>88</v>
      </c>
      <c r="AY547" s="140" t="s">
        <v>89</v>
      </c>
    </row>
    <row r="548" spans="1:65" s="128" customFormat="1" ht="10.199999999999999" x14ac:dyDescent="0.3">
      <c r="B548" s="129"/>
      <c r="C548" s="130"/>
      <c r="D548" s="131" t="s">
        <v>99</v>
      </c>
      <c r="E548" s="132" t="s">
        <v>11</v>
      </c>
      <c r="F548" s="133" t="s">
        <v>262</v>
      </c>
      <c r="G548" s="130"/>
      <c r="H548" s="134">
        <v>3.78</v>
      </c>
      <c r="I548" s="135"/>
      <c r="J548" s="130"/>
      <c r="K548" s="130"/>
      <c r="L548" s="136"/>
      <c r="M548" s="137"/>
      <c r="N548" s="138"/>
      <c r="O548" s="138"/>
      <c r="P548" s="138"/>
      <c r="Q548" s="138"/>
      <c r="R548" s="138"/>
      <c r="S548" s="138"/>
      <c r="T548" s="139"/>
      <c r="AT548" s="140" t="s">
        <v>99</v>
      </c>
      <c r="AU548" s="140" t="s">
        <v>1</v>
      </c>
      <c r="AV548" s="128" t="s">
        <v>1</v>
      </c>
      <c r="AW548" s="128" t="s">
        <v>101</v>
      </c>
      <c r="AX548" s="128" t="s">
        <v>88</v>
      </c>
      <c r="AY548" s="140" t="s">
        <v>89</v>
      </c>
    </row>
    <row r="549" spans="1:65" s="128" customFormat="1" ht="10.199999999999999" x14ac:dyDescent="0.3">
      <c r="B549" s="129"/>
      <c r="C549" s="130"/>
      <c r="D549" s="131" t="s">
        <v>99</v>
      </c>
      <c r="E549" s="132" t="s">
        <v>11</v>
      </c>
      <c r="F549" s="133" t="s">
        <v>263</v>
      </c>
      <c r="G549" s="130"/>
      <c r="H549" s="134">
        <v>1.48</v>
      </c>
      <c r="I549" s="135"/>
      <c r="J549" s="130"/>
      <c r="K549" s="130"/>
      <c r="L549" s="136"/>
      <c r="M549" s="137"/>
      <c r="N549" s="138"/>
      <c r="O549" s="138"/>
      <c r="P549" s="138"/>
      <c r="Q549" s="138"/>
      <c r="R549" s="138"/>
      <c r="S549" s="138"/>
      <c r="T549" s="139"/>
      <c r="AT549" s="140" t="s">
        <v>99</v>
      </c>
      <c r="AU549" s="140" t="s">
        <v>1</v>
      </c>
      <c r="AV549" s="128" t="s">
        <v>1</v>
      </c>
      <c r="AW549" s="128" t="s">
        <v>101</v>
      </c>
      <c r="AX549" s="128" t="s">
        <v>88</v>
      </c>
      <c r="AY549" s="140" t="s">
        <v>89</v>
      </c>
    </row>
    <row r="550" spans="1:65" s="128" customFormat="1" ht="10.199999999999999" x14ac:dyDescent="0.3">
      <c r="B550" s="129"/>
      <c r="C550" s="130"/>
      <c r="D550" s="131" t="s">
        <v>99</v>
      </c>
      <c r="E550" s="132" t="s">
        <v>11</v>
      </c>
      <c r="F550" s="133" t="s">
        <v>264</v>
      </c>
      <c r="G550" s="130"/>
      <c r="H550" s="134">
        <v>6.16</v>
      </c>
      <c r="I550" s="135"/>
      <c r="J550" s="130"/>
      <c r="K550" s="130"/>
      <c r="L550" s="136"/>
      <c r="M550" s="137"/>
      <c r="N550" s="138"/>
      <c r="O550" s="138"/>
      <c r="P550" s="138"/>
      <c r="Q550" s="138"/>
      <c r="R550" s="138"/>
      <c r="S550" s="138"/>
      <c r="T550" s="139"/>
      <c r="AT550" s="140" t="s">
        <v>99</v>
      </c>
      <c r="AU550" s="140" t="s">
        <v>1</v>
      </c>
      <c r="AV550" s="128" t="s">
        <v>1</v>
      </c>
      <c r="AW550" s="128" t="s">
        <v>101</v>
      </c>
      <c r="AX550" s="128" t="s">
        <v>88</v>
      </c>
      <c r="AY550" s="140" t="s">
        <v>89</v>
      </c>
    </row>
    <row r="551" spans="1:65" s="128" customFormat="1" ht="10.199999999999999" x14ac:dyDescent="0.3">
      <c r="B551" s="129"/>
      <c r="C551" s="130"/>
      <c r="D551" s="131" t="s">
        <v>99</v>
      </c>
      <c r="E551" s="132" t="s">
        <v>11</v>
      </c>
      <c r="F551" s="133" t="s">
        <v>265</v>
      </c>
      <c r="G551" s="130"/>
      <c r="H551" s="134">
        <v>1.51</v>
      </c>
      <c r="I551" s="135"/>
      <c r="J551" s="130"/>
      <c r="K551" s="130"/>
      <c r="L551" s="136"/>
      <c r="M551" s="137"/>
      <c r="N551" s="138"/>
      <c r="O551" s="138"/>
      <c r="P551" s="138"/>
      <c r="Q551" s="138"/>
      <c r="R551" s="138"/>
      <c r="S551" s="138"/>
      <c r="T551" s="139"/>
      <c r="AT551" s="140" t="s">
        <v>99</v>
      </c>
      <c r="AU551" s="140" t="s">
        <v>1</v>
      </c>
      <c r="AV551" s="128" t="s">
        <v>1</v>
      </c>
      <c r="AW551" s="128" t="s">
        <v>101</v>
      </c>
      <c r="AX551" s="128" t="s">
        <v>88</v>
      </c>
      <c r="AY551" s="140" t="s">
        <v>89</v>
      </c>
    </row>
    <row r="552" spans="1:65" s="128" customFormat="1" ht="10.199999999999999" x14ac:dyDescent="0.3">
      <c r="B552" s="129"/>
      <c r="C552" s="130"/>
      <c r="D552" s="131" t="s">
        <v>99</v>
      </c>
      <c r="E552" s="132" t="s">
        <v>11</v>
      </c>
      <c r="F552" s="133" t="s">
        <v>266</v>
      </c>
      <c r="G552" s="130"/>
      <c r="H552" s="134">
        <v>3.9</v>
      </c>
      <c r="I552" s="135"/>
      <c r="J552" s="130"/>
      <c r="K552" s="130"/>
      <c r="L552" s="136"/>
      <c r="M552" s="137"/>
      <c r="N552" s="138"/>
      <c r="O552" s="138"/>
      <c r="P552" s="138"/>
      <c r="Q552" s="138"/>
      <c r="R552" s="138"/>
      <c r="S552" s="138"/>
      <c r="T552" s="139"/>
      <c r="AT552" s="140" t="s">
        <v>99</v>
      </c>
      <c r="AU552" s="140" t="s">
        <v>1</v>
      </c>
      <c r="AV552" s="128" t="s">
        <v>1</v>
      </c>
      <c r="AW552" s="128" t="s">
        <v>101</v>
      </c>
      <c r="AX552" s="128" t="s">
        <v>88</v>
      </c>
      <c r="AY552" s="140" t="s">
        <v>89</v>
      </c>
    </row>
    <row r="553" spans="1:65" s="128" customFormat="1" ht="10.199999999999999" x14ac:dyDescent="0.3">
      <c r="B553" s="129"/>
      <c r="C553" s="130"/>
      <c r="D553" s="131" t="s">
        <v>99</v>
      </c>
      <c r="E553" s="132" t="s">
        <v>11</v>
      </c>
      <c r="F553" s="133" t="s">
        <v>267</v>
      </c>
      <c r="G553" s="130"/>
      <c r="H553" s="134">
        <v>18.559999999999999</v>
      </c>
      <c r="I553" s="135"/>
      <c r="J553" s="130"/>
      <c r="K553" s="130"/>
      <c r="L553" s="136"/>
      <c r="M553" s="137"/>
      <c r="N553" s="138"/>
      <c r="O553" s="138"/>
      <c r="P553" s="138"/>
      <c r="Q553" s="138"/>
      <c r="R553" s="138"/>
      <c r="S553" s="138"/>
      <c r="T553" s="139"/>
      <c r="AT553" s="140" t="s">
        <v>99</v>
      </c>
      <c r="AU553" s="140" t="s">
        <v>1</v>
      </c>
      <c r="AV553" s="128" t="s">
        <v>1</v>
      </c>
      <c r="AW553" s="128" t="s">
        <v>101</v>
      </c>
      <c r="AX553" s="128" t="s">
        <v>88</v>
      </c>
      <c r="AY553" s="140" t="s">
        <v>89</v>
      </c>
    </row>
    <row r="554" spans="1:65" s="128" customFormat="1" ht="10.199999999999999" x14ac:dyDescent="0.3">
      <c r="B554" s="129"/>
      <c r="C554" s="130"/>
      <c r="D554" s="131" t="s">
        <v>99</v>
      </c>
      <c r="E554" s="132" t="s">
        <v>11</v>
      </c>
      <c r="F554" s="133" t="s">
        <v>268</v>
      </c>
      <c r="G554" s="130"/>
      <c r="H554" s="134">
        <v>0.7</v>
      </c>
      <c r="I554" s="135"/>
      <c r="J554" s="130"/>
      <c r="K554" s="130"/>
      <c r="L554" s="136"/>
      <c r="M554" s="137"/>
      <c r="N554" s="138"/>
      <c r="O554" s="138"/>
      <c r="P554" s="138"/>
      <c r="Q554" s="138"/>
      <c r="R554" s="138"/>
      <c r="S554" s="138"/>
      <c r="T554" s="139"/>
      <c r="AT554" s="140" t="s">
        <v>99</v>
      </c>
      <c r="AU554" s="140" t="s">
        <v>1</v>
      </c>
      <c r="AV554" s="128" t="s">
        <v>1</v>
      </c>
      <c r="AW554" s="128" t="s">
        <v>101</v>
      </c>
      <c r="AX554" s="128" t="s">
        <v>88</v>
      </c>
      <c r="AY554" s="140" t="s">
        <v>89</v>
      </c>
    </row>
    <row r="555" spans="1:65" s="152" customFormat="1" ht="10.199999999999999" x14ac:dyDescent="0.3">
      <c r="B555" s="153"/>
      <c r="C555" s="154"/>
      <c r="D555" s="131" t="s">
        <v>99</v>
      </c>
      <c r="E555" s="155" t="s">
        <v>11</v>
      </c>
      <c r="F555" s="156" t="s">
        <v>169</v>
      </c>
      <c r="G555" s="154"/>
      <c r="H555" s="157">
        <v>59.45</v>
      </c>
      <c r="I555" s="158"/>
      <c r="J555" s="154"/>
      <c r="K555" s="154"/>
      <c r="L555" s="159"/>
      <c r="M555" s="160"/>
      <c r="N555" s="161"/>
      <c r="O555" s="161"/>
      <c r="P555" s="161"/>
      <c r="Q555" s="161"/>
      <c r="R555" s="161"/>
      <c r="S555" s="161"/>
      <c r="T555" s="162"/>
      <c r="AT555" s="163" t="s">
        <v>99</v>
      </c>
      <c r="AU555" s="163" t="s">
        <v>1</v>
      </c>
      <c r="AV555" s="152" t="s">
        <v>97</v>
      </c>
      <c r="AW555" s="152" t="s">
        <v>101</v>
      </c>
      <c r="AX555" s="152" t="s">
        <v>87</v>
      </c>
      <c r="AY555" s="163" t="s">
        <v>89</v>
      </c>
    </row>
    <row r="556" spans="1:65" s="15" customFormat="1" ht="16.5" customHeight="1" x14ac:dyDescent="0.3">
      <c r="A556" s="12"/>
      <c r="B556" s="45"/>
      <c r="C556" s="176" t="s">
        <v>780</v>
      </c>
      <c r="D556" s="176" t="s">
        <v>284</v>
      </c>
      <c r="E556" s="177" t="s">
        <v>781</v>
      </c>
      <c r="F556" s="178" t="s">
        <v>782</v>
      </c>
      <c r="G556" s="179" t="s">
        <v>95</v>
      </c>
      <c r="H556" s="180">
        <v>66.042000000000002</v>
      </c>
      <c r="I556" s="181"/>
      <c r="J556" s="182">
        <f>ROUND(I556*H556,2)</f>
        <v>0</v>
      </c>
      <c r="K556" s="178" t="s">
        <v>11</v>
      </c>
      <c r="L556" s="183"/>
      <c r="M556" s="184" t="s">
        <v>11</v>
      </c>
      <c r="N556" s="185" t="s">
        <v>30</v>
      </c>
      <c r="O556" s="123"/>
      <c r="P556" s="124">
        <f>O556*H556</f>
        <v>0</v>
      </c>
      <c r="Q556" s="124">
        <v>1.9199999999999998E-2</v>
      </c>
      <c r="R556" s="124">
        <f>Q556*H556</f>
        <v>1.2680064</v>
      </c>
      <c r="S556" s="124">
        <v>0</v>
      </c>
      <c r="T556" s="125">
        <f>S556*H556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126" t="s">
        <v>288</v>
      </c>
      <c r="AT556" s="126" t="s">
        <v>284</v>
      </c>
      <c r="AU556" s="126" t="s">
        <v>1</v>
      </c>
      <c r="AY556" s="3" t="s">
        <v>89</v>
      </c>
      <c r="BE556" s="127">
        <f>IF(N556="základní",J556,0)</f>
        <v>0</v>
      </c>
      <c r="BF556" s="127">
        <f>IF(N556="snížená",J556,0)</f>
        <v>0</v>
      </c>
      <c r="BG556" s="127">
        <f>IF(N556="zákl. přenesená",J556,0)</f>
        <v>0</v>
      </c>
      <c r="BH556" s="127">
        <f>IF(N556="sníž. přenesená",J556,0)</f>
        <v>0</v>
      </c>
      <c r="BI556" s="127">
        <f>IF(N556="nulová",J556,0)</f>
        <v>0</v>
      </c>
      <c r="BJ556" s="3" t="s">
        <v>87</v>
      </c>
      <c r="BK556" s="127">
        <f>ROUND(I556*H556,2)</f>
        <v>0</v>
      </c>
      <c r="BL556" s="3" t="s">
        <v>178</v>
      </c>
      <c r="BM556" s="126" t="s">
        <v>783</v>
      </c>
    </row>
    <row r="557" spans="1:65" s="128" customFormat="1" ht="10.199999999999999" x14ac:dyDescent="0.3">
      <c r="B557" s="129"/>
      <c r="C557" s="130"/>
      <c r="D557" s="131" t="s">
        <v>99</v>
      </c>
      <c r="E557" s="130"/>
      <c r="F557" s="133" t="s">
        <v>784</v>
      </c>
      <c r="G557" s="130"/>
      <c r="H557" s="134">
        <v>66.042000000000002</v>
      </c>
      <c r="I557" s="135"/>
      <c r="J557" s="130"/>
      <c r="K557" s="130"/>
      <c r="L557" s="136"/>
      <c r="M557" s="137"/>
      <c r="N557" s="138"/>
      <c r="O557" s="138"/>
      <c r="P557" s="138"/>
      <c r="Q557" s="138"/>
      <c r="R557" s="138"/>
      <c r="S557" s="138"/>
      <c r="T557" s="139"/>
      <c r="AT557" s="140" t="s">
        <v>99</v>
      </c>
      <c r="AU557" s="140" t="s">
        <v>1</v>
      </c>
      <c r="AV557" s="128" t="s">
        <v>1</v>
      </c>
      <c r="AW557" s="128" t="s">
        <v>4</v>
      </c>
      <c r="AX557" s="128" t="s">
        <v>87</v>
      </c>
      <c r="AY557" s="140" t="s">
        <v>89</v>
      </c>
    </row>
    <row r="558" spans="1:65" s="15" customFormat="1" ht="16.5" customHeight="1" x14ac:dyDescent="0.3">
      <c r="A558" s="12"/>
      <c r="B558" s="45"/>
      <c r="C558" s="114" t="s">
        <v>785</v>
      </c>
      <c r="D558" s="114" t="s">
        <v>92</v>
      </c>
      <c r="E558" s="115" t="s">
        <v>786</v>
      </c>
      <c r="F558" s="116" t="s">
        <v>787</v>
      </c>
      <c r="G558" s="117" t="s">
        <v>95</v>
      </c>
      <c r="H558" s="118">
        <v>59.45</v>
      </c>
      <c r="I558" s="119"/>
      <c r="J558" s="120">
        <f>ROUND(I558*H558,2)</f>
        <v>0</v>
      </c>
      <c r="K558" s="116" t="s">
        <v>11</v>
      </c>
      <c r="L558" s="13"/>
      <c r="M558" s="121" t="s">
        <v>11</v>
      </c>
      <c r="N558" s="122" t="s">
        <v>30</v>
      </c>
      <c r="O558" s="123"/>
      <c r="P558" s="124">
        <f>O558*H558</f>
        <v>0</v>
      </c>
      <c r="Q558" s="124">
        <v>2.9999999999999997E-4</v>
      </c>
      <c r="R558" s="124">
        <f>Q558*H558</f>
        <v>1.7835E-2</v>
      </c>
      <c r="S558" s="124">
        <v>0</v>
      </c>
      <c r="T558" s="125">
        <f>S558*H558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126" t="s">
        <v>178</v>
      </c>
      <c r="AT558" s="126" t="s">
        <v>92</v>
      </c>
      <c r="AU558" s="126" t="s">
        <v>1</v>
      </c>
      <c r="AY558" s="3" t="s">
        <v>89</v>
      </c>
      <c r="BE558" s="127">
        <f>IF(N558="základní",J558,0)</f>
        <v>0</v>
      </c>
      <c r="BF558" s="127">
        <f>IF(N558="snížená",J558,0)</f>
        <v>0</v>
      </c>
      <c r="BG558" s="127">
        <f>IF(N558="zákl. přenesená",J558,0)</f>
        <v>0</v>
      </c>
      <c r="BH558" s="127">
        <f>IF(N558="sníž. přenesená",J558,0)</f>
        <v>0</v>
      </c>
      <c r="BI558" s="127">
        <f>IF(N558="nulová",J558,0)</f>
        <v>0</v>
      </c>
      <c r="BJ558" s="3" t="s">
        <v>87</v>
      </c>
      <c r="BK558" s="127">
        <f>ROUND(I558*H558,2)</f>
        <v>0</v>
      </c>
      <c r="BL558" s="3" t="s">
        <v>178</v>
      </c>
      <c r="BM558" s="126" t="s">
        <v>788</v>
      </c>
    </row>
    <row r="559" spans="1:65" s="128" customFormat="1" ht="10.199999999999999" x14ac:dyDescent="0.3">
      <c r="B559" s="129"/>
      <c r="C559" s="130"/>
      <c r="D559" s="131" t="s">
        <v>99</v>
      </c>
      <c r="E559" s="132" t="s">
        <v>11</v>
      </c>
      <c r="F559" s="133" t="s">
        <v>259</v>
      </c>
      <c r="G559" s="130"/>
      <c r="H559" s="134">
        <v>7.37</v>
      </c>
      <c r="I559" s="135"/>
      <c r="J559" s="130"/>
      <c r="K559" s="130"/>
      <c r="L559" s="136"/>
      <c r="M559" s="137"/>
      <c r="N559" s="138"/>
      <c r="O559" s="138"/>
      <c r="P559" s="138"/>
      <c r="Q559" s="138"/>
      <c r="R559" s="138"/>
      <c r="S559" s="138"/>
      <c r="T559" s="139"/>
      <c r="AT559" s="140" t="s">
        <v>99</v>
      </c>
      <c r="AU559" s="140" t="s">
        <v>1</v>
      </c>
      <c r="AV559" s="128" t="s">
        <v>1</v>
      </c>
      <c r="AW559" s="128" t="s">
        <v>101</v>
      </c>
      <c r="AX559" s="128" t="s">
        <v>88</v>
      </c>
      <c r="AY559" s="140" t="s">
        <v>89</v>
      </c>
    </row>
    <row r="560" spans="1:65" s="128" customFormat="1" ht="10.199999999999999" x14ac:dyDescent="0.3">
      <c r="B560" s="129"/>
      <c r="C560" s="130"/>
      <c r="D560" s="131" t="s">
        <v>99</v>
      </c>
      <c r="E560" s="132" t="s">
        <v>11</v>
      </c>
      <c r="F560" s="133" t="s">
        <v>260</v>
      </c>
      <c r="G560" s="130"/>
      <c r="H560" s="134">
        <v>14.48</v>
      </c>
      <c r="I560" s="135"/>
      <c r="J560" s="130"/>
      <c r="K560" s="130"/>
      <c r="L560" s="136"/>
      <c r="M560" s="137"/>
      <c r="N560" s="138"/>
      <c r="O560" s="138"/>
      <c r="P560" s="138"/>
      <c r="Q560" s="138"/>
      <c r="R560" s="138"/>
      <c r="S560" s="138"/>
      <c r="T560" s="139"/>
      <c r="AT560" s="140" t="s">
        <v>99</v>
      </c>
      <c r="AU560" s="140" t="s">
        <v>1</v>
      </c>
      <c r="AV560" s="128" t="s">
        <v>1</v>
      </c>
      <c r="AW560" s="128" t="s">
        <v>101</v>
      </c>
      <c r="AX560" s="128" t="s">
        <v>88</v>
      </c>
      <c r="AY560" s="140" t="s">
        <v>89</v>
      </c>
    </row>
    <row r="561" spans="1:65" s="128" customFormat="1" ht="10.199999999999999" x14ac:dyDescent="0.3">
      <c r="B561" s="129"/>
      <c r="C561" s="130"/>
      <c r="D561" s="131" t="s">
        <v>99</v>
      </c>
      <c r="E561" s="132" t="s">
        <v>11</v>
      </c>
      <c r="F561" s="133" t="s">
        <v>261</v>
      </c>
      <c r="G561" s="130"/>
      <c r="H561" s="134">
        <v>1.51</v>
      </c>
      <c r="I561" s="135"/>
      <c r="J561" s="130"/>
      <c r="K561" s="130"/>
      <c r="L561" s="136"/>
      <c r="M561" s="137"/>
      <c r="N561" s="138"/>
      <c r="O561" s="138"/>
      <c r="P561" s="138"/>
      <c r="Q561" s="138"/>
      <c r="R561" s="138"/>
      <c r="S561" s="138"/>
      <c r="T561" s="139"/>
      <c r="AT561" s="140" t="s">
        <v>99</v>
      </c>
      <c r="AU561" s="140" t="s">
        <v>1</v>
      </c>
      <c r="AV561" s="128" t="s">
        <v>1</v>
      </c>
      <c r="AW561" s="128" t="s">
        <v>101</v>
      </c>
      <c r="AX561" s="128" t="s">
        <v>88</v>
      </c>
      <c r="AY561" s="140" t="s">
        <v>89</v>
      </c>
    </row>
    <row r="562" spans="1:65" s="128" customFormat="1" ht="10.199999999999999" x14ac:dyDescent="0.3">
      <c r="B562" s="129"/>
      <c r="C562" s="130"/>
      <c r="D562" s="131" t="s">
        <v>99</v>
      </c>
      <c r="E562" s="132" t="s">
        <v>11</v>
      </c>
      <c r="F562" s="133" t="s">
        <v>262</v>
      </c>
      <c r="G562" s="130"/>
      <c r="H562" s="134">
        <v>3.78</v>
      </c>
      <c r="I562" s="135"/>
      <c r="J562" s="130"/>
      <c r="K562" s="130"/>
      <c r="L562" s="136"/>
      <c r="M562" s="137"/>
      <c r="N562" s="138"/>
      <c r="O562" s="138"/>
      <c r="P562" s="138"/>
      <c r="Q562" s="138"/>
      <c r="R562" s="138"/>
      <c r="S562" s="138"/>
      <c r="T562" s="139"/>
      <c r="AT562" s="140" t="s">
        <v>99</v>
      </c>
      <c r="AU562" s="140" t="s">
        <v>1</v>
      </c>
      <c r="AV562" s="128" t="s">
        <v>1</v>
      </c>
      <c r="AW562" s="128" t="s">
        <v>101</v>
      </c>
      <c r="AX562" s="128" t="s">
        <v>88</v>
      </c>
      <c r="AY562" s="140" t="s">
        <v>89</v>
      </c>
    </row>
    <row r="563" spans="1:65" s="128" customFormat="1" ht="10.199999999999999" x14ac:dyDescent="0.3">
      <c r="B563" s="129"/>
      <c r="C563" s="130"/>
      <c r="D563" s="131" t="s">
        <v>99</v>
      </c>
      <c r="E563" s="132" t="s">
        <v>11</v>
      </c>
      <c r="F563" s="133" t="s">
        <v>263</v>
      </c>
      <c r="G563" s="130"/>
      <c r="H563" s="134">
        <v>1.48</v>
      </c>
      <c r="I563" s="135"/>
      <c r="J563" s="130"/>
      <c r="K563" s="130"/>
      <c r="L563" s="136"/>
      <c r="M563" s="137"/>
      <c r="N563" s="138"/>
      <c r="O563" s="138"/>
      <c r="P563" s="138"/>
      <c r="Q563" s="138"/>
      <c r="R563" s="138"/>
      <c r="S563" s="138"/>
      <c r="T563" s="139"/>
      <c r="AT563" s="140" t="s">
        <v>99</v>
      </c>
      <c r="AU563" s="140" t="s">
        <v>1</v>
      </c>
      <c r="AV563" s="128" t="s">
        <v>1</v>
      </c>
      <c r="AW563" s="128" t="s">
        <v>101</v>
      </c>
      <c r="AX563" s="128" t="s">
        <v>88</v>
      </c>
      <c r="AY563" s="140" t="s">
        <v>89</v>
      </c>
    </row>
    <row r="564" spans="1:65" s="128" customFormat="1" ht="10.199999999999999" x14ac:dyDescent="0.3">
      <c r="B564" s="129"/>
      <c r="C564" s="130"/>
      <c r="D564" s="131" t="s">
        <v>99</v>
      </c>
      <c r="E564" s="132" t="s">
        <v>11</v>
      </c>
      <c r="F564" s="133" t="s">
        <v>264</v>
      </c>
      <c r="G564" s="130"/>
      <c r="H564" s="134">
        <v>6.16</v>
      </c>
      <c r="I564" s="135"/>
      <c r="J564" s="130"/>
      <c r="K564" s="130"/>
      <c r="L564" s="136"/>
      <c r="M564" s="137"/>
      <c r="N564" s="138"/>
      <c r="O564" s="138"/>
      <c r="P564" s="138"/>
      <c r="Q564" s="138"/>
      <c r="R564" s="138"/>
      <c r="S564" s="138"/>
      <c r="T564" s="139"/>
      <c r="AT564" s="140" t="s">
        <v>99</v>
      </c>
      <c r="AU564" s="140" t="s">
        <v>1</v>
      </c>
      <c r="AV564" s="128" t="s">
        <v>1</v>
      </c>
      <c r="AW564" s="128" t="s">
        <v>101</v>
      </c>
      <c r="AX564" s="128" t="s">
        <v>88</v>
      </c>
      <c r="AY564" s="140" t="s">
        <v>89</v>
      </c>
    </row>
    <row r="565" spans="1:65" s="128" customFormat="1" ht="10.199999999999999" x14ac:dyDescent="0.3">
      <c r="B565" s="129"/>
      <c r="C565" s="130"/>
      <c r="D565" s="131" t="s">
        <v>99</v>
      </c>
      <c r="E565" s="132" t="s">
        <v>11</v>
      </c>
      <c r="F565" s="133" t="s">
        <v>265</v>
      </c>
      <c r="G565" s="130"/>
      <c r="H565" s="134">
        <v>1.51</v>
      </c>
      <c r="I565" s="135"/>
      <c r="J565" s="130"/>
      <c r="K565" s="130"/>
      <c r="L565" s="136"/>
      <c r="M565" s="137"/>
      <c r="N565" s="138"/>
      <c r="O565" s="138"/>
      <c r="P565" s="138"/>
      <c r="Q565" s="138"/>
      <c r="R565" s="138"/>
      <c r="S565" s="138"/>
      <c r="T565" s="139"/>
      <c r="AT565" s="140" t="s">
        <v>99</v>
      </c>
      <c r="AU565" s="140" t="s">
        <v>1</v>
      </c>
      <c r="AV565" s="128" t="s">
        <v>1</v>
      </c>
      <c r="AW565" s="128" t="s">
        <v>101</v>
      </c>
      <c r="AX565" s="128" t="s">
        <v>88</v>
      </c>
      <c r="AY565" s="140" t="s">
        <v>89</v>
      </c>
    </row>
    <row r="566" spans="1:65" s="128" customFormat="1" ht="10.199999999999999" x14ac:dyDescent="0.3">
      <c r="B566" s="129"/>
      <c r="C566" s="130"/>
      <c r="D566" s="131" t="s">
        <v>99</v>
      </c>
      <c r="E566" s="132" t="s">
        <v>11</v>
      </c>
      <c r="F566" s="133" t="s">
        <v>266</v>
      </c>
      <c r="G566" s="130"/>
      <c r="H566" s="134">
        <v>3.9</v>
      </c>
      <c r="I566" s="135"/>
      <c r="J566" s="130"/>
      <c r="K566" s="130"/>
      <c r="L566" s="136"/>
      <c r="M566" s="137"/>
      <c r="N566" s="138"/>
      <c r="O566" s="138"/>
      <c r="P566" s="138"/>
      <c r="Q566" s="138"/>
      <c r="R566" s="138"/>
      <c r="S566" s="138"/>
      <c r="T566" s="139"/>
      <c r="AT566" s="140" t="s">
        <v>99</v>
      </c>
      <c r="AU566" s="140" t="s">
        <v>1</v>
      </c>
      <c r="AV566" s="128" t="s">
        <v>1</v>
      </c>
      <c r="AW566" s="128" t="s">
        <v>101</v>
      </c>
      <c r="AX566" s="128" t="s">
        <v>88</v>
      </c>
      <c r="AY566" s="140" t="s">
        <v>89</v>
      </c>
    </row>
    <row r="567" spans="1:65" s="128" customFormat="1" ht="10.199999999999999" x14ac:dyDescent="0.3">
      <c r="B567" s="129"/>
      <c r="C567" s="130"/>
      <c r="D567" s="131" t="s">
        <v>99</v>
      </c>
      <c r="E567" s="132" t="s">
        <v>11</v>
      </c>
      <c r="F567" s="133" t="s">
        <v>267</v>
      </c>
      <c r="G567" s="130"/>
      <c r="H567" s="134">
        <v>18.559999999999999</v>
      </c>
      <c r="I567" s="135"/>
      <c r="J567" s="130"/>
      <c r="K567" s="130"/>
      <c r="L567" s="136"/>
      <c r="M567" s="137"/>
      <c r="N567" s="138"/>
      <c r="O567" s="138"/>
      <c r="P567" s="138"/>
      <c r="Q567" s="138"/>
      <c r="R567" s="138"/>
      <c r="S567" s="138"/>
      <c r="T567" s="139"/>
      <c r="AT567" s="140" t="s">
        <v>99</v>
      </c>
      <c r="AU567" s="140" t="s">
        <v>1</v>
      </c>
      <c r="AV567" s="128" t="s">
        <v>1</v>
      </c>
      <c r="AW567" s="128" t="s">
        <v>101</v>
      </c>
      <c r="AX567" s="128" t="s">
        <v>88</v>
      </c>
      <c r="AY567" s="140" t="s">
        <v>89</v>
      </c>
    </row>
    <row r="568" spans="1:65" s="128" customFormat="1" ht="10.199999999999999" x14ac:dyDescent="0.3">
      <c r="B568" s="129"/>
      <c r="C568" s="130"/>
      <c r="D568" s="131" t="s">
        <v>99</v>
      </c>
      <c r="E568" s="132" t="s">
        <v>11</v>
      </c>
      <c r="F568" s="133" t="s">
        <v>268</v>
      </c>
      <c r="G568" s="130"/>
      <c r="H568" s="134">
        <v>0.7</v>
      </c>
      <c r="I568" s="135"/>
      <c r="J568" s="130"/>
      <c r="K568" s="130"/>
      <c r="L568" s="136"/>
      <c r="M568" s="137"/>
      <c r="N568" s="138"/>
      <c r="O568" s="138"/>
      <c r="P568" s="138"/>
      <c r="Q568" s="138"/>
      <c r="R568" s="138"/>
      <c r="S568" s="138"/>
      <c r="T568" s="139"/>
      <c r="AT568" s="140" t="s">
        <v>99</v>
      </c>
      <c r="AU568" s="140" t="s">
        <v>1</v>
      </c>
      <c r="AV568" s="128" t="s">
        <v>1</v>
      </c>
      <c r="AW568" s="128" t="s">
        <v>101</v>
      </c>
      <c r="AX568" s="128" t="s">
        <v>88</v>
      </c>
      <c r="AY568" s="140" t="s">
        <v>89</v>
      </c>
    </row>
    <row r="569" spans="1:65" s="152" customFormat="1" ht="10.199999999999999" x14ac:dyDescent="0.3">
      <c r="B569" s="153"/>
      <c r="C569" s="154"/>
      <c r="D569" s="131" t="s">
        <v>99</v>
      </c>
      <c r="E569" s="155" t="s">
        <v>11</v>
      </c>
      <c r="F569" s="156" t="s">
        <v>169</v>
      </c>
      <c r="G569" s="154"/>
      <c r="H569" s="157">
        <v>59.45</v>
      </c>
      <c r="I569" s="158"/>
      <c r="J569" s="154"/>
      <c r="K569" s="154"/>
      <c r="L569" s="159"/>
      <c r="M569" s="160"/>
      <c r="N569" s="161"/>
      <c r="O569" s="161"/>
      <c r="P569" s="161"/>
      <c r="Q569" s="161"/>
      <c r="R569" s="161"/>
      <c r="S569" s="161"/>
      <c r="T569" s="162"/>
      <c r="AT569" s="163" t="s">
        <v>99</v>
      </c>
      <c r="AU569" s="163" t="s">
        <v>1</v>
      </c>
      <c r="AV569" s="152" t="s">
        <v>97</v>
      </c>
      <c r="AW569" s="152" t="s">
        <v>101</v>
      </c>
      <c r="AX569" s="152" t="s">
        <v>87</v>
      </c>
      <c r="AY569" s="163" t="s">
        <v>89</v>
      </c>
    </row>
    <row r="570" spans="1:65" s="15" customFormat="1" ht="22.8" x14ac:dyDescent="0.3">
      <c r="A570" s="12"/>
      <c r="B570" s="45"/>
      <c r="C570" s="114" t="s">
        <v>789</v>
      </c>
      <c r="D570" s="114" t="s">
        <v>92</v>
      </c>
      <c r="E570" s="115" t="s">
        <v>790</v>
      </c>
      <c r="F570" s="116" t="s">
        <v>791</v>
      </c>
      <c r="G570" s="117" t="s">
        <v>148</v>
      </c>
      <c r="H570" s="118">
        <v>1.7769999999999999</v>
      </c>
      <c r="I570" s="119"/>
      <c r="J570" s="120">
        <f>ROUND(I570*H570,2)</f>
        <v>0</v>
      </c>
      <c r="K570" s="116" t="s">
        <v>96</v>
      </c>
      <c r="L570" s="13"/>
      <c r="M570" s="121" t="s">
        <v>11</v>
      </c>
      <c r="N570" s="122" t="s">
        <v>30</v>
      </c>
      <c r="O570" s="123"/>
      <c r="P570" s="124">
        <f>O570*H570</f>
        <v>0</v>
      </c>
      <c r="Q570" s="124">
        <v>0</v>
      </c>
      <c r="R570" s="124">
        <f>Q570*H570</f>
        <v>0</v>
      </c>
      <c r="S570" s="124">
        <v>0</v>
      </c>
      <c r="T570" s="125">
        <f>S570*H570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126" t="s">
        <v>178</v>
      </c>
      <c r="AT570" s="126" t="s">
        <v>92</v>
      </c>
      <c r="AU570" s="126" t="s">
        <v>1</v>
      </c>
      <c r="AY570" s="3" t="s">
        <v>89</v>
      </c>
      <c r="BE570" s="127">
        <f>IF(N570="základní",J570,0)</f>
        <v>0</v>
      </c>
      <c r="BF570" s="127">
        <f>IF(N570="snížená",J570,0)</f>
        <v>0</v>
      </c>
      <c r="BG570" s="127">
        <f>IF(N570="zákl. přenesená",J570,0)</f>
        <v>0</v>
      </c>
      <c r="BH570" s="127">
        <f>IF(N570="sníž. přenesená",J570,0)</f>
        <v>0</v>
      </c>
      <c r="BI570" s="127">
        <f>IF(N570="nulová",J570,0)</f>
        <v>0</v>
      </c>
      <c r="BJ570" s="3" t="s">
        <v>87</v>
      </c>
      <c r="BK570" s="127">
        <f>ROUND(I570*H570,2)</f>
        <v>0</v>
      </c>
      <c r="BL570" s="3" t="s">
        <v>178</v>
      </c>
      <c r="BM570" s="126" t="s">
        <v>792</v>
      </c>
    </row>
    <row r="571" spans="1:65" s="15" customFormat="1" ht="22.8" x14ac:dyDescent="0.3">
      <c r="A571" s="12"/>
      <c r="B571" s="45"/>
      <c r="C571" s="114" t="s">
        <v>793</v>
      </c>
      <c r="D571" s="114" t="s">
        <v>92</v>
      </c>
      <c r="E571" s="115" t="s">
        <v>794</v>
      </c>
      <c r="F571" s="116" t="s">
        <v>795</v>
      </c>
      <c r="G571" s="117" t="s">
        <v>148</v>
      </c>
      <c r="H571" s="118">
        <v>1.7769999999999999</v>
      </c>
      <c r="I571" s="119"/>
      <c r="J571" s="120">
        <f>ROUND(I571*H571,2)</f>
        <v>0</v>
      </c>
      <c r="K571" s="116" t="s">
        <v>96</v>
      </c>
      <c r="L571" s="13"/>
      <c r="M571" s="121" t="s">
        <v>11</v>
      </c>
      <c r="N571" s="122" t="s">
        <v>30</v>
      </c>
      <c r="O571" s="123"/>
      <c r="P571" s="124">
        <f>O571*H571</f>
        <v>0</v>
      </c>
      <c r="Q571" s="124">
        <v>0</v>
      </c>
      <c r="R571" s="124">
        <f>Q571*H571</f>
        <v>0</v>
      </c>
      <c r="S571" s="124">
        <v>0</v>
      </c>
      <c r="T571" s="125">
        <f>S571*H571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126" t="s">
        <v>178</v>
      </c>
      <c r="AT571" s="126" t="s">
        <v>92</v>
      </c>
      <c r="AU571" s="126" t="s">
        <v>1</v>
      </c>
      <c r="AY571" s="3" t="s">
        <v>89</v>
      </c>
      <c r="BE571" s="127">
        <f>IF(N571="základní",J571,0)</f>
        <v>0</v>
      </c>
      <c r="BF571" s="127">
        <f>IF(N571="snížená",J571,0)</f>
        <v>0</v>
      </c>
      <c r="BG571" s="127">
        <f>IF(N571="zákl. přenesená",J571,0)</f>
        <v>0</v>
      </c>
      <c r="BH571" s="127">
        <f>IF(N571="sníž. přenesená",J571,0)</f>
        <v>0</v>
      </c>
      <c r="BI571" s="127">
        <f>IF(N571="nulová",J571,0)</f>
        <v>0</v>
      </c>
      <c r="BJ571" s="3" t="s">
        <v>87</v>
      </c>
      <c r="BK571" s="127">
        <f>ROUND(I571*H571,2)</f>
        <v>0</v>
      </c>
      <c r="BL571" s="3" t="s">
        <v>178</v>
      </c>
      <c r="BM571" s="126" t="s">
        <v>796</v>
      </c>
    </row>
    <row r="572" spans="1:65" s="97" customFormat="1" ht="22.8" customHeight="1" x14ac:dyDescent="0.25">
      <c r="B572" s="98"/>
      <c r="C572" s="99"/>
      <c r="D572" s="100" t="s">
        <v>84</v>
      </c>
      <c r="E572" s="112" t="s">
        <v>797</v>
      </c>
      <c r="F572" s="112" t="s">
        <v>798</v>
      </c>
      <c r="G572" s="99"/>
      <c r="H572" s="99"/>
      <c r="I572" s="102"/>
      <c r="J572" s="113">
        <f>BK572</f>
        <v>0</v>
      </c>
      <c r="K572" s="99"/>
      <c r="L572" s="104"/>
      <c r="M572" s="105"/>
      <c r="N572" s="106"/>
      <c r="O572" s="106"/>
      <c r="P572" s="107">
        <f>SUM(P573:P575)</f>
        <v>0</v>
      </c>
      <c r="Q572" s="106"/>
      <c r="R572" s="107">
        <f>SUM(R573:R575)</f>
        <v>2.909753E-2</v>
      </c>
      <c r="S572" s="106"/>
      <c r="T572" s="108">
        <f>SUM(T573:T575)</f>
        <v>0</v>
      </c>
      <c r="AR572" s="109" t="s">
        <v>1</v>
      </c>
      <c r="AT572" s="110" t="s">
        <v>84</v>
      </c>
      <c r="AU572" s="110" t="s">
        <v>87</v>
      </c>
      <c r="AY572" s="109" t="s">
        <v>89</v>
      </c>
      <c r="BK572" s="111">
        <f>SUM(BK573:BK575)</f>
        <v>0</v>
      </c>
    </row>
    <row r="573" spans="1:65" s="15" customFormat="1" ht="16.5" customHeight="1" x14ac:dyDescent="0.3">
      <c r="A573" s="12"/>
      <c r="B573" s="45"/>
      <c r="C573" s="114" t="s">
        <v>799</v>
      </c>
      <c r="D573" s="114" t="s">
        <v>92</v>
      </c>
      <c r="E573" s="115" t="s">
        <v>800</v>
      </c>
      <c r="F573" s="116" t="s">
        <v>801</v>
      </c>
      <c r="G573" s="117" t="s">
        <v>95</v>
      </c>
      <c r="H573" s="118">
        <v>1.643</v>
      </c>
      <c r="I573" s="119"/>
      <c r="J573" s="120">
        <f>ROUND(I573*H573,2)</f>
        <v>0</v>
      </c>
      <c r="K573" s="116" t="s">
        <v>11</v>
      </c>
      <c r="L573" s="13"/>
      <c r="M573" s="121" t="s">
        <v>11</v>
      </c>
      <c r="N573" s="122" t="s">
        <v>30</v>
      </c>
      <c r="O573" s="123"/>
      <c r="P573" s="124">
        <f>O573*H573</f>
        <v>0</v>
      </c>
      <c r="Q573" s="124">
        <v>1.771E-2</v>
      </c>
      <c r="R573" s="124">
        <f>Q573*H573</f>
        <v>2.909753E-2</v>
      </c>
      <c r="S573" s="124">
        <v>0</v>
      </c>
      <c r="T573" s="125">
        <f>S573*H573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126" t="s">
        <v>178</v>
      </c>
      <c r="AT573" s="126" t="s">
        <v>92</v>
      </c>
      <c r="AU573" s="126" t="s">
        <v>1</v>
      </c>
      <c r="AY573" s="3" t="s">
        <v>89</v>
      </c>
      <c r="BE573" s="127">
        <f>IF(N573="základní",J573,0)</f>
        <v>0</v>
      </c>
      <c r="BF573" s="127">
        <f>IF(N573="snížená",J573,0)</f>
        <v>0</v>
      </c>
      <c r="BG573" s="127">
        <f>IF(N573="zákl. přenesená",J573,0)</f>
        <v>0</v>
      </c>
      <c r="BH573" s="127">
        <f>IF(N573="sníž. přenesená",J573,0)</f>
        <v>0</v>
      </c>
      <c r="BI573" s="127">
        <f>IF(N573="nulová",J573,0)</f>
        <v>0</v>
      </c>
      <c r="BJ573" s="3" t="s">
        <v>87</v>
      </c>
      <c r="BK573" s="127">
        <f>ROUND(I573*H573,2)</f>
        <v>0</v>
      </c>
      <c r="BL573" s="3" t="s">
        <v>178</v>
      </c>
      <c r="BM573" s="126" t="s">
        <v>802</v>
      </c>
    </row>
    <row r="574" spans="1:65" s="141" customFormat="1" ht="10.199999999999999" x14ac:dyDescent="0.3">
      <c r="B574" s="142"/>
      <c r="C574" s="143"/>
      <c r="D574" s="131" t="s">
        <v>99</v>
      </c>
      <c r="E574" s="144" t="s">
        <v>11</v>
      </c>
      <c r="F574" s="145" t="s">
        <v>803</v>
      </c>
      <c r="G574" s="143"/>
      <c r="H574" s="144" t="s">
        <v>11</v>
      </c>
      <c r="I574" s="146"/>
      <c r="J574" s="143"/>
      <c r="K574" s="143"/>
      <c r="L574" s="147"/>
      <c r="M574" s="148"/>
      <c r="N574" s="149"/>
      <c r="O574" s="149"/>
      <c r="P574" s="149"/>
      <c r="Q574" s="149"/>
      <c r="R574" s="149"/>
      <c r="S574" s="149"/>
      <c r="T574" s="150"/>
      <c r="AT574" s="151" t="s">
        <v>99</v>
      </c>
      <c r="AU574" s="151" t="s">
        <v>1</v>
      </c>
      <c r="AV574" s="141" t="s">
        <v>87</v>
      </c>
      <c r="AW574" s="141" t="s">
        <v>101</v>
      </c>
      <c r="AX574" s="141" t="s">
        <v>88</v>
      </c>
      <c r="AY574" s="151" t="s">
        <v>89</v>
      </c>
    </row>
    <row r="575" spans="1:65" s="128" customFormat="1" ht="10.199999999999999" x14ac:dyDescent="0.3">
      <c r="B575" s="129"/>
      <c r="C575" s="130"/>
      <c r="D575" s="131" t="s">
        <v>99</v>
      </c>
      <c r="E575" s="132" t="s">
        <v>11</v>
      </c>
      <c r="F575" s="133" t="s">
        <v>804</v>
      </c>
      <c r="G575" s="130"/>
      <c r="H575" s="134">
        <v>1.643</v>
      </c>
      <c r="I575" s="135"/>
      <c r="J575" s="130"/>
      <c r="K575" s="130"/>
      <c r="L575" s="136"/>
      <c r="M575" s="137"/>
      <c r="N575" s="138"/>
      <c r="O575" s="138"/>
      <c r="P575" s="138"/>
      <c r="Q575" s="138"/>
      <c r="R575" s="138"/>
      <c r="S575" s="138"/>
      <c r="T575" s="139"/>
      <c r="AT575" s="140" t="s">
        <v>99</v>
      </c>
      <c r="AU575" s="140" t="s">
        <v>1</v>
      </c>
      <c r="AV575" s="128" t="s">
        <v>1</v>
      </c>
      <c r="AW575" s="128" t="s">
        <v>101</v>
      </c>
      <c r="AX575" s="128" t="s">
        <v>87</v>
      </c>
      <c r="AY575" s="140" t="s">
        <v>89</v>
      </c>
    </row>
    <row r="576" spans="1:65" s="97" customFormat="1" ht="22.8" customHeight="1" x14ac:dyDescent="0.25">
      <c r="B576" s="98"/>
      <c r="C576" s="99"/>
      <c r="D576" s="100" t="s">
        <v>84</v>
      </c>
      <c r="E576" s="112" t="s">
        <v>805</v>
      </c>
      <c r="F576" s="112" t="s">
        <v>806</v>
      </c>
      <c r="G576" s="99"/>
      <c r="H576" s="99"/>
      <c r="I576" s="102"/>
      <c r="J576" s="113">
        <f>BK576</f>
        <v>0</v>
      </c>
      <c r="K576" s="99"/>
      <c r="L576" s="104"/>
      <c r="M576" s="105"/>
      <c r="N576" s="106"/>
      <c r="O576" s="106"/>
      <c r="P576" s="107">
        <f>SUM(P577:P611)</f>
        <v>0</v>
      </c>
      <c r="Q576" s="106"/>
      <c r="R576" s="107">
        <f>SUM(R577:R611)</f>
        <v>6.5776661999999995</v>
      </c>
      <c r="S576" s="106"/>
      <c r="T576" s="108">
        <f>SUM(T577:T611)</f>
        <v>0</v>
      </c>
      <c r="AR576" s="109" t="s">
        <v>1</v>
      </c>
      <c r="AT576" s="110" t="s">
        <v>84</v>
      </c>
      <c r="AU576" s="110" t="s">
        <v>87</v>
      </c>
      <c r="AY576" s="109" t="s">
        <v>89</v>
      </c>
      <c r="BK576" s="111">
        <f>SUM(BK577:BK611)</f>
        <v>0</v>
      </c>
    </row>
    <row r="577" spans="1:65" s="15" customFormat="1" ht="22.8" x14ac:dyDescent="0.3">
      <c r="A577" s="12"/>
      <c r="B577" s="45"/>
      <c r="C577" s="114" t="s">
        <v>807</v>
      </c>
      <c r="D577" s="114" t="s">
        <v>92</v>
      </c>
      <c r="E577" s="115" t="s">
        <v>808</v>
      </c>
      <c r="F577" s="116" t="s">
        <v>809</v>
      </c>
      <c r="G577" s="117" t="s">
        <v>95</v>
      </c>
      <c r="H577" s="118">
        <v>198.71299999999999</v>
      </c>
      <c r="I577" s="119"/>
      <c r="J577" s="120">
        <f>ROUND(I577*H577,2)</f>
        <v>0</v>
      </c>
      <c r="K577" s="116" t="s">
        <v>11</v>
      </c>
      <c r="L577" s="13"/>
      <c r="M577" s="121" t="s">
        <v>11</v>
      </c>
      <c r="N577" s="122" t="s">
        <v>30</v>
      </c>
      <c r="O577" s="123"/>
      <c r="P577" s="124">
        <f>O577*H577</f>
        <v>0</v>
      </c>
      <c r="Q577" s="124">
        <v>8.9999999999999993E-3</v>
      </c>
      <c r="R577" s="124">
        <f>Q577*H577</f>
        <v>1.7884169999999997</v>
      </c>
      <c r="S577" s="124">
        <v>0</v>
      </c>
      <c r="T577" s="125">
        <f>S577*H577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126" t="s">
        <v>178</v>
      </c>
      <c r="AT577" s="126" t="s">
        <v>92</v>
      </c>
      <c r="AU577" s="126" t="s">
        <v>1</v>
      </c>
      <c r="AY577" s="3" t="s">
        <v>89</v>
      </c>
      <c r="BE577" s="127">
        <f>IF(N577="základní",J577,0)</f>
        <v>0</v>
      </c>
      <c r="BF577" s="127">
        <f>IF(N577="snížená",J577,0)</f>
        <v>0</v>
      </c>
      <c r="BG577" s="127">
        <f>IF(N577="zákl. přenesená",J577,0)</f>
        <v>0</v>
      </c>
      <c r="BH577" s="127">
        <f>IF(N577="sníž. přenesená",J577,0)</f>
        <v>0</v>
      </c>
      <c r="BI577" s="127">
        <f>IF(N577="nulová",J577,0)</f>
        <v>0</v>
      </c>
      <c r="BJ577" s="3" t="s">
        <v>87</v>
      </c>
      <c r="BK577" s="127">
        <f>ROUND(I577*H577,2)</f>
        <v>0</v>
      </c>
      <c r="BL577" s="3" t="s">
        <v>178</v>
      </c>
      <c r="BM577" s="126" t="s">
        <v>810</v>
      </c>
    </row>
    <row r="578" spans="1:65" s="128" customFormat="1" ht="10.199999999999999" x14ac:dyDescent="0.3">
      <c r="B578" s="129"/>
      <c r="C578" s="130"/>
      <c r="D578" s="131" t="s">
        <v>99</v>
      </c>
      <c r="E578" s="132" t="s">
        <v>11</v>
      </c>
      <c r="F578" s="133" t="s">
        <v>811</v>
      </c>
      <c r="G578" s="130"/>
      <c r="H578" s="134">
        <v>223.077</v>
      </c>
      <c r="I578" s="135"/>
      <c r="J578" s="130"/>
      <c r="K578" s="130"/>
      <c r="L578" s="136"/>
      <c r="M578" s="137"/>
      <c r="N578" s="138"/>
      <c r="O578" s="138"/>
      <c r="P578" s="138"/>
      <c r="Q578" s="138"/>
      <c r="R578" s="138"/>
      <c r="S578" s="138"/>
      <c r="T578" s="139"/>
      <c r="AT578" s="140" t="s">
        <v>99</v>
      </c>
      <c r="AU578" s="140" t="s">
        <v>1</v>
      </c>
      <c r="AV578" s="128" t="s">
        <v>1</v>
      </c>
      <c r="AW578" s="128" t="s">
        <v>101</v>
      </c>
      <c r="AX578" s="128" t="s">
        <v>88</v>
      </c>
      <c r="AY578" s="140" t="s">
        <v>89</v>
      </c>
    </row>
    <row r="579" spans="1:65" s="128" customFormat="1" ht="10.199999999999999" x14ac:dyDescent="0.3">
      <c r="B579" s="129"/>
      <c r="C579" s="130"/>
      <c r="D579" s="131" t="s">
        <v>99</v>
      </c>
      <c r="E579" s="132" t="s">
        <v>11</v>
      </c>
      <c r="F579" s="133" t="s">
        <v>812</v>
      </c>
      <c r="G579" s="130"/>
      <c r="H579" s="134">
        <v>-19.844000000000001</v>
      </c>
      <c r="I579" s="135"/>
      <c r="J579" s="130"/>
      <c r="K579" s="130"/>
      <c r="L579" s="136"/>
      <c r="M579" s="137"/>
      <c r="N579" s="138"/>
      <c r="O579" s="138"/>
      <c r="P579" s="138"/>
      <c r="Q579" s="138"/>
      <c r="R579" s="138"/>
      <c r="S579" s="138"/>
      <c r="T579" s="139"/>
      <c r="AT579" s="140" t="s">
        <v>99</v>
      </c>
      <c r="AU579" s="140" t="s">
        <v>1</v>
      </c>
      <c r="AV579" s="128" t="s">
        <v>1</v>
      </c>
      <c r="AW579" s="128" t="s">
        <v>101</v>
      </c>
      <c r="AX579" s="128" t="s">
        <v>88</v>
      </c>
      <c r="AY579" s="140" t="s">
        <v>89</v>
      </c>
    </row>
    <row r="580" spans="1:65" s="128" customFormat="1" ht="10.199999999999999" x14ac:dyDescent="0.3">
      <c r="B580" s="129"/>
      <c r="C580" s="130"/>
      <c r="D580" s="131" t="s">
        <v>99</v>
      </c>
      <c r="E580" s="132" t="s">
        <v>11</v>
      </c>
      <c r="F580" s="133" t="s">
        <v>813</v>
      </c>
      <c r="G580" s="130"/>
      <c r="H580" s="134">
        <v>-4.5199999999999996</v>
      </c>
      <c r="I580" s="135"/>
      <c r="J580" s="130"/>
      <c r="K580" s="130"/>
      <c r="L580" s="136"/>
      <c r="M580" s="137"/>
      <c r="N580" s="138"/>
      <c r="O580" s="138"/>
      <c r="P580" s="138"/>
      <c r="Q580" s="138"/>
      <c r="R580" s="138"/>
      <c r="S580" s="138"/>
      <c r="T580" s="139"/>
      <c r="AT580" s="140" t="s">
        <v>99</v>
      </c>
      <c r="AU580" s="140" t="s">
        <v>1</v>
      </c>
      <c r="AV580" s="128" t="s">
        <v>1</v>
      </c>
      <c r="AW580" s="128" t="s">
        <v>101</v>
      </c>
      <c r="AX580" s="128" t="s">
        <v>88</v>
      </c>
      <c r="AY580" s="140" t="s">
        <v>89</v>
      </c>
    </row>
    <row r="581" spans="1:65" s="152" customFormat="1" ht="10.199999999999999" x14ac:dyDescent="0.3">
      <c r="B581" s="153"/>
      <c r="C581" s="154"/>
      <c r="D581" s="131" t="s">
        <v>99</v>
      </c>
      <c r="E581" s="155" t="s">
        <v>11</v>
      </c>
      <c r="F581" s="156" t="s">
        <v>169</v>
      </c>
      <c r="G581" s="154"/>
      <c r="H581" s="157">
        <v>198.71299999999999</v>
      </c>
      <c r="I581" s="158"/>
      <c r="J581" s="154"/>
      <c r="K581" s="154"/>
      <c r="L581" s="159"/>
      <c r="M581" s="160"/>
      <c r="N581" s="161"/>
      <c r="O581" s="161"/>
      <c r="P581" s="161"/>
      <c r="Q581" s="161"/>
      <c r="R581" s="161"/>
      <c r="S581" s="161"/>
      <c r="T581" s="162"/>
      <c r="AT581" s="163" t="s">
        <v>99</v>
      </c>
      <c r="AU581" s="163" t="s">
        <v>1</v>
      </c>
      <c r="AV581" s="152" t="s">
        <v>97</v>
      </c>
      <c r="AW581" s="152" t="s">
        <v>101</v>
      </c>
      <c r="AX581" s="152" t="s">
        <v>87</v>
      </c>
      <c r="AY581" s="163" t="s">
        <v>89</v>
      </c>
    </row>
    <row r="582" spans="1:65" s="15" customFormat="1" ht="16.5" customHeight="1" x14ac:dyDescent="0.3">
      <c r="A582" s="12"/>
      <c r="B582" s="45"/>
      <c r="C582" s="176" t="s">
        <v>814</v>
      </c>
      <c r="D582" s="176" t="s">
        <v>284</v>
      </c>
      <c r="E582" s="177" t="s">
        <v>815</v>
      </c>
      <c r="F582" s="178" t="s">
        <v>816</v>
      </c>
      <c r="G582" s="179" t="s">
        <v>95</v>
      </c>
      <c r="H582" s="180">
        <v>228.52</v>
      </c>
      <c r="I582" s="181"/>
      <c r="J582" s="182">
        <f>ROUND(I582*H582,2)</f>
        <v>0</v>
      </c>
      <c r="K582" s="178" t="s">
        <v>11</v>
      </c>
      <c r="L582" s="183"/>
      <c r="M582" s="184" t="s">
        <v>11</v>
      </c>
      <c r="N582" s="185" t="s">
        <v>30</v>
      </c>
      <c r="O582" s="123"/>
      <c r="P582" s="124">
        <f>O582*H582</f>
        <v>0</v>
      </c>
      <c r="Q582" s="124">
        <v>0.02</v>
      </c>
      <c r="R582" s="124">
        <f>Q582*H582</f>
        <v>4.5704000000000002</v>
      </c>
      <c r="S582" s="124">
        <v>0</v>
      </c>
      <c r="T582" s="125">
        <f>S582*H582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126" t="s">
        <v>288</v>
      </c>
      <c r="AT582" s="126" t="s">
        <v>284</v>
      </c>
      <c r="AU582" s="126" t="s">
        <v>1</v>
      </c>
      <c r="AY582" s="3" t="s">
        <v>89</v>
      </c>
      <c r="BE582" s="127">
        <f>IF(N582="základní",J582,0)</f>
        <v>0</v>
      </c>
      <c r="BF582" s="127">
        <f>IF(N582="snížená",J582,0)</f>
        <v>0</v>
      </c>
      <c r="BG582" s="127">
        <f>IF(N582="zákl. přenesená",J582,0)</f>
        <v>0</v>
      </c>
      <c r="BH582" s="127">
        <f>IF(N582="sníž. přenesená",J582,0)</f>
        <v>0</v>
      </c>
      <c r="BI582" s="127">
        <f>IF(N582="nulová",J582,0)</f>
        <v>0</v>
      </c>
      <c r="BJ582" s="3" t="s">
        <v>87</v>
      </c>
      <c r="BK582" s="127">
        <f>ROUND(I582*H582,2)</f>
        <v>0</v>
      </c>
      <c r="BL582" s="3" t="s">
        <v>178</v>
      </c>
      <c r="BM582" s="126" t="s">
        <v>817</v>
      </c>
    </row>
    <row r="583" spans="1:65" s="128" customFormat="1" ht="10.199999999999999" x14ac:dyDescent="0.3">
      <c r="B583" s="129"/>
      <c r="C583" s="130"/>
      <c r="D583" s="131" t="s">
        <v>99</v>
      </c>
      <c r="E583" s="130"/>
      <c r="F583" s="133" t="s">
        <v>818</v>
      </c>
      <c r="G583" s="130"/>
      <c r="H583" s="134">
        <v>228.52</v>
      </c>
      <c r="I583" s="135"/>
      <c r="J583" s="130"/>
      <c r="K583" s="130"/>
      <c r="L583" s="136"/>
      <c r="M583" s="137"/>
      <c r="N583" s="138"/>
      <c r="O583" s="138"/>
      <c r="P583" s="138"/>
      <c r="Q583" s="138"/>
      <c r="R583" s="138"/>
      <c r="S583" s="138"/>
      <c r="T583" s="139"/>
      <c r="AT583" s="140" t="s">
        <v>99</v>
      </c>
      <c r="AU583" s="140" t="s">
        <v>1</v>
      </c>
      <c r="AV583" s="128" t="s">
        <v>1</v>
      </c>
      <c r="AW583" s="128" t="s">
        <v>4</v>
      </c>
      <c r="AX583" s="128" t="s">
        <v>87</v>
      </c>
      <c r="AY583" s="140" t="s">
        <v>89</v>
      </c>
    </row>
    <row r="584" spans="1:65" s="15" customFormat="1" ht="16.5" customHeight="1" x14ac:dyDescent="0.3">
      <c r="A584" s="12"/>
      <c r="B584" s="45"/>
      <c r="C584" s="114" t="s">
        <v>819</v>
      </c>
      <c r="D584" s="114" t="s">
        <v>92</v>
      </c>
      <c r="E584" s="115" t="s">
        <v>820</v>
      </c>
      <c r="F584" s="116" t="s">
        <v>821</v>
      </c>
      <c r="G584" s="117" t="s">
        <v>95</v>
      </c>
      <c r="H584" s="118">
        <v>4.5199999999999996</v>
      </c>
      <c r="I584" s="119"/>
      <c r="J584" s="120">
        <f>ROUND(I584*H584,2)</f>
        <v>0</v>
      </c>
      <c r="K584" s="116" t="s">
        <v>96</v>
      </c>
      <c r="L584" s="13"/>
      <c r="M584" s="121" t="s">
        <v>11</v>
      </c>
      <c r="N584" s="122" t="s">
        <v>30</v>
      </c>
      <c r="O584" s="123"/>
      <c r="P584" s="124">
        <f>O584*H584</f>
        <v>0</v>
      </c>
      <c r="Q584" s="124">
        <v>5.1999999999999995E-4</v>
      </c>
      <c r="R584" s="124">
        <f>Q584*H584</f>
        <v>2.3503999999999995E-3</v>
      </c>
      <c r="S584" s="124">
        <v>0</v>
      </c>
      <c r="T584" s="125">
        <f>S584*H584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126" t="s">
        <v>178</v>
      </c>
      <c r="AT584" s="126" t="s">
        <v>92</v>
      </c>
      <c r="AU584" s="126" t="s">
        <v>1</v>
      </c>
      <c r="AY584" s="3" t="s">
        <v>89</v>
      </c>
      <c r="BE584" s="127">
        <f>IF(N584="základní",J584,0)</f>
        <v>0</v>
      </c>
      <c r="BF584" s="127">
        <f>IF(N584="snížená",J584,0)</f>
        <v>0</v>
      </c>
      <c r="BG584" s="127">
        <f>IF(N584="zákl. přenesená",J584,0)</f>
        <v>0</v>
      </c>
      <c r="BH584" s="127">
        <f>IF(N584="sníž. přenesená",J584,0)</f>
        <v>0</v>
      </c>
      <c r="BI584" s="127">
        <f>IF(N584="nulová",J584,0)</f>
        <v>0</v>
      </c>
      <c r="BJ584" s="3" t="s">
        <v>87</v>
      </c>
      <c r="BK584" s="127">
        <f>ROUND(I584*H584,2)</f>
        <v>0</v>
      </c>
      <c r="BL584" s="3" t="s">
        <v>178</v>
      </c>
      <c r="BM584" s="126" t="s">
        <v>822</v>
      </c>
    </row>
    <row r="585" spans="1:65" s="128" customFormat="1" ht="10.199999999999999" x14ac:dyDescent="0.3">
      <c r="B585" s="129"/>
      <c r="C585" s="130"/>
      <c r="D585" s="131" t="s">
        <v>99</v>
      </c>
      <c r="E585" s="132" t="s">
        <v>11</v>
      </c>
      <c r="F585" s="133" t="s">
        <v>823</v>
      </c>
      <c r="G585" s="130"/>
      <c r="H585" s="134">
        <v>3.4</v>
      </c>
      <c r="I585" s="135"/>
      <c r="J585" s="130"/>
      <c r="K585" s="130"/>
      <c r="L585" s="136"/>
      <c r="M585" s="137"/>
      <c r="N585" s="138"/>
      <c r="O585" s="138"/>
      <c r="P585" s="138"/>
      <c r="Q585" s="138"/>
      <c r="R585" s="138"/>
      <c r="S585" s="138"/>
      <c r="T585" s="139"/>
      <c r="AT585" s="140" t="s">
        <v>99</v>
      </c>
      <c r="AU585" s="140" t="s">
        <v>1</v>
      </c>
      <c r="AV585" s="128" t="s">
        <v>1</v>
      </c>
      <c r="AW585" s="128" t="s">
        <v>101</v>
      </c>
      <c r="AX585" s="128" t="s">
        <v>88</v>
      </c>
      <c r="AY585" s="140" t="s">
        <v>89</v>
      </c>
    </row>
    <row r="586" spans="1:65" s="128" customFormat="1" ht="10.199999999999999" x14ac:dyDescent="0.3">
      <c r="B586" s="129"/>
      <c r="C586" s="130"/>
      <c r="D586" s="131" t="s">
        <v>99</v>
      </c>
      <c r="E586" s="132" t="s">
        <v>11</v>
      </c>
      <c r="F586" s="133" t="s">
        <v>824</v>
      </c>
      <c r="G586" s="130"/>
      <c r="H586" s="134">
        <v>1.1200000000000001</v>
      </c>
      <c r="I586" s="135"/>
      <c r="J586" s="130"/>
      <c r="K586" s="130"/>
      <c r="L586" s="136"/>
      <c r="M586" s="137"/>
      <c r="N586" s="138"/>
      <c r="O586" s="138"/>
      <c r="P586" s="138"/>
      <c r="Q586" s="138"/>
      <c r="R586" s="138"/>
      <c r="S586" s="138"/>
      <c r="T586" s="139"/>
      <c r="AT586" s="140" t="s">
        <v>99</v>
      </c>
      <c r="AU586" s="140" t="s">
        <v>1</v>
      </c>
      <c r="AV586" s="128" t="s">
        <v>1</v>
      </c>
      <c r="AW586" s="128" t="s">
        <v>101</v>
      </c>
      <c r="AX586" s="128" t="s">
        <v>88</v>
      </c>
      <c r="AY586" s="140" t="s">
        <v>89</v>
      </c>
    </row>
    <row r="587" spans="1:65" s="152" customFormat="1" ht="10.199999999999999" x14ac:dyDescent="0.3">
      <c r="B587" s="153"/>
      <c r="C587" s="154"/>
      <c r="D587" s="131" t="s">
        <v>99</v>
      </c>
      <c r="E587" s="155" t="s">
        <v>11</v>
      </c>
      <c r="F587" s="156" t="s">
        <v>169</v>
      </c>
      <c r="G587" s="154"/>
      <c r="H587" s="157">
        <v>4.5199999999999996</v>
      </c>
      <c r="I587" s="158"/>
      <c r="J587" s="154"/>
      <c r="K587" s="154"/>
      <c r="L587" s="159"/>
      <c r="M587" s="160"/>
      <c r="N587" s="161"/>
      <c r="O587" s="161"/>
      <c r="P587" s="161"/>
      <c r="Q587" s="161"/>
      <c r="R587" s="161"/>
      <c r="S587" s="161"/>
      <c r="T587" s="162"/>
      <c r="AT587" s="163" t="s">
        <v>99</v>
      </c>
      <c r="AU587" s="163" t="s">
        <v>1</v>
      </c>
      <c r="AV587" s="152" t="s">
        <v>97</v>
      </c>
      <c r="AW587" s="152" t="s">
        <v>101</v>
      </c>
      <c r="AX587" s="152" t="s">
        <v>87</v>
      </c>
      <c r="AY587" s="163" t="s">
        <v>89</v>
      </c>
    </row>
    <row r="588" spans="1:65" s="15" customFormat="1" ht="16.5" customHeight="1" x14ac:dyDescent="0.3">
      <c r="A588" s="12"/>
      <c r="B588" s="45"/>
      <c r="C588" s="176" t="s">
        <v>825</v>
      </c>
      <c r="D588" s="176" t="s">
        <v>284</v>
      </c>
      <c r="E588" s="177" t="s">
        <v>826</v>
      </c>
      <c r="F588" s="178" t="s">
        <v>827</v>
      </c>
      <c r="G588" s="179" t="s">
        <v>95</v>
      </c>
      <c r="H588" s="180">
        <v>4.9720000000000004</v>
      </c>
      <c r="I588" s="181"/>
      <c r="J588" s="182">
        <f>ROUND(I588*H588,2)</f>
        <v>0</v>
      </c>
      <c r="K588" s="178" t="s">
        <v>96</v>
      </c>
      <c r="L588" s="183"/>
      <c r="M588" s="184" t="s">
        <v>11</v>
      </c>
      <c r="N588" s="185" t="s">
        <v>30</v>
      </c>
      <c r="O588" s="123"/>
      <c r="P588" s="124">
        <f>O588*H588</f>
        <v>0</v>
      </c>
      <c r="Q588" s="124">
        <v>0.01</v>
      </c>
      <c r="R588" s="124">
        <f>Q588*H588</f>
        <v>4.9720000000000007E-2</v>
      </c>
      <c r="S588" s="124">
        <v>0</v>
      </c>
      <c r="T588" s="125">
        <f>S588*H588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26" t="s">
        <v>288</v>
      </c>
      <c r="AT588" s="126" t="s">
        <v>284</v>
      </c>
      <c r="AU588" s="126" t="s">
        <v>1</v>
      </c>
      <c r="AY588" s="3" t="s">
        <v>89</v>
      </c>
      <c r="BE588" s="127">
        <f>IF(N588="základní",J588,0)</f>
        <v>0</v>
      </c>
      <c r="BF588" s="127">
        <f>IF(N588="snížená",J588,0)</f>
        <v>0</v>
      </c>
      <c r="BG588" s="127">
        <f>IF(N588="zákl. přenesená",J588,0)</f>
        <v>0</v>
      </c>
      <c r="BH588" s="127">
        <f>IF(N588="sníž. přenesená",J588,0)</f>
        <v>0</v>
      </c>
      <c r="BI588" s="127">
        <f>IF(N588="nulová",J588,0)</f>
        <v>0</v>
      </c>
      <c r="BJ588" s="3" t="s">
        <v>87</v>
      </c>
      <c r="BK588" s="127">
        <f>ROUND(I588*H588,2)</f>
        <v>0</v>
      </c>
      <c r="BL588" s="3" t="s">
        <v>178</v>
      </c>
      <c r="BM588" s="126" t="s">
        <v>828</v>
      </c>
    </row>
    <row r="589" spans="1:65" s="128" customFormat="1" ht="10.199999999999999" x14ac:dyDescent="0.3">
      <c r="B589" s="129"/>
      <c r="C589" s="130"/>
      <c r="D589" s="131" t="s">
        <v>99</v>
      </c>
      <c r="E589" s="130"/>
      <c r="F589" s="133" t="s">
        <v>829</v>
      </c>
      <c r="G589" s="130"/>
      <c r="H589" s="134">
        <v>4.9720000000000004</v>
      </c>
      <c r="I589" s="135"/>
      <c r="J589" s="130"/>
      <c r="K589" s="130"/>
      <c r="L589" s="136"/>
      <c r="M589" s="137"/>
      <c r="N589" s="138"/>
      <c r="O589" s="138"/>
      <c r="P589" s="138"/>
      <c r="Q589" s="138"/>
      <c r="R589" s="138"/>
      <c r="S589" s="138"/>
      <c r="T589" s="139"/>
      <c r="AT589" s="140" t="s">
        <v>99</v>
      </c>
      <c r="AU589" s="140" t="s">
        <v>1</v>
      </c>
      <c r="AV589" s="128" t="s">
        <v>1</v>
      </c>
      <c r="AW589" s="128" t="s">
        <v>4</v>
      </c>
      <c r="AX589" s="128" t="s">
        <v>87</v>
      </c>
      <c r="AY589" s="140" t="s">
        <v>89</v>
      </c>
    </row>
    <row r="590" spans="1:65" s="15" customFormat="1" ht="16.5" customHeight="1" x14ac:dyDescent="0.3">
      <c r="A590" s="12"/>
      <c r="B590" s="45"/>
      <c r="C590" s="114" t="s">
        <v>830</v>
      </c>
      <c r="D590" s="114" t="s">
        <v>92</v>
      </c>
      <c r="E590" s="115" t="s">
        <v>831</v>
      </c>
      <c r="F590" s="116" t="s">
        <v>832</v>
      </c>
      <c r="G590" s="117" t="s">
        <v>244</v>
      </c>
      <c r="H590" s="118">
        <v>179.74</v>
      </c>
      <c r="I590" s="119"/>
      <c r="J590" s="120">
        <f>ROUND(I590*H590,2)</f>
        <v>0</v>
      </c>
      <c r="K590" s="116" t="s">
        <v>11</v>
      </c>
      <c r="L590" s="13"/>
      <c r="M590" s="121" t="s">
        <v>11</v>
      </c>
      <c r="N590" s="122" t="s">
        <v>30</v>
      </c>
      <c r="O590" s="123"/>
      <c r="P590" s="124">
        <f>O590*H590</f>
        <v>0</v>
      </c>
      <c r="Q590" s="124">
        <v>5.5000000000000003E-4</v>
      </c>
      <c r="R590" s="124">
        <f>Q590*H590</f>
        <v>9.8857000000000014E-2</v>
      </c>
      <c r="S590" s="124">
        <v>0</v>
      </c>
      <c r="T590" s="125">
        <f>S590*H590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126" t="s">
        <v>178</v>
      </c>
      <c r="AT590" s="126" t="s">
        <v>92</v>
      </c>
      <c r="AU590" s="126" t="s">
        <v>1</v>
      </c>
      <c r="AY590" s="3" t="s">
        <v>89</v>
      </c>
      <c r="BE590" s="127">
        <f>IF(N590="základní",J590,0)</f>
        <v>0</v>
      </c>
      <c r="BF590" s="127">
        <f>IF(N590="snížená",J590,0)</f>
        <v>0</v>
      </c>
      <c r="BG590" s="127">
        <f>IF(N590="zákl. přenesená",J590,0)</f>
        <v>0</v>
      </c>
      <c r="BH590" s="127">
        <f>IF(N590="sníž. přenesená",J590,0)</f>
        <v>0</v>
      </c>
      <c r="BI590" s="127">
        <f>IF(N590="nulová",J590,0)</f>
        <v>0</v>
      </c>
      <c r="BJ590" s="3" t="s">
        <v>87</v>
      </c>
      <c r="BK590" s="127">
        <f>ROUND(I590*H590,2)</f>
        <v>0</v>
      </c>
      <c r="BL590" s="3" t="s">
        <v>178</v>
      </c>
      <c r="BM590" s="126" t="s">
        <v>833</v>
      </c>
    </row>
    <row r="591" spans="1:65" s="128" customFormat="1" ht="10.199999999999999" x14ac:dyDescent="0.3">
      <c r="B591" s="129"/>
      <c r="C591" s="130"/>
      <c r="D591" s="131" t="s">
        <v>99</v>
      </c>
      <c r="E591" s="132" t="s">
        <v>11</v>
      </c>
      <c r="F591" s="133" t="s">
        <v>834</v>
      </c>
      <c r="G591" s="130"/>
      <c r="H591" s="134">
        <v>109.8</v>
      </c>
      <c r="I591" s="135"/>
      <c r="J591" s="130"/>
      <c r="K591" s="130"/>
      <c r="L591" s="136"/>
      <c r="M591" s="137"/>
      <c r="N591" s="138"/>
      <c r="O591" s="138"/>
      <c r="P591" s="138"/>
      <c r="Q591" s="138"/>
      <c r="R591" s="138"/>
      <c r="S591" s="138"/>
      <c r="T591" s="139"/>
      <c r="AT591" s="140" t="s">
        <v>99</v>
      </c>
      <c r="AU591" s="140" t="s">
        <v>1</v>
      </c>
      <c r="AV591" s="128" t="s">
        <v>1</v>
      </c>
      <c r="AW591" s="128" t="s">
        <v>101</v>
      </c>
      <c r="AX591" s="128" t="s">
        <v>88</v>
      </c>
      <c r="AY591" s="140" t="s">
        <v>89</v>
      </c>
    </row>
    <row r="592" spans="1:65" s="128" customFormat="1" ht="10.199999999999999" x14ac:dyDescent="0.3">
      <c r="B592" s="129"/>
      <c r="C592" s="130"/>
      <c r="D592" s="131" t="s">
        <v>99</v>
      </c>
      <c r="E592" s="132" t="s">
        <v>11</v>
      </c>
      <c r="F592" s="133" t="s">
        <v>835</v>
      </c>
      <c r="G592" s="130"/>
      <c r="H592" s="134">
        <v>21.04</v>
      </c>
      <c r="I592" s="135"/>
      <c r="J592" s="130"/>
      <c r="K592" s="130"/>
      <c r="L592" s="136"/>
      <c r="M592" s="137"/>
      <c r="N592" s="138"/>
      <c r="O592" s="138"/>
      <c r="P592" s="138"/>
      <c r="Q592" s="138"/>
      <c r="R592" s="138"/>
      <c r="S592" s="138"/>
      <c r="T592" s="139"/>
      <c r="AT592" s="140" t="s">
        <v>99</v>
      </c>
      <c r="AU592" s="140" t="s">
        <v>1</v>
      </c>
      <c r="AV592" s="128" t="s">
        <v>1</v>
      </c>
      <c r="AW592" s="128" t="s">
        <v>101</v>
      </c>
      <c r="AX592" s="128" t="s">
        <v>88</v>
      </c>
      <c r="AY592" s="140" t="s">
        <v>89</v>
      </c>
    </row>
    <row r="593" spans="1:65" s="128" customFormat="1" ht="10.199999999999999" x14ac:dyDescent="0.3">
      <c r="B593" s="129"/>
      <c r="C593" s="130"/>
      <c r="D593" s="131" t="s">
        <v>99</v>
      </c>
      <c r="E593" s="132" t="s">
        <v>11</v>
      </c>
      <c r="F593" s="133" t="s">
        <v>836</v>
      </c>
      <c r="G593" s="130"/>
      <c r="H593" s="134">
        <v>28</v>
      </c>
      <c r="I593" s="135"/>
      <c r="J593" s="130"/>
      <c r="K593" s="130"/>
      <c r="L593" s="136"/>
      <c r="M593" s="137"/>
      <c r="N593" s="138"/>
      <c r="O593" s="138"/>
      <c r="P593" s="138"/>
      <c r="Q593" s="138"/>
      <c r="R593" s="138"/>
      <c r="S593" s="138"/>
      <c r="T593" s="139"/>
      <c r="AT593" s="140" t="s">
        <v>99</v>
      </c>
      <c r="AU593" s="140" t="s">
        <v>1</v>
      </c>
      <c r="AV593" s="128" t="s">
        <v>1</v>
      </c>
      <c r="AW593" s="128" t="s">
        <v>101</v>
      </c>
      <c r="AX593" s="128" t="s">
        <v>88</v>
      </c>
      <c r="AY593" s="140" t="s">
        <v>89</v>
      </c>
    </row>
    <row r="594" spans="1:65" s="141" customFormat="1" ht="10.199999999999999" x14ac:dyDescent="0.3">
      <c r="B594" s="142"/>
      <c r="C594" s="143"/>
      <c r="D594" s="131" t="s">
        <v>99</v>
      </c>
      <c r="E594" s="144" t="s">
        <v>11</v>
      </c>
      <c r="F594" s="145" t="s">
        <v>773</v>
      </c>
      <c r="G594" s="143"/>
      <c r="H594" s="144" t="s">
        <v>11</v>
      </c>
      <c r="I594" s="146"/>
      <c r="J594" s="143"/>
      <c r="K594" s="143"/>
      <c r="L594" s="147"/>
      <c r="M594" s="148"/>
      <c r="N594" s="149"/>
      <c r="O594" s="149"/>
      <c r="P594" s="149"/>
      <c r="Q594" s="149"/>
      <c r="R594" s="149"/>
      <c r="S594" s="149"/>
      <c r="T594" s="150"/>
      <c r="AT594" s="151" t="s">
        <v>99</v>
      </c>
      <c r="AU594" s="151" t="s">
        <v>1</v>
      </c>
      <c r="AV594" s="141" t="s">
        <v>87</v>
      </c>
      <c r="AW594" s="141" t="s">
        <v>101</v>
      </c>
      <c r="AX594" s="141" t="s">
        <v>88</v>
      </c>
      <c r="AY594" s="151" t="s">
        <v>89</v>
      </c>
    </row>
    <row r="595" spans="1:65" s="128" customFormat="1" ht="10.199999999999999" x14ac:dyDescent="0.3">
      <c r="B595" s="129"/>
      <c r="C595" s="130"/>
      <c r="D595" s="131" t="s">
        <v>99</v>
      </c>
      <c r="E595" s="132" t="s">
        <v>11</v>
      </c>
      <c r="F595" s="133" t="s">
        <v>774</v>
      </c>
      <c r="G595" s="130"/>
      <c r="H595" s="134">
        <v>13.4</v>
      </c>
      <c r="I595" s="135"/>
      <c r="J595" s="130"/>
      <c r="K595" s="130"/>
      <c r="L595" s="136"/>
      <c r="M595" s="137"/>
      <c r="N595" s="138"/>
      <c r="O595" s="138"/>
      <c r="P595" s="138"/>
      <c r="Q595" s="138"/>
      <c r="R595" s="138"/>
      <c r="S595" s="138"/>
      <c r="T595" s="139"/>
      <c r="AT595" s="140" t="s">
        <v>99</v>
      </c>
      <c r="AU595" s="140" t="s">
        <v>1</v>
      </c>
      <c r="AV595" s="128" t="s">
        <v>1</v>
      </c>
      <c r="AW595" s="128" t="s">
        <v>101</v>
      </c>
      <c r="AX595" s="128" t="s">
        <v>88</v>
      </c>
      <c r="AY595" s="140" t="s">
        <v>89</v>
      </c>
    </row>
    <row r="596" spans="1:65" s="128" customFormat="1" ht="10.199999999999999" x14ac:dyDescent="0.3">
      <c r="B596" s="129"/>
      <c r="C596" s="130"/>
      <c r="D596" s="131" t="s">
        <v>99</v>
      </c>
      <c r="E596" s="132" t="s">
        <v>11</v>
      </c>
      <c r="F596" s="133" t="s">
        <v>775</v>
      </c>
      <c r="G596" s="130"/>
      <c r="H596" s="134">
        <v>-4.2</v>
      </c>
      <c r="I596" s="135"/>
      <c r="J596" s="130"/>
      <c r="K596" s="130"/>
      <c r="L596" s="136"/>
      <c r="M596" s="137"/>
      <c r="N596" s="138"/>
      <c r="O596" s="138"/>
      <c r="P596" s="138"/>
      <c r="Q596" s="138"/>
      <c r="R596" s="138"/>
      <c r="S596" s="138"/>
      <c r="T596" s="139"/>
      <c r="AT596" s="140" t="s">
        <v>99</v>
      </c>
      <c r="AU596" s="140" t="s">
        <v>1</v>
      </c>
      <c r="AV596" s="128" t="s">
        <v>1</v>
      </c>
      <c r="AW596" s="128" t="s">
        <v>101</v>
      </c>
      <c r="AX596" s="128" t="s">
        <v>88</v>
      </c>
      <c r="AY596" s="140" t="s">
        <v>89</v>
      </c>
    </row>
    <row r="597" spans="1:65" s="141" customFormat="1" ht="10.199999999999999" x14ac:dyDescent="0.3">
      <c r="B597" s="142"/>
      <c r="C597" s="143"/>
      <c r="D597" s="131" t="s">
        <v>99</v>
      </c>
      <c r="E597" s="144" t="s">
        <v>11</v>
      </c>
      <c r="F597" s="145" t="s">
        <v>837</v>
      </c>
      <c r="G597" s="143"/>
      <c r="H597" s="144" t="s">
        <v>11</v>
      </c>
      <c r="I597" s="146"/>
      <c r="J597" s="143"/>
      <c r="K597" s="143"/>
      <c r="L597" s="147"/>
      <c r="M597" s="148"/>
      <c r="N597" s="149"/>
      <c r="O597" s="149"/>
      <c r="P597" s="149"/>
      <c r="Q597" s="149"/>
      <c r="R597" s="149"/>
      <c r="S597" s="149"/>
      <c r="T597" s="150"/>
      <c r="AT597" s="151" t="s">
        <v>99</v>
      </c>
      <c r="AU597" s="151" t="s">
        <v>1</v>
      </c>
      <c r="AV597" s="141" t="s">
        <v>87</v>
      </c>
      <c r="AW597" s="141" t="s">
        <v>101</v>
      </c>
      <c r="AX597" s="141" t="s">
        <v>88</v>
      </c>
      <c r="AY597" s="151" t="s">
        <v>89</v>
      </c>
    </row>
    <row r="598" spans="1:65" s="128" customFormat="1" ht="10.199999999999999" x14ac:dyDescent="0.3">
      <c r="B598" s="129"/>
      <c r="C598" s="130"/>
      <c r="D598" s="131" t="s">
        <v>99</v>
      </c>
      <c r="E598" s="132" t="s">
        <v>11</v>
      </c>
      <c r="F598" s="133" t="s">
        <v>838</v>
      </c>
      <c r="G598" s="130"/>
      <c r="H598" s="134">
        <v>11.7</v>
      </c>
      <c r="I598" s="135"/>
      <c r="J598" s="130"/>
      <c r="K598" s="130"/>
      <c r="L598" s="136"/>
      <c r="M598" s="137"/>
      <c r="N598" s="138"/>
      <c r="O598" s="138"/>
      <c r="P598" s="138"/>
      <c r="Q598" s="138"/>
      <c r="R598" s="138"/>
      <c r="S598" s="138"/>
      <c r="T598" s="139"/>
      <c r="AT598" s="140" t="s">
        <v>99</v>
      </c>
      <c r="AU598" s="140" t="s">
        <v>1</v>
      </c>
      <c r="AV598" s="128" t="s">
        <v>1</v>
      </c>
      <c r="AW598" s="128" t="s">
        <v>101</v>
      </c>
      <c r="AX598" s="128" t="s">
        <v>88</v>
      </c>
      <c r="AY598" s="140" t="s">
        <v>89</v>
      </c>
    </row>
    <row r="599" spans="1:65" s="152" customFormat="1" ht="10.199999999999999" x14ac:dyDescent="0.3">
      <c r="B599" s="153"/>
      <c r="C599" s="154"/>
      <c r="D599" s="131" t="s">
        <v>99</v>
      </c>
      <c r="E599" s="155" t="s">
        <v>11</v>
      </c>
      <c r="F599" s="156" t="s">
        <v>169</v>
      </c>
      <c r="G599" s="154"/>
      <c r="H599" s="157">
        <v>179.74</v>
      </c>
      <c r="I599" s="158"/>
      <c r="J599" s="154"/>
      <c r="K599" s="154"/>
      <c r="L599" s="159"/>
      <c r="M599" s="160"/>
      <c r="N599" s="161"/>
      <c r="O599" s="161"/>
      <c r="P599" s="161"/>
      <c r="Q599" s="161"/>
      <c r="R599" s="161"/>
      <c r="S599" s="161"/>
      <c r="T599" s="162"/>
      <c r="AT599" s="163" t="s">
        <v>99</v>
      </c>
      <c r="AU599" s="163" t="s">
        <v>1</v>
      </c>
      <c r="AV599" s="152" t="s">
        <v>97</v>
      </c>
      <c r="AW599" s="152" t="s">
        <v>101</v>
      </c>
      <c r="AX599" s="152" t="s">
        <v>87</v>
      </c>
      <c r="AY599" s="163" t="s">
        <v>89</v>
      </c>
    </row>
    <row r="600" spans="1:65" s="15" customFormat="1" ht="16.5" customHeight="1" x14ac:dyDescent="0.3">
      <c r="A600" s="12"/>
      <c r="B600" s="45"/>
      <c r="C600" s="114" t="s">
        <v>839</v>
      </c>
      <c r="D600" s="114" t="s">
        <v>92</v>
      </c>
      <c r="E600" s="115" t="s">
        <v>840</v>
      </c>
      <c r="F600" s="116" t="s">
        <v>841</v>
      </c>
      <c r="G600" s="117" t="s">
        <v>95</v>
      </c>
      <c r="H600" s="118">
        <v>210.547</v>
      </c>
      <c r="I600" s="119"/>
      <c r="J600" s="120">
        <f>ROUND(I600*H600,2)</f>
        <v>0</v>
      </c>
      <c r="K600" s="116" t="s">
        <v>11</v>
      </c>
      <c r="L600" s="13"/>
      <c r="M600" s="121" t="s">
        <v>11</v>
      </c>
      <c r="N600" s="122" t="s">
        <v>30</v>
      </c>
      <c r="O600" s="123"/>
      <c r="P600" s="124">
        <f>O600*H600</f>
        <v>0</v>
      </c>
      <c r="Q600" s="124">
        <v>2.9999999999999997E-4</v>
      </c>
      <c r="R600" s="124">
        <f>Q600*H600</f>
        <v>6.3164099999999987E-2</v>
      </c>
      <c r="S600" s="124">
        <v>0</v>
      </c>
      <c r="T600" s="125">
        <f>S600*H600</f>
        <v>0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126" t="s">
        <v>178</v>
      </c>
      <c r="AT600" s="126" t="s">
        <v>92</v>
      </c>
      <c r="AU600" s="126" t="s">
        <v>1</v>
      </c>
      <c r="AY600" s="3" t="s">
        <v>89</v>
      </c>
      <c r="BE600" s="127">
        <f>IF(N600="základní",J600,0)</f>
        <v>0</v>
      </c>
      <c r="BF600" s="127">
        <f>IF(N600="snížená",J600,0)</f>
        <v>0</v>
      </c>
      <c r="BG600" s="127">
        <f>IF(N600="zákl. přenesená",J600,0)</f>
        <v>0</v>
      </c>
      <c r="BH600" s="127">
        <f>IF(N600="sníž. přenesená",J600,0)</f>
        <v>0</v>
      </c>
      <c r="BI600" s="127">
        <f>IF(N600="nulová",J600,0)</f>
        <v>0</v>
      </c>
      <c r="BJ600" s="3" t="s">
        <v>87</v>
      </c>
      <c r="BK600" s="127">
        <f>ROUND(I600*H600,2)</f>
        <v>0</v>
      </c>
      <c r="BL600" s="3" t="s">
        <v>178</v>
      </c>
      <c r="BM600" s="126" t="s">
        <v>842</v>
      </c>
    </row>
    <row r="601" spans="1:65" s="128" customFormat="1" ht="10.199999999999999" x14ac:dyDescent="0.3">
      <c r="B601" s="129"/>
      <c r="C601" s="130"/>
      <c r="D601" s="131" t="s">
        <v>99</v>
      </c>
      <c r="E601" s="132" t="s">
        <v>11</v>
      </c>
      <c r="F601" s="133" t="s">
        <v>843</v>
      </c>
      <c r="G601" s="130"/>
      <c r="H601" s="134">
        <v>210.547</v>
      </c>
      <c r="I601" s="135"/>
      <c r="J601" s="130"/>
      <c r="K601" s="130"/>
      <c r="L601" s="136"/>
      <c r="M601" s="137"/>
      <c r="N601" s="138"/>
      <c r="O601" s="138"/>
      <c r="P601" s="138"/>
      <c r="Q601" s="138"/>
      <c r="R601" s="138"/>
      <c r="S601" s="138"/>
      <c r="T601" s="139"/>
      <c r="AT601" s="140" t="s">
        <v>99</v>
      </c>
      <c r="AU601" s="140" t="s">
        <v>1</v>
      </c>
      <c r="AV601" s="128" t="s">
        <v>1</v>
      </c>
      <c r="AW601" s="128" t="s">
        <v>101</v>
      </c>
      <c r="AX601" s="128" t="s">
        <v>87</v>
      </c>
      <c r="AY601" s="140" t="s">
        <v>89</v>
      </c>
    </row>
    <row r="602" spans="1:65" s="15" customFormat="1" ht="16.5" customHeight="1" x14ac:dyDescent="0.3">
      <c r="A602" s="12"/>
      <c r="B602" s="45"/>
      <c r="C602" s="114" t="s">
        <v>844</v>
      </c>
      <c r="D602" s="114" t="s">
        <v>92</v>
      </c>
      <c r="E602" s="115" t="s">
        <v>845</v>
      </c>
      <c r="F602" s="116" t="s">
        <v>846</v>
      </c>
      <c r="G602" s="117" t="s">
        <v>244</v>
      </c>
      <c r="H602" s="118">
        <v>158.59</v>
      </c>
      <c r="I602" s="119"/>
      <c r="J602" s="120">
        <f>ROUND(I602*H602,2)</f>
        <v>0</v>
      </c>
      <c r="K602" s="116" t="s">
        <v>96</v>
      </c>
      <c r="L602" s="13"/>
      <c r="M602" s="121" t="s">
        <v>11</v>
      </c>
      <c r="N602" s="122" t="s">
        <v>30</v>
      </c>
      <c r="O602" s="123"/>
      <c r="P602" s="124">
        <f>O602*H602</f>
        <v>0</v>
      </c>
      <c r="Q602" s="124">
        <v>3.0000000000000001E-5</v>
      </c>
      <c r="R602" s="124">
        <f>Q602*H602</f>
        <v>4.7577000000000001E-3</v>
      </c>
      <c r="S602" s="124">
        <v>0</v>
      </c>
      <c r="T602" s="125">
        <f>S602*H602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126" t="s">
        <v>178</v>
      </c>
      <c r="AT602" s="126" t="s">
        <v>92</v>
      </c>
      <c r="AU602" s="126" t="s">
        <v>1</v>
      </c>
      <c r="AY602" s="3" t="s">
        <v>89</v>
      </c>
      <c r="BE602" s="127">
        <f>IF(N602="základní",J602,0)</f>
        <v>0</v>
      </c>
      <c r="BF602" s="127">
        <f>IF(N602="snížená",J602,0)</f>
        <v>0</v>
      </c>
      <c r="BG602" s="127">
        <f>IF(N602="zákl. přenesená",J602,0)</f>
        <v>0</v>
      </c>
      <c r="BH602" s="127">
        <f>IF(N602="sníž. přenesená",J602,0)</f>
        <v>0</v>
      </c>
      <c r="BI602" s="127">
        <f>IF(N602="nulová",J602,0)</f>
        <v>0</v>
      </c>
      <c r="BJ602" s="3" t="s">
        <v>87</v>
      </c>
      <c r="BK602" s="127">
        <f>ROUND(I602*H602,2)</f>
        <v>0</v>
      </c>
      <c r="BL602" s="3" t="s">
        <v>178</v>
      </c>
      <c r="BM602" s="126" t="s">
        <v>847</v>
      </c>
    </row>
    <row r="603" spans="1:65" s="141" customFormat="1" ht="10.199999999999999" x14ac:dyDescent="0.3">
      <c r="B603" s="142"/>
      <c r="C603" s="143"/>
      <c r="D603" s="131" t="s">
        <v>99</v>
      </c>
      <c r="E603" s="144" t="s">
        <v>11</v>
      </c>
      <c r="F603" s="145" t="s">
        <v>848</v>
      </c>
      <c r="G603" s="143"/>
      <c r="H603" s="144" t="s">
        <v>11</v>
      </c>
      <c r="I603" s="146"/>
      <c r="J603" s="143"/>
      <c r="K603" s="143"/>
      <c r="L603" s="147"/>
      <c r="M603" s="148"/>
      <c r="N603" s="149"/>
      <c r="O603" s="149"/>
      <c r="P603" s="149"/>
      <c r="Q603" s="149"/>
      <c r="R603" s="149"/>
      <c r="S603" s="149"/>
      <c r="T603" s="150"/>
      <c r="AT603" s="151" t="s">
        <v>99</v>
      </c>
      <c r="AU603" s="151" t="s">
        <v>1</v>
      </c>
      <c r="AV603" s="141" t="s">
        <v>87</v>
      </c>
      <c r="AW603" s="141" t="s">
        <v>101</v>
      </c>
      <c r="AX603" s="141" t="s">
        <v>88</v>
      </c>
      <c r="AY603" s="151" t="s">
        <v>89</v>
      </c>
    </row>
    <row r="604" spans="1:65" s="128" customFormat="1" ht="10.199999999999999" x14ac:dyDescent="0.3">
      <c r="B604" s="129"/>
      <c r="C604" s="130"/>
      <c r="D604" s="131" t="s">
        <v>99</v>
      </c>
      <c r="E604" s="132" t="s">
        <v>11</v>
      </c>
      <c r="F604" s="133" t="s">
        <v>849</v>
      </c>
      <c r="G604" s="130"/>
      <c r="H604" s="134">
        <v>88.45</v>
      </c>
      <c r="I604" s="135"/>
      <c r="J604" s="130"/>
      <c r="K604" s="130"/>
      <c r="L604" s="136"/>
      <c r="M604" s="137"/>
      <c r="N604" s="138"/>
      <c r="O604" s="138"/>
      <c r="P604" s="138"/>
      <c r="Q604" s="138"/>
      <c r="R604" s="138"/>
      <c r="S604" s="138"/>
      <c r="T604" s="139"/>
      <c r="AT604" s="140" t="s">
        <v>99</v>
      </c>
      <c r="AU604" s="140" t="s">
        <v>1</v>
      </c>
      <c r="AV604" s="128" t="s">
        <v>1</v>
      </c>
      <c r="AW604" s="128" t="s">
        <v>101</v>
      </c>
      <c r="AX604" s="128" t="s">
        <v>88</v>
      </c>
      <c r="AY604" s="140" t="s">
        <v>89</v>
      </c>
    </row>
    <row r="605" spans="1:65" s="141" customFormat="1" ht="10.199999999999999" x14ac:dyDescent="0.3">
      <c r="B605" s="142"/>
      <c r="C605" s="143"/>
      <c r="D605" s="131" t="s">
        <v>99</v>
      </c>
      <c r="E605" s="144" t="s">
        <v>11</v>
      </c>
      <c r="F605" s="145" t="s">
        <v>850</v>
      </c>
      <c r="G605" s="143"/>
      <c r="H605" s="144" t="s">
        <v>11</v>
      </c>
      <c r="I605" s="146"/>
      <c r="J605" s="143"/>
      <c r="K605" s="143"/>
      <c r="L605" s="147"/>
      <c r="M605" s="148"/>
      <c r="N605" s="149"/>
      <c r="O605" s="149"/>
      <c r="P605" s="149"/>
      <c r="Q605" s="149"/>
      <c r="R605" s="149"/>
      <c r="S605" s="149"/>
      <c r="T605" s="150"/>
      <c r="AT605" s="151" t="s">
        <v>99</v>
      </c>
      <c r="AU605" s="151" t="s">
        <v>1</v>
      </c>
      <c r="AV605" s="141" t="s">
        <v>87</v>
      </c>
      <c r="AW605" s="141" t="s">
        <v>101</v>
      </c>
      <c r="AX605" s="141" t="s">
        <v>88</v>
      </c>
      <c r="AY605" s="151" t="s">
        <v>89</v>
      </c>
    </row>
    <row r="606" spans="1:65" s="128" customFormat="1" ht="10.199999999999999" x14ac:dyDescent="0.3">
      <c r="B606" s="129"/>
      <c r="C606" s="130"/>
      <c r="D606" s="131" t="s">
        <v>99</v>
      </c>
      <c r="E606" s="132" t="s">
        <v>11</v>
      </c>
      <c r="F606" s="133" t="s">
        <v>851</v>
      </c>
      <c r="G606" s="130"/>
      <c r="H606" s="134">
        <v>14</v>
      </c>
      <c r="I606" s="135"/>
      <c r="J606" s="130"/>
      <c r="K606" s="130"/>
      <c r="L606" s="136"/>
      <c r="M606" s="137"/>
      <c r="N606" s="138"/>
      <c r="O606" s="138"/>
      <c r="P606" s="138"/>
      <c r="Q606" s="138"/>
      <c r="R606" s="138"/>
      <c r="S606" s="138"/>
      <c r="T606" s="139"/>
      <c r="AT606" s="140" t="s">
        <v>99</v>
      </c>
      <c r="AU606" s="140" t="s">
        <v>1</v>
      </c>
      <c r="AV606" s="128" t="s">
        <v>1</v>
      </c>
      <c r="AW606" s="128" t="s">
        <v>101</v>
      </c>
      <c r="AX606" s="128" t="s">
        <v>88</v>
      </c>
      <c r="AY606" s="140" t="s">
        <v>89</v>
      </c>
    </row>
    <row r="607" spans="1:65" s="141" customFormat="1" ht="10.199999999999999" x14ac:dyDescent="0.3">
      <c r="B607" s="142"/>
      <c r="C607" s="143"/>
      <c r="D607" s="131" t="s">
        <v>99</v>
      </c>
      <c r="E607" s="144" t="s">
        <v>11</v>
      </c>
      <c r="F607" s="145" t="s">
        <v>852</v>
      </c>
      <c r="G607" s="143"/>
      <c r="H607" s="144" t="s">
        <v>11</v>
      </c>
      <c r="I607" s="146"/>
      <c r="J607" s="143"/>
      <c r="K607" s="143"/>
      <c r="L607" s="147"/>
      <c r="M607" s="148"/>
      <c r="N607" s="149"/>
      <c r="O607" s="149"/>
      <c r="P607" s="149"/>
      <c r="Q607" s="149"/>
      <c r="R607" s="149"/>
      <c r="S607" s="149"/>
      <c r="T607" s="150"/>
      <c r="AT607" s="151" t="s">
        <v>99</v>
      </c>
      <c r="AU607" s="151" t="s">
        <v>1</v>
      </c>
      <c r="AV607" s="141" t="s">
        <v>87</v>
      </c>
      <c r="AW607" s="141" t="s">
        <v>101</v>
      </c>
      <c r="AX607" s="141" t="s">
        <v>88</v>
      </c>
      <c r="AY607" s="151" t="s">
        <v>89</v>
      </c>
    </row>
    <row r="608" spans="1:65" s="128" customFormat="1" ht="10.199999999999999" x14ac:dyDescent="0.3">
      <c r="B608" s="129"/>
      <c r="C608" s="130"/>
      <c r="D608" s="131" t="s">
        <v>99</v>
      </c>
      <c r="E608" s="132" t="s">
        <v>11</v>
      </c>
      <c r="F608" s="133" t="s">
        <v>853</v>
      </c>
      <c r="G608" s="130"/>
      <c r="H608" s="134">
        <v>56.14</v>
      </c>
      <c r="I608" s="135"/>
      <c r="J608" s="130"/>
      <c r="K608" s="130"/>
      <c r="L608" s="136"/>
      <c r="M608" s="137"/>
      <c r="N608" s="138"/>
      <c r="O608" s="138"/>
      <c r="P608" s="138"/>
      <c r="Q608" s="138"/>
      <c r="R608" s="138"/>
      <c r="S608" s="138"/>
      <c r="T608" s="139"/>
      <c r="AT608" s="140" t="s">
        <v>99</v>
      </c>
      <c r="AU608" s="140" t="s">
        <v>1</v>
      </c>
      <c r="AV608" s="128" t="s">
        <v>1</v>
      </c>
      <c r="AW608" s="128" t="s">
        <v>101</v>
      </c>
      <c r="AX608" s="128" t="s">
        <v>88</v>
      </c>
      <c r="AY608" s="140" t="s">
        <v>89</v>
      </c>
    </row>
    <row r="609" spans="1:65" s="152" customFormat="1" ht="10.199999999999999" x14ac:dyDescent="0.3">
      <c r="B609" s="153"/>
      <c r="C609" s="154"/>
      <c r="D609" s="131" t="s">
        <v>99</v>
      </c>
      <c r="E609" s="155" t="s">
        <v>11</v>
      </c>
      <c r="F609" s="156" t="s">
        <v>169</v>
      </c>
      <c r="G609" s="154"/>
      <c r="H609" s="157">
        <v>158.59</v>
      </c>
      <c r="I609" s="158"/>
      <c r="J609" s="154"/>
      <c r="K609" s="154"/>
      <c r="L609" s="159"/>
      <c r="M609" s="160"/>
      <c r="N609" s="161"/>
      <c r="O609" s="161"/>
      <c r="P609" s="161"/>
      <c r="Q609" s="161"/>
      <c r="R609" s="161"/>
      <c r="S609" s="161"/>
      <c r="T609" s="162"/>
      <c r="AT609" s="163" t="s">
        <v>99</v>
      </c>
      <c r="AU609" s="163" t="s">
        <v>1</v>
      </c>
      <c r="AV609" s="152" t="s">
        <v>97</v>
      </c>
      <c r="AW609" s="152" t="s">
        <v>101</v>
      </c>
      <c r="AX609" s="152" t="s">
        <v>87</v>
      </c>
      <c r="AY609" s="163" t="s">
        <v>89</v>
      </c>
    </row>
    <row r="610" spans="1:65" s="15" customFormat="1" ht="22.8" x14ac:dyDescent="0.3">
      <c r="A610" s="12"/>
      <c r="B610" s="45"/>
      <c r="C610" s="114" t="s">
        <v>854</v>
      </c>
      <c r="D610" s="114" t="s">
        <v>92</v>
      </c>
      <c r="E610" s="115" t="s">
        <v>855</v>
      </c>
      <c r="F610" s="116" t="s">
        <v>856</v>
      </c>
      <c r="G610" s="117" t="s">
        <v>148</v>
      </c>
      <c r="H610" s="118">
        <v>2.86</v>
      </c>
      <c r="I610" s="119"/>
      <c r="J610" s="120">
        <f>ROUND(I610*H610,2)</f>
        <v>0</v>
      </c>
      <c r="K610" s="116" t="s">
        <v>96</v>
      </c>
      <c r="L610" s="13"/>
      <c r="M610" s="121" t="s">
        <v>11</v>
      </c>
      <c r="N610" s="122" t="s">
        <v>30</v>
      </c>
      <c r="O610" s="123"/>
      <c r="P610" s="124">
        <f>O610*H610</f>
        <v>0</v>
      </c>
      <c r="Q610" s="124">
        <v>0</v>
      </c>
      <c r="R610" s="124">
        <f>Q610*H610</f>
        <v>0</v>
      </c>
      <c r="S610" s="124">
        <v>0</v>
      </c>
      <c r="T610" s="125">
        <f>S610*H610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126" t="s">
        <v>178</v>
      </c>
      <c r="AT610" s="126" t="s">
        <v>92</v>
      </c>
      <c r="AU610" s="126" t="s">
        <v>1</v>
      </c>
      <c r="AY610" s="3" t="s">
        <v>89</v>
      </c>
      <c r="BE610" s="127">
        <f>IF(N610="základní",J610,0)</f>
        <v>0</v>
      </c>
      <c r="BF610" s="127">
        <f>IF(N610="snížená",J610,0)</f>
        <v>0</v>
      </c>
      <c r="BG610" s="127">
        <f>IF(N610="zákl. přenesená",J610,0)</f>
        <v>0</v>
      </c>
      <c r="BH610" s="127">
        <f>IF(N610="sníž. přenesená",J610,0)</f>
        <v>0</v>
      </c>
      <c r="BI610" s="127">
        <f>IF(N610="nulová",J610,0)</f>
        <v>0</v>
      </c>
      <c r="BJ610" s="3" t="s">
        <v>87</v>
      </c>
      <c r="BK610" s="127">
        <f>ROUND(I610*H610,2)</f>
        <v>0</v>
      </c>
      <c r="BL610" s="3" t="s">
        <v>178</v>
      </c>
      <c r="BM610" s="126" t="s">
        <v>857</v>
      </c>
    </row>
    <row r="611" spans="1:65" s="15" customFormat="1" ht="22.8" x14ac:dyDescent="0.3">
      <c r="A611" s="12"/>
      <c r="B611" s="45"/>
      <c r="C611" s="114" t="s">
        <v>858</v>
      </c>
      <c r="D611" s="114" t="s">
        <v>92</v>
      </c>
      <c r="E611" s="115" t="s">
        <v>859</v>
      </c>
      <c r="F611" s="116" t="s">
        <v>860</v>
      </c>
      <c r="G611" s="117" t="s">
        <v>148</v>
      </c>
      <c r="H611" s="118">
        <v>2.86</v>
      </c>
      <c r="I611" s="119"/>
      <c r="J611" s="120">
        <f>ROUND(I611*H611,2)</f>
        <v>0</v>
      </c>
      <c r="K611" s="116" t="s">
        <v>96</v>
      </c>
      <c r="L611" s="13"/>
      <c r="M611" s="121" t="s">
        <v>11</v>
      </c>
      <c r="N611" s="122" t="s">
        <v>30</v>
      </c>
      <c r="O611" s="123"/>
      <c r="P611" s="124">
        <f>O611*H611</f>
        <v>0</v>
      </c>
      <c r="Q611" s="124">
        <v>0</v>
      </c>
      <c r="R611" s="124">
        <f>Q611*H611</f>
        <v>0</v>
      </c>
      <c r="S611" s="124">
        <v>0</v>
      </c>
      <c r="T611" s="125">
        <f>S611*H611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126" t="s">
        <v>178</v>
      </c>
      <c r="AT611" s="126" t="s">
        <v>92</v>
      </c>
      <c r="AU611" s="126" t="s">
        <v>1</v>
      </c>
      <c r="AY611" s="3" t="s">
        <v>89</v>
      </c>
      <c r="BE611" s="127">
        <f>IF(N611="základní",J611,0)</f>
        <v>0</v>
      </c>
      <c r="BF611" s="127">
        <f>IF(N611="snížená",J611,0)</f>
        <v>0</v>
      </c>
      <c r="BG611" s="127">
        <f>IF(N611="zákl. přenesená",J611,0)</f>
        <v>0</v>
      </c>
      <c r="BH611" s="127">
        <f>IF(N611="sníž. přenesená",J611,0)</f>
        <v>0</v>
      </c>
      <c r="BI611" s="127">
        <f>IF(N611="nulová",J611,0)</f>
        <v>0</v>
      </c>
      <c r="BJ611" s="3" t="s">
        <v>87</v>
      </c>
      <c r="BK611" s="127">
        <f>ROUND(I611*H611,2)</f>
        <v>0</v>
      </c>
      <c r="BL611" s="3" t="s">
        <v>178</v>
      </c>
      <c r="BM611" s="126" t="s">
        <v>861</v>
      </c>
    </row>
    <row r="612" spans="1:65" s="97" customFormat="1" ht="22.8" customHeight="1" x14ac:dyDescent="0.25">
      <c r="B612" s="98"/>
      <c r="C612" s="99"/>
      <c r="D612" s="100" t="s">
        <v>84</v>
      </c>
      <c r="E612" s="112" t="s">
        <v>862</v>
      </c>
      <c r="F612" s="112" t="s">
        <v>863</v>
      </c>
      <c r="G612" s="99"/>
      <c r="H612" s="99"/>
      <c r="I612" s="102"/>
      <c r="J612" s="113">
        <f>BK612</f>
        <v>0</v>
      </c>
      <c r="K612" s="99"/>
      <c r="L612" s="104"/>
      <c r="M612" s="105"/>
      <c r="N612" s="106"/>
      <c r="O612" s="106"/>
      <c r="P612" s="107">
        <f>SUM(P613:P638)</f>
        <v>0</v>
      </c>
      <c r="Q612" s="106"/>
      <c r="R612" s="107">
        <f>SUM(R613:R638)</f>
        <v>4.0626679999999998E-2</v>
      </c>
      <c r="S612" s="106"/>
      <c r="T612" s="108">
        <f>SUM(T613:T638)</f>
        <v>0</v>
      </c>
      <c r="AR612" s="109" t="s">
        <v>1</v>
      </c>
      <c r="AT612" s="110" t="s">
        <v>84</v>
      </c>
      <c r="AU612" s="110" t="s">
        <v>87</v>
      </c>
      <c r="AY612" s="109" t="s">
        <v>89</v>
      </c>
      <c r="BK612" s="111">
        <f>SUM(BK613:BK638)</f>
        <v>0</v>
      </c>
    </row>
    <row r="613" spans="1:65" s="15" customFormat="1" ht="16.5" customHeight="1" x14ac:dyDescent="0.3">
      <c r="A613" s="12"/>
      <c r="B613" s="45"/>
      <c r="C613" s="114" t="s">
        <v>864</v>
      </c>
      <c r="D613" s="114" t="s">
        <v>92</v>
      </c>
      <c r="E613" s="115" t="s">
        <v>865</v>
      </c>
      <c r="F613" s="116" t="s">
        <v>866</v>
      </c>
      <c r="G613" s="117" t="s">
        <v>95</v>
      </c>
      <c r="H613" s="118">
        <v>26.536000000000001</v>
      </c>
      <c r="I613" s="119"/>
      <c r="J613" s="120">
        <f>ROUND(I613*H613,2)</f>
        <v>0</v>
      </c>
      <c r="K613" s="116" t="s">
        <v>96</v>
      </c>
      <c r="L613" s="13"/>
      <c r="M613" s="121" t="s">
        <v>11</v>
      </c>
      <c r="N613" s="122" t="s">
        <v>30</v>
      </c>
      <c r="O613" s="123"/>
      <c r="P613" s="124">
        <f>O613*H613</f>
        <v>0</v>
      </c>
      <c r="Q613" s="124">
        <v>9.0000000000000006E-5</v>
      </c>
      <c r="R613" s="124">
        <f>Q613*H613</f>
        <v>2.3882400000000002E-3</v>
      </c>
      <c r="S613" s="124">
        <v>0</v>
      </c>
      <c r="T613" s="125">
        <f>S613*H613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26" t="s">
        <v>178</v>
      </c>
      <c r="AT613" s="126" t="s">
        <v>92</v>
      </c>
      <c r="AU613" s="126" t="s">
        <v>1</v>
      </c>
      <c r="AY613" s="3" t="s">
        <v>89</v>
      </c>
      <c r="BE613" s="127">
        <f>IF(N613="základní",J613,0)</f>
        <v>0</v>
      </c>
      <c r="BF613" s="127">
        <f>IF(N613="snížená",J613,0)</f>
        <v>0</v>
      </c>
      <c r="BG613" s="127">
        <f>IF(N613="zákl. přenesená",J613,0)</f>
        <v>0</v>
      </c>
      <c r="BH613" s="127">
        <f>IF(N613="sníž. přenesená",J613,0)</f>
        <v>0</v>
      </c>
      <c r="BI613" s="127">
        <f>IF(N613="nulová",J613,0)</f>
        <v>0</v>
      </c>
      <c r="BJ613" s="3" t="s">
        <v>87</v>
      </c>
      <c r="BK613" s="127">
        <f>ROUND(I613*H613,2)</f>
        <v>0</v>
      </c>
      <c r="BL613" s="3" t="s">
        <v>178</v>
      </c>
      <c r="BM613" s="126" t="s">
        <v>867</v>
      </c>
    </row>
    <row r="614" spans="1:65" s="128" customFormat="1" ht="10.199999999999999" x14ac:dyDescent="0.3">
      <c r="B614" s="129"/>
      <c r="C614" s="130"/>
      <c r="D614" s="131" t="s">
        <v>99</v>
      </c>
      <c r="E614" s="132" t="s">
        <v>11</v>
      </c>
      <c r="F614" s="133" t="s">
        <v>587</v>
      </c>
      <c r="G614" s="130"/>
      <c r="H614" s="134">
        <v>12.936</v>
      </c>
      <c r="I614" s="135"/>
      <c r="J614" s="130"/>
      <c r="K614" s="130"/>
      <c r="L614" s="136"/>
      <c r="M614" s="137"/>
      <c r="N614" s="138"/>
      <c r="O614" s="138"/>
      <c r="P614" s="138"/>
      <c r="Q614" s="138"/>
      <c r="R614" s="138"/>
      <c r="S614" s="138"/>
      <c r="T614" s="139"/>
      <c r="AT614" s="140" t="s">
        <v>99</v>
      </c>
      <c r="AU614" s="140" t="s">
        <v>1</v>
      </c>
      <c r="AV614" s="128" t="s">
        <v>1</v>
      </c>
      <c r="AW614" s="128" t="s">
        <v>101</v>
      </c>
      <c r="AX614" s="128" t="s">
        <v>88</v>
      </c>
      <c r="AY614" s="140" t="s">
        <v>89</v>
      </c>
    </row>
    <row r="615" spans="1:65" s="128" customFormat="1" ht="10.199999999999999" x14ac:dyDescent="0.3">
      <c r="B615" s="129"/>
      <c r="C615" s="130"/>
      <c r="D615" s="131" t="s">
        <v>99</v>
      </c>
      <c r="E615" s="132" t="s">
        <v>11</v>
      </c>
      <c r="F615" s="133" t="s">
        <v>588</v>
      </c>
      <c r="G615" s="130"/>
      <c r="H615" s="134">
        <v>13.6</v>
      </c>
      <c r="I615" s="135"/>
      <c r="J615" s="130"/>
      <c r="K615" s="130"/>
      <c r="L615" s="136"/>
      <c r="M615" s="137"/>
      <c r="N615" s="138"/>
      <c r="O615" s="138"/>
      <c r="P615" s="138"/>
      <c r="Q615" s="138"/>
      <c r="R615" s="138"/>
      <c r="S615" s="138"/>
      <c r="T615" s="139"/>
      <c r="AT615" s="140" t="s">
        <v>99</v>
      </c>
      <c r="AU615" s="140" t="s">
        <v>1</v>
      </c>
      <c r="AV615" s="128" t="s">
        <v>1</v>
      </c>
      <c r="AW615" s="128" t="s">
        <v>101</v>
      </c>
      <c r="AX615" s="128" t="s">
        <v>88</v>
      </c>
      <c r="AY615" s="140" t="s">
        <v>89</v>
      </c>
    </row>
    <row r="616" spans="1:65" s="152" customFormat="1" ht="10.199999999999999" x14ac:dyDescent="0.3">
      <c r="B616" s="153"/>
      <c r="C616" s="154"/>
      <c r="D616" s="131" t="s">
        <v>99</v>
      </c>
      <c r="E616" s="155" t="s">
        <v>11</v>
      </c>
      <c r="F616" s="156" t="s">
        <v>169</v>
      </c>
      <c r="G616" s="154"/>
      <c r="H616" s="157">
        <v>26.536000000000001</v>
      </c>
      <c r="I616" s="158"/>
      <c r="J616" s="154"/>
      <c r="K616" s="154"/>
      <c r="L616" s="159"/>
      <c r="M616" s="160"/>
      <c r="N616" s="161"/>
      <c r="O616" s="161"/>
      <c r="P616" s="161"/>
      <c r="Q616" s="161"/>
      <c r="R616" s="161"/>
      <c r="S616" s="161"/>
      <c r="T616" s="162"/>
      <c r="AT616" s="163" t="s">
        <v>99</v>
      </c>
      <c r="AU616" s="163" t="s">
        <v>1</v>
      </c>
      <c r="AV616" s="152" t="s">
        <v>97</v>
      </c>
      <c r="AW616" s="152" t="s">
        <v>101</v>
      </c>
      <c r="AX616" s="152" t="s">
        <v>87</v>
      </c>
      <c r="AY616" s="163" t="s">
        <v>89</v>
      </c>
    </row>
    <row r="617" spans="1:65" s="15" customFormat="1" ht="16.5" customHeight="1" x14ac:dyDescent="0.3">
      <c r="A617" s="12"/>
      <c r="B617" s="45"/>
      <c r="C617" s="114" t="s">
        <v>868</v>
      </c>
      <c r="D617" s="114" t="s">
        <v>92</v>
      </c>
      <c r="E617" s="115" t="s">
        <v>869</v>
      </c>
      <c r="F617" s="116" t="s">
        <v>870</v>
      </c>
      <c r="G617" s="117" t="s">
        <v>95</v>
      </c>
      <c r="H617" s="118">
        <v>26.536000000000001</v>
      </c>
      <c r="I617" s="119"/>
      <c r="J617" s="120">
        <f>ROUND(I617*H617,2)</f>
        <v>0</v>
      </c>
      <c r="K617" s="116" t="s">
        <v>96</v>
      </c>
      <c r="L617" s="13"/>
      <c r="M617" s="121" t="s">
        <v>11</v>
      </c>
      <c r="N617" s="122" t="s">
        <v>30</v>
      </c>
      <c r="O617" s="123"/>
      <c r="P617" s="124">
        <f>O617*H617</f>
        <v>0</v>
      </c>
      <c r="Q617" s="124">
        <v>0</v>
      </c>
      <c r="R617" s="124">
        <f>Q617*H617</f>
        <v>0</v>
      </c>
      <c r="S617" s="124">
        <v>0</v>
      </c>
      <c r="T617" s="125">
        <f>S617*H617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26" t="s">
        <v>178</v>
      </c>
      <c r="AT617" s="126" t="s">
        <v>92</v>
      </c>
      <c r="AU617" s="126" t="s">
        <v>1</v>
      </c>
      <c r="AY617" s="3" t="s">
        <v>89</v>
      </c>
      <c r="BE617" s="127">
        <f>IF(N617="základní",J617,0)</f>
        <v>0</v>
      </c>
      <c r="BF617" s="127">
        <f>IF(N617="snížená",J617,0)</f>
        <v>0</v>
      </c>
      <c r="BG617" s="127">
        <f>IF(N617="zákl. přenesená",J617,0)</f>
        <v>0</v>
      </c>
      <c r="BH617" s="127">
        <f>IF(N617="sníž. přenesená",J617,0)</f>
        <v>0</v>
      </c>
      <c r="BI617" s="127">
        <f>IF(N617="nulová",J617,0)</f>
        <v>0</v>
      </c>
      <c r="BJ617" s="3" t="s">
        <v>87</v>
      </c>
      <c r="BK617" s="127">
        <f>ROUND(I617*H617,2)</f>
        <v>0</v>
      </c>
      <c r="BL617" s="3" t="s">
        <v>178</v>
      </c>
      <c r="BM617" s="126" t="s">
        <v>871</v>
      </c>
    </row>
    <row r="618" spans="1:65" s="128" customFormat="1" ht="10.199999999999999" x14ac:dyDescent="0.3">
      <c r="B618" s="129"/>
      <c r="C618" s="130"/>
      <c r="D618" s="131" t="s">
        <v>99</v>
      </c>
      <c r="E618" s="132" t="s">
        <v>11</v>
      </c>
      <c r="F618" s="133" t="s">
        <v>587</v>
      </c>
      <c r="G618" s="130"/>
      <c r="H618" s="134">
        <v>12.936</v>
      </c>
      <c r="I618" s="135"/>
      <c r="J618" s="130"/>
      <c r="K618" s="130"/>
      <c r="L618" s="136"/>
      <c r="M618" s="137"/>
      <c r="N618" s="138"/>
      <c r="O618" s="138"/>
      <c r="P618" s="138"/>
      <c r="Q618" s="138"/>
      <c r="R618" s="138"/>
      <c r="S618" s="138"/>
      <c r="T618" s="139"/>
      <c r="AT618" s="140" t="s">
        <v>99</v>
      </c>
      <c r="AU618" s="140" t="s">
        <v>1</v>
      </c>
      <c r="AV618" s="128" t="s">
        <v>1</v>
      </c>
      <c r="AW618" s="128" t="s">
        <v>101</v>
      </c>
      <c r="AX618" s="128" t="s">
        <v>88</v>
      </c>
      <c r="AY618" s="140" t="s">
        <v>89</v>
      </c>
    </row>
    <row r="619" spans="1:65" s="128" customFormat="1" ht="10.199999999999999" x14ac:dyDescent="0.3">
      <c r="B619" s="129"/>
      <c r="C619" s="130"/>
      <c r="D619" s="131" t="s">
        <v>99</v>
      </c>
      <c r="E619" s="132" t="s">
        <v>11</v>
      </c>
      <c r="F619" s="133" t="s">
        <v>588</v>
      </c>
      <c r="G619" s="130"/>
      <c r="H619" s="134">
        <v>13.6</v>
      </c>
      <c r="I619" s="135"/>
      <c r="J619" s="130"/>
      <c r="K619" s="130"/>
      <c r="L619" s="136"/>
      <c r="M619" s="137"/>
      <c r="N619" s="138"/>
      <c r="O619" s="138"/>
      <c r="P619" s="138"/>
      <c r="Q619" s="138"/>
      <c r="R619" s="138"/>
      <c r="S619" s="138"/>
      <c r="T619" s="139"/>
      <c r="AT619" s="140" t="s">
        <v>99</v>
      </c>
      <c r="AU619" s="140" t="s">
        <v>1</v>
      </c>
      <c r="AV619" s="128" t="s">
        <v>1</v>
      </c>
      <c r="AW619" s="128" t="s">
        <v>101</v>
      </c>
      <c r="AX619" s="128" t="s">
        <v>88</v>
      </c>
      <c r="AY619" s="140" t="s">
        <v>89</v>
      </c>
    </row>
    <row r="620" spans="1:65" s="152" customFormat="1" ht="10.199999999999999" x14ac:dyDescent="0.3">
      <c r="B620" s="153"/>
      <c r="C620" s="154"/>
      <c r="D620" s="131" t="s">
        <v>99</v>
      </c>
      <c r="E620" s="155" t="s">
        <v>11</v>
      </c>
      <c r="F620" s="156" t="s">
        <v>169</v>
      </c>
      <c r="G620" s="154"/>
      <c r="H620" s="157">
        <v>26.536000000000001</v>
      </c>
      <c r="I620" s="158"/>
      <c r="J620" s="154"/>
      <c r="K620" s="154"/>
      <c r="L620" s="159"/>
      <c r="M620" s="160"/>
      <c r="N620" s="161"/>
      <c r="O620" s="161"/>
      <c r="P620" s="161"/>
      <c r="Q620" s="161"/>
      <c r="R620" s="161"/>
      <c r="S620" s="161"/>
      <c r="T620" s="162"/>
      <c r="AT620" s="163" t="s">
        <v>99</v>
      </c>
      <c r="AU620" s="163" t="s">
        <v>1</v>
      </c>
      <c r="AV620" s="152" t="s">
        <v>97</v>
      </c>
      <c r="AW620" s="152" t="s">
        <v>101</v>
      </c>
      <c r="AX620" s="152" t="s">
        <v>87</v>
      </c>
      <c r="AY620" s="163" t="s">
        <v>89</v>
      </c>
    </row>
    <row r="621" spans="1:65" s="15" customFormat="1" ht="16.5" customHeight="1" x14ac:dyDescent="0.3">
      <c r="A621" s="12"/>
      <c r="B621" s="45"/>
      <c r="C621" s="114" t="s">
        <v>872</v>
      </c>
      <c r="D621" s="114" t="s">
        <v>92</v>
      </c>
      <c r="E621" s="115" t="s">
        <v>873</v>
      </c>
      <c r="F621" s="116" t="s">
        <v>874</v>
      </c>
      <c r="G621" s="117" t="s">
        <v>95</v>
      </c>
      <c r="H621" s="118">
        <v>26.536000000000001</v>
      </c>
      <c r="I621" s="119"/>
      <c r="J621" s="120">
        <f>ROUND(I621*H621,2)</f>
        <v>0</v>
      </c>
      <c r="K621" s="116" t="s">
        <v>96</v>
      </c>
      <c r="L621" s="13"/>
      <c r="M621" s="121" t="s">
        <v>11</v>
      </c>
      <c r="N621" s="122" t="s">
        <v>30</v>
      </c>
      <c r="O621" s="123"/>
      <c r="P621" s="124">
        <f>O621*H621</f>
        <v>0</v>
      </c>
      <c r="Q621" s="124">
        <v>1.6000000000000001E-4</v>
      </c>
      <c r="R621" s="124">
        <f>Q621*H621</f>
        <v>4.2457600000000003E-3</v>
      </c>
      <c r="S621" s="124">
        <v>0</v>
      </c>
      <c r="T621" s="125">
        <f>S621*H621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126" t="s">
        <v>178</v>
      </c>
      <c r="AT621" s="126" t="s">
        <v>92</v>
      </c>
      <c r="AU621" s="126" t="s">
        <v>1</v>
      </c>
      <c r="AY621" s="3" t="s">
        <v>89</v>
      </c>
      <c r="BE621" s="127">
        <f>IF(N621="základní",J621,0)</f>
        <v>0</v>
      </c>
      <c r="BF621" s="127">
        <f>IF(N621="snížená",J621,0)</f>
        <v>0</v>
      </c>
      <c r="BG621" s="127">
        <f>IF(N621="zákl. přenesená",J621,0)</f>
        <v>0</v>
      </c>
      <c r="BH621" s="127">
        <f>IF(N621="sníž. přenesená",J621,0)</f>
        <v>0</v>
      </c>
      <c r="BI621" s="127">
        <f>IF(N621="nulová",J621,0)</f>
        <v>0</v>
      </c>
      <c r="BJ621" s="3" t="s">
        <v>87</v>
      </c>
      <c r="BK621" s="127">
        <f>ROUND(I621*H621,2)</f>
        <v>0</v>
      </c>
      <c r="BL621" s="3" t="s">
        <v>178</v>
      </c>
      <c r="BM621" s="126" t="s">
        <v>875</v>
      </c>
    </row>
    <row r="622" spans="1:65" s="128" customFormat="1" ht="10.199999999999999" x14ac:dyDescent="0.3">
      <c r="B622" s="129"/>
      <c r="C622" s="130"/>
      <c r="D622" s="131" t="s">
        <v>99</v>
      </c>
      <c r="E622" s="132" t="s">
        <v>11</v>
      </c>
      <c r="F622" s="133" t="s">
        <v>587</v>
      </c>
      <c r="G622" s="130"/>
      <c r="H622" s="134">
        <v>12.936</v>
      </c>
      <c r="I622" s="135"/>
      <c r="J622" s="130"/>
      <c r="K622" s="130"/>
      <c r="L622" s="136"/>
      <c r="M622" s="137"/>
      <c r="N622" s="138"/>
      <c r="O622" s="138"/>
      <c r="P622" s="138"/>
      <c r="Q622" s="138"/>
      <c r="R622" s="138"/>
      <c r="S622" s="138"/>
      <c r="T622" s="139"/>
      <c r="AT622" s="140" t="s">
        <v>99</v>
      </c>
      <c r="AU622" s="140" t="s">
        <v>1</v>
      </c>
      <c r="AV622" s="128" t="s">
        <v>1</v>
      </c>
      <c r="AW622" s="128" t="s">
        <v>101</v>
      </c>
      <c r="AX622" s="128" t="s">
        <v>88</v>
      </c>
      <c r="AY622" s="140" t="s">
        <v>89</v>
      </c>
    </row>
    <row r="623" spans="1:65" s="128" customFormat="1" ht="10.199999999999999" x14ac:dyDescent="0.3">
      <c r="B623" s="129"/>
      <c r="C623" s="130"/>
      <c r="D623" s="131" t="s">
        <v>99</v>
      </c>
      <c r="E623" s="132" t="s">
        <v>11</v>
      </c>
      <c r="F623" s="133" t="s">
        <v>588</v>
      </c>
      <c r="G623" s="130"/>
      <c r="H623" s="134">
        <v>13.6</v>
      </c>
      <c r="I623" s="135"/>
      <c r="J623" s="130"/>
      <c r="K623" s="130"/>
      <c r="L623" s="136"/>
      <c r="M623" s="137"/>
      <c r="N623" s="138"/>
      <c r="O623" s="138"/>
      <c r="P623" s="138"/>
      <c r="Q623" s="138"/>
      <c r="R623" s="138"/>
      <c r="S623" s="138"/>
      <c r="T623" s="139"/>
      <c r="AT623" s="140" t="s">
        <v>99</v>
      </c>
      <c r="AU623" s="140" t="s">
        <v>1</v>
      </c>
      <c r="AV623" s="128" t="s">
        <v>1</v>
      </c>
      <c r="AW623" s="128" t="s">
        <v>101</v>
      </c>
      <c r="AX623" s="128" t="s">
        <v>88</v>
      </c>
      <c r="AY623" s="140" t="s">
        <v>89</v>
      </c>
    </row>
    <row r="624" spans="1:65" s="152" customFormat="1" ht="10.199999999999999" x14ac:dyDescent="0.3">
      <c r="B624" s="153"/>
      <c r="C624" s="154"/>
      <c r="D624" s="131" t="s">
        <v>99</v>
      </c>
      <c r="E624" s="155" t="s">
        <v>11</v>
      </c>
      <c r="F624" s="156" t="s">
        <v>169</v>
      </c>
      <c r="G624" s="154"/>
      <c r="H624" s="157">
        <v>26.536000000000001</v>
      </c>
      <c r="I624" s="158"/>
      <c r="J624" s="154"/>
      <c r="K624" s="154"/>
      <c r="L624" s="159"/>
      <c r="M624" s="160"/>
      <c r="N624" s="161"/>
      <c r="O624" s="161"/>
      <c r="P624" s="161"/>
      <c r="Q624" s="161"/>
      <c r="R624" s="161"/>
      <c r="S624" s="161"/>
      <c r="T624" s="162"/>
      <c r="AT624" s="163" t="s">
        <v>99</v>
      </c>
      <c r="AU624" s="163" t="s">
        <v>1</v>
      </c>
      <c r="AV624" s="152" t="s">
        <v>97</v>
      </c>
      <c r="AW624" s="152" t="s">
        <v>101</v>
      </c>
      <c r="AX624" s="152" t="s">
        <v>87</v>
      </c>
      <c r="AY624" s="163" t="s">
        <v>89</v>
      </c>
    </row>
    <row r="625" spans="1:65" s="15" customFormat="1" ht="22.8" x14ac:dyDescent="0.3">
      <c r="A625" s="12"/>
      <c r="B625" s="45"/>
      <c r="C625" s="114" t="s">
        <v>876</v>
      </c>
      <c r="D625" s="114" t="s">
        <v>92</v>
      </c>
      <c r="E625" s="115" t="s">
        <v>877</v>
      </c>
      <c r="F625" s="116" t="s">
        <v>878</v>
      </c>
      <c r="G625" s="117" t="s">
        <v>244</v>
      </c>
      <c r="H625" s="118">
        <v>36</v>
      </c>
      <c r="I625" s="119"/>
      <c r="J625" s="120">
        <f>ROUND(I625*H625,2)</f>
        <v>0</v>
      </c>
      <c r="K625" s="116" t="s">
        <v>96</v>
      </c>
      <c r="L625" s="13"/>
      <c r="M625" s="121" t="s">
        <v>11</v>
      </c>
      <c r="N625" s="122" t="s">
        <v>30</v>
      </c>
      <c r="O625" s="123"/>
      <c r="P625" s="124">
        <f>O625*H625</f>
        <v>0</v>
      </c>
      <c r="Q625" s="124">
        <v>2.0000000000000002E-5</v>
      </c>
      <c r="R625" s="124">
        <f>Q625*H625</f>
        <v>7.2000000000000005E-4</v>
      </c>
      <c r="S625" s="124">
        <v>0</v>
      </c>
      <c r="T625" s="125">
        <f>S625*H625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126" t="s">
        <v>178</v>
      </c>
      <c r="AT625" s="126" t="s">
        <v>92</v>
      </c>
      <c r="AU625" s="126" t="s">
        <v>1</v>
      </c>
      <c r="AY625" s="3" t="s">
        <v>89</v>
      </c>
      <c r="BE625" s="127">
        <f>IF(N625="základní",J625,0)</f>
        <v>0</v>
      </c>
      <c r="BF625" s="127">
        <f>IF(N625="snížená",J625,0)</f>
        <v>0</v>
      </c>
      <c r="BG625" s="127">
        <f>IF(N625="zákl. přenesená",J625,0)</f>
        <v>0</v>
      </c>
      <c r="BH625" s="127">
        <f>IF(N625="sníž. přenesená",J625,0)</f>
        <v>0</v>
      </c>
      <c r="BI625" s="127">
        <f>IF(N625="nulová",J625,0)</f>
        <v>0</v>
      </c>
      <c r="BJ625" s="3" t="s">
        <v>87</v>
      </c>
      <c r="BK625" s="127">
        <f>ROUND(I625*H625,2)</f>
        <v>0</v>
      </c>
      <c r="BL625" s="3" t="s">
        <v>178</v>
      </c>
      <c r="BM625" s="126" t="s">
        <v>879</v>
      </c>
    </row>
    <row r="626" spans="1:65" s="128" customFormat="1" ht="10.199999999999999" x14ac:dyDescent="0.3">
      <c r="B626" s="129"/>
      <c r="C626" s="130"/>
      <c r="D626" s="131" t="s">
        <v>99</v>
      </c>
      <c r="E626" s="132" t="s">
        <v>11</v>
      </c>
      <c r="F626" s="133" t="s">
        <v>880</v>
      </c>
      <c r="G626" s="130"/>
      <c r="H626" s="134">
        <v>21.6</v>
      </c>
      <c r="I626" s="135"/>
      <c r="J626" s="130"/>
      <c r="K626" s="130"/>
      <c r="L626" s="136"/>
      <c r="M626" s="137"/>
      <c r="N626" s="138"/>
      <c r="O626" s="138"/>
      <c r="P626" s="138"/>
      <c r="Q626" s="138"/>
      <c r="R626" s="138"/>
      <c r="S626" s="138"/>
      <c r="T626" s="139"/>
      <c r="AT626" s="140" t="s">
        <v>99</v>
      </c>
      <c r="AU626" s="140" t="s">
        <v>1</v>
      </c>
      <c r="AV626" s="128" t="s">
        <v>1</v>
      </c>
      <c r="AW626" s="128" t="s">
        <v>101</v>
      </c>
      <c r="AX626" s="128" t="s">
        <v>88</v>
      </c>
      <c r="AY626" s="140" t="s">
        <v>89</v>
      </c>
    </row>
    <row r="627" spans="1:65" s="128" customFormat="1" ht="10.199999999999999" x14ac:dyDescent="0.3">
      <c r="B627" s="129"/>
      <c r="C627" s="130"/>
      <c r="D627" s="131" t="s">
        <v>99</v>
      </c>
      <c r="E627" s="132" t="s">
        <v>11</v>
      </c>
      <c r="F627" s="133" t="s">
        <v>881</v>
      </c>
      <c r="G627" s="130"/>
      <c r="H627" s="134">
        <v>14.4</v>
      </c>
      <c r="I627" s="135"/>
      <c r="J627" s="130"/>
      <c r="K627" s="130"/>
      <c r="L627" s="136"/>
      <c r="M627" s="137"/>
      <c r="N627" s="138"/>
      <c r="O627" s="138"/>
      <c r="P627" s="138"/>
      <c r="Q627" s="138"/>
      <c r="R627" s="138"/>
      <c r="S627" s="138"/>
      <c r="T627" s="139"/>
      <c r="AT627" s="140" t="s">
        <v>99</v>
      </c>
      <c r="AU627" s="140" t="s">
        <v>1</v>
      </c>
      <c r="AV627" s="128" t="s">
        <v>1</v>
      </c>
      <c r="AW627" s="128" t="s">
        <v>101</v>
      </c>
      <c r="AX627" s="128" t="s">
        <v>88</v>
      </c>
      <c r="AY627" s="140" t="s">
        <v>89</v>
      </c>
    </row>
    <row r="628" spans="1:65" s="152" customFormat="1" ht="10.199999999999999" x14ac:dyDescent="0.3">
      <c r="B628" s="153"/>
      <c r="C628" s="154"/>
      <c r="D628" s="131" t="s">
        <v>99</v>
      </c>
      <c r="E628" s="155" t="s">
        <v>11</v>
      </c>
      <c r="F628" s="156" t="s">
        <v>169</v>
      </c>
      <c r="G628" s="154"/>
      <c r="H628" s="157">
        <v>36</v>
      </c>
      <c r="I628" s="158"/>
      <c r="J628" s="154"/>
      <c r="K628" s="154"/>
      <c r="L628" s="159"/>
      <c r="M628" s="160"/>
      <c r="N628" s="161"/>
      <c r="O628" s="161"/>
      <c r="P628" s="161"/>
      <c r="Q628" s="161"/>
      <c r="R628" s="161"/>
      <c r="S628" s="161"/>
      <c r="T628" s="162"/>
      <c r="AT628" s="163" t="s">
        <v>99</v>
      </c>
      <c r="AU628" s="163" t="s">
        <v>1</v>
      </c>
      <c r="AV628" s="152" t="s">
        <v>97</v>
      </c>
      <c r="AW628" s="152" t="s">
        <v>101</v>
      </c>
      <c r="AX628" s="152" t="s">
        <v>87</v>
      </c>
      <c r="AY628" s="163" t="s">
        <v>89</v>
      </c>
    </row>
    <row r="629" spans="1:65" s="15" customFormat="1" ht="16.5" customHeight="1" x14ac:dyDescent="0.3">
      <c r="A629" s="12"/>
      <c r="B629" s="45"/>
      <c r="C629" s="114" t="s">
        <v>882</v>
      </c>
      <c r="D629" s="114" t="s">
        <v>92</v>
      </c>
      <c r="E629" s="115" t="s">
        <v>883</v>
      </c>
      <c r="F629" s="116" t="s">
        <v>884</v>
      </c>
      <c r="G629" s="117" t="s">
        <v>95</v>
      </c>
      <c r="H629" s="118">
        <v>26.536000000000001</v>
      </c>
      <c r="I629" s="119"/>
      <c r="J629" s="120">
        <f>ROUND(I629*H629,2)</f>
        <v>0</v>
      </c>
      <c r="K629" s="116" t="s">
        <v>96</v>
      </c>
      <c r="L629" s="13"/>
      <c r="M629" s="121" t="s">
        <v>11</v>
      </c>
      <c r="N629" s="122" t="s">
        <v>30</v>
      </c>
      <c r="O629" s="123"/>
      <c r="P629" s="124">
        <f>O629*H629</f>
        <v>0</v>
      </c>
      <c r="Q629" s="124">
        <v>4.2999999999999999E-4</v>
      </c>
      <c r="R629" s="124">
        <f>Q629*H629</f>
        <v>1.1410480000000001E-2</v>
      </c>
      <c r="S629" s="124">
        <v>0</v>
      </c>
      <c r="T629" s="125">
        <f>S629*H629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126" t="s">
        <v>178</v>
      </c>
      <c r="AT629" s="126" t="s">
        <v>92</v>
      </c>
      <c r="AU629" s="126" t="s">
        <v>1</v>
      </c>
      <c r="AY629" s="3" t="s">
        <v>89</v>
      </c>
      <c r="BE629" s="127">
        <f>IF(N629="základní",J629,0)</f>
        <v>0</v>
      </c>
      <c r="BF629" s="127">
        <f>IF(N629="snížená",J629,0)</f>
        <v>0</v>
      </c>
      <c r="BG629" s="127">
        <f>IF(N629="zákl. přenesená",J629,0)</f>
        <v>0</v>
      </c>
      <c r="BH629" s="127">
        <f>IF(N629="sníž. přenesená",J629,0)</f>
        <v>0</v>
      </c>
      <c r="BI629" s="127">
        <f>IF(N629="nulová",J629,0)</f>
        <v>0</v>
      </c>
      <c r="BJ629" s="3" t="s">
        <v>87</v>
      </c>
      <c r="BK629" s="127">
        <f>ROUND(I629*H629,2)</f>
        <v>0</v>
      </c>
      <c r="BL629" s="3" t="s">
        <v>178</v>
      </c>
      <c r="BM629" s="126" t="s">
        <v>885</v>
      </c>
    </row>
    <row r="630" spans="1:65" s="128" customFormat="1" ht="10.199999999999999" x14ac:dyDescent="0.3">
      <c r="B630" s="129"/>
      <c r="C630" s="130"/>
      <c r="D630" s="131" t="s">
        <v>99</v>
      </c>
      <c r="E630" s="132" t="s">
        <v>11</v>
      </c>
      <c r="F630" s="133" t="s">
        <v>587</v>
      </c>
      <c r="G630" s="130"/>
      <c r="H630" s="134">
        <v>12.936</v>
      </c>
      <c r="I630" s="135"/>
      <c r="J630" s="130"/>
      <c r="K630" s="130"/>
      <c r="L630" s="136"/>
      <c r="M630" s="137"/>
      <c r="N630" s="138"/>
      <c r="O630" s="138"/>
      <c r="P630" s="138"/>
      <c r="Q630" s="138"/>
      <c r="R630" s="138"/>
      <c r="S630" s="138"/>
      <c r="T630" s="139"/>
      <c r="AT630" s="140" t="s">
        <v>99</v>
      </c>
      <c r="AU630" s="140" t="s">
        <v>1</v>
      </c>
      <c r="AV630" s="128" t="s">
        <v>1</v>
      </c>
      <c r="AW630" s="128" t="s">
        <v>101</v>
      </c>
      <c r="AX630" s="128" t="s">
        <v>88</v>
      </c>
      <c r="AY630" s="140" t="s">
        <v>89</v>
      </c>
    </row>
    <row r="631" spans="1:65" s="128" customFormat="1" ht="10.199999999999999" x14ac:dyDescent="0.3">
      <c r="B631" s="129"/>
      <c r="C631" s="130"/>
      <c r="D631" s="131" t="s">
        <v>99</v>
      </c>
      <c r="E631" s="132" t="s">
        <v>11</v>
      </c>
      <c r="F631" s="133" t="s">
        <v>588</v>
      </c>
      <c r="G631" s="130"/>
      <c r="H631" s="134">
        <v>13.6</v>
      </c>
      <c r="I631" s="135"/>
      <c r="J631" s="130"/>
      <c r="K631" s="130"/>
      <c r="L631" s="136"/>
      <c r="M631" s="137"/>
      <c r="N631" s="138"/>
      <c r="O631" s="138"/>
      <c r="P631" s="138"/>
      <c r="Q631" s="138"/>
      <c r="R631" s="138"/>
      <c r="S631" s="138"/>
      <c r="T631" s="139"/>
      <c r="AT631" s="140" t="s">
        <v>99</v>
      </c>
      <c r="AU631" s="140" t="s">
        <v>1</v>
      </c>
      <c r="AV631" s="128" t="s">
        <v>1</v>
      </c>
      <c r="AW631" s="128" t="s">
        <v>101</v>
      </c>
      <c r="AX631" s="128" t="s">
        <v>88</v>
      </c>
      <c r="AY631" s="140" t="s">
        <v>89</v>
      </c>
    </row>
    <row r="632" spans="1:65" s="152" customFormat="1" ht="10.199999999999999" x14ac:dyDescent="0.3">
      <c r="B632" s="153"/>
      <c r="C632" s="154"/>
      <c r="D632" s="131" t="s">
        <v>99</v>
      </c>
      <c r="E632" s="155" t="s">
        <v>11</v>
      </c>
      <c r="F632" s="156" t="s">
        <v>169</v>
      </c>
      <c r="G632" s="154"/>
      <c r="H632" s="157">
        <v>26.536000000000001</v>
      </c>
      <c r="I632" s="158"/>
      <c r="J632" s="154"/>
      <c r="K632" s="154"/>
      <c r="L632" s="159"/>
      <c r="M632" s="160"/>
      <c r="N632" s="161"/>
      <c r="O632" s="161"/>
      <c r="P632" s="161"/>
      <c r="Q632" s="161"/>
      <c r="R632" s="161"/>
      <c r="S632" s="161"/>
      <c r="T632" s="162"/>
      <c r="AT632" s="163" t="s">
        <v>99</v>
      </c>
      <c r="AU632" s="163" t="s">
        <v>1</v>
      </c>
      <c r="AV632" s="152" t="s">
        <v>97</v>
      </c>
      <c r="AW632" s="152" t="s">
        <v>101</v>
      </c>
      <c r="AX632" s="152" t="s">
        <v>87</v>
      </c>
      <c r="AY632" s="163" t="s">
        <v>89</v>
      </c>
    </row>
    <row r="633" spans="1:65" s="15" customFormat="1" ht="21.75" customHeight="1" x14ac:dyDescent="0.3">
      <c r="A633" s="12"/>
      <c r="B633" s="45"/>
      <c r="C633" s="114" t="s">
        <v>886</v>
      </c>
      <c r="D633" s="114" t="s">
        <v>92</v>
      </c>
      <c r="E633" s="115" t="s">
        <v>887</v>
      </c>
      <c r="F633" s="116" t="s">
        <v>888</v>
      </c>
      <c r="G633" s="117" t="s">
        <v>244</v>
      </c>
      <c r="H633" s="118">
        <v>36</v>
      </c>
      <c r="I633" s="119"/>
      <c r="J633" s="120">
        <f>ROUND(I633*H633,2)</f>
        <v>0</v>
      </c>
      <c r="K633" s="116" t="s">
        <v>96</v>
      </c>
      <c r="L633" s="13"/>
      <c r="M633" s="121" t="s">
        <v>11</v>
      </c>
      <c r="N633" s="122" t="s">
        <v>30</v>
      </c>
      <c r="O633" s="123"/>
      <c r="P633" s="124">
        <f>O633*H633</f>
        <v>0</v>
      </c>
      <c r="Q633" s="124">
        <v>3.0000000000000001E-5</v>
      </c>
      <c r="R633" s="124">
        <f>Q633*H633</f>
        <v>1.08E-3</v>
      </c>
      <c r="S633" s="124">
        <v>0</v>
      </c>
      <c r="T633" s="125">
        <f>S633*H633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126" t="s">
        <v>178</v>
      </c>
      <c r="AT633" s="126" t="s">
        <v>92</v>
      </c>
      <c r="AU633" s="126" t="s">
        <v>1</v>
      </c>
      <c r="AY633" s="3" t="s">
        <v>89</v>
      </c>
      <c r="BE633" s="127">
        <f>IF(N633="základní",J633,0)</f>
        <v>0</v>
      </c>
      <c r="BF633" s="127">
        <f>IF(N633="snížená",J633,0)</f>
        <v>0</v>
      </c>
      <c r="BG633" s="127">
        <f>IF(N633="zákl. přenesená",J633,0)</f>
        <v>0</v>
      </c>
      <c r="BH633" s="127">
        <f>IF(N633="sníž. přenesená",J633,0)</f>
        <v>0</v>
      </c>
      <c r="BI633" s="127">
        <f>IF(N633="nulová",J633,0)</f>
        <v>0</v>
      </c>
      <c r="BJ633" s="3" t="s">
        <v>87</v>
      </c>
      <c r="BK633" s="127">
        <f>ROUND(I633*H633,2)</f>
        <v>0</v>
      </c>
      <c r="BL633" s="3" t="s">
        <v>178</v>
      </c>
      <c r="BM633" s="126" t="s">
        <v>889</v>
      </c>
    </row>
    <row r="634" spans="1:65" s="128" customFormat="1" ht="10.199999999999999" x14ac:dyDescent="0.3">
      <c r="B634" s="129"/>
      <c r="C634" s="130"/>
      <c r="D634" s="131" t="s">
        <v>99</v>
      </c>
      <c r="E634" s="132" t="s">
        <v>11</v>
      </c>
      <c r="F634" s="133" t="s">
        <v>880</v>
      </c>
      <c r="G634" s="130"/>
      <c r="H634" s="134">
        <v>21.6</v>
      </c>
      <c r="I634" s="135"/>
      <c r="J634" s="130"/>
      <c r="K634" s="130"/>
      <c r="L634" s="136"/>
      <c r="M634" s="137"/>
      <c r="N634" s="138"/>
      <c r="O634" s="138"/>
      <c r="P634" s="138"/>
      <c r="Q634" s="138"/>
      <c r="R634" s="138"/>
      <c r="S634" s="138"/>
      <c r="T634" s="139"/>
      <c r="AT634" s="140" t="s">
        <v>99</v>
      </c>
      <c r="AU634" s="140" t="s">
        <v>1</v>
      </c>
      <c r="AV634" s="128" t="s">
        <v>1</v>
      </c>
      <c r="AW634" s="128" t="s">
        <v>101</v>
      </c>
      <c r="AX634" s="128" t="s">
        <v>88</v>
      </c>
      <c r="AY634" s="140" t="s">
        <v>89</v>
      </c>
    </row>
    <row r="635" spans="1:65" s="128" customFormat="1" ht="10.199999999999999" x14ac:dyDescent="0.3">
      <c r="B635" s="129"/>
      <c r="C635" s="130"/>
      <c r="D635" s="131" t="s">
        <v>99</v>
      </c>
      <c r="E635" s="132" t="s">
        <v>11</v>
      </c>
      <c r="F635" s="133" t="s">
        <v>881</v>
      </c>
      <c r="G635" s="130"/>
      <c r="H635" s="134">
        <v>14.4</v>
      </c>
      <c r="I635" s="135"/>
      <c r="J635" s="130"/>
      <c r="K635" s="130"/>
      <c r="L635" s="136"/>
      <c r="M635" s="137"/>
      <c r="N635" s="138"/>
      <c r="O635" s="138"/>
      <c r="P635" s="138"/>
      <c r="Q635" s="138"/>
      <c r="R635" s="138"/>
      <c r="S635" s="138"/>
      <c r="T635" s="139"/>
      <c r="AT635" s="140" t="s">
        <v>99</v>
      </c>
      <c r="AU635" s="140" t="s">
        <v>1</v>
      </c>
      <c r="AV635" s="128" t="s">
        <v>1</v>
      </c>
      <c r="AW635" s="128" t="s">
        <v>101</v>
      </c>
      <c r="AX635" s="128" t="s">
        <v>88</v>
      </c>
      <c r="AY635" s="140" t="s">
        <v>89</v>
      </c>
    </row>
    <row r="636" spans="1:65" s="152" customFormat="1" ht="10.199999999999999" x14ac:dyDescent="0.3">
      <c r="B636" s="153"/>
      <c r="C636" s="154"/>
      <c r="D636" s="131" t="s">
        <v>99</v>
      </c>
      <c r="E636" s="155" t="s">
        <v>11</v>
      </c>
      <c r="F636" s="156" t="s">
        <v>169</v>
      </c>
      <c r="G636" s="154"/>
      <c r="H636" s="157">
        <v>36</v>
      </c>
      <c r="I636" s="158"/>
      <c r="J636" s="154"/>
      <c r="K636" s="154"/>
      <c r="L636" s="159"/>
      <c r="M636" s="160"/>
      <c r="N636" s="161"/>
      <c r="O636" s="161"/>
      <c r="P636" s="161"/>
      <c r="Q636" s="161"/>
      <c r="R636" s="161"/>
      <c r="S636" s="161"/>
      <c r="T636" s="162"/>
      <c r="AT636" s="163" t="s">
        <v>99</v>
      </c>
      <c r="AU636" s="163" t="s">
        <v>1</v>
      </c>
      <c r="AV636" s="152" t="s">
        <v>97</v>
      </c>
      <c r="AW636" s="152" t="s">
        <v>101</v>
      </c>
      <c r="AX636" s="152" t="s">
        <v>87</v>
      </c>
      <c r="AY636" s="163" t="s">
        <v>89</v>
      </c>
    </row>
    <row r="637" spans="1:65" s="15" customFormat="1" ht="16.5" customHeight="1" x14ac:dyDescent="0.3">
      <c r="A637" s="12"/>
      <c r="B637" s="45"/>
      <c r="C637" s="114" t="s">
        <v>890</v>
      </c>
      <c r="D637" s="114" t="s">
        <v>92</v>
      </c>
      <c r="E637" s="115" t="s">
        <v>891</v>
      </c>
      <c r="F637" s="116" t="s">
        <v>892</v>
      </c>
      <c r="G637" s="117" t="s">
        <v>95</v>
      </c>
      <c r="H637" s="118">
        <v>109.38</v>
      </c>
      <c r="I637" s="119"/>
      <c r="J637" s="120">
        <f>ROUND(I637*H637,2)</f>
        <v>0</v>
      </c>
      <c r="K637" s="116" t="s">
        <v>96</v>
      </c>
      <c r="L637" s="13"/>
      <c r="M637" s="121" t="s">
        <v>11</v>
      </c>
      <c r="N637" s="122" t="s">
        <v>30</v>
      </c>
      <c r="O637" s="123"/>
      <c r="P637" s="124">
        <f>O637*H637</f>
        <v>0</v>
      </c>
      <c r="Q637" s="124">
        <v>1.9000000000000001E-4</v>
      </c>
      <c r="R637" s="124">
        <f>Q637*H637</f>
        <v>2.0782200000000001E-2</v>
      </c>
      <c r="S637" s="124">
        <v>0</v>
      </c>
      <c r="T637" s="125">
        <f>S637*H637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126" t="s">
        <v>178</v>
      </c>
      <c r="AT637" s="126" t="s">
        <v>92</v>
      </c>
      <c r="AU637" s="126" t="s">
        <v>1</v>
      </c>
      <c r="AY637" s="3" t="s">
        <v>89</v>
      </c>
      <c r="BE637" s="127">
        <f>IF(N637="základní",J637,0)</f>
        <v>0</v>
      </c>
      <c r="BF637" s="127">
        <f>IF(N637="snížená",J637,0)</f>
        <v>0</v>
      </c>
      <c r="BG637" s="127">
        <f>IF(N637="zákl. přenesená",J637,0)</f>
        <v>0</v>
      </c>
      <c r="BH637" s="127">
        <f>IF(N637="sníž. přenesená",J637,0)</f>
        <v>0</v>
      </c>
      <c r="BI637" s="127">
        <f>IF(N637="nulová",J637,0)</f>
        <v>0</v>
      </c>
      <c r="BJ637" s="3" t="s">
        <v>87</v>
      </c>
      <c r="BK637" s="127">
        <f>ROUND(I637*H637,2)</f>
        <v>0</v>
      </c>
      <c r="BL637" s="3" t="s">
        <v>178</v>
      </c>
      <c r="BM637" s="126" t="s">
        <v>893</v>
      </c>
    </row>
    <row r="638" spans="1:65" s="128" customFormat="1" ht="10.199999999999999" x14ac:dyDescent="0.3">
      <c r="B638" s="129"/>
      <c r="C638" s="130"/>
      <c r="D638" s="131" t="s">
        <v>99</v>
      </c>
      <c r="E638" s="132" t="s">
        <v>11</v>
      </c>
      <c r="F638" s="133" t="s">
        <v>526</v>
      </c>
      <c r="G638" s="130"/>
      <c r="H638" s="134">
        <v>109.38</v>
      </c>
      <c r="I638" s="135"/>
      <c r="J638" s="130"/>
      <c r="K638" s="130"/>
      <c r="L638" s="136"/>
      <c r="M638" s="137"/>
      <c r="N638" s="138"/>
      <c r="O638" s="138"/>
      <c r="P638" s="138"/>
      <c r="Q638" s="138"/>
      <c r="R638" s="138"/>
      <c r="S638" s="138"/>
      <c r="T638" s="139"/>
      <c r="AT638" s="140" t="s">
        <v>99</v>
      </c>
      <c r="AU638" s="140" t="s">
        <v>1</v>
      </c>
      <c r="AV638" s="128" t="s">
        <v>1</v>
      </c>
      <c r="AW638" s="128" t="s">
        <v>101</v>
      </c>
      <c r="AX638" s="128" t="s">
        <v>87</v>
      </c>
      <c r="AY638" s="140" t="s">
        <v>89</v>
      </c>
    </row>
    <row r="639" spans="1:65" s="97" customFormat="1" ht="22.8" customHeight="1" x14ac:dyDescent="0.25">
      <c r="B639" s="98"/>
      <c r="C639" s="99"/>
      <c r="D639" s="100" t="s">
        <v>84</v>
      </c>
      <c r="E639" s="112" t="s">
        <v>894</v>
      </c>
      <c r="F639" s="112" t="s">
        <v>895</v>
      </c>
      <c r="G639" s="99"/>
      <c r="H639" s="99"/>
      <c r="I639" s="102"/>
      <c r="J639" s="113">
        <f>BK639</f>
        <v>0</v>
      </c>
      <c r="K639" s="99"/>
      <c r="L639" s="104"/>
      <c r="M639" s="105"/>
      <c r="N639" s="106"/>
      <c r="O639" s="106"/>
      <c r="P639" s="107">
        <f>SUM(P640:P681)</f>
        <v>0</v>
      </c>
      <c r="Q639" s="106"/>
      <c r="R639" s="107">
        <f>SUM(R640:R681)</f>
        <v>0.62897312000000005</v>
      </c>
      <c r="S639" s="106"/>
      <c r="T639" s="108">
        <f>SUM(T640:T681)</f>
        <v>0.10604603999999999</v>
      </c>
      <c r="AR639" s="109" t="s">
        <v>1</v>
      </c>
      <c r="AT639" s="110" t="s">
        <v>84</v>
      </c>
      <c r="AU639" s="110" t="s">
        <v>87</v>
      </c>
      <c r="AY639" s="109" t="s">
        <v>89</v>
      </c>
      <c r="BK639" s="111">
        <f>SUM(BK640:BK681)</f>
        <v>0</v>
      </c>
    </row>
    <row r="640" spans="1:65" s="15" customFormat="1" ht="16.5" customHeight="1" x14ac:dyDescent="0.3">
      <c r="A640" s="12"/>
      <c r="B640" s="45"/>
      <c r="C640" s="114" t="s">
        <v>896</v>
      </c>
      <c r="D640" s="114" t="s">
        <v>92</v>
      </c>
      <c r="E640" s="115" t="s">
        <v>897</v>
      </c>
      <c r="F640" s="116" t="s">
        <v>898</v>
      </c>
      <c r="G640" s="117" t="s">
        <v>95</v>
      </c>
      <c r="H640" s="118">
        <v>342.084</v>
      </c>
      <c r="I640" s="119"/>
      <c r="J640" s="120">
        <f>ROUND(I640*H640,2)</f>
        <v>0</v>
      </c>
      <c r="K640" s="116" t="s">
        <v>96</v>
      </c>
      <c r="L640" s="13"/>
      <c r="M640" s="121" t="s">
        <v>11</v>
      </c>
      <c r="N640" s="122" t="s">
        <v>30</v>
      </c>
      <c r="O640" s="123"/>
      <c r="P640" s="124">
        <f>O640*H640</f>
        <v>0</v>
      </c>
      <c r="Q640" s="124">
        <v>1E-3</v>
      </c>
      <c r="R640" s="124">
        <f>Q640*H640</f>
        <v>0.342084</v>
      </c>
      <c r="S640" s="124">
        <v>3.1E-4</v>
      </c>
      <c r="T640" s="125">
        <f>S640*H640</f>
        <v>0.10604603999999999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126" t="s">
        <v>178</v>
      </c>
      <c r="AT640" s="126" t="s">
        <v>92</v>
      </c>
      <c r="AU640" s="126" t="s">
        <v>1</v>
      </c>
      <c r="AY640" s="3" t="s">
        <v>89</v>
      </c>
      <c r="BE640" s="127">
        <f>IF(N640="základní",J640,0)</f>
        <v>0</v>
      </c>
      <c r="BF640" s="127">
        <f>IF(N640="snížená",J640,0)</f>
        <v>0</v>
      </c>
      <c r="BG640" s="127">
        <f>IF(N640="zákl. přenesená",J640,0)</f>
        <v>0</v>
      </c>
      <c r="BH640" s="127">
        <f>IF(N640="sníž. přenesená",J640,0)</f>
        <v>0</v>
      </c>
      <c r="BI640" s="127">
        <f>IF(N640="nulová",J640,0)</f>
        <v>0</v>
      </c>
      <c r="BJ640" s="3" t="s">
        <v>87</v>
      </c>
      <c r="BK640" s="127">
        <f>ROUND(I640*H640,2)</f>
        <v>0</v>
      </c>
      <c r="BL640" s="3" t="s">
        <v>178</v>
      </c>
      <c r="BM640" s="126" t="s">
        <v>899</v>
      </c>
    </row>
    <row r="641" spans="1:65" s="141" customFormat="1" ht="10.199999999999999" x14ac:dyDescent="0.3">
      <c r="B641" s="142"/>
      <c r="C641" s="143"/>
      <c r="D641" s="131" t="s">
        <v>99</v>
      </c>
      <c r="E641" s="144" t="s">
        <v>11</v>
      </c>
      <c r="F641" s="145" t="s">
        <v>900</v>
      </c>
      <c r="G641" s="143"/>
      <c r="H641" s="144" t="s">
        <v>11</v>
      </c>
      <c r="I641" s="146"/>
      <c r="J641" s="143"/>
      <c r="K641" s="143"/>
      <c r="L641" s="147"/>
      <c r="M641" s="148"/>
      <c r="N641" s="149"/>
      <c r="O641" s="149"/>
      <c r="P641" s="149"/>
      <c r="Q641" s="149"/>
      <c r="R641" s="149"/>
      <c r="S641" s="149"/>
      <c r="T641" s="150"/>
      <c r="AT641" s="151" t="s">
        <v>99</v>
      </c>
      <c r="AU641" s="151" t="s">
        <v>1</v>
      </c>
      <c r="AV641" s="141" t="s">
        <v>87</v>
      </c>
      <c r="AW641" s="141" t="s">
        <v>101</v>
      </c>
      <c r="AX641" s="141" t="s">
        <v>88</v>
      </c>
      <c r="AY641" s="151" t="s">
        <v>89</v>
      </c>
    </row>
    <row r="642" spans="1:65" s="128" customFormat="1" ht="10.199999999999999" x14ac:dyDescent="0.3">
      <c r="B642" s="129"/>
      <c r="C642" s="130"/>
      <c r="D642" s="131" t="s">
        <v>99</v>
      </c>
      <c r="E642" s="132" t="s">
        <v>11</v>
      </c>
      <c r="F642" s="133" t="s">
        <v>901</v>
      </c>
      <c r="G642" s="130"/>
      <c r="H642" s="134">
        <v>171.209</v>
      </c>
      <c r="I642" s="135"/>
      <c r="J642" s="130"/>
      <c r="K642" s="130"/>
      <c r="L642" s="136"/>
      <c r="M642" s="137"/>
      <c r="N642" s="138"/>
      <c r="O642" s="138"/>
      <c r="P642" s="138"/>
      <c r="Q642" s="138"/>
      <c r="R642" s="138"/>
      <c r="S642" s="138"/>
      <c r="T642" s="139"/>
      <c r="AT642" s="140" t="s">
        <v>99</v>
      </c>
      <c r="AU642" s="140" t="s">
        <v>1</v>
      </c>
      <c r="AV642" s="128" t="s">
        <v>1</v>
      </c>
      <c r="AW642" s="128" t="s">
        <v>101</v>
      </c>
      <c r="AX642" s="128" t="s">
        <v>88</v>
      </c>
      <c r="AY642" s="140" t="s">
        <v>89</v>
      </c>
    </row>
    <row r="643" spans="1:65" s="141" customFormat="1" ht="10.199999999999999" x14ac:dyDescent="0.3">
      <c r="B643" s="142"/>
      <c r="C643" s="143"/>
      <c r="D643" s="131" t="s">
        <v>99</v>
      </c>
      <c r="E643" s="144" t="s">
        <v>11</v>
      </c>
      <c r="F643" s="145" t="s">
        <v>902</v>
      </c>
      <c r="G643" s="143"/>
      <c r="H643" s="144" t="s">
        <v>11</v>
      </c>
      <c r="I643" s="146"/>
      <c r="J643" s="143"/>
      <c r="K643" s="143"/>
      <c r="L643" s="147"/>
      <c r="M643" s="148"/>
      <c r="N643" s="149"/>
      <c r="O643" s="149"/>
      <c r="P643" s="149"/>
      <c r="Q643" s="149"/>
      <c r="R643" s="149"/>
      <c r="S643" s="149"/>
      <c r="T643" s="150"/>
      <c r="AT643" s="151" t="s">
        <v>99</v>
      </c>
      <c r="AU643" s="151" t="s">
        <v>1</v>
      </c>
      <c r="AV643" s="141" t="s">
        <v>87</v>
      </c>
      <c r="AW643" s="141" t="s">
        <v>101</v>
      </c>
      <c r="AX643" s="141" t="s">
        <v>88</v>
      </c>
      <c r="AY643" s="151" t="s">
        <v>89</v>
      </c>
    </row>
    <row r="644" spans="1:65" s="128" customFormat="1" ht="10.199999999999999" x14ac:dyDescent="0.3">
      <c r="B644" s="129"/>
      <c r="C644" s="130"/>
      <c r="D644" s="131" t="s">
        <v>99</v>
      </c>
      <c r="E644" s="132" t="s">
        <v>11</v>
      </c>
      <c r="F644" s="133" t="s">
        <v>903</v>
      </c>
      <c r="G644" s="130"/>
      <c r="H644" s="134">
        <v>-5.319</v>
      </c>
      <c r="I644" s="135"/>
      <c r="J644" s="130"/>
      <c r="K644" s="130"/>
      <c r="L644" s="136"/>
      <c r="M644" s="137"/>
      <c r="N644" s="138"/>
      <c r="O644" s="138"/>
      <c r="P644" s="138"/>
      <c r="Q644" s="138"/>
      <c r="R644" s="138"/>
      <c r="S644" s="138"/>
      <c r="T644" s="139"/>
      <c r="AT644" s="140" t="s">
        <v>99</v>
      </c>
      <c r="AU644" s="140" t="s">
        <v>1</v>
      </c>
      <c r="AV644" s="128" t="s">
        <v>1</v>
      </c>
      <c r="AW644" s="128" t="s">
        <v>101</v>
      </c>
      <c r="AX644" s="128" t="s">
        <v>88</v>
      </c>
      <c r="AY644" s="140" t="s">
        <v>89</v>
      </c>
    </row>
    <row r="645" spans="1:65" s="128" customFormat="1" ht="10.199999999999999" x14ac:dyDescent="0.3">
      <c r="B645" s="129"/>
      <c r="C645" s="130"/>
      <c r="D645" s="131" t="s">
        <v>99</v>
      </c>
      <c r="E645" s="132" t="s">
        <v>11</v>
      </c>
      <c r="F645" s="133" t="s">
        <v>904</v>
      </c>
      <c r="G645" s="130"/>
      <c r="H645" s="134">
        <v>135.03399999999999</v>
      </c>
      <c r="I645" s="135"/>
      <c r="J645" s="130"/>
      <c r="K645" s="130"/>
      <c r="L645" s="136"/>
      <c r="M645" s="137"/>
      <c r="N645" s="138"/>
      <c r="O645" s="138"/>
      <c r="P645" s="138"/>
      <c r="Q645" s="138"/>
      <c r="R645" s="138"/>
      <c r="S645" s="138"/>
      <c r="T645" s="139"/>
      <c r="AT645" s="140" t="s">
        <v>99</v>
      </c>
      <c r="AU645" s="140" t="s">
        <v>1</v>
      </c>
      <c r="AV645" s="128" t="s">
        <v>1</v>
      </c>
      <c r="AW645" s="128" t="s">
        <v>101</v>
      </c>
      <c r="AX645" s="128" t="s">
        <v>88</v>
      </c>
      <c r="AY645" s="140" t="s">
        <v>89</v>
      </c>
    </row>
    <row r="646" spans="1:65" s="128" customFormat="1" ht="10.199999999999999" x14ac:dyDescent="0.3">
      <c r="B646" s="129"/>
      <c r="C646" s="130"/>
      <c r="D646" s="131" t="s">
        <v>99</v>
      </c>
      <c r="E646" s="132" t="s">
        <v>11</v>
      </c>
      <c r="F646" s="133" t="s">
        <v>905</v>
      </c>
      <c r="G646" s="130"/>
      <c r="H646" s="134">
        <v>41.16</v>
      </c>
      <c r="I646" s="135"/>
      <c r="J646" s="130"/>
      <c r="K646" s="130"/>
      <c r="L646" s="136"/>
      <c r="M646" s="137"/>
      <c r="N646" s="138"/>
      <c r="O646" s="138"/>
      <c r="P646" s="138"/>
      <c r="Q646" s="138"/>
      <c r="R646" s="138"/>
      <c r="S646" s="138"/>
      <c r="T646" s="139"/>
      <c r="AT646" s="140" t="s">
        <v>99</v>
      </c>
      <c r="AU646" s="140" t="s">
        <v>1</v>
      </c>
      <c r="AV646" s="128" t="s">
        <v>1</v>
      </c>
      <c r="AW646" s="128" t="s">
        <v>101</v>
      </c>
      <c r="AX646" s="128" t="s">
        <v>88</v>
      </c>
      <c r="AY646" s="140" t="s">
        <v>89</v>
      </c>
    </row>
    <row r="647" spans="1:65" s="152" customFormat="1" ht="10.199999999999999" x14ac:dyDescent="0.3">
      <c r="B647" s="153"/>
      <c r="C647" s="154"/>
      <c r="D647" s="131" t="s">
        <v>99</v>
      </c>
      <c r="E647" s="155" t="s">
        <v>11</v>
      </c>
      <c r="F647" s="156" t="s">
        <v>169</v>
      </c>
      <c r="G647" s="154"/>
      <c r="H647" s="157">
        <v>342.084</v>
      </c>
      <c r="I647" s="158"/>
      <c r="J647" s="154"/>
      <c r="K647" s="154"/>
      <c r="L647" s="159"/>
      <c r="M647" s="160"/>
      <c r="N647" s="161"/>
      <c r="O647" s="161"/>
      <c r="P647" s="161"/>
      <c r="Q647" s="161"/>
      <c r="R647" s="161"/>
      <c r="S647" s="161"/>
      <c r="T647" s="162"/>
      <c r="AT647" s="163" t="s">
        <v>99</v>
      </c>
      <c r="AU647" s="163" t="s">
        <v>1</v>
      </c>
      <c r="AV647" s="152" t="s">
        <v>97</v>
      </c>
      <c r="AW647" s="152" t="s">
        <v>101</v>
      </c>
      <c r="AX647" s="152" t="s">
        <v>87</v>
      </c>
      <c r="AY647" s="163" t="s">
        <v>89</v>
      </c>
    </row>
    <row r="648" spans="1:65" s="15" customFormat="1" ht="16.5" customHeight="1" x14ac:dyDescent="0.3">
      <c r="A648" s="12"/>
      <c r="B648" s="45"/>
      <c r="C648" s="114" t="s">
        <v>906</v>
      </c>
      <c r="D648" s="114" t="s">
        <v>92</v>
      </c>
      <c r="E648" s="115" t="s">
        <v>907</v>
      </c>
      <c r="F648" s="116" t="s">
        <v>908</v>
      </c>
      <c r="G648" s="117" t="s">
        <v>95</v>
      </c>
      <c r="H648" s="118">
        <v>439.77199999999999</v>
      </c>
      <c r="I648" s="119"/>
      <c r="J648" s="120">
        <f>ROUND(I648*H648,2)</f>
        <v>0</v>
      </c>
      <c r="K648" s="116" t="s">
        <v>96</v>
      </c>
      <c r="L648" s="13"/>
      <c r="M648" s="121" t="s">
        <v>11</v>
      </c>
      <c r="N648" s="122" t="s">
        <v>30</v>
      </c>
      <c r="O648" s="123"/>
      <c r="P648" s="124">
        <f>O648*H648</f>
        <v>0</v>
      </c>
      <c r="Q648" s="124">
        <v>2.0000000000000001E-4</v>
      </c>
      <c r="R648" s="124">
        <f>Q648*H648</f>
        <v>8.7954400000000002E-2</v>
      </c>
      <c r="S648" s="124">
        <v>0</v>
      </c>
      <c r="T648" s="125">
        <f>S648*H648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26" t="s">
        <v>178</v>
      </c>
      <c r="AT648" s="126" t="s">
        <v>92</v>
      </c>
      <c r="AU648" s="126" t="s">
        <v>1</v>
      </c>
      <c r="AY648" s="3" t="s">
        <v>89</v>
      </c>
      <c r="BE648" s="127">
        <f>IF(N648="základní",J648,0)</f>
        <v>0</v>
      </c>
      <c r="BF648" s="127">
        <f>IF(N648="snížená",J648,0)</f>
        <v>0</v>
      </c>
      <c r="BG648" s="127">
        <f>IF(N648="zákl. přenesená",J648,0)</f>
        <v>0</v>
      </c>
      <c r="BH648" s="127">
        <f>IF(N648="sníž. přenesená",J648,0)</f>
        <v>0</v>
      </c>
      <c r="BI648" s="127">
        <f>IF(N648="nulová",J648,0)</f>
        <v>0</v>
      </c>
      <c r="BJ648" s="3" t="s">
        <v>87</v>
      </c>
      <c r="BK648" s="127">
        <f>ROUND(I648*H648,2)</f>
        <v>0</v>
      </c>
      <c r="BL648" s="3" t="s">
        <v>178</v>
      </c>
      <c r="BM648" s="126" t="s">
        <v>909</v>
      </c>
    </row>
    <row r="649" spans="1:65" s="128" customFormat="1" ht="10.199999999999999" x14ac:dyDescent="0.3">
      <c r="B649" s="129"/>
      <c r="C649" s="130"/>
      <c r="D649" s="131" t="s">
        <v>99</v>
      </c>
      <c r="E649" s="132" t="s">
        <v>11</v>
      </c>
      <c r="F649" s="133" t="s">
        <v>904</v>
      </c>
      <c r="G649" s="130"/>
      <c r="H649" s="134">
        <v>135.03399999999999</v>
      </c>
      <c r="I649" s="135"/>
      <c r="J649" s="130"/>
      <c r="K649" s="130"/>
      <c r="L649" s="136"/>
      <c r="M649" s="137"/>
      <c r="N649" s="138"/>
      <c r="O649" s="138"/>
      <c r="P649" s="138"/>
      <c r="Q649" s="138"/>
      <c r="R649" s="138"/>
      <c r="S649" s="138"/>
      <c r="T649" s="139"/>
      <c r="AT649" s="140" t="s">
        <v>99</v>
      </c>
      <c r="AU649" s="140" t="s">
        <v>1</v>
      </c>
      <c r="AV649" s="128" t="s">
        <v>1</v>
      </c>
      <c r="AW649" s="128" t="s">
        <v>101</v>
      </c>
      <c r="AX649" s="128" t="s">
        <v>88</v>
      </c>
      <c r="AY649" s="140" t="s">
        <v>89</v>
      </c>
    </row>
    <row r="650" spans="1:65" s="128" customFormat="1" ht="10.199999999999999" x14ac:dyDescent="0.3">
      <c r="B650" s="129"/>
      <c r="C650" s="130"/>
      <c r="D650" s="131" t="s">
        <v>99</v>
      </c>
      <c r="E650" s="132" t="s">
        <v>11</v>
      </c>
      <c r="F650" s="133" t="s">
        <v>910</v>
      </c>
      <c r="G650" s="130"/>
      <c r="H650" s="134">
        <v>49.177999999999997</v>
      </c>
      <c r="I650" s="135"/>
      <c r="J650" s="130"/>
      <c r="K650" s="130"/>
      <c r="L650" s="136"/>
      <c r="M650" s="137"/>
      <c r="N650" s="138"/>
      <c r="O650" s="138"/>
      <c r="P650" s="138"/>
      <c r="Q650" s="138"/>
      <c r="R650" s="138"/>
      <c r="S650" s="138"/>
      <c r="T650" s="139"/>
      <c r="AT650" s="140" t="s">
        <v>99</v>
      </c>
      <c r="AU650" s="140" t="s">
        <v>1</v>
      </c>
      <c r="AV650" s="128" t="s">
        <v>1</v>
      </c>
      <c r="AW650" s="128" t="s">
        <v>101</v>
      </c>
      <c r="AX650" s="128" t="s">
        <v>88</v>
      </c>
      <c r="AY650" s="140" t="s">
        <v>89</v>
      </c>
    </row>
    <row r="651" spans="1:65" s="128" customFormat="1" ht="10.199999999999999" x14ac:dyDescent="0.3">
      <c r="B651" s="129"/>
      <c r="C651" s="130"/>
      <c r="D651" s="131" t="s">
        <v>99</v>
      </c>
      <c r="E651" s="132" t="s">
        <v>11</v>
      </c>
      <c r="F651" s="133" t="s">
        <v>911</v>
      </c>
      <c r="G651" s="130"/>
      <c r="H651" s="134">
        <v>-4.8150000000000004</v>
      </c>
      <c r="I651" s="135"/>
      <c r="J651" s="130"/>
      <c r="K651" s="130"/>
      <c r="L651" s="136"/>
      <c r="M651" s="137"/>
      <c r="N651" s="138"/>
      <c r="O651" s="138"/>
      <c r="P651" s="138"/>
      <c r="Q651" s="138"/>
      <c r="R651" s="138"/>
      <c r="S651" s="138"/>
      <c r="T651" s="139"/>
      <c r="AT651" s="140" t="s">
        <v>99</v>
      </c>
      <c r="AU651" s="140" t="s">
        <v>1</v>
      </c>
      <c r="AV651" s="128" t="s">
        <v>1</v>
      </c>
      <c r="AW651" s="128" t="s">
        <v>101</v>
      </c>
      <c r="AX651" s="128" t="s">
        <v>88</v>
      </c>
      <c r="AY651" s="140" t="s">
        <v>89</v>
      </c>
    </row>
    <row r="652" spans="1:65" s="128" customFormat="1" ht="10.199999999999999" x14ac:dyDescent="0.3">
      <c r="B652" s="129"/>
      <c r="C652" s="130"/>
      <c r="D652" s="131" t="s">
        <v>99</v>
      </c>
      <c r="E652" s="132" t="s">
        <v>11</v>
      </c>
      <c r="F652" s="133" t="s">
        <v>912</v>
      </c>
      <c r="G652" s="130"/>
      <c r="H652" s="134">
        <v>10.132999999999999</v>
      </c>
      <c r="I652" s="135"/>
      <c r="J652" s="130"/>
      <c r="K652" s="130"/>
      <c r="L652" s="136"/>
      <c r="M652" s="137"/>
      <c r="N652" s="138"/>
      <c r="O652" s="138"/>
      <c r="P652" s="138"/>
      <c r="Q652" s="138"/>
      <c r="R652" s="138"/>
      <c r="S652" s="138"/>
      <c r="T652" s="139"/>
      <c r="AT652" s="140" t="s">
        <v>99</v>
      </c>
      <c r="AU652" s="140" t="s">
        <v>1</v>
      </c>
      <c r="AV652" s="128" t="s">
        <v>1</v>
      </c>
      <c r="AW652" s="128" t="s">
        <v>101</v>
      </c>
      <c r="AX652" s="128" t="s">
        <v>88</v>
      </c>
      <c r="AY652" s="140" t="s">
        <v>89</v>
      </c>
    </row>
    <row r="653" spans="1:65" s="128" customFormat="1" ht="10.199999999999999" x14ac:dyDescent="0.3">
      <c r="B653" s="129"/>
      <c r="C653" s="130"/>
      <c r="D653" s="131" t="s">
        <v>99</v>
      </c>
      <c r="E653" s="132" t="s">
        <v>11</v>
      </c>
      <c r="F653" s="133" t="s">
        <v>913</v>
      </c>
      <c r="G653" s="130"/>
      <c r="H653" s="134">
        <v>40.81</v>
      </c>
      <c r="I653" s="135"/>
      <c r="J653" s="130"/>
      <c r="K653" s="130"/>
      <c r="L653" s="136"/>
      <c r="M653" s="137"/>
      <c r="N653" s="138"/>
      <c r="O653" s="138"/>
      <c r="P653" s="138"/>
      <c r="Q653" s="138"/>
      <c r="R653" s="138"/>
      <c r="S653" s="138"/>
      <c r="T653" s="139"/>
      <c r="AT653" s="140" t="s">
        <v>99</v>
      </c>
      <c r="AU653" s="140" t="s">
        <v>1</v>
      </c>
      <c r="AV653" s="128" t="s">
        <v>1</v>
      </c>
      <c r="AW653" s="128" t="s">
        <v>101</v>
      </c>
      <c r="AX653" s="128" t="s">
        <v>88</v>
      </c>
      <c r="AY653" s="140" t="s">
        <v>89</v>
      </c>
    </row>
    <row r="654" spans="1:65" s="128" customFormat="1" ht="10.199999999999999" x14ac:dyDescent="0.3">
      <c r="B654" s="129"/>
      <c r="C654" s="130"/>
      <c r="D654" s="131" t="s">
        <v>99</v>
      </c>
      <c r="E654" s="132" t="s">
        <v>11</v>
      </c>
      <c r="F654" s="133" t="s">
        <v>914</v>
      </c>
      <c r="G654" s="130"/>
      <c r="H654" s="134">
        <v>-3.5459999999999998</v>
      </c>
      <c r="I654" s="135"/>
      <c r="J654" s="130"/>
      <c r="K654" s="130"/>
      <c r="L654" s="136"/>
      <c r="M654" s="137"/>
      <c r="N654" s="138"/>
      <c r="O654" s="138"/>
      <c r="P654" s="138"/>
      <c r="Q654" s="138"/>
      <c r="R654" s="138"/>
      <c r="S654" s="138"/>
      <c r="T654" s="139"/>
      <c r="AT654" s="140" t="s">
        <v>99</v>
      </c>
      <c r="AU654" s="140" t="s">
        <v>1</v>
      </c>
      <c r="AV654" s="128" t="s">
        <v>1</v>
      </c>
      <c r="AW654" s="128" t="s">
        <v>101</v>
      </c>
      <c r="AX654" s="128" t="s">
        <v>88</v>
      </c>
      <c r="AY654" s="140" t="s">
        <v>89</v>
      </c>
    </row>
    <row r="655" spans="1:65" s="128" customFormat="1" ht="10.199999999999999" x14ac:dyDescent="0.3">
      <c r="B655" s="129"/>
      <c r="C655" s="130"/>
      <c r="D655" s="131" t="s">
        <v>99</v>
      </c>
      <c r="E655" s="132" t="s">
        <v>11</v>
      </c>
      <c r="F655" s="133" t="s">
        <v>915</v>
      </c>
      <c r="G655" s="130"/>
      <c r="H655" s="134">
        <v>172.76599999999999</v>
      </c>
      <c r="I655" s="135"/>
      <c r="J655" s="130"/>
      <c r="K655" s="130"/>
      <c r="L655" s="136"/>
      <c r="M655" s="137"/>
      <c r="N655" s="138"/>
      <c r="O655" s="138"/>
      <c r="P655" s="138"/>
      <c r="Q655" s="138"/>
      <c r="R655" s="138"/>
      <c r="S655" s="138"/>
      <c r="T655" s="139"/>
      <c r="AT655" s="140" t="s">
        <v>99</v>
      </c>
      <c r="AU655" s="140" t="s">
        <v>1</v>
      </c>
      <c r="AV655" s="128" t="s">
        <v>1</v>
      </c>
      <c r="AW655" s="128" t="s">
        <v>101</v>
      </c>
      <c r="AX655" s="128" t="s">
        <v>88</v>
      </c>
      <c r="AY655" s="140" t="s">
        <v>89</v>
      </c>
    </row>
    <row r="656" spans="1:65" s="128" customFormat="1" ht="10.199999999999999" x14ac:dyDescent="0.3">
      <c r="B656" s="129"/>
      <c r="C656" s="130"/>
      <c r="D656" s="131" t="s">
        <v>99</v>
      </c>
      <c r="E656" s="132" t="s">
        <v>11</v>
      </c>
      <c r="F656" s="133" t="s">
        <v>916</v>
      </c>
      <c r="G656" s="130"/>
      <c r="H656" s="134">
        <v>-16.777000000000001</v>
      </c>
      <c r="I656" s="135"/>
      <c r="J656" s="130"/>
      <c r="K656" s="130"/>
      <c r="L656" s="136"/>
      <c r="M656" s="137"/>
      <c r="N656" s="138"/>
      <c r="O656" s="138"/>
      <c r="P656" s="138"/>
      <c r="Q656" s="138"/>
      <c r="R656" s="138"/>
      <c r="S656" s="138"/>
      <c r="T656" s="139"/>
      <c r="AT656" s="140" t="s">
        <v>99</v>
      </c>
      <c r="AU656" s="140" t="s">
        <v>1</v>
      </c>
      <c r="AV656" s="128" t="s">
        <v>1</v>
      </c>
      <c r="AW656" s="128" t="s">
        <v>101</v>
      </c>
      <c r="AX656" s="128" t="s">
        <v>88</v>
      </c>
      <c r="AY656" s="140" t="s">
        <v>89</v>
      </c>
    </row>
    <row r="657" spans="1:65" s="128" customFormat="1" ht="10.199999999999999" x14ac:dyDescent="0.3">
      <c r="B657" s="129"/>
      <c r="C657" s="130"/>
      <c r="D657" s="131" t="s">
        <v>99</v>
      </c>
      <c r="E657" s="132" t="s">
        <v>11</v>
      </c>
      <c r="F657" s="133" t="s">
        <v>917</v>
      </c>
      <c r="G657" s="130"/>
      <c r="H657" s="134">
        <v>60.534999999999997</v>
      </c>
      <c r="I657" s="135"/>
      <c r="J657" s="130"/>
      <c r="K657" s="130"/>
      <c r="L657" s="136"/>
      <c r="M657" s="137"/>
      <c r="N657" s="138"/>
      <c r="O657" s="138"/>
      <c r="P657" s="138"/>
      <c r="Q657" s="138"/>
      <c r="R657" s="138"/>
      <c r="S657" s="138"/>
      <c r="T657" s="139"/>
      <c r="AT657" s="140" t="s">
        <v>99</v>
      </c>
      <c r="AU657" s="140" t="s">
        <v>1</v>
      </c>
      <c r="AV657" s="128" t="s">
        <v>1</v>
      </c>
      <c r="AW657" s="128" t="s">
        <v>101</v>
      </c>
      <c r="AX657" s="128" t="s">
        <v>88</v>
      </c>
      <c r="AY657" s="140" t="s">
        <v>89</v>
      </c>
    </row>
    <row r="658" spans="1:65" s="128" customFormat="1" ht="10.199999999999999" x14ac:dyDescent="0.3">
      <c r="B658" s="129"/>
      <c r="C658" s="130"/>
      <c r="D658" s="131" t="s">
        <v>99</v>
      </c>
      <c r="E658" s="132" t="s">
        <v>11</v>
      </c>
      <c r="F658" s="133" t="s">
        <v>918</v>
      </c>
      <c r="G658" s="130"/>
      <c r="H658" s="134">
        <v>-3.5459999999999998</v>
      </c>
      <c r="I658" s="135"/>
      <c r="J658" s="130"/>
      <c r="K658" s="130"/>
      <c r="L658" s="136"/>
      <c r="M658" s="137"/>
      <c r="N658" s="138"/>
      <c r="O658" s="138"/>
      <c r="P658" s="138"/>
      <c r="Q658" s="138"/>
      <c r="R658" s="138"/>
      <c r="S658" s="138"/>
      <c r="T658" s="139"/>
      <c r="AT658" s="140" t="s">
        <v>99</v>
      </c>
      <c r="AU658" s="140" t="s">
        <v>1</v>
      </c>
      <c r="AV658" s="128" t="s">
        <v>1</v>
      </c>
      <c r="AW658" s="128" t="s">
        <v>101</v>
      </c>
      <c r="AX658" s="128" t="s">
        <v>88</v>
      </c>
      <c r="AY658" s="140" t="s">
        <v>89</v>
      </c>
    </row>
    <row r="659" spans="1:65" s="152" customFormat="1" ht="10.199999999999999" x14ac:dyDescent="0.3">
      <c r="B659" s="153"/>
      <c r="C659" s="154"/>
      <c r="D659" s="131" t="s">
        <v>99</v>
      </c>
      <c r="E659" s="155" t="s">
        <v>11</v>
      </c>
      <c r="F659" s="156" t="s">
        <v>169</v>
      </c>
      <c r="G659" s="154"/>
      <c r="H659" s="157">
        <v>439.77199999999999</v>
      </c>
      <c r="I659" s="158"/>
      <c r="J659" s="154"/>
      <c r="K659" s="154"/>
      <c r="L659" s="159"/>
      <c r="M659" s="160"/>
      <c r="N659" s="161"/>
      <c r="O659" s="161"/>
      <c r="P659" s="161"/>
      <c r="Q659" s="161"/>
      <c r="R659" s="161"/>
      <c r="S659" s="161"/>
      <c r="T659" s="162"/>
      <c r="AT659" s="163" t="s">
        <v>99</v>
      </c>
      <c r="AU659" s="163" t="s">
        <v>1</v>
      </c>
      <c r="AV659" s="152" t="s">
        <v>97</v>
      </c>
      <c r="AW659" s="152" t="s">
        <v>101</v>
      </c>
      <c r="AX659" s="152" t="s">
        <v>87</v>
      </c>
      <c r="AY659" s="163" t="s">
        <v>89</v>
      </c>
    </row>
    <row r="660" spans="1:65" s="15" customFormat="1" ht="22.8" x14ac:dyDescent="0.3">
      <c r="A660" s="12"/>
      <c r="B660" s="45"/>
      <c r="C660" s="114" t="s">
        <v>919</v>
      </c>
      <c r="D660" s="114" t="s">
        <v>92</v>
      </c>
      <c r="E660" s="115" t="s">
        <v>920</v>
      </c>
      <c r="F660" s="116" t="s">
        <v>921</v>
      </c>
      <c r="G660" s="117" t="s">
        <v>95</v>
      </c>
      <c r="H660" s="118">
        <v>226.79599999999999</v>
      </c>
      <c r="I660" s="119"/>
      <c r="J660" s="120">
        <f>ROUND(I660*H660,2)</f>
        <v>0</v>
      </c>
      <c r="K660" s="116" t="s">
        <v>96</v>
      </c>
      <c r="L660" s="13"/>
      <c r="M660" s="121" t="s">
        <v>11</v>
      </c>
      <c r="N660" s="122" t="s">
        <v>30</v>
      </c>
      <c r="O660" s="123"/>
      <c r="P660" s="124">
        <f>O660*H660</f>
        <v>0</v>
      </c>
      <c r="Q660" s="124">
        <v>2.5999999999999998E-4</v>
      </c>
      <c r="R660" s="124">
        <f>Q660*H660</f>
        <v>5.8966959999999992E-2</v>
      </c>
      <c r="S660" s="124">
        <v>0</v>
      </c>
      <c r="T660" s="125">
        <f>S660*H660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126" t="s">
        <v>178</v>
      </c>
      <c r="AT660" s="126" t="s">
        <v>92</v>
      </c>
      <c r="AU660" s="126" t="s">
        <v>1</v>
      </c>
      <c r="AY660" s="3" t="s">
        <v>89</v>
      </c>
      <c r="BE660" s="127">
        <f>IF(N660="základní",J660,0)</f>
        <v>0</v>
      </c>
      <c r="BF660" s="127">
        <f>IF(N660="snížená",J660,0)</f>
        <v>0</v>
      </c>
      <c r="BG660" s="127">
        <f>IF(N660="zákl. přenesená",J660,0)</f>
        <v>0</v>
      </c>
      <c r="BH660" s="127">
        <f>IF(N660="sníž. přenesená",J660,0)</f>
        <v>0</v>
      </c>
      <c r="BI660" s="127">
        <f>IF(N660="nulová",J660,0)</f>
        <v>0</v>
      </c>
      <c r="BJ660" s="3" t="s">
        <v>87</v>
      </c>
      <c r="BK660" s="127">
        <f>ROUND(I660*H660,2)</f>
        <v>0</v>
      </c>
      <c r="BL660" s="3" t="s">
        <v>178</v>
      </c>
      <c r="BM660" s="126" t="s">
        <v>922</v>
      </c>
    </row>
    <row r="661" spans="1:65" s="128" customFormat="1" ht="10.199999999999999" x14ac:dyDescent="0.3">
      <c r="B661" s="129"/>
      <c r="C661" s="130"/>
      <c r="D661" s="131" t="s">
        <v>99</v>
      </c>
      <c r="E661" s="132" t="s">
        <v>11</v>
      </c>
      <c r="F661" s="133" t="s">
        <v>923</v>
      </c>
      <c r="G661" s="130"/>
      <c r="H661" s="134">
        <v>20.100000000000001</v>
      </c>
      <c r="I661" s="135"/>
      <c r="J661" s="130"/>
      <c r="K661" s="130"/>
      <c r="L661" s="136"/>
      <c r="M661" s="137"/>
      <c r="N661" s="138"/>
      <c r="O661" s="138"/>
      <c r="P661" s="138"/>
      <c r="Q661" s="138"/>
      <c r="R661" s="138"/>
      <c r="S661" s="138"/>
      <c r="T661" s="139"/>
      <c r="AT661" s="140" t="s">
        <v>99</v>
      </c>
      <c r="AU661" s="140" t="s">
        <v>1</v>
      </c>
      <c r="AV661" s="128" t="s">
        <v>1</v>
      </c>
      <c r="AW661" s="128" t="s">
        <v>101</v>
      </c>
      <c r="AX661" s="128" t="s">
        <v>88</v>
      </c>
      <c r="AY661" s="140" t="s">
        <v>89</v>
      </c>
    </row>
    <row r="662" spans="1:65" s="128" customFormat="1" ht="10.199999999999999" x14ac:dyDescent="0.3">
      <c r="B662" s="129"/>
      <c r="C662" s="130"/>
      <c r="D662" s="131" t="s">
        <v>99</v>
      </c>
      <c r="E662" s="132" t="s">
        <v>11</v>
      </c>
      <c r="F662" s="133" t="s">
        <v>924</v>
      </c>
      <c r="G662" s="130"/>
      <c r="H662" s="134">
        <v>-2.835</v>
      </c>
      <c r="I662" s="135"/>
      <c r="J662" s="130"/>
      <c r="K662" s="130"/>
      <c r="L662" s="136"/>
      <c r="M662" s="137"/>
      <c r="N662" s="138"/>
      <c r="O662" s="138"/>
      <c r="P662" s="138"/>
      <c r="Q662" s="138"/>
      <c r="R662" s="138"/>
      <c r="S662" s="138"/>
      <c r="T662" s="139"/>
      <c r="AT662" s="140" t="s">
        <v>99</v>
      </c>
      <c r="AU662" s="140" t="s">
        <v>1</v>
      </c>
      <c r="AV662" s="128" t="s">
        <v>1</v>
      </c>
      <c r="AW662" s="128" t="s">
        <v>101</v>
      </c>
      <c r="AX662" s="128" t="s">
        <v>88</v>
      </c>
      <c r="AY662" s="140" t="s">
        <v>89</v>
      </c>
    </row>
    <row r="663" spans="1:65" s="128" customFormat="1" ht="10.199999999999999" x14ac:dyDescent="0.3">
      <c r="B663" s="129"/>
      <c r="C663" s="130"/>
      <c r="D663" s="131" t="s">
        <v>99</v>
      </c>
      <c r="E663" s="132" t="s">
        <v>11</v>
      </c>
      <c r="F663" s="133" t="s">
        <v>925</v>
      </c>
      <c r="G663" s="130"/>
      <c r="H663" s="134">
        <v>250</v>
      </c>
      <c r="I663" s="135"/>
      <c r="J663" s="130"/>
      <c r="K663" s="130"/>
      <c r="L663" s="136"/>
      <c r="M663" s="137"/>
      <c r="N663" s="138"/>
      <c r="O663" s="138"/>
      <c r="P663" s="138"/>
      <c r="Q663" s="138"/>
      <c r="R663" s="138"/>
      <c r="S663" s="138"/>
      <c r="T663" s="139"/>
      <c r="AT663" s="140" t="s">
        <v>99</v>
      </c>
      <c r="AU663" s="140" t="s">
        <v>1</v>
      </c>
      <c r="AV663" s="128" t="s">
        <v>1</v>
      </c>
      <c r="AW663" s="128" t="s">
        <v>101</v>
      </c>
      <c r="AX663" s="128" t="s">
        <v>88</v>
      </c>
      <c r="AY663" s="140" t="s">
        <v>89</v>
      </c>
    </row>
    <row r="664" spans="1:65" s="128" customFormat="1" ht="10.199999999999999" x14ac:dyDescent="0.3">
      <c r="B664" s="129"/>
      <c r="C664" s="130"/>
      <c r="D664" s="131" t="s">
        <v>99</v>
      </c>
      <c r="E664" s="132" t="s">
        <v>11</v>
      </c>
      <c r="F664" s="133" t="s">
        <v>926</v>
      </c>
      <c r="G664" s="130"/>
      <c r="H664" s="134">
        <v>-40.469000000000001</v>
      </c>
      <c r="I664" s="135"/>
      <c r="J664" s="130"/>
      <c r="K664" s="130"/>
      <c r="L664" s="136"/>
      <c r="M664" s="137"/>
      <c r="N664" s="138"/>
      <c r="O664" s="138"/>
      <c r="P664" s="138"/>
      <c r="Q664" s="138"/>
      <c r="R664" s="138"/>
      <c r="S664" s="138"/>
      <c r="T664" s="139"/>
      <c r="AT664" s="140" t="s">
        <v>99</v>
      </c>
      <c r="AU664" s="140" t="s">
        <v>1</v>
      </c>
      <c r="AV664" s="128" t="s">
        <v>1</v>
      </c>
      <c r="AW664" s="128" t="s">
        <v>101</v>
      </c>
      <c r="AX664" s="128" t="s">
        <v>88</v>
      </c>
      <c r="AY664" s="140" t="s">
        <v>89</v>
      </c>
    </row>
    <row r="665" spans="1:65" s="152" customFormat="1" ht="10.199999999999999" x14ac:dyDescent="0.3">
      <c r="B665" s="153"/>
      <c r="C665" s="154"/>
      <c r="D665" s="131" t="s">
        <v>99</v>
      </c>
      <c r="E665" s="155" t="s">
        <v>11</v>
      </c>
      <c r="F665" s="156" t="s">
        <v>169</v>
      </c>
      <c r="G665" s="154"/>
      <c r="H665" s="157">
        <v>226.79599999999999</v>
      </c>
      <c r="I665" s="158"/>
      <c r="J665" s="154"/>
      <c r="K665" s="154"/>
      <c r="L665" s="159"/>
      <c r="M665" s="160"/>
      <c r="N665" s="161"/>
      <c r="O665" s="161"/>
      <c r="P665" s="161"/>
      <c r="Q665" s="161"/>
      <c r="R665" s="161"/>
      <c r="S665" s="161"/>
      <c r="T665" s="162"/>
      <c r="AT665" s="163" t="s">
        <v>99</v>
      </c>
      <c r="AU665" s="163" t="s">
        <v>1</v>
      </c>
      <c r="AV665" s="152" t="s">
        <v>97</v>
      </c>
      <c r="AW665" s="152" t="s">
        <v>101</v>
      </c>
      <c r="AX665" s="152" t="s">
        <v>87</v>
      </c>
      <c r="AY665" s="163" t="s">
        <v>89</v>
      </c>
    </row>
    <row r="666" spans="1:65" s="15" customFormat="1" ht="22.8" x14ac:dyDescent="0.3">
      <c r="A666" s="12"/>
      <c r="B666" s="45"/>
      <c r="C666" s="114" t="s">
        <v>927</v>
      </c>
      <c r="D666" s="114" t="s">
        <v>92</v>
      </c>
      <c r="E666" s="115" t="s">
        <v>928</v>
      </c>
      <c r="F666" s="116" t="s">
        <v>929</v>
      </c>
      <c r="G666" s="117" t="s">
        <v>95</v>
      </c>
      <c r="H666" s="118">
        <v>495.74200000000002</v>
      </c>
      <c r="I666" s="119"/>
      <c r="J666" s="120">
        <f>ROUND(I666*H666,2)</f>
        <v>0</v>
      </c>
      <c r="K666" s="116" t="s">
        <v>96</v>
      </c>
      <c r="L666" s="13"/>
      <c r="M666" s="121" t="s">
        <v>11</v>
      </c>
      <c r="N666" s="122" t="s">
        <v>30</v>
      </c>
      <c r="O666" s="123"/>
      <c r="P666" s="124">
        <f>O666*H666</f>
        <v>0</v>
      </c>
      <c r="Q666" s="124">
        <v>2.7999999999999998E-4</v>
      </c>
      <c r="R666" s="124">
        <f>Q666*H666</f>
        <v>0.13880776</v>
      </c>
      <c r="S666" s="124">
        <v>0</v>
      </c>
      <c r="T666" s="125">
        <f>S666*H666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126" t="s">
        <v>178</v>
      </c>
      <c r="AT666" s="126" t="s">
        <v>92</v>
      </c>
      <c r="AU666" s="126" t="s">
        <v>1</v>
      </c>
      <c r="AY666" s="3" t="s">
        <v>89</v>
      </c>
      <c r="BE666" s="127">
        <f>IF(N666="základní",J666,0)</f>
        <v>0</v>
      </c>
      <c r="BF666" s="127">
        <f>IF(N666="snížená",J666,0)</f>
        <v>0</v>
      </c>
      <c r="BG666" s="127">
        <f>IF(N666="zákl. přenesená",J666,0)</f>
        <v>0</v>
      </c>
      <c r="BH666" s="127">
        <f>IF(N666="sníž. přenesená",J666,0)</f>
        <v>0</v>
      </c>
      <c r="BI666" s="127">
        <f>IF(N666="nulová",J666,0)</f>
        <v>0</v>
      </c>
      <c r="BJ666" s="3" t="s">
        <v>87</v>
      </c>
      <c r="BK666" s="127">
        <f>ROUND(I666*H666,2)</f>
        <v>0</v>
      </c>
      <c r="BL666" s="3" t="s">
        <v>178</v>
      </c>
      <c r="BM666" s="126" t="s">
        <v>930</v>
      </c>
    </row>
    <row r="667" spans="1:65" s="128" customFormat="1" ht="10.199999999999999" x14ac:dyDescent="0.3">
      <c r="B667" s="129"/>
      <c r="C667" s="130"/>
      <c r="D667" s="131" t="s">
        <v>99</v>
      </c>
      <c r="E667" s="132" t="s">
        <v>11</v>
      </c>
      <c r="F667" s="133" t="s">
        <v>931</v>
      </c>
      <c r="G667" s="130"/>
      <c r="H667" s="134">
        <v>135.03399999999999</v>
      </c>
      <c r="I667" s="135"/>
      <c r="J667" s="130"/>
      <c r="K667" s="130"/>
      <c r="L667" s="136"/>
      <c r="M667" s="137"/>
      <c r="N667" s="138"/>
      <c r="O667" s="138"/>
      <c r="P667" s="138"/>
      <c r="Q667" s="138"/>
      <c r="R667" s="138"/>
      <c r="S667" s="138"/>
      <c r="T667" s="139"/>
      <c r="AT667" s="140" t="s">
        <v>99</v>
      </c>
      <c r="AU667" s="140" t="s">
        <v>1</v>
      </c>
      <c r="AV667" s="128" t="s">
        <v>1</v>
      </c>
      <c r="AW667" s="128" t="s">
        <v>101</v>
      </c>
      <c r="AX667" s="128" t="s">
        <v>88</v>
      </c>
      <c r="AY667" s="140" t="s">
        <v>89</v>
      </c>
    </row>
    <row r="668" spans="1:65" s="128" customFormat="1" ht="10.199999999999999" x14ac:dyDescent="0.3">
      <c r="B668" s="129"/>
      <c r="C668" s="130"/>
      <c r="D668" s="131" t="s">
        <v>99</v>
      </c>
      <c r="E668" s="132" t="s">
        <v>11</v>
      </c>
      <c r="F668" s="133" t="s">
        <v>932</v>
      </c>
      <c r="G668" s="130"/>
      <c r="H668" s="134">
        <v>20.77</v>
      </c>
      <c r="I668" s="135"/>
      <c r="J668" s="130"/>
      <c r="K668" s="130"/>
      <c r="L668" s="136"/>
      <c r="M668" s="137"/>
      <c r="N668" s="138"/>
      <c r="O668" s="138"/>
      <c r="P668" s="138"/>
      <c r="Q668" s="138"/>
      <c r="R668" s="138"/>
      <c r="S668" s="138"/>
      <c r="T668" s="139"/>
      <c r="AT668" s="140" t="s">
        <v>99</v>
      </c>
      <c r="AU668" s="140" t="s">
        <v>1</v>
      </c>
      <c r="AV668" s="128" t="s">
        <v>1</v>
      </c>
      <c r="AW668" s="128" t="s">
        <v>101</v>
      </c>
      <c r="AX668" s="128" t="s">
        <v>88</v>
      </c>
      <c r="AY668" s="140" t="s">
        <v>89</v>
      </c>
    </row>
    <row r="669" spans="1:65" s="128" customFormat="1" ht="10.199999999999999" x14ac:dyDescent="0.3">
      <c r="B669" s="129"/>
      <c r="C669" s="130"/>
      <c r="D669" s="131" t="s">
        <v>99</v>
      </c>
      <c r="E669" s="132" t="s">
        <v>11</v>
      </c>
      <c r="F669" s="133" t="s">
        <v>933</v>
      </c>
      <c r="G669" s="130"/>
      <c r="H669" s="134">
        <v>-3.0270000000000001</v>
      </c>
      <c r="I669" s="135"/>
      <c r="J669" s="130"/>
      <c r="K669" s="130"/>
      <c r="L669" s="136"/>
      <c r="M669" s="137"/>
      <c r="N669" s="138"/>
      <c r="O669" s="138"/>
      <c r="P669" s="138"/>
      <c r="Q669" s="138"/>
      <c r="R669" s="138"/>
      <c r="S669" s="138"/>
      <c r="T669" s="139"/>
      <c r="AT669" s="140" t="s">
        <v>99</v>
      </c>
      <c r="AU669" s="140" t="s">
        <v>1</v>
      </c>
      <c r="AV669" s="128" t="s">
        <v>1</v>
      </c>
      <c r="AW669" s="128" t="s">
        <v>101</v>
      </c>
      <c r="AX669" s="128" t="s">
        <v>88</v>
      </c>
      <c r="AY669" s="140" t="s">
        <v>89</v>
      </c>
    </row>
    <row r="670" spans="1:65" s="128" customFormat="1" ht="10.199999999999999" x14ac:dyDescent="0.3">
      <c r="B670" s="129"/>
      <c r="C670" s="130"/>
      <c r="D670" s="131" t="s">
        <v>99</v>
      </c>
      <c r="E670" s="132" t="s">
        <v>11</v>
      </c>
      <c r="F670" s="133" t="s">
        <v>912</v>
      </c>
      <c r="G670" s="130"/>
      <c r="H670" s="134">
        <v>10.132999999999999</v>
      </c>
      <c r="I670" s="135"/>
      <c r="J670" s="130"/>
      <c r="K670" s="130"/>
      <c r="L670" s="136"/>
      <c r="M670" s="137"/>
      <c r="N670" s="138"/>
      <c r="O670" s="138"/>
      <c r="P670" s="138"/>
      <c r="Q670" s="138"/>
      <c r="R670" s="138"/>
      <c r="S670" s="138"/>
      <c r="T670" s="139"/>
      <c r="AT670" s="140" t="s">
        <v>99</v>
      </c>
      <c r="AU670" s="140" t="s">
        <v>1</v>
      </c>
      <c r="AV670" s="128" t="s">
        <v>1</v>
      </c>
      <c r="AW670" s="128" t="s">
        <v>101</v>
      </c>
      <c r="AX670" s="128" t="s">
        <v>88</v>
      </c>
      <c r="AY670" s="140" t="s">
        <v>89</v>
      </c>
    </row>
    <row r="671" spans="1:65" s="128" customFormat="1" ht="10.199999999999999" x14ac:dyDescent="0.3">
      <c r="B671" s="129"/>
      <c r="C671" s="130"/>
      <c r="D671" s="131" t="s">
        <v>99</v>
      </c>
      <c r="E671" s="132" t="s">
        <v>11</v>
      </c>
      <c r="F671" s="133" t="s">
        <v>913</v>
      </c>
      <c r="G671" s="130"/>
      <c r="H671" s="134">
        <v>40.81</v>
      </c>
      <c r="I671" s="135"/>
      <c r="J671" s="130"/>
      <c r="K671" s="130"/>
      <c r="L671" s="136"/>
      <c r="M671" s="137"/>
      <c r="N671" s="138"/>
      <c r="O671" s="138"/>
      <c r="P671" s="138"/>
      <c r="Q671" s="138"/>
      <c r="R671" s="138"/>
      <c r="S671" s="138"/>
      <c r="T671" s="139"/>
      <c r="AT671" s="140" t="s">
        <v>99</v>
      </c>
      <c r="AU671" s="140" t="s">
        <v>1</v>
      </c>
      <c r="AV671" s="128" t="s">
        <v>1</v>
      </c>
      <c r="AW671" s="128" t="s">
        <v>101</v>
      </c>
      <c r="AX671" s="128" t="s">
        <v>88</v>
      </c>
      <c r="AY671" s="140" t="s">
        <v>89</v>
      </c>
    </row>
    <row r="672" spans="1:65" s="128" customFormat="1" ht="10.199999999999999" x14ac:dyDescent="0.3">
      <c r="B672" s="129"/>
      <c r="C672" s="130"/>
      <c r="D672" s="131" t="s">
        <v>99</v>
      </c>
      <c r="E672" s="132" t="s">
        <v>11</v>
      </c>
      <c r="F672" s="133" t="s">
        <v>914</v>
      </c>
      <c r="G672" s="130"/>
      <c r="H672" s="134">
        <v>-3.5459999999999998</v>
      </c>
      <c r="I672" s="135"/>
      <c r="J672" s="130"/>
      <c r="K672" s="130"/>
      <c r="L672" s="136"/>
      <c r="M672" s="137"/>
      <c r="N672" s="138"/>
      <c r="O672" s="138"/>
      <c r="P672" s="138"/>
      <c r="Q672" s="138"/>
      <c r="R672" s="138"/>
      <c r="S672" s="138"/>
      <c r="T672" s="139"/>
      <c r="AT672" s="140" t="s">
        <v>99</v>
      </c>
      <c r="AU672" s="140" t="s">
        <v>1</v>
      </c>
      <c r="AV672" s="128" t="s">
        <v>1</v>
      </c>
      <c r="AW672" s="128" t="s">
        <v>101</v>
      </c>
      <c r="AX672" s="128" t="s">
        <v>88</v>
      </c>
      <c r="AY672" s="140" t="s">
        <v>89</v>
      </c>
    </row>
    <row r="673" spans="1:65" s="128" customFormat="1" ht="10.199999999999999" x14ac:dyDescent="0.3">
      <c r="B673" s="129"/>
      <c r="C673" s="130"/>
      <c r="D673" s="131" t="s">
        <v>99</v>
      </c>
      <c r="E673" s="132" t="s">
        <v>11</v>
      </c>
      <c r="F673" s="133" t="s">
        <v>934</v>
      </c>
      <c r="G673" s="130"/>
      <c r="H673" s="134">
        <v>172.76599999999999</v>
      </c>
      <c r="I673" s="135"/>
      <c r="J673" s="130"/>
      <c r="K673" s="130"/>
      <c r="L673" s="136"/>
      <c r="M673" s="137"/>
      <c r="N673" s="138"/>
      <c r="O673" s="138"/>
      <c r="P673" s="138"/>
      <c r="Q673" s="138"/>
      <c r="R673" s="138"/>
      <c r="S673" s="138"/>
      <c r="T673" s="139"/>
      <c r="AT673" s="140" t="s">
        <v>99</v>
      </c>
      <c r="AU673" s="140" t="s">
        <v>1</v>
      </c>
      <c r="AV673" s="128" t="s">
        <v>1</v>
      </c>
      <c r="AW673" s="128" t="s">
        <v>101</v>
      </c>
      <c r="AX673" s="128" t="s">
        <v>88</v>
      </c>
      <c r="AY673" s="140" t="s">
        <v>89</v>
      </c>
    </row>
    <row r="674" spans="1:65" s="128" customFormat="1" ht="10.199999999999999" x14ac:dyDescent="0.3">
      <c r="B674" s="129"/>
      <c r="C674" s="130"/>
      <c r="D674" s="131" t="s">
        <v>99</v>
      </c>
      <c r="E674" s="132" t="s">
        <v>11</v>
      </c>
      <c r="F674" s="133" t="s">
        <v>916</v>
      </c>
      <c r="G674" s="130"/>
      <c r="H674" s="134">
        <v>-16.777000000000001</v>
      </c>
      <c r="I674" s="135"/>
      <c r="J674" s="130"/>
      <c r="K674" s="130"/>
      <c r="L674" s="136"/>
      <c r="M674" s="137"/>
      <c r="N674" s="138"/>
      <c r="O674" s="138"/>
      <c r="P674" s="138"/>
      <c r="Q674" s="138"/>
      <c r="R674" s="138"/>
      <c r="S674" s="138"/>
      <c r="T674" s="139"/>
      <c r="AT674" s="140" t="s">
        <v>99</v>
      </c>
      <c r="AU674" s="140" t="s">
        <v>1</v>
      </c>
      <c r="AV674" s="128" t="s">
        <v>1</v>
      </c>
      <c r="AW674" s="128" t="s">
        <v>101</v>
      </c>
      <c r="AX674" s="128" t="s">
        <v>88</v>
      </c>
      <c r="AY674" s="140" t="s">
        <v>89</v>
      </c>
    </row>
    <row r="675" spans="1:65" s="128" customFormat="1" ht="10.199999999999999" x14ac:dyDescent="0.3">
      <c r="B675" s="129"/>
      <c r="C675" s="130"/>
      <c r="D675" s="131" t="s">
        <v>99</v>
      </c>
      <c r="E675" s="132" t="s">
        <v>11</v>
      </c>
      <c r="F675" s="133" t="s">
        <v>935</v>
      </c>
      <c r="G675" s="130"/>
      <c r="H675" s="134">
        <v>87.5</v>
      </c>
      <c r="I675" s="135"/>
      <c r="J675" s="130"/>
      <c r="K675" s="130"/>
      <c r="L675" s="136"/>
      <c r="M675" s="137"/>
      <c r="N675" s="138"/>
      <c r="O675" s="138"/>
      <c r="P675" s="138"/>
      <c r="Q675" s="138"/>
      <c r="R675" s="138"/>
      <c r="S675" s="138"/>
      <c r="T675" s="139"/>
      <c r="AT675" s="140" t="s">
        <v>99</v>
      </c>
      <c r="AU675" s="140" t="s">
        <v>1</v>
      </c>
      <c r="AV675" s="128" t="s">
        <v>1</v>
      </c>
      <c r="AW675" s="128" t="s">
        <v>101</v>
      </c>
      <c r="AX675" s="128" t="s">
        <v>88</v>
      </c>
      <c r="AY675" s="140" t="s">
        <v>89</v>
      </c>
    </row>
    <row r="676" spans="1:65" s="128" customFormat="1" ht="10.199999999999999" x14ac:dyDescent="0.3">
      <c r="B676" s="129"/>
      <c r="C676" s="130"/>
      <c r="D676" s="131" t="s">
        <v>99</v>
      </c>
      <c r="E676" s="132" t="s">
        <v>11</v>
      </c>
      <c r="F676" s="133" t="s">
        <v>917</v>
      </c>
      <c r="G676" s="130"/>
      <c r="H676" s="134">
        <v>60.534999999999997</v>
      </c>
      <c r="I676" s="135"/>
      <c r="J676" s="130"/>
      <c r="K676" s="130"/>
      <c r="L676" s="136"/>
      <c r="M676" s="137"/>
      <c r="N676" s="138"/>
      <c r="O676" s="138"/>
      <c r="P676" s="138"/>
      <c r="Q676" s="138"/>
      <c r="R676" s="138"/>
      <c r="S676" s="138"/>
      <c r="T676" s="139"/>
      <c r="AT676" s="140" t="s">
        <v>99</v>
      </c>
      <c r="AU676" s="140" t="s">
        <v>1</v>
      </c>
      <c r="AV676" s="128" t="s">
        <v>1</v>
      </c>
      <c r="AW676" s="128" t="s">
        <v>101</v>
      </c>
      <c r="AX676" s="128" t="s">
        <v>88</v>
      </c>
      <c r="AY676" s="140" t="s">
        <v>89</v>
      </c>
    </row>
    <row r="677" spans="1:65" s="128" customFormat="1" ht="10.199999999999999" x14ac:dyDescent="0.3">
      <c r="B677" s="129"/>
      <c r="C677" s="130"/>
      <c r="D677" s="131" t="s">
        <v>99</v>
      </c>
      <c r="E677" s="132" t="s">
        <v>11</v>
      </c>
      <c r="F677" s="133" t="s">
        <v>918</v>
      </c>
      <c r="G677" s="130"/>
      <c r="H677" s="134">
        <v>-3.5459999999999998</v>
      </c>
      <c r="I677" s="135"/>
      <c r="J677" s="130"/>
      <c r="K677" s="130"/>
      <c r="L677" s="136"/>
      <c r="M677" s="137"/>
      <c r="N677" s="138"/>
      <c r="O677" s="138"/>
      <c r="P677" s="138"/>
      <c r="Q677" s="138"/>
      <c r="R677" s="138"/>
      <c r="S677" s="138"/>
      <c r="T677" s="139"/>
      <c r="AT677" s="140" t="s">
        <v>99</v>
      </c>
      <c r="AU677" s="140" t="s">
        <v>1</v>
      </c>
      <c r="AV677" s="128" t="s">
        <v>1</v>
      </c>
      <c r="AW677" s="128" t="s">
        <v>101</v>
      </c>
      <c r="AX677" s="128" t="s">
        <v>88</v>
      </c>
      <c r="AY677" s="140" t="s">
        <v>89</v>
      </c>
    </row>
    <row r="678" spans="1:65" s="128" customFormat="1" ht="10.199999999999999" x14ac:dyDescent="0.3">
      <c r="B678" s="129"/>
      <c r="C678" s="130"/>
      <c r="D678" s="131" t="s">
        <v>99</v>
      </c>
      <c r="E678" s="132" t="s">
        <v>11</v>
      </c>
      <c r="F678" s="133" t="s">
        <v>936</v>
      </c>
      <c r="G678" s="130"/>
      <c r="H678" s="134">
        <v>-4.91</v>
      </c>
      <c r="I678" s="135"/>
      <c r="J678" s="130"/>
      <c r="K678" s="130"/>
      <c r="L678" s="136"/>
      <c r="M678" s="137"/>
      <c r="N678" s="138"/>
      <c r="O678" s="138"/>
      <c r="P678" s="138"/>
      <c r="Q678" s="138"/>
      <c r="R678" s="138"/>
      <c r="S678" s="138"/>
      <c r="T678" s="139"/>
      <c r="AT678" s="140" t="s">
        <v>99</v>
      </c>
      <c r="AU678" s="140" t="s">
        <v>1</v>
      </c>
      <c r="AV678" s="128" t="s">
        <v>1</v>
      </c>
      <c r="AW678" s="128" t="s">
        <v>101</v>
      </c>
      <c r="AX678" s="128" t="s">
        <v>88</v>
      </c>
      <c r="AY678" s="140" t="s">
        <v>89</v>
      </c>
    </row>
    <row r="679" spans="1:65" s="152" customFormat="1" ht="10.199999999999999" x14ac:dyDescent="0.3">
      <c r="B679" s="153"/>
      <c r="C679" s="154"/>
      <c r="D679" s="131" t="s">
        <v>99</v>
      </c>
      <c r="E679" s="155" t="s">
        <v>11</v>
      </c>
      <c r="F679" s="156" t="s">
        <v>169</v>
      </c>
      <c r="G679" s="154"/>
      <c r="H679" s="157">
        <v>495.74200000000002</v>
      </c>
      <c r="I679" s="158"/>
      <c r="J679" s="154"/>
      <c r="K679" s="154"/>
      <c r="L679" s="159"/>
      <c r="M679" s="160"/>
      <c r="N679" s="161"/>
      <c r="O679" s="161"/>
      <c r="P679" s="161"/>
      <c r="Q679" s="161"/>
      <c r="R679" s="161"/>
      <c r="S679" s="161"/>
      <c r="T679" s="162"/>
      <c r="AT679" s="163" t="s">
        <v>99</v>
      </c>
      <c r="AU679" s="163" t="s">
        <v>1</v>
      </c>
      <c r="AV679" s="152" t="s">
        <v>97</v>
      </c>
      <c r="AW679" s="152" t="s">
        <v>101</v>
      </c>
      <c r="AX679" s="152" t="s">
        <v>87</v>
      </c>
      <c r="AY679" s="163" t="s">
        <v>89</v>
      </c>
    </row>
    <row r="680" spans="1:65" s="15" customFormat="1" ht="16.5" customHeight="1" x14ac:dyDescent="0.3">
      <c r="A680" s="12"/>
      <c r="B680" s="45"/>
      <c r="C680" s="114" t="s">
        <v>937</v>
      </c>
      <c r="D680" s="114" t="s">
        <v>92</v>
      </c>
      <c r="E680" s="115" t="s">
        <v>938</v>
      </c>
      <c r="F680" s="116" t="s">
        <v>939</v>
      </c>
      <c r="G680" s="117" t="s">
        <v>109</v>
      </c>
      <c r="H680" s="118">
        <v>4</v>
      </c>
      <c r="I680" s="119"/>
      <c r="J680" s="120">
        <f>ROUND(I680*H680,2)</f>
        <v>0</v>
      </c>
      <c r="K680" s="116" t="s">
        <v>11</v>
      </c>
      <c r="L680" s="13"/>
      <c r="M680" s="121" t="s">
        <v>11</v>
      </c>
      <c r="N680" s="122" t="s">
        <v>30</v>
      </c>
      <c r="O680" s="123"/>
      <c r="P680" s="124">
        <f>O680*H680</f>
        <v>0</v>
      </c>
      <c r="Q680" s="124">
        <v>2.9E-4</v>
      </c>
      <c r="R680" s="124">
        <f>Q680*H680</f>
        <v>1.16E-3</v>
      </c>
      <c r="S680" s="124">
        <v>0</v>
      </c>
      <c r="T680" s="125">
        <f>S680*H680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126" t="s">
        <v>178</v>
      </c>
      <c r="AT680" s="126" t="s">
        <v>92</v>
      </c>
      <c r="AU680" s="126" t="s">
        <v>1</v>
      </c>
      <c r="AY680" s="3" t="s">
        <v>89</v>
      </c>
      <c r="BE680" s="127">
        <f>IF(N680="základní",J680,0)</f>
        <v>0</v>
      </c>
      <c r="BF680" s="127">
        <f>IF(N680="snížená",J680,0)</f>
        <v>0</v>
      </c>
      <c r="BG680" s="127">
        <f>IF(N680="zákl. přenesená",J680,0)</f>
        <v>0</v>
      </c>
      <c r="BH680" s="127">
        <f>IF(N680="sníž. přenesená",J680,0)</f>
        <v>0</v>
      </c>
      <c r="BI680" s="127">
        <f>IF(N680="nulová",J680,0)</f>
        <v>0</v>
      </c>
      <c r="BJ680" s="3" t="s">
        <v>87</v>
      </c>
      <c r="BK680" s="127">
        <f>ROUND(I680*H680,2)</f>
        <v>0</v>
      </c>
      <c r="BL680" s="3" t="s">
        <v>178</v>
      </c>
      <c r="BM680" s="126" t="s">
        <v>940</v>
      </c>
    </row>
    <row r="681" spans="1:65" s="128" customFormat="1" ht="10.199999999999999" x14ac:dyDescent="0.3">
      <c r="B681" s="129"/>
      <c r="C681" s="130"/>
      <c r="D681" s="131" t="s">
        <v>99</v>
      </c>
      <c r="E681" s="132" t="s">
        <v>11</v>
      </c>
      <c r="F681" s="133" t="s">
        <v>97</v>
      </c>
      <c r="G681" s="130"/>
      <c r="H681" s="134">
        <v>4</v>
      </c>
      <c r="I681" s="135"/>
      <c r="J681" s="130"/>
      <c r="K681" s="130"/>
      <c r="L681" s="136"/>
      <c r="M681" s="137"/>
      <c r="N681" s="138"/>
      <c r="O681" s="138"/>
      <c r="P681" s="138"/>
      <c r="Q681" s="138"/>
      <c r="R681" s="138"/>
      <c r="S681" s="138"/>
      <c r="T681" s="139"/>
      <c r="AT681" s="140" t="s">
        <v>99</v>
      </c>
      <c r="AU681" s="140" t="s">
        <v>1</v>
      </c>
      <c r="AV681" s="128" t="s">
        <v>1</v>
      </c>
      <c r="AW681" s="128" t="s">
        <v>101</v>
      </c>
      <c r="AX681" s="128" t="s">
        <v>87</v>
      </c>
      <c r="AY681" s="140" t="s">
        <v>89</v>
      </c>
    </row>
    <row r="682" spans="1:65" s="97" customFormat="1" ht="25.95" customHeight="1" x14ac:dyDescent="0.25">
      <c r="B682" s="98"/>
      <c r="C682" s="99"/>
      <c r="D682" s="100" t="s">
        <v>84</v>
      </c>
      <c r="E682" s="101" t="s">
        <v>941</v>
      </c>
      <c r="F682" s="101" t="s">
        <v>941</v>
      </c>
      <c r="G682" s="99"/>
      <c r="H682" s="99"/>
      <c r="I682" s="102"/>
      <c r="J682" s="103">
        <f>BK682</f>
        <v>0</v>
      </c>
      <c r="K682" s="99"/>
      <c r="L682" s="104"/>
      <c r="M682" s="105"/>
      <c r="N682" s="106"/>
      <c r="O682" s="106"/>
      <c r="P682" s="107">
        <f>P683</f>
        <v>0</v>
      </c>
      <c r="Q682" s="106"/>
      <c r="R682" s="107">
        <f>R683</f>
        <v>0</v>
      </c>
      <c r="S682" s="106"/>
      <c r="T682" s="108">
        <f>T683</f>
        <v>0</v>
      </c>
      <c r="AR682" s="109" t="s">
        <v>97</v>
      </c>
      <c r="AT682" s="110" t="s">
        <v>84</v>
      </c>
      <c r="AU682" s="110" t="s">
        <v>88</v>
      </c>
      <c r="AY682" s="109" t="s">
        <v>89</v>
      </c>
      <c r="BK682" s="111">
        <f>BK683</f>
        <v>0</v>
      </c>
    </row>
    <row r="683" spans="1:65" s="97" customFormat="1" ht="22.8" customHeight="1" x14ac:dyDescent="0.25">
      <c r="B683" s="98"/>
      <c r="C683" s="99"/>
      <c r="D683" s="100" t="s">
        <v>84</v>
      </c>
      <c r="E683" s="112" t="s">
        <v>942</v>
      </c>
      <c r="F683" s="112" t="s">
        <v>941</v>
      </c>
      <c r="G683" s="99"/>
      <c r="H683" s="99"/>
      <c r="I683" s="102"/>
      <c r="J683" s="113">
        <f>BK683</f>
        <v>0</v>
      </c>
      <c r="K683" s="99"/>
      <c r="L683" s="104"/>
      <c r="M683" s="105"/>
      <c r="N683" s="106"/>
      <c r="O683" s="106"/>
      <c r="P683" s="107">
        <f>P684</f>
        <v>0</v>
      </c>
      <c r="Q683" s="106"/>
      <c r="R683" s="107">
        <f>R684</f>
        <v>0</v>
      </c>
      <c r="S683" s="106"/>
      <c r="T683" s="108">
        <f>T684</f>
        <v>0</v>
      </c>
      <c r="AR683" s="109" t="s">
        <v>97</v>
      </c>
      <c r="AT683" s="110" t="s">
        <v>84</v>
      </c>
      <c r="AU683" s="110" t="s">
        <v>87</v>
      </c>
      <c r="AY683" s="109" t="s">
        <v>89</v>
      </c>
      <c r="BK683" s="111">
        <f>BK684</f>
        <v>0</v>
      </c>
    </row>
    <row r="684" spans="1:65" s="15" customFormat="1" ht="16.5" customHeight="1" x14ac:dyDescent="0.3">
      <c r="A684" s="12"/>
      <c r="B684" s="45"/>
      <c r="C684" s="114" t="s">
        <v>943</v>
      </c>
      <c r="D684" s="114" t="s">
        <v>92</v>
      </c>
      <c r="E684" s="115" t="s">
        <v>944</v>
      </c>
      <c r="F684" s="116" t="s">
        <v>945</v>
      </c>
      <c r="G684" s="117" t="s">
        <v>11</v>
      </c>
      <c r="H684" s="118">
        <v>1</v>
      </c>
      <c r="I684" s="119"/>
      <c r="J684" s="120">
        <f>ROUND(I684*H684,2)</f>
        <v>0</v>
      </c>
      <c r="K684" s="116" t="s">
        <v>11</v>
      </c>
      <c r="L684" s="13"/>
      <c r="M684" s="186" t="s">
        <v>11</v>
      </c>
      <c r="N684" s="187" t="s">
        <v>30</v>
      </c>
      <c r="O684" s="188"/>
      <c r="P684" s="189">
        <f>O684*H684</f>
        <v>0</v>
      </c>
      <c r="Q684" s="189">
        <v>0</v>
      </c>
      <c r="R684" s="189">
        <f>Q684*H684</f>
        <v>0</v>
      </c>
      <c r="S684" s="189">
        <v>0</v>
      </c>
      <c r="T684" s="190">
        <f>S684*H684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126" t="s">
        <v>946</v>
      </c>
      <c r="AT684" s="126" t="s">
        <v>92</v>
      </c>
      <c r="AU684" s="126" t="s">
        <v>1</v>
      </c>
      <c r="AY684" s="3" t="s">
        <v>89</v>
      </c>
      <c r="BE684" s="127">
        <f>IF(N684="základní",J684,0)</f>
        <v>0</v>
      </c>
      <c r="BF684" s="127">
        <f>IF(N684="snížená",J684,0)</f>
        <v>0</v>
      </c>
      <c r="BG684" s="127">
        <f>IF(N684="zákl. přenesená",J684,0)</f>
        <v>0</v>
      </c>
      <c r="BH684" s="127">
        <f>IF(N684="sníž. přenesená",J684,0)</f>
        <v>0</v>
      </c>
      <c r="BI684" s="127">
        <f>IF(N684="nulová",J684,0)</f>
        <v>0</v>
      </c>
      <c r="BJ684" s="3" t="s">
        <v>87</v>
      </c>
      <c r="BK684" s="127">
        <f>ROUND(I684*H684,2)</f>
        <v>0</v>
      </c>
      <c r="BL684" s="3" t="s">
        <v>946</v>
      </c>
      <c r="BM684" s="126" t="s">
        <v>947</v>
      </c>
    </row>
    <row r="685" spans="1:65" s="15" customFormat="1" ht="6.9" customHeight="1" x14ac:dyDescent="0.3">
      <c r="A685" s="12"/>
      <c r="B685" s="75"/>
      <c r="C685" s="76"/>
      <c r="D685" s="76"/>
      <c r="E685" s="76"/>
      <c r="F685" s="76"/>
      <c r="G685" s="76"/>
      <c r="H685" s="76"/>
      <c r="I685" s="76"/>
      <c r="J685" s="76"/>
      <c r="K685" s="76"/>
      <c r="L685" s="13"/>
      <c r="M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</row>
  </sheetData>
  <sheetProtection algorithmName="SHA-512" hashValue="NjDH5EvKmG8ItQf2wDHPf9cCavrrqteeI8EAWT0e/SzynVD7ra3ekcE/6WoFpWAcB06aW53sa5KRJ+GYvfIM3A==" saltValue="/7uO5dQ3SxIbQi9rxFyI9g==" spinCount="100000" sheet="1" objects="1" scenarios="1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2"/>
  <sheetViews>
    <sheetView showGridLines="0" topLeftCell="A92" workbookViewId="0">
      <selection activeCell="J105" sqref="J105"/>
    </sheetView>
  </sheetViews>
  <sheetFormatPr defaultRowHeight="10.199999999999999" x14ac:dyDescent="0.2"/>
  <cols>
    <col min="1" max="1" width="6.44140625" style="191" customWidth="1"/>
    <col min="2" max="2" width="0.88671875" style="191" customWidth="1"/>
    <col min="3" max="3" width="3.21875" style="191" customWidth="1"/>
    <col min="4" max="4" width="3.33203125" style="191" customWidth="1"/>
    <col min="5" max="5" width="13.33203125" style="191" customWidth="1"/>
    <col min="6" max="6" width="78.44140625" style="191" customWidth="1"/>
    <col min="7" max="7" width="5.77734375" style="191" customWidth="1"/>
    <col min="8" max="8" width="10.88671875" style="191" customWidth="1"/>
    <col min="9" max="9" width="12.33203125" style="191" customWidth="1"/>
    <col min="10" max="11" width="17.33203125" style="191" customWidth="1"/>
    <col min="12" max="12" width="7.21875" style="191" customWidth="1"/>
    <col min="13" max="13" width="8.44140625" style="191" hidden="1" customWidth="1"/>
    <col min="14" max="14" width="8.88671875" style="191"/>
    <col min="15" max="20" width="11" style="191" hidden="1" customWidth="1"/>
    <col min="21" max="21" width="12.6640625" style="191" hidden="1" customWidth="1"/>
    <col min="22" max="22" width="9.5546875" style="191" customWidth="1"/>
    <col min="23" max="23" width="12.6640625" style="191" customWidth="1"/>
    <col min="24" max="24" width="9.5546875" style="191" customWidth="1"/>
    <col min="25" max="25" width="11.6640625" style="191" customWidth="1"/>
    <col min="26" max="26" width="8.5546875" style="191" customWidth="1"/>
    <col min="27" max="27" width="11.6640625" style="191" customWidth="1"/>
    <col min="28" max="28" width="12.6640625" style="191" customWidth="1"/>
    <col min="29" max="29" width="8.5546875" style="191" customWidth="1"/>
    <col min="30" max="30" width="11.6640625" style="191" customWidth="1"/>
    <col min="31" max="31" width="12.6640625" style="191" customWidth="1"/>
    <col min="32" max="16384" width="8.88671875" style="191"/>
  </cols>
  <sheetData>
    <row r="2" spans="1:46" ht="36.9" customHeight="1" x14ac:dyDescent="0.2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93" t="s">
        <v>991</v>
      </c>
    </row>
    <row r="3" spans="1:46" ht="6.9" customHeight="1" x14ac:dyDescent="0.2"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194"/>
      <c r="AT3" s="193" t="s">
        <v>1</v>
      </c>
    </row>
    <row r="4" spans="1:46" ht="24.9" customHeight="1" x14ac:dyDescent="0.2">
      <c r="B4" s="194"/>
      <c r="D4" s="219" t="s">
        <v>2</v>
      </c>
      <c r="L4" s="194"/>
      <c r="M4" s="220" t="s">
        <v>3</v>
      </c>
      <c r="AT4" s="193" t="s">
        <v>4</v>
      </c>
    </row>
    <row r="5" spans="1:46" ht="6.9" customHeight="1" x14ac:dyDescent="0.2">
      <c r="B5" s="194"/>
      <c r="L5" s="194"/>
    </row>
    <row r="6" spans="1:46" ht="12" customHeight="1" x14ac:dyDescent="0.2">
      <c r="B6" s="194"/>
      <c r="D6" s="221" t="s">
        <v>5</v>
      </c>
      <c r="L6" s="194"/>
    </row>
    <row r="7" spans="1:46" ht="16.5" customHeight="1" x14ac:dyDescent="0.2">
      <c r="B7" s="194"/>
      <c r="E7" s="222" t="str">
        <f>'[1]Rekapitulace stavby'!K6</f>
        <v>Rozšíření posilovny o Warm up zónu</v>
      </c>
      <c r="F7" s="223"/>
      <c r="G7" s="223"/>
      <c r="H7" s="223"/>
      <c r="L7" s="194"/>
    </row>
    <row r="8" spans="1:46" s="203" customFormat="1" ht="12" customHeight="1" x14ac:dyDescent="0.3">
      <c r="A8" s="199"/>
      <c r="B8" s="202"/>
      <c r="C8" s="199"/>
      <c r="D8" s="221" t="s">
        <v>6</v>
      </c>
      <c r="E8" s="199"/>
      <c r="F8" s="199"/>
      <c r="G8" s="199"/>
      <c r="H8" s="199"/>
      <c r="I8" s="199"/>
      <c r="J8" s="199"/>
      <c r="K8" s="199"/>
      <c r="L8" s="224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46" s="203" customFormat="1" ht="16.5" customHeight="1" x14ac:dyDescent="0.3">
      <c r="A9" s="199"/>
      <c r="B9" s="202"/>
      <c r="C9" s="199"/>
      <c r="D9" s="199"/>
      <c r="E9" s="225" t="s">
        <v>1238</v>
      </c>
      <c r="F9" s="226"/>
      <c r="G9" s="226"/>
      <c r="H9" s="226"/>
      <c r="I9" s="199"/>
      <c r="J9" s="199"/>
      <c r="K9" s="199"/>
      <c r="L9" s="224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46" s="203" customFormat="1" x14ac:dyDescent="0.3">
      <c r="A10" s="199"/>
      <c r="B10" s="202"/>
      <c r="C10" s="199"/>
      <c r="D10" s="199"/>
      <c r="E10" s="199"/>
      <c r="F10" s="199"/>
      <c r="G10" s="199"/>
      <c r="H10" s="199"/>
      <c r="I10" s="199"/>
      <c r="J10" s="199"/>
      <c r="K10" s="199"/>
      <c r="L10" s="224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46" s="203" customFormat="1" ht="12" customHeight="1" x14ac:dyDescent="0.3">
      <c r="A11" s="199"/>
      <c r="B11" s="202"/>
      <c r="C11" s="199"/>
      <c r="D11" s="221" t="s">
        <v>8</v>
      </c>
      <c r="E11" s="199"/>
      <c r="F11" s="227" t="s">
        <v>9</v>
      </c>
      <c r="G11" s="199"/>
      <c r="H11" s="199"/>
      <c r="I11" s="221" t="s">
        <v>10</v>
      </c>
      <c r="J11" s="227" t="s">
        <v>11</v>
      </c>
      <c r="K11" s="199"/>
      <c r="L11" s="224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46" s="203" customFormat="1" ht="12" customHeight="1" x14ac:dyDescent="0.3">
      <c r="A12" s="199"/>
      <c r="B12" s="202"/>
      <c r="C12" s="199"/>
      <c r="D12" s="221" t="s">
        <v>12</v>
      </c>
      <c r="E12" s="199"/>
      <c r="F12" s="227" t="s">
        <v>13</v>
      </c>
      <c r="G12" s="199"/>
      <c r="H12" s="199"/>
      <c r="I12" s="221" t="s">
        <v>14</v>
      </c>
      <c r="J12" s="228" t="str">
        <f>'[1]Rekapitulace stavby'!AN8</f>
        <v>15. 4. 2021</v>
      </c>
      <c r="K12" s="199"/>
      <c r="L12" s="224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46" s="203" customFormat="1" ht="10.8" customHeight="1" x14ac:dyDescent="0.3">
      <c r="A13" s="199"/>
      <c r="B13" s="202"/>
      <c r="C13" s="199"/>
      <c r="D13" s="199"/>
      <c r="E13" s="199"/>
      <c r="F13" s="199"/>
      <c r="G13" s="199"/>
      <c r="H13" s="199"/>
      <c r="I13" s="199"/>
      <c r="J13" s="199"/>
      <c r="K13" s="199"/>
      <c r="L13" s="224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46" s="203" customFormat="1" ht="12" customHeight="1" x14ac:dyDescent="0.3">
      <c r="A14" s="199"/>
      <c r="B14" s="202"/>
      <c r="C14" s="199"/>
      <c r="D14" s="221" t="s">
        <v>15</v>
      </c>
      <c r="E14" s="199"/>
      <c r="F14" s="199"/>
      <c r="G14" s="199"/>
      <c r="H14" s="199"/>
      <c r="I14" s="221" t="s">
        <v>16</v>
      </c>
      <c r="J14" s="227" t="s">
        <v>11</v>
      </c>
      <c r="K14" s="199"/>
      <c r="L14" s="224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46" s="203" customFormat="1" ht="18" customHeight="1" x14ac:dyDescent="0.3">
      <c r="A15" s="199"/>
      <c r="B15" s="202"/>
      <c r="C15" s="199"/>
      <c r="D15" s="199"/>
      <c r="E15" s="227" t="s">
        <v>17</v>
      </c>
      <c r="F15" s="199"/>
      <c r="G15" s="199"/>
      <c r="H15" s="199"/>
      <c r="I15" s="221" t="s">
        <v>18</v>
      </c>
      <c r="J15" s="227" t="s">
        <v>11</v>
      </c>
      <c r="K15" s="199"/>
      <c r="L15" s="224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46" s="203" customFormat="1" ht="6.9" customHeight="1" x14ac:dyDescent="0.3">
      <c r="A16" s="199"/>
      <c r="B16" s="202"/>
      <c r="C16" s="199"/>
      <c r="D16" s="199"/>
      <c r="E16" s="199"/>
      <c r="F16" s="199"/>
      <c r="G16" s="199"/>
      <c r="H16" s="199"/>
      <c r="I16" s="199"/>
      <c r="J16" s="199"/>
      <c r="K16" s="199"/>
      <c r="L16" s="224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31" s="203" customFormat="1" ht="12" customHeight="1" x14ac:dyDescent="0.3">
      <c r="A17" s="199"/>
      <c r="B17" s="202"/>
      <c r="C17" s="199"/>
      <c r="D17" s="221" t="s">
        <v>19</v>
      </c>
      <c r="E17" s="199"/>
      <c r="F17" s="199"/>
      <c r="G17" s="199"/>
      <c r="H17" s="199"/>
      <c r="I17" s="221" t="s">
        <v>16</v>
      </c>
      <c r="J17" s="198" t="str">
        <f>'[1]Rekapitulace stavby'!AN13</f>
        <v>Vyplň údaj</v>
      </c>
      <c r="K17" s="199"/>
      <c r="L17" s="224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31" s="203" customFormat="1" ht="18" customHeight="1" x14ac:dyDescent="0.3">
      <c r="A18" s="199"/>
      <c r="B18" s="202"/>
      <c r="C18" s="199"/>
      <c r="D18" s="199"/>
      <c r="E18" s="229" t="str">
        <f>'[1]Rekapitulace stavby'!E14</f>
        <v>Vyplň údaj</v>
      </c>
      <c r="F18" s="230"/>
      <c r="G18" s="230"/>
      <c r="H18" s="230"/>
      <c r="I18" s="221" t="s">
        <v>18</v>
      </c>
      <c r="J18" s="198" t="str">
        <f>'[1]Rekapitulace stavby'!AN14</f>
        <v>Vyplň údaj</v>
      </c>
      <c r="K18" s="199"/>
      <c r="L18" s="224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31" s="203" customFormat="1" ht="6.9" customHeight="1" x14ac:dyDescent="0.3">
      <c r="A19" s="199"/>
      <c r="B19" s="202"/>
      <c r="C19" s="199"/>
      <c r="D19" s="199"/>
      <c r="E19" s="199"/>
      <c r="F19" s="199"/>
      <c r="G19" s="199"/>
      <c r="H19" s="199"/>
      <c r="I19" s="199"/>
      <c r="J19" s="199"/>
      <c r="K19" s="199"/>
      <c r="L19" s="224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31" s="203" customFormat="1" ht="12" customHeight="1" x14ac:dyDescent="0.3">
      <c r="A20" s="199"/>
      <c r="B20" s="202"/>
      <c r="C20" s="199"/>
      <c r="D20" s="221" t="s">
        <v>20</v>
      </c>
      <c r="E20" s="199"/>
      <c r="F20" s="199"/>
      <c r="G20" s="199"/>
      <c r="H20" s="199"/>
      <c r="I20" s="221" t="s">
        <v>16</v>
      </c>
      <c r="J20" s="227" t="s">
        <v>11</v>
      </c>
      <c r="K20" s="199"/>
      <c r="L20" s="224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31" s="203" customFormat="1" ht="18" customHeight="1" x14ac:dyDescent="0.3">
      <c r="A21" s="199"/>
      <c r="B21" s="202"/>
      <c r="C21" s="199"/>
      <c r="D21" s="199"/>
      <c r="E21" s="227" t="s">
        <v>21</v>
      </c>
      <c r="F21" s="199"/>
      <c r="G21" s="199"/>
      <c r="H21" s="199"/>
      <c r="I21" s="221" t="s">
        <v>18</v>
      </c>
      <c r="J21" s="227" t="s">
        <v>11</v>
      </c>
      <c r="K21" s="199"/>
      <c r="L21" s="224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</row>
    <row r="22" spans="1:31" s="203" customFormat="1" ht="6.9" customHeight="1" x14ac:dyDescent="0.3">
      <c r="A22" s="199"/>
      <c r="B22" s="202"/>
      <c r="C22" s="199"/>
      <c r="D22" s="199"/>
      <c r="E22" s="199"/>
      <c r="F22" s="199"/>
      <c r="G22" s="199"/>
      <c r="H22" s="199"/>
      <c r="I22" s="199"/>
      <c r="J22" s="199"/>
      <c r="K22" s="199"/>
      <c r="L22" s="224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</row>
    <row r="23" spans="1:31" s="203" customFormat="1" ht="12" customHeight="1" x14ac:dyDescent="0.3">
      <c r="A23" s="199"/>
      <c r="B23" s="202"/>
      <c r="C23" s="199"/>
      <c r="D23" s="221" t="s">
        <v>22</v>
      </c>
      <c r="E23" s="199"/>
      <c r="F23" s="199"/>
      <c r="G23" s="199"/>
      <c r="H23" s="199"/>
      <c r="I23" s="221" t="s">
        <v>16</v>
      </c>
      <c r="J23" s="227" t="s">
        <v>11</v>
      </c>
      <c r="K23" s="199"/>
      <c r="L23" s="224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</row>
    <row r="24" spans="1:31" s="203" customFormat="1" ht="18" customHeight="1" x14ac:dyDescent="0.3">
      <c r="A24" s="199"/>
      <c r="B24" s="202"/>
      <c r="C24" s="199"/>
      <c r="D24" s="199"/>
      <c r="E24" s="227" t="s">
        <v>23</v>
      </c>
      <c r="F24" s="199"/>
      <c r="G24" s="199"/>
      <c r="H24" s="199"/>
      <c r="I24" s="221" t="s">
        <v>18</v>
      </c>
      <c r="J24" s="227" t="s">
        <v>11</v>
      </c>
      <c r="K24" s="199"/>
      <c r="L24" s="224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</row>
    <row r="25" spans="1:31" s="203" customFormat="1" ht="6.9" customHeight="1" x14ac:dyDescent="0.3">
      <c r="A25" s="199"/>
      <c r="B25" s="202"/>
      <c r="C25" s="199"/>
      <c r="D25" s="199"/>
      <c r="E25" s="199"/>
      <c r="F25" s="199"/>
      <c r="G25" s="199"/>
      <c r="H25" s="199"/>
      <c r="I25" s="199"/>
      <c r="J25" s="199"/>
      <c r="K25" s="199"/>
      <c r="L25" s="224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</row>
    <row r="26" spans="1:31" s="203" customFormat="1" ht="12" customHeight="1" x14ac:dyDescent="0.3">
      <c r="A26" s="199"/>
      <c r="B26" s="202"/>
      <c r="C26" s="199"/>
      <c r="D26" s="221" t="s">
        <v>24</v>
      </c>
      <c r="E26" s="199"/>
      <c r="F26" s="199"/>
      <c r="G26" s="199"/>
      <c r="H26" s="199"/>
      <c r="I26" s="199"/>
      <c r="J26" s="199"/>
      <c r="K26" s="199"/>
      <c r="L26" s="224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</row>
    <row r="27" spans="1:31" s="235" customFormat="1" ht="16.5" customHeight="1" x14ac:dyDescent="0.3">
      <c r="A27" s="231"/>
      <c r="B27" s="232"/>
      <c r="C27" s="231"/>
      <c r="D27" s="231"/>
      <c r="E27" s="233" t="s">
        <v>11</v>
      </c>
      <c r="F27" s="233"/>
      <c r="G27" s="233"/>
      <c r="H27" s="233"/>
      <c r="I27" s="231"/>
      <c r="J27" s="231"/>
      <c r="K27" s="231"/>
      <c r="L27" s="234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</row>
    <row r="28" spans="1:31" s="203" customFormat="1" ht="6.9" customHeight="1" x14ac:dyDescent="0.3">
      <c r="A28" s="199"/>
      <c r="B28" s="202"/>
      <c r="C28" s="199"/>
      <c r="D28" s="199"/>
      <c r="E28" s="199"/>
      <c r="F28" s="199"/>
      <c r="G28" s="199"/>
      <c r="H28" s="199"/>
      <c r="I28" s="199"/>
      <c r="J28" s="199"/>
      <c r="K28" s="199"/>
      <c r="L28" s="224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</row>
    <row r="29" spans="1:31" s="203" customFormat="1" ht="6.9" customHeight="1" x14ac:dyDescent="0.3">
      <c r="A29" s="199"/>
      <c r="B29" s="202"/>
      <c r="C29" s="199"/>
      <c r="D29" s="236"/>
      <c r="E29" s="236"/>
      <c r="F29" s="236"/>
      <c r="G29" s="236"/>
      <c r="H29" s="236"/>
      <c r="I29" s="236"/>
      <c r="J29" s="236"/>
      <c r="K29" s="236"/>
      <c r="L29" s="224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31" s="203" customFormat="1" ht="25.35" customHeight="1" x14ac:dyDescent="0.3">
      <c r="A30" s="199"/>
      <c r="B30" s="202"/>
      <c r="C30" s="199"/>
      <c r="D30" s="237" t="s">
        <v>25</v>
      </c>
      <c r="E30" s="199"/>
      <c r="F30" s="199"/>
      <c r="G30" s="199"/>
      <c r="H30" s="199"/>
      <c r="I30" s="199"/>
      <c r="J30" s="238">
        <f>ROUND(J91, 2)</f>
        <v>0</v>
      </c>
      <c r="K30" s="199"/>
      <c r="L30" s="224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31" s="203" customFormat="1" ht="6.9" customHeight="1" x14ac:dyDescent="0.3">
      <c r="A31" s="199"/>
      <c r="B31" s="202"/>
      <c r="C31" s="199"/>
      <c r="D31" s="236"/>
      <c r="E31" s="236"/>
      <c r="F31" s="236"/>
      <c r="G31" s="236"/>
      <c r="H31" s="236"/>
      <c r="I31" s="236"/>
      <c r="J31" s="236"/>
      <c r="K31" s="236"/>
      <c r="L31" s="224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</row>
    <row r="32" spans="1:31" s="203" customFormat="1" ht="14.4" customHeight="1" x14ac:dyDescent="0.3">
      <c r="A32" s="199"/>
      <c r="B32" s="202"/>
      <c r="C32" s="199"/>
      <c r="D32" s="199"/>
      <c r="E32" s="199"/>
      <c r="F32" s="239" t="s">
        <v>26</v>
      </c>
      <c r="G32" s="199"/>
      <c r="H32" s="199"/>
      <c r="I32" s="239" t="s">
        <v>27</v>
      </c>
      <c r="J32" s="239" t="s">
        <v>28</v>
      </c>
      <c r="K32" s="199"/>
      <c r="L32" s="224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</row>
    <row r="33" spans="1:31" s="203" customFormat="1" ht="14.4" customHeight="1" x14ac:dyDescent="0.3">
      <c r="A33" s="199"/>
      <c r="B33" s="202"/>
      <c r="C33" s="199"/>
      <c r="D33" s="240" t="s">
        <v>29</v>
      </c>
      <c r="E33" s="221" t="s">
        <v>30</v>
      </c>
      <c r="F33" s="241">
        <f>ROUND((SUM(BE91:BE251)),  2)</f>
        <v>0</v>
      </c>
      <c r="G33" s="199"/>
      <c r="H33" s="199"/>
      <c r="I33" s="242">
        <v>0.21</v>
      </c>
      <c r="J33" s="241">
        <f>ROUND(((SUM(BE91:BE251))*I33),  2)</f>
        <v>0</v>
      </c>
      <c r="K33" s="199"/>
      <c r="L33" s="224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</row>
    <row r="34" spans="1:31" s="203" customFormat="1" ht="14.4" customHeight="1" x14ac:dyDescent="0.3">
      <c r="A34" s="199"/>
      <c r="B34" s="202"/>
      <c r="C34" s="199"/>
      <c r="D34" s="199"/>
      <c r="E34" s="221" t="s">
        <v>31</v>
      </c>
      <c r="F34" s="241">
        <f>ROUND((SUM(BF91:BF251)),  2)</f>
        <v>0</v>
      </c>
      <c r="G34" s="199"/>
      <c r="H34" s="199"/>
      <c r="I34" s="242">
        <v>0.15</v>
      </c>
      <c r="J34" s="241">
        <f>ROUND(((SUM(BF91:BF251))*I34),  2)</f>
        <v>0</v>
      </c>
      <c r="K34" s="199"/>
      <c r="L34" s="224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31" s="203" customFormat="1" ht="14.4" hidden="1" customHeight="1" x14ac:dyDescent="0.3">
      <c r="A35" s="199"/>
      <c r="B35" s="202"/>
      <c r="C35" s="199"/>
      <c r="D35" s="199"/>
      <c r="E35" s="221" t="s">
        <v>32</v>
      </c>
      <c r="F35" s="241">
        <f>ROUND((SUM(BG91:BG251)),  2)</f>
        <v>0</v>
      </c>
      <c r="G35" s="199"/>
      <c r="H35" s="199"/>
      <c r="I35" s="242">
        <v>0.21</v>
      </c>
      <c r="J35" s="241">
        <f>0</f>
        <v>0</v>
      </c>
      <c r="K35" s="199"/>
      <c r="L35" s="224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31" s="203" customFormat="1" ht="14.4" hidden="1" customHeight="1" x14ac:dyDescent="0.3">
      <c r="A36" s="199"/>
      <c r="B36" s="202"/>
      <c r="C36" s="199"/>
      <c r="D36" s="199"/>
      <c r="E36" s="221" t="s">
        <v>33</v>
      </c>
      <c r="F36" s="241">
        <f>ROUND((SUM(BH91:BH251)),  2)</f>
        <v>0</v>
      </c>
      <c r="G36" s="199"/>
      <c r="H36" s="199"/>
      <c r="I36" s="242">
        <v>0.15</v>
      </c>
      <c r="J36" s="241">
        <f>0</f>
        <v>0</v>
      </c>
      <c r="K36" s="199"/>
      <c r="L36" s="224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31" s="203" customFormat="1" ht="14.4" hidden="1" customHeight="1" x14ac:dyDescent="0.3">
      <c r="A37" s="199"/>
      <c r="B37" s="202"/>
      <c r="C37" s="199"/>
      <c r="D37" s="199"/>
      <c r="E37" s="221" t="s">
        <v>34</v>
      </c>
      <c r="F37" s="241">
        <f>ROUND((SUM(BI91:BI251)),  2)</f>
        <v>0</v>
      </c>
      <c r="G37" s="199"/>
      <c r="H37" s="199"/>
      <c r="I37" s="242">
        <v>0</v>
      </c>
      <c r="J37" s="241">
        <f>0</f>
        <v>0</v>
      </c>
      <c r="K37" s="199"/>
      <c r="L37" s="224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31" s="203" customFormat="1" ht="6.9" customHeight="1" x14ac:dyDescent="0.3">
      <c r="A38" s="199"/>
      <c r="B38" s="202"/>
      <c r="C38" s="199"/>
      <c r="D38" s="199"/>
      <c r="E38" s="199"/>
      <c r="F38" s="199"/>
      <c r="G38" s="199"/>
      <c r="H38" s="199"/>
      <c r="I38" s="199"/>
      <c r="J38" s="199"/>
      <c r="K38" s="199"/>
      <c r="L38" s="224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31" s="203" customFormat="1" ht="25.35" customHeight="1" x14ac:dyDescent="0.3">
      <c r="A39" s="199"/>
      <c r="B39" s="202"/>
      <c r="C39" s="243"/>
      <c r="D39" s="244" t="s">
        <v>35</v>
      </c>
      <c r="E39" s="245"/>
      <c r="F39" s="245"/>
      <c r="G39" s="246" t="s">
        <v>36</v>
      </c>
      <c r="H39" s="247" t="s">
        <v>37</v>
      </c>
      <c r="I39" s="245"/>
      <c r="J39" s="248">
        <f>SUM(J30:J37)</f>
        <v>0</v>
      </c>
      <c r="K39" s="249"/>
      <c r="L39" s="224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31" s="203" customFormat="1" ht="14.4" customHeight="1" x14ac:dyDescent="0.3">
      <c r="A40" s="199"/>
      <c r="B40" s="250"/>
      <c r="C40" s="251"/>
      <c r="D40" s="251"/>
      <c r="E40" s="251"/>
      <c r="F40" s="251"/>
      <c r="G40" s="251"/>
      <c r="H40" s="251"/>
      <c r="I40" s="251"/>
      <c r="J40" s="251"/>
      <c r="K40" s="251"/>
      <c r="L40" s="224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4" spans="1:31" s="203" customFormat="1" ht="6.9" customHeight="1" x14ac:dyDescent="0.3">
      <c r="A44" s="199"/>
      <c r="B44" s="252"/>
      <c r="C44" s="253"/>
      <c r="D44" s="253"/>
      <c r="E44" s="253"/>
      <c r="F44" s="253"/>
      <c r="G44" s="253"/>
      <c r="H44" s="253"/>
      <c r="I44" s="253"/>
      <c r="J44" s="253"/>
      <c r="K44" s="253"/>
      <c r="L44" s="224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31" s="203" customFormat="1" ht="24.9" customHeight="1" x14ac:dyDescent="0.3">
      <c r="A45" s="199"/>
      <c r="B45" s="200"/>
      <c r="C45" s="195" t="s">
        <v>38</v>
      </c>
      <c r="D45" s="201"/>
      <c r="E45" s="201"/>
      <c r="F45" s="201"/>
      <c r="G45" s="201"/>
      <c r="H45" s="201"/>
      <c r="I45" s="201"/>
      <c r="J45" s="201"/>
      <c r="K45" s="201"/>
      <c r="L45" s="224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31" s="203" customFormat="1" ht="6.9" customHeight="1" x14ac:dyDescent="0.3">
      <c r="A46" s="199"/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24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31" s="203" customFormat="1" ht="12" customHeight="1" x14ac:dyDescent="0.3">
      <c r="A47" s="199"/>
      <c r="B47" s="200"/>
      <c r="C47" s="196" t="s">
        <v>5</v>
      </c>
      <c r="D47" s="201"/>
      <c r="E47" s="201"/>
      <c r="F47" s="201"/>
      <c r="G47" s="201"/>
      <c r="H47" s="201"/>
      <c r="I47" s="201"/>
      <c r="J47" s="201"/>
      <c r="K47" s="201"/>
      <c r="L47" s="224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</row>
    <row r="48" spans="1:31" s="203" customFormat="1" ht="16.5" customHeight="1" x14ac:dyDescent="0.3">
      <c r="A48" s="199"/>
      <c r="B48" s="200"/>
      <c r="C48" s="201"/>
      <c r="D48" s="201"/>
      <c r="E48" s="254" t="str">
        <f>E7</f>
        <v>Rozšíření posilovny o Warm up zónu</v>
      </c>
      <c r="F48" s="255"/>
      <c r="G48" s="255"/>
      <c r="H48" s="255"/>
      <c r="I48" s="201"/>
      <c r="J48" s="201"/>
      <c r="K48" s="201"/>
      <c r="L48" s="224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</row>
    <row r="49" spans="1:47" s="203" customFormat="1" ht="12" customHeight="1" x14ac:dyDescent="0.3">
      <c r="A49" s="199"/>
      <c r="B49" s="200"/>
      <c r="C49" s="196" t="s">
        <v>6</v>
      </c>
      <c r="D49" s="201"/>
      <c r="E49" s="201"/>
      <c r="F49" s="201"/>
      <c r="G49" s="201"/>
      <c r="H49" s="201"/>
      <c r="I49" s="201"/>
      <c r="J49" s="201"/>
      <c r="K49" s="201"/>
      <c r="L49" s="224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</row>
    <row r="50" spans="1:47" s="203" customFormat="1" ht="16.5" customHeight="1" x14ac:dyDescent="0.3">
      <c r="A50" s="199"/>
      <c r="B50" s="200"/>
      <c r="C50" s="201"/>
      <c r="D50" s="201"/>
      <c r="E50" s="208" t="str">
        <f>E9</f>
        <v>03 - Zdravotně technické instalace</v>
      </c>
      <c r="F50" s="256"/>
      <c r="G50" s="256"/>
      <c r="H50" s="256"/>
      <c r="I50" s="201"/>
      <c r="J50" s="201"/>
      <c r="K50" s="201"/>
      <c r="L50" s="224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</row>
    <row r="51" spans="1:47" s="203" customFormat="1" ht="6.9" customHeight="1" x14ac:dyDescent="0.3">
      <c r="A51" s="199"/>
      <c r="B51" s="200"/>
      <c r="C51" s="201"/>
      <c r="D51" s="201"/>
      <c r="E51" s="201"/>
      <c r="F51" s="201"/>
      <c r="G51" s="201"/>
      <c r="H51" s="201"/>
      <c r="I51" s="201"/>
      <c r="J51" s="201"/>
      <c r="K51" s="201"/>
      <c r="L51" s="224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</row>
    <row r="52" spans="1:47" s="203" customFormat="1" ht="12" customHeight="1" x14ac:dyDescent="0.3">
      <c r="A52" s="199"/>
      <c r="B52" s="200"/>
      <c r="C52" s="196" t="s">
        <v>12</v>
      </c>
      <c r="D52" s="201"/>
      <c r="E52" s="201"/>
      <c r="F52" s="197" t="str">
        <f>F12</f>
        <v>Praha č.p.269/31</v>
      </c>
      <c r="G52" s="201"/>
      <c r="H52" s="201"/>
      <c r="I52" s="196" t="s">
        <v>14</v>
      </c>
      <c r="J52" s="257" t="str">
        <f>IF(J12="","",J12)</f>
        <v>15. 4. 2021</v>
      </c>
      <c r="K52" s="201"/>
      <c r="L52" s="224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</row>
    <row r="53" spans="1:47" s="203" customFormat="1" ht="6.9" customHeight="1" x14ac:dyDescent="0.3">
      <c r="A53" s="199"/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24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</row>
    <row r="54" spans="1:47" s="203" customFormat="1" ht="25.65" customHeight="1" x14ac:dyDescent="0.3">
      <c r="A54" s="199"/>
      <c r="B54" s="200"/>
      <c r="C54" s="196" t="s">
        <v>15</v>
      </c>
      <c r="D54" s="201"/>
      <c r="E54" s="201"/>
      <c r="F54" s="197" t="str">
        <f>E15</f>
        <v>Fakulta tělesné výchovy a sportu University Karlov</v>
      </c>
      <c r="G54" s="201"/>
      <c r="H54" s="201"/>
      <c r="I54" s="196" t="s">
        <v>20</v>
      </c>
      <c r="J54" s="258" t="str">
        <f>E21</f>
        <v>IBF MANAGEMENT s.r.o.</v>
      </c>
      <c r="K54" s="201"/>
      <c r="L54" s="224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</row>
    <row r="55" spans="1:47" s="203" customFormat="1" ht="15.15" customHeight="1" x14ac:dyDescent="0.3">
      <c r="A55" s="199"/>
      <c r="B55" s="200"/>
      <c r="C55" s="196" t="s">
        <v>19</v>
      </c>
      <c r="D55" s="201"/>
      <c r="E55" s="201"/>
      <c r="F55" s="197" t="str">
        <f>IF(E18="","",E18)</f>
        <v>Vyplň údaj</v>
      </c>
      <c r="G55" s="201"/>
      <c r="H55" s="201"/>
      <c r="I55" s="196" t="s">
        <v>22</v>
      </c>
      <c r="J55" s="258" t="str">
        <f>E24</f>
        <v xml:space="preserve"> </v>
      </c>
      <c r="K55" s="201"/>
      <c r="L55" s="224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</row>
    <row r="56" spans="1:47" s="203" customFormat="1" ht="10.35" customHeight="1" x14ac:dyDescent="0.3">
      <c r="A56" s="199"/>
      <c r="B56" s="200"/>
      <c r="C56" s="201"/>
      <c r="D56" s="201"/>
      <c r="E56" s="201"/>
      <c r="F56" s="201"/>
      <c r="G56" s="201"/>
      <c r="H56" s="201"/>
      <c r="I56" s="201"/>
      <c r="J56" s="201"/>
      <c r="K56" s="201"/>
      <c r="L56" s="224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</row>
    <row r="57" spans="1:47" s="203" customFormat="1" ht="29.25" customHeight="1" x14ac:dyDescent="0.3">
      <c r="A57" s="199"/>
      <c r="B57" s="200"/>
      <c r="C57" s="259" t="s">
        <v>39</v>
      </c>
      <c r="D57" s="260"/>
      <c r="E57" s="260"/>
      <c r="F57" s="260"/>
      <c r="G57" s="260"/>
      <c r="H57" s="260"/>
      <c r="I57" s="260"/>
      <c r="J57" s="261" t="s">
        <v>40</v>
      </c>
      <c r="K57" s="260"/>
      <c r="L57" s="224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</row>
    <row r="58" spans="1:47" s="203" customFormat="1" ht="10.35" customHeight="1" x14ac:dyDescent="0.3">
      <c r="A58" s="199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24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</row>
    <row r="59" spans="1:47" s="203" customFormat="1" ht="22.8" customHeight="1" x14ac:dyDescent="0.3">
      <c r="A59" s="199"/>
      <c r="B59" s="200"/>
      <c r="C59" s="262" t="s">
        <v>41</v>
      </c>
      <c r="D59" s="201"/>
      <c r="E59" s="201"/>
      <c r="F59" s="201"/>
      <c r="G59" s="201"/>
      <c r="H59" s="201"/>
      <c r="I59" s="201"/>
      <c r="J59" s="263">
        <f>J91</f>
        <v>0</v>
      </c>
      <c r="K59" s="201"/>
      <c r="L59" s="224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U59" s="193" t="s">
        <v>42</v>
      </c>
    </row>
    <row r="60" spans="1:47" s="264" customFormat="1" ht="24.9" customHeight="1" x14ac:dyDescent="0.3">
      <c r="B60" s="265"/>
      <c r="C60" s="266"/>
      <c r="D60" s="267" t="s">
        <v>1239</v>
      </c>
      <c r="E60" s="268"/>
      <c r="F60" s="268"/>
      <c r="G60" s="268"/>
      <c r="H60" s="268"/>
      <c r="I60" s="268"/>
      <c r="J60" s="269">
        <f>J92</f>
        <v>0</v>
      </c>
      <c r="K60" s="266"/>
      <c r="L60" s="270"/>
    </row>
    <row r="61" spans="1:47" s="271" customFormat="1" ht="19.95" customHeight="1" x14ac:dyDescent="0.3">
      <c r="B61" s="272"/>
      <c r="C61" s="273"/>
      <c r="D61" s="274" t="s">
        <v>1240</v>
      </c>
      <c r="E61" s="275"/>
      <c r="F61" s="275"/>
      <c r="G61" s="275"/>
      <c r="H61" s="275"/>
      <c r="I61" s="275"/>
      <c r="J61" s="276">
        <f>J125</f>
        <v>0</v>
      </c>
      <c r="K61" s="273"/>
      <c r="L61" s="277"/>
    </row>
    <row r="62" spans="1:47" s="271" customFormat="1" ht="19.95" customHeight="1" x14ac:dyDescent="0.3">
      <c r="B62" s="272"/>
      <c r="C62" s="273"/>
      <c r="D62" s="274" t="s">
        <v>1007</v>
      </c>
      <c r="E62" s="275"/>
      <c r="F62" s="275"/>
      <c r="G62" s="275"/>
      <c r="H62" s="275"/>
      <c r="I62" s="275"/>
      <c r="J62" s="276">
        <f>J128</f>
        <v>0</v>
      </c>
      <c r="K62" s="273"/>
      <c r="L62" s="277"/>
    </row>
    <row r="63" spans="1:47" s="271" customFormat="1" ht="19.95" customHeight="1" x14ac:dyDescent="0.3">
      <c r="B63" s="272"/>
      <c r="C63" s="273"/>
      <c r="D63" s="274" t="s">
        <v>53</v>
      </c>
      <c r="E63" s="275"/>
      <c r="F63" s="275"/>
      <c r="G63" s="275"/>
      <c r="H63" s="275"/>
      <c r="I63" s="275"/>
      <c r="J63" s="276">
        <f>J181</f>
        <v>0</v>
      </c>
      <c r="K63" s="273"/>
      <c r="L63" s="277"/>
    </row>
    <row r="64" spans="1:47" s="271" customFormat="1" ht="19.95" customHeight="1" x14ac:dyDescent="0.3">
      <c r="B64" s="272"/>
      <c r="C64" s="273"/>
      <c r="D64" s="274" t="s">
        <v>54</v>
      </c>
      <c r="E64" s="275"/>
      <c r="F64" s="275"/>
      <c r="G64" s="275"/>
      <c r="H64" s="275"/>
      <c r="I64" s="275"/>
      <c r="J64" s="276">
        <f>J216</f>
        <v>0</v>
      </c>
      <c r="K64" s="273"/>
      <c r="L64" s="277"/>
    </row>
    <row r="65" spans="1:31" s="264" customFormat="1" ht="24.9" customHeight="1" x14ac:dyDescent="0.3">
      <c r="B65" s="265"/>
      <c r="C65" s="266"/>
      <c r="D65" s="267" t="s">
        <v>1241</v>
      </c>
      <c r="E65" s="268"/>
      <c r="F65" s="268"/>
      <c r="G65" s="268"/>
      <c r="H65" s="268"/>
      <c r="I65" s="268"/>
      <c r="J65" s="269">
        <f>J234</f>
        <v>0</v>
      </c>
      <c r="K65" s="266"/>
      <c r="L65" s="270"/>
    </row>
    <row r="66" spans="1:31" s="264" customFormat="1" ht="24.9" customHeight="1" x14ac:dyDescent="0.3">
      <c r="B66" s="265"/>
      <c r="C66" s="266"/>
      <c r="D66" s="267" t="s">
        <v>49</v>
      </c>
      <c r="E66" s="268"/>
      <c r="F66" s="268"/>
      <c r="G66" s="268"/>
      <c r="H66" s="268"/>
      <c r="I66" s="268"/>
      <c r="J66" s="269">
        <f>J238</f>
        <v>0</v>
      </c>
      <c r="K66" s="266"/>
      <c r="L66" s="270"/>
    </row>
    <row r="67" spans="1:31" s="271" customFormat="1" ht="19.95" customHeight="1" x14ac:dyDescent="0.3">
      <c r="B67" s="272"/>
      <c r="C67" s="273"/>
      <c r="D67" s="274" t="s">
        <v>1008</v>
      </c>
      <c r="E67" s="275"/>
      <c r="F67" s="275"/>
      <c r="G67" s="275"/>
      <c r="H67" s="275"/>
      <c r="I67" s="275"/>
      <c r="J67" s="276">
        <f>J239</f>
        <v>0</v>
      </c>
      <c r="K67" s="273"/>
      <c r="L67" s="277"/>
    </row>
    <row r="68" spans="1:31" s="264" customFormat="1" ht="24.9" customHeight="1" x14ac:dyDescent="0.3">
      <c r="B68" s="265"/>
      <c r="C68" s="266"/>
      <c r="D68" s="267" t="s">
        <v>1242</v>
      </c>
      <c r="E68" s="268"/>
      <c r="F68" s="268"/>
      <c r="G68" s="268"/>
      <c r="H68" s="268"/>
      <c r="I68" s="268"/>
      <c r="J68" s="269">
        <f>J247</f>
        <v>0</v>
      </c>
      <c r="K68" s="266"/>
      <c r="L68" s="270"/>
    </row>
    <row r="69" spans="1:31" s="271" customFormat="1" ht="19.95" customHeight="1" x14ac:dyDescent="0.3">
      <c r="B69" s="272"/>
      <c r="C69" s="273"/>
      <c r="D69" s="274" t="s">
        <v>1243</v>
      </c>
      <c r="E69" s="275"/>
      <c r="F69" s="275"/>
      <c r="G69" s="275"/>
      <c r="H69" s="275"/>
      <c r="I69" s="275"/>
      <c r="J69" s="276">
        <f>J248</f>
        <v>0</v>
      </c>
      <c r="K69" s="273"/>
      <c r="L69" s="277"/>
    </row>
    <row r="70" spans="1:31" s="264" customFormat="1" ht="24.9" customHeight="1" x14ac:dyDescent="0.3">
      <c r="B70" s="265"/>
      <c r="C70" s="266"/>
      <c r="D70" s="267" t="s">
        <v>66</v>
      </c>
      <c r="E70" s="268"/>
      <c r="F70" s="268"/>
      <c r="G70" s="268"/>
      <c r="H70" s="268"/>
      <c r="I70" s="268"/>
      <c r="J70" s="269">
        <f>J249</f>
        <v>0</v>
      </c>
      <c r="K70" s="266"/>
      <c r="L70" s="270"/>
    </row>
    <row r="71" spans="1:31" s="271" customFormat="1" ht="19.95" customHeight="1" x14ac:dyDescent="0.3">
      <c r="B71" s="272"/>
      <c r="C71" s="273"/>
      <c r="D71" s="274" t="s">
        <v>67</v>
      </c>
      <c r="E71" s="275"/>
      <c r="F71" s="275"/>
      <c r="G71" s="275"/>
      <c r="H71" s="275"/>
      <c r="I71" s="275"/>
      <c r="J71" s="276">
        <f>J250</f>
        <v>0</v>
      </c>
      <c r="K71" s="273"/>
      <c r="L71" s="277"/>
    </row>
    <row r="72" spans="1:31" s="203" customFormat="1" ht="21.75" customHeight="1" x14ac:dyDescent="0.3">
      <c r="A72" s="199"/>
      <c r="B72" s="200"/>
      <c r="C72" s="201"/>
      <c r="D72" s="201"/>
      <c r="E72" s="201"/>
      <c r="F72" s="201"/>
      <c r="G72" s="201"/>
      <c r="H72" s="201"/>
      <c r="I72" s="201"/>
      <c r="J72" s="201"/>
      <c r="K72" s="201"/>
      <c r="L72" s="224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</row>
    <row r="73" spans="1:31" s="203" customFormat="1" ht="6.9" customHeight="1" x14ac:dyDescent="0.3">
      <c r="A73" s="199"/>
      <c r="B73" s="204"/>
      <c r="C73" s="205"/>
      <c r="D73" s="205"/>
      <c r="E73" s="205"/>
      <c r="F73" s="205"/>
      <c r="G73" s="205"/>
      <c r="H73" s="205"/>
      <c r="I73" s="205"/>
      <c r="J73" s="205"/>
      <c r="K73" s="205"/>
      <c r="L73" s="224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</row>
    <row r="77" spans="1:31" s="203" customFormat="1" ht="6.9" customHeight="1" x14ac:dyDescent="0.3">
      <c r="A77" s="199"/>
      <c r="B77" s="206"/>
      <c r="C77" s="207"/>
      <c r="D77" s="207"/>
      <c r="E77" s="207"/>
      <c r="F77" s="207"/>
      <c r="G77" s="207"/>
      <c r="H77" s="207"/>
      <c r="I77" s="207"/>
      <c r="J77" s="207"/>
      <c r="K77" s="207"/>
      <c r="L77" s="224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</row>
    <row r="78" spans="1:31" s="203" customFormat="1" ht="24.9" customHeight="1" x14ac:dyDescent="0.3">
      <c r="A78" s="199"/>
      <c r="B78" s="200"/>
      <c r="C78" s="195" t="s">
        <v>68</v>
      </c>
      <c r="D78" s="201"/>
      <c r="E78" s="201"/>
      <c r="F78" s="201"/>
      <c r="G78" s="201"/>
      <c r="H78" s="201"/>
      <c r="I78" s="201"/>
      <c r="J78" s="201"/>
      <c r="K78" s="201"/>
      <c r="L78" s="224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</row>
    <row r="79" spans="1:31" s="203" customFormat="1" ht="6.9" customHeight="1" x14ac:dyDescent="0.3">
      <c r="A79" s="199"/>
      <c r="B79" s="200"/>
      <c r="C79" s="201"/>
      <c r="D79" s="201"/>
      <c r="E79" s="201"/>
      <c r="F79" s="201"/>
      <c r="G79" s="201"/>
      <c r="H79" s="201"/>
      <c r="I79" s="201"/>
      <c r="J79" s="201"/>
      <c r="K79" s="201"/>
      <c r="L79" s="224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</row>
    <row r="80" spans="1:31" s="203" customFormat="1" ht="12" customHeight="1" x14ac:dyDescent="0.3">
      <c r="A80" s="199"/>
      <c r="B80" s="200"/>
      <c r="C80" s="196" t="s">
        <v>5</v>
      </c>
      <c r="D80" s="201"/>
      <c r="E80" s="201"/>
      <c r="F80" s="201"/>
      <c r="G80" s="201"/>
      <c r="H80" s="201"/>
      <c r="I80" s="201"/>
      <c r="J80" s="201"/>
      <c r="K80" s="201"/>
      <c r="L80" s="224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</row>
    <row r="81" spans="1:65" s="203" customFormat="1" ht="16.5" customHeight="1" x14ac:dyDescent="0.3">
      <c r="A81" s="199"/>
      <c r="B81" s="200"/>
      <c r="C81" s="201"/>
      <c r="D81" s="201"/>
      <c r="E81" s="254" t="str">
        <f>E7</f>
        <v>Rozšíření posilovny o Warm up zónu</v>
      </c>
      <c r="F81" s="255"/>
      <c r="G81" s="255"/>
      <c r="H81" s="255"/>
      <c r="I81" s="201"/>
      <c r="J81" s="201"/>
      <c r="K81" s="201"/>
      <c r="L81" s="224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</row>
    <row r="82" spans="1:65" s="203" customFormat="1" ht="12" customHeight="1" x14ac:dyDescent="0.3">
      <c r="A82" s="199"/>
      <c r="B82" s="200"/>
      <c r="C82" s="196" t="s">
        <v>6</v>
      </c>
      <c r="D82" s="201"/>
      <c r="E82" s="201"/>
      <c r="F82" s="201"/>
      <c r="G82" s="201"/>
      <c r="H82" s="201"/>
      <c r="I82" s="201"/>
      <c r="J82" s="201"/>
      <c r="K82" s="201"/>
      <c r="L82" s="224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</row>
    <row r="83" spans="1:65" s="203" customFormat="1" ht="16.5" customHeight="1" x14ac:dyDescent="0.3">
      <c r="A83" s="199"/>
      <c r="B83" s="200"/>
      <c r="C83" s="201"/>
      <c r="D83" s="201"/>
      <c r="E83" s="208" t="str">
        <f>E9</f>
        <v>03 - Zdravotně technické instalace</v>
      </c>
      <c r="F83" s="256"/>
      <c r="G83" s="256"/>
      <c r="H83" s="256"/>
      <c r="I83" s="201"/>
      <c r="J83" s="201"/>
      <c r="K83" s="201"/>
      <c r="L83" s="224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</row>
    <row r="84" spans="1:65" s="203" customFormat="1" ht="6.9" customHeight="1" x14ac:dyDescent="0.3">
      <c r="A84" s="199"/>
      <c r="B84" s="200"/>
      <c r="C84" s="201"/>
      <c r="D84" s="201"/>
      <c r="E84" s="201"/>
      <c r="F84" s="201"/>
      <c r="G84" s="201"/>
      <c r="H84" s="201"/>
      <c r="I84" s="201"/>
      <c r="J84" s="201"/>
      <c r="K84" s="201"/>
      <c r="L84" s="224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</row>
    <row r="85" spans="1:65" s="203" customFormat="1" ht="12" customHeight="1" x14ac:dyDescent="0.3">
      <c r="A85" s="199"/>
      <c r="B85" s="200"/>
      <c r="C85" s="196" t="s">
        <v>12</v>
      </c>
      <c r="D85" s="201"/>
      <c r="E85" s="201"/>
      <c r="F85" s="197" t="str">
        <f>F12</f>
        <v>Praha č.p.269/31</v>
      </c>
      <c r="G85" s="201"/>
      <c r="H85" s="201"/>
      <c r="I85" s="196" t="s">
        <v>14</v>
      </c>
      <c r="J85" s="257" t="str">
        <f>IF(J12="","",J12)</f>
        <v>15. 4. 2021</v>
      </c>
      <c r="K85" s="201"/>
      <c r="L85" s="224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</row>
    <row r="86" spans="1:65" s="203" customFormat="1" ht="6.9" customHeight="1" x14ac:dyDescent="0.3">
      <c r="A86" s="199"/>
      <c r="B86" s="200"/>
      <c r="C86" s="201"/>
      <c r="D86" s="201"/>
      <c r="E86" s="201"/>
      <c r="F86" s="201"/>
      <c r="G86" s="201"/>
      <c r="H86" s="201"/>
      <c r="I86" s="201"/>
      <c r="J86" s="201"/>
      <c r="K86" s="201"/>
      <c r="L86" s="224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</row>
    <row r="87" spans="1:65" s="203" customFormat="1" ht="25.65" customHeight="1" x14ac:dyDescent="0.3">
      <c r="A87" s="199"/>
      <c r="B87" s="200"/>
      <c r="C87" s="196" t="s">
        <v>15</v>
      </c>
      <c r="D87" s="201"/>
      <c r="E87" s="201"/>
      <c r="F87" s="197" t="str">
        <f>E15</f>
        <v>Fakulta tělesné výchovy a sportu University Karlov</v>
      </c>
      <c r="G87" s="201"/>
      <c r="H87" s="201"/>
      <c r="I87" s="196" t="s">
        <v>20</v>
      </c>
      <c r="J87" s="258" t="str">
        <f>E21</f>
        <v>IBF MANAGEMENT s.r.o.</v>
      </c>
      <c r="K87" s="201"/>
      <c r="L87" s="224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</row>
    <row r="88" spans="1:65" s="203" customFormat="1" ht="15.15" customHeight="1" x14ac:dyDescent="0.3">
      <c r="A88" s="199"/>
      <c r="B88" s="200"/>
      <c r="C88" s="196" t="s">
        <v>19</v>
      </c>
      <c r="D88" s="201"/>
      <c r="E88" s="201"/>
      <c r="F88" s="197" t="str">
        <f>IF(E18="","",E18)</f>
        <v>Vyplň údaj</v>
      </c>
      <c r="G88" s="201"/>
      <c r="H88" s="201"/>
      <c r="I88" s="196" t="s">
        <v>22</v>
      </c>
      <c r="J88" s="258" t="str">
        <f>E24</f>
        <v xml:space="preserve"> </v>
      </c>
      <c r="K88" s="201"/>
      <c r="L88" s="224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</row>
    <row r="89" spans="1:65" s="203" customFormat="1" ht="10.35" customHeight="1" x14ac:dyDescent="0.3">
      <c r="A89" s="199"/>
      <c r="B89" s="200"/>
      <c r="C89" s="201"/>
      <c r="D89" s="201"/>
      <c r="E89" s="201"/>
      <c r="F89" s="201"/>
      <c r="G89" s="201"/>
      <c r="H89" s="201"/>
      <c r="I89" s="201"/>
      <c r="J89" s="201"/>
      <c r="K89" s="201"/>
      <c r="L89" s="224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</row>
    <row r="90" spans="1:65" s="284" customFormat="1" ht="29.25" customHeight="1" x14ac:dyDescent="0.3">
      <c r="A90" s="278"/>
      <c r="B90" s="279"/>
      <c r="C90" s="280" t="s">
        <v>69</v>
      </c>
      <c r="D90" s="281" t="s">
        <v>70</v>
      </c>
      <c r="E90" s="281" t="s">
        <v>71</v>
      </c>
      <c r="F90" s="281" t="s">
        <v>72</v>
      </c>
      <c r="G90" s="281" t="s">
        <v>73</v>
      </c>
      <c r="H90" s="281" t="s">
        <v>74</v>
      </c>
      <c r="I90" s="281" t="s">
        <v>75</v>
      </c>
      <c r="J90" s="281" t="s">
        <v>40</v>
      </c>
      <c r="K90" s="282" t="s">
        <v>76</v>
      </c>
      <c r="L90" s="283"/>
      <c r="M90" s="211" t="s">
        <v>11</v>
      </c>
      <c r="N90" s="212" t="s">
        <v>29</v>
      </c>
      <c r="O90" s="212" t="s">
        <v>77</v>
      </c>
      <c r="P90" s="212" t="s">
        <v>78</v>
      </c>
      <c r="Q90" s="212" t="s">
        <v>79</v>
      </c>
      <c r="R90" s="212" t="s">
        <v>80</v>
      </c>
      <c r="S90" s="212" t="s">
        <v>81</v>
      </c>
      <c r="T90" s="213" t="s">
        <v>82</v>
      </c>
      <c r="U90" s="278"/>
      <c r="V90" s="278"/>
      <c r="W90" s="278"/>
      <c r="X90" s="278"/>
      <c r="Y90" s="278"/>
      <c r="Z90" s="278"/>
      <c r="AA90" s="278"/>
      <c r="AB90" s="278"/>
      <c r="AC90" s="278"/>
      <c r="AD90" s="278"/>
      <c r="AE90" s="278"/>
    </row>
    <row r="91" spans="1:65" s="203" customFormat="1" ht="22.8" customHeight="1" x14ac:dyDescent="0.3">
      <c r="A91" s="199"/>
      <c r="B91" s="200"/>
      <c r="C91" s="216" t="s">
        <v>83</v>
      </c>
      <c r="D91" s="201"/>
      <c r="E91" s="201"/>
      <c r="F91" s="201"/>
      <c r="G91" s="201"/>
      <c r="H91" s="201"/>
      <c r="I91" s="201"/>
      <c r="J91" s="285">
        <f>BK91</f>
        <v>0</v>
      </c>
      <c r="K91" s="201"/>
      <c r="L91" s="202"/>
      <c r="M91" s="214"/>
      <c r="N91" s="286"/>
      <c r="O91" s="215"/>
      <c r="P91" s="287">
        <f>P92+P234+P238+P247+P249</f>
        <v>0</v>
      </c>
      <c r="Q91" s="215"/>
      <c r="R91" s="287">
        <f>R92+R234+R238+R247+R249</f>
        <v>5.695258879999999</v>
      </c>
      <c r="S91" s="215"/>
      <c r="T91" s="288">
        <f>T92+T234+T238+T247+T249</f>
        <v>0</v>
      </c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T91" s="193" t="s">
        <v>84</v>
      </c>
      <c r="AU91" s="193" t="s">
        <v>42</v>
      </c>
      <c r="BK91" s="289">
        <f>BK92+BK234+BK238+BK247+BK249</f>
        <v>0</v>
      </c>
    </row>
    <row r="92" spans="1:65" s="290" customFormat="1" ht="25.95" customHeight="1" x14ac:dyDescent="0.25">
      <c r="B92" s="291"/>
      <c r="C92" s="292"/>
      <c r="D92" s="293" t="s">
        <v>84</v>
      </c>
      <c r="E92" s="294" t="s">
        <v>87</v>
      </c>
      <c r="F92" s="294" t="s">
        <v>1244</v>
      </c>
      <c r="G92" s="292"/>
      <c r="H92" s="292"/>
      <c r="I92" s="295"/>
      <c r="J92" s="296">
        <f>BK92</f>
        <v>0</v>
      </c>
      <c r="K92" s="292"/>
      <c r="L92" s="297"/>
      <c r="M92" s="298"/>
      <c r="N92" s="299"/>
      <c r="O92" s="299"/>
      <c r="P92" s="300">
        <f>P93+SUM(P94:P125)+P128+P181+P216</f>
        <v>0</v>
      </c>
      <c r="Q92" s="299"/>
      <c r="R92" s="300">
        <f>R93+SUM(R94:R125)+R128+R181+R216</f>
        <v>5.6564588799999997</v>
      </c>
      <c r="S92" s="299"/>
      <c r="T92" s="301">
        <f>T93+SUM(T94:T125)+T128+T181+T216</f>
        <v>0</v>
      </c>
      <c r="AR92" s="302" t="s">
        <v>87</v>
      </c>
      <c r="AT92" s="303" t="s">
        <v>84</v>
      </c>
      <c r="AU92" s="303" t="s">
        <v>88</v>
      </c>
      <c r="AY92" s="302" t="s">
        <v>89</v>
      </c>
      <c r="BK92" s="304">
        <f>BK93+SUM(BK94:BK125)+BK128+BK181+BK216</f>
        <v>0</v>
      </c>
    </row>
    <row r="93" spans="1:65" s="203" customFormat="1" ht="16.5" customHeight="1" x14ac:dyDescent="0.3">
      <c r="A93" s="199"/>
      <c r="B93" s="200"/>
      <c r="C93" s="305" t="s">
        <v>87</v>
      </c>
      <c r="D93" s="305" t="s">
        <v>92</v>
      </c>
      <c r="E93" s="306" t="s">
        <v>1245</v>
      </c>
      <c r="F93" s="307" t="s">
        <v>1246</v>
      </c>
      <c r="G93" s="308" t="s">
        <v>132</v>
      </c>
      <c r="H93" s="309">
        <v>2.6640000000000001</v>
      </c>
      <c r="I93" s="310"/>
      <c r="J93" s="311">
        <f>ROUND(I93*H93,2)</f>
        <v>0</v>
      </c>
      <c r="K93" s="307" t="s">
        <v>96</v>
      </c>
      <c r="L93" s="202"/>
      <c r="M93" s="312" t="s">
        <v>11</v>
      </c>
      <c r="N93" s="313" t="s">
        <v>30</v>
      </c>
      <c r="O93" s="209"/>
      <c r="P93" s="314">
        <f>O93*H93</f>
        <v>0</v>
      </c>
      <c r="Q93" s="314">
        <v>0</v>
      </c>
      <c r="R93" s="314">
        <f>Q93*H93</f>
        <v>0</v>
      </c>
      <c r="S93" s="314">
        <v>0</v>
      </c>
      <c r="T93" s="315">
        <f>S93*H93</f>
        <v>0</v>
      </c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R93" s="316" t="s">
        <v>97</v>
      </c>
      <c r="AT93" s="316" t="s">
        <v>92</v>
      </c>
      <c r="AU93" s="316" t="s">
        <v>87</v>
      </c>
      <c r="AY93" s="193" t="s">
        <v>89</v>
      </c>
      <c r="BE93" s="317">
        <f>IF(N93="základní",J93,0)</f>
        <v>0</v>
      </c>
      <c r="BF93" s="317">
        <f>IF(N93="snížená",J93,0)</f>
        <v>0</v>
      </c>
      <c r="BG93" s="317">
        <f>IF(N93="zákl. přenesená",J93,0)</f>
        <v>0</v>
      </c>
      <c r="BH93" s="317">
        <f>IF(N93="sníž. přenesená",J93,0)</f>
        <v>0</v>
      </c>
      <c r="BI93" s="317">
        <f>IF(N93="nulová",J93,0)</f>
        <v>0</v>
      </c>
      <c r="BJ93" s="193" t="s">
        <v>87</v>
      </c>
      <c r="BK93" s="317">
        <f>ROUND(I93*H93,2)</f>
        <v>0</v>
      </c>
      <c r="BL93" s="193" t="s">
        <v>97</v>
      </c>
      <c r="BM93" s="316" t="s">
        <v>1247</v>
      </c>
    </row>
    <row r="94" spans="1:65" s="318" customFormat="1" x14ac:dyDescent="0.3">
      <c r="B94" s="319"/>
      <c r="C94" s="320"/>
      <c r="D94" s="321" t="s">
        <v>99</v>
      </c>
      <c r="E94" s="322" t="s">
        <v>11</v>
      </c>
      <c r="F94" s="323" t="s">
        <v>1248</v>
      </c>
      <c r="G94" s="320"/>
      <c r="H94" s="322" t="s">
        <v>11</v>
      </c>
      <c r="I94" s="324"/>
      <c r="J94" s="320"/>
      <c r="K94" s="320"/>
      <c r="L94" s="325"/>
      <c r="M94" s="326"/>
      <c r="N94" s="327"/>
      <c r="O94" s="327"/>
      <c r="P94" s="327"/>
      <c r="Q94" s="327"/>
      <c r="R94" s="327"/>
      <c r="S94" s="327"/>
      <c r="T94" s="328"/>
      <c r="AT94" s="329" t="s">
        <v>99</v>
      </c>
      <c r="AU94" s="329" t="s">
        <v>87</v>
      </c>
      <c r="AV94" s="318" t="s">
        <v>87</v>
      </c>
      <c r="AW94" s="318" t="s">
        <v>101</v>
      </c>
      <c r="AX94" s="318" t="s">
        <v>88</v>
      </c>
      <c r="AY94" s="329" t="s">
        <v>89</v>
      </c>
    </row>
    <row r="95" spans="1:65" s="330" customFormat="1" x14ac:dyDescent="0.3">
      <c r="B95" s="331"/>
      <c r="C95" s="332"/>
      <c r="D95" s="321" t="s">
        <v>99</v>
      </c>
      <c r="E95" s="333" t="s">
        <v>11</v>
      </c>
      <c r="F95" s="334" t="s">
        <v>1249</v>
      </c>
      <c r="G95" s="332"/>
      <c r="H95" s="335">
        <v>2.6640000000000001</v>
      </c>
      <c r="I95" s="336"/>
      <c r="J95" s="332"/>
      <c r="K95" s="332"/>
      <c r="L95" s="337"/>
      <c r="M95" s="338"/>
      <c r="N95" s="339"/>
      <c r="O95" s="339"/>
      <c r="P95" s="339"/>
      <c r="Q95" s="339"/>
      <c r="R95" s="339"/>
      <c r="S95" s="339"/>
      <c r="T95" s="340"/>
      <c r="AT95" s="341" t="s">
        <v>99</v>
      </c>
      <c r="AU95" s="341" t="s">
        <v>87</v>
      </c>
      <c r="AV95" s="330" t="s">
        <v>1</v>
      </c>
      <c r="AW95" s="330" t="s">
        <v>101</v>
      </c>
      <c r="AX95" s="330" t="s">
        <v>87</v>
      </c>
      <c r="AY95" s="341" t="s">
        <v>89</v>
      </c>
    </row>
    <row r="96" spans="1:65" s="203" customFormat="1" ht="22.8" x14ac:dyDescent="0.3">
      <c r="A96" s="199"/>
      <c r="B96" s="200"/>
      <c r="C96" s="305" t="s">
        <v>1</v>
      </c>
      <c r="D96" s="305" t="s">
        <v>92</v>
      </c>
      <c r="E96" s="306" t="s">
        <v>1250</v>
      </c>
      <c r="F96" s="307" t="s">
        <v>1251</v>
      </c>
      <c r="G96" s="308" t="s">
        <v>132</v>
      </c>
      <c r="H96" s="309">
        <v>2.6640000000000001</v>
      </c>
      <c r="I96" s="310"/>
      <c r="J96" s="311">
        <f>ROUND(I96*H96,2)</f>
        <v>0</v>
      </c>
      <c r="K96" s="307" t="s">
        <v>96</v>
      </c>
      <c r="L96" s="202"/>
      <c r="M96" s="312" t="s">
        <v>11</v>
      </c>
      <c r="N96" s="313" t="s">
        <v>30</v>
      </c>
      <c r="O96" s="209"/>
      <c r="P96" s="314">
        <f>O96*H96</f>
        <v>0</v>
      </c>
      <c r="Q96" s="314">
        <v>0</v>
      </c>
      <c r="R96" s="314">
        <f>Q96*H96</f>
        <v>0</v>
      </c>
      <c r="S96" s="314">
        <v>0</v>
      </c>
      <c r="T96" s="315">
        <f>S96*H96</f>
        <v>0</v>
      </c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R96" s="316" t="s">
        <v>97</v>
      </c>
      <c r="AT96" s="316" t="s">
        <v>92</v>
      </c>
      <c r="AU96" s="316" t="s">
        <v>87</v>
      </c>
      <c r="AY96" s="193" t="s">
        <v>89</v>
      </c>
      <c r="BE96" s="317">
        <f>IF(N96="základní",J96,0)</f>
        <v>0</v>
      </c>
      <c r="BF96" s="317">
        <f>IF(N96="snížená",J96,0)</f>
        <v>0</v>
      </c>
      <c r="BG96" s="317">
        <f>IF(N96="zákl. přenesená",J96,0)</f>
        <v>0</v>
      </c>
      <c r="BH96" s="317">
        <f>IF(N96="sníž. přenesená",J96,0)</f>
        <v>0</v>
      </c>
      <c r="BI96" s="317">
        <f>IF(N96="nulová",J96,0)</f>
        <v>0</v>
      </c>
      <c r="BJ96" s="193" t="s">
        <v>87</v>
      </c>
      <c r="BK96" s="317">
        <f>ROUND(I96*H96,2)</f>
        <v>0</v>
      </c>
      <c r="BL96" s="193" t="s">
        <v>97</v>
      </c>
      <c r="BM96" s="316" t="s">
        <v>1252</v>
      </c>
    </row>
    <row r="97" spans="1:65" s="318" customFormat="1" x14ac:dyDescent="0.3">
      <c r="B97" s="319"/>
      <c r="C97" s="320"/>
      <c r="D97" s="321" t="s">
        <v>99</v>
      </c>
      <c r="E97" s="322" t="s">
        <v>11</v>
      </c>
      <c r="F97" s="323" t="s">
        <v>1248</v>
      </c>
      <c r="G97" s="320"/>
      <c r="H97" s="322" t="s">
        <v>11</v>
      </c>
      <c r="I97" s="324"/>
      <c r="J97" s="320"/>
      <c r="K97" s="320"/>
      <c r="L97" s="325"/>
      <c r="M97" s="326"/>
      <c r="N97" s="327"/>
      <c r="O97" s="327"/>
      <c r="P97" s="327"/>
      <c r="Q97" s="327"/>
      <c r="R97" s="327"/>
      <c r="S97" s="327"/>
      <c r="T97" s="328"/>
      <c r="AT97" s="329" t="s">
        <v>99</v>
      </c>
      <c r="AU97" s="329" t="s">
        <v>87</v>
      </c>
      <c r="AV97" s="318" t="s">
        <v>87</v>
      </c>
      <c r="AW97" s="318" t="s">
        <v>101</v>
      </c>
      <c r="AX97" s="318" t="s">
        <v>88</v>
      </c>
      <c r="AY97" s="329" t="s">
        <v>89</v>
      </c>
    </row>
    <row r="98" spans="1:65" s="330" customFormat="1" x14ac:dyDescent="0.3">
      <c r="B98" s="331"/>
      <c r="C98" s="332"/>
      <c r="D98" s="321" t="s">
        <v>99</v>
      </c>
      <c r="E98" s="333" t="s">
        <v>11</v>
      </c>
      <c r="F98" s="334" t="s">
        <v>1249</v>
      </c>
      <c r="G98" s="332"/>
      <c r="H98" s="335">
        <v>2.6640000000000001</v>
      </c>
      <c r="I98" s="336"/>
      <c r="J98" s="332"/>
      <c r="K98" s="332"/>
      <c r="L98" s="337"/>
      <c r="M98" s="338"/>
      <c r="N98" s="339"/>
      <c r="O98" s="339"/>
      <c r="P98" s="339"/>
      <c r="Q98" s="339"/>
      <c r="R98" s="339"/>
      <c r="S98" s="339"/>
      <c r="T98" s="340"/>
      <c r="AT98" s="341" t="s">
        <v>99</v>
      </c>
      <c r="AU98" s="341" t="s">
        <v>87</v>
      </c>
      <c r="AV98" s="330" t="s">
        <v>1</v>
      </c>
      <c r="AW98" s="330" t="s">
        <v>101</v>
      </c>
      <c r="AX98" s="330" t="s">
        <v>87</v>
      </c>
      <c r="AY98" s="341" t="s">
        <v>89</v>
      </c>
    </row>
    <row r="99" spans="1:65" s="203" customFormat="1" ht="33" customHeight="1" x14ac:dyDescent="0.3">
      <c r="A99" s="199"/>
      <c r="B99" s="200"/>
      <c r="C99" s="305" t="s">
        <v>90</v>
      </c>
      <c r="D99" s="305" t="s">
        <v>92</v>
      </c>
      <c r="E99" s="306" t="s">
        <v>1253</v>
      </c>
      <c r="F99" s="307" t="s">
        <v>1254</v>
      </c>
      <c r="G99" s="308" t="s">
        <v>132</v>
      </c>
      <c r="H99" s="309">
        <v>13.32</v>
      </c>
      <c r="I99" s="310"/>
      <c r="J99" s="311">
        <f>ROUND(I99*H99,2)</f>
        <v>0</v>
      </c>
      <c r="K99" s="307" t="s">
        <v>96</v>
      </c>
      <c r="L99" s="202"/>
      <c r="M99" s="312" t="s">
        <v>11</v>
      </c>
      <c r="N99" s="313" t="s">
        <v>30</v>
      </c>
      <c r="O99" s="209"/>
      <c r="P99" s="314">
        <f>O99*H99</f>
        <v>0</v>
      </c>
      <c r="Q99" s="314">
        <v>0</v>
      </c>
      <c r="R99" s="314">
        <f>Q99*H99</f>
        <v>0</v>
      </c>
      <c r="S99" s="314">
        <v>0</v>
      </c>
      <c r="T99" s="315">
        <f>S99*H99</f>
        <v>0</v>
      </c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R99" s="316" t="s">
        <v>97</v>
      </c>
      <c r="AT99" s="316" t="s">
        <v>92</v>
      </c>
      <c r="AU99" s="316" t="s">
        <v>87</v>
      </c>
      <c r="AY99" s="193" t="s">
        <v>89</v>
      </c>
      <c r="BE99" s="317">
        <f>IF(N99="základní",J99,0)</f>
        <v>0</v>
      </c>
      <c r="BF99" s="317">
        <f>IF(N99="snížená",J99,0)</f>
        <v>0</v>
      </c>
      <c r="BG99" s="317">
        <f>IF(N99="zákl. přenesená",J99,0)</f>
        <v>0</v>
      </c>
      <c r="BH99" s="317">
        <f>IF(N99="sníž. přenesená",J99,0)</f>
        <v>0</v>
      </c>
      <c r="BI99" s="317">
        <f>IF(N99="nulová",J99,0)</f>
        <v>0</v>
      </c>
      <c r="BJ99" s="193" t="s">
        <v>87</v>
      </c>
      <c r="BK99" s="317">
        <f>ROUND(I99*H99,2)</f>
        <v>0</v>
      </c>
      <c r="BL99" s="193" t="s">
        <v>97</v>
      </c>
      <c r="BM99" s="316" t="s">
        <v>1255</v>
      </c>
    </row>
    <row r="100" spans="1:65" s="318" customFormat="1" x14ac:dyDescent="0.3">
      <c r="B100" s="319"/>
      <c r="C100" s="320"/>
      <c r="D100" s="321" t="s">
        <v>99</v>
      </c>
      <c r="E100" s="322" t="s">
        <v>11</v>
      </c>
      <c r="F100" s="323" t="s">
        <v>1248</v>
      </c>
      <c r="G100" s="320"/>
      <c r="H100" s="322" t="s">
        <v>11</v>
      </c>
      <c r="I100" s="324"/>
      <c r="J100" s="320"/>
      <c r="K100" s="320"/>
      <c r="L100" s="325"/>
      <c r="M100" s="326"/>
      <c r="N100" s="327"/>
      <c r="O100" s="327"/>
      <c r="P100" s="327"/>
      <c r="Q100" s="327"/>
      <c r="R100" s="327"/>
      <c r="S100" s="327"/>
      <c r="T100" s="328"/>
      <c r="AT100" s="329" t="s">
        <v>99</v>
      </c>
      <c r="AU100" s="329" t="s">
        <v>87</v>
      </c>
      <c r="AV100" s="318" t="s">
        <v>87</v>
      </c>
      <c r="AW100" s="318" t="s">
        <v>101</v>
      </c>
      <c r="AX100" s="318" t="s">
        <v>88</v>
      </c>
      <c r="AY100" s="329" t="s">
        <v>89</v>
      </c>
    </row>
    <row r="101" spans="1:65" s="330" customFormat="1" x14ac:dyDescent="0.3">
      <c r="B101" s="331"/>
      <c r="C101" s="332"/>
      <c r="D101" s="321" t="s">
        <v>99</v>
      </c>
      <c r="E101" s="333" t="s">
        <v>11</v>
      </c>
      <c r="F101" s="334" t="s">
        <v>1256</v>
      </c>
      <c r="G101" s="332"/>
      <c r="H101" s="335">
        <v>13.32</v>
      </c>
      <c r="I101" s="336"/>
      <c r="J101" s="332"/>
      <c r="K101" s="332"/>
      <c r="L101" s="337"/>
      <c r="M101" s="338"/>
      <c r="N101" s="339"/>
      <c r="O101" s="339"/>
      <c r="P101" s="339"/>
      <c r="Q101" s="339"/>
      <c r="R101" s="339"/>
      <c r="S101" s="339"/>
      <c r="T101" s="340"/>
      <c r="AT101" s="341" t="s">
        <v>99</v>
      </c>
      <c r="AU101" s="341" t="s">
        <v>87</v>
      </c>
      <c r="AV101" s="330" t="s">
        <v>1</v>
      </c>
      <c r="AW101" s="330" t="s">
        <v>101</v>
      </c>
      <c r="AX101" s="330" t="s">
        <v>87</v>
      </c>
      <c r="AY101" s="341" t="s">
        <v>89</v>
      </c>
    </row>
    <row r="102" spans="1:65" s="203" customFormat="1" ht="34.200000000000003" x14ac:dyDescent="0.3">
      <c r="A102" s="199"/>
      <c r="B102" s="200"/>
      <c r="C102" s="305" t="s">
        <v>97</v>
      </c>
      <c r="D102" s="305" t="s">
        <v>92</v>
      </c>
      <c r="E102" s="306" t="s">
        <v>1257</v>
      </c>
      <c r="F102" s="307" t="s">
        <v>1258</v>
      </c>
      <c r="G102" s="308" t="s">
        <v>132</v>
      </c>
      <c r="H102" s="309">
        <v>2.6640000000000001</v>
      </c>
      <c r="I102" s="310"/>
      <c r="J102" s="311">
        <f>ROUND(I102*H102,2)</f>
        <v>0</v>
      </c>
      <c r="K102" s="307" t="s">
        <v>96</v>
      </c>
      <c r="L102" s="202"/>
      <c r="M102" s="312" t="s">
        <v>11</v>
      </c>
      <c r="N102" s="313" t="s">
        <v>30</v>
      </c>
      <c r="O102" s="209"/>
      <c r="P102" s="314">
        <f>O102*H102</f>
        <v>0</v>
      </c>
      <c r="Q102" s="314">
        <v>0</v>
      </c>
      <c r="R102" s="314">
        <f>Q102*H102</f>
        <v>0</v>
      </c>
      <c r="S102" s="314">
        <v>0</v>
      </c>
      <c r="T102" s="315">
        <f>S102*H102</f>
        <v>0</v>
      </c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R102" s="316" t="s">
        <v>97</v>
      </c>
      <c r="AT102" s="316" t="s">
        <v>92</v>
      </c>
      <c r="AU102" s="316" t="s">
        <v>87</v>
      </c>
      <c r="AY102" s="193" t="s">
        <v>89</v>
      </c>
      <c r="BE102" s="317">
        <f>IF(N102="základní",J102,0)</f>
        <v>0</v>
      </c>
      <c r="BF102" s="317">
        <f>IF(N102="snížená",J102,0)</f>
        <v>0</v>
      </c>
      <c r="BG102" s="317">
        <f>IF(N102="zákl. přenesená",J102,0)</f>
        <v>0</v>
      </c>
      <c r="BH102" s="317">
        <f>IF(N102="sníž. přenesená",J102,0)</f>
        <v>0</v>
      </c>
      <c r="BI102" s="317">
        <f>IF(N102="nulová",J102,0)</f>
        <v>0</v>
      </c>
      <c r="BJ102" s="193" t="s">
        <v>87</v>
      </c>
      <c r="BK102" s="317">
        <f>ROUND(I102*H102,2)</f>
        <v>0</v>
      </c>
      <c r="BL102" s="193" t="s">
        <v>97</v>
      </c>
      <c r="BM102" s="316" t="s">
        <v>1259</v>
      </c>
    </row>
    <row r="103" spans="1:65" s="318" customFormat="1" x14ac:dyDescent="0.3">
      <c r="B103" s="319"/>
      <c r="C103" s="320"/>
      <c r="D103" s="321" t="s">
        <v>99</v>
      </c>
      <c r="E103" s="322" t="s">
        <v>11</v>
      </c>
      <c r="F103" s="323" t="s">
        <v>1248</v>
      </c>
      <c r="G103" s="320"/>
      <c r="H103" s="322" t="s">
        <v>11</v>
      </c>
      <c r="I103" s="324"/>
      <c r="J103" s="320"/>
      <c r="K103" s="320"/>
      <c r="L103" s="325"/>
      <c r="M103" s="326"/>
      <c r="N103" s="327"/>
      <c r="O103" s="327"/>
      <c r="P103" s="327"/>
      <c r="Q103" s="327"/>
      <c r="R103" s="327"/>
      <c r="S103" s="327"/>
      <c r="T103" s="328"/>
      <c r="AT103" s="329" t="s">
        <v>99</v>
      </c>
      <c r="AU103" s="329" t="s">
        <v>87</v>
      </c>
      <c r="AV103" s="318" t="s">
        <v>87</v>
      </c>
      <c r="AW103" s="318" t="s">
        <v>101</v>
      </c>
      <c r="AX103" s="318" t="s">
        <v>88</v>
      </c>
      <c r="AY103" s="329" t="s">
        <v>89</v>
      </c>
    </row>
    <row r="104" spans="1:65" s="330" customFormat="1" x14ac:dyDescent="0.3">
      <c r="B104" s="331"/>
      <c r="C104" s="332"/>
      <c r="D104" s="321" t="s">
        <v>99</v>
      </c>
      <c r="E104" s="333" t="s">
        <v>11</v>
      </c>
      <c r="F104" s="334" t="s">
        <v>1249</v>
      </c>
      <c r="G104" s="332"/>
      <c r="H104" s="335">
        <v>2.6640000000000001</v>
      </c>
      <c r="I104" s="336"/>
      <c r="J104" s="332"/>
      <c r="K104" s="332"/>
      <c r="L104" s="337"/>
      <c r="M104" s="338"/>
      <c r="N104" s="339"/>
      <c r="O104" s="339"/>
      <c r="P104" s="339"/>
      <c r="Q104" s="339"/>
      <c r="R104" s="339"/>
      <c r="S104" s="339"/>
      <c r="T104" s="340"/>
      <c r="AT104" s="341" t="s">
        <v>99</v>
      </c>
      <c r="AU104" s="341" t="s">
        <v>87</v>
      </c>
      <c r="AV104" s="330" t="s">
        <v>1</v>
      </c>
      <c r="AW104" s="330" t="s">
        <v>101</v>
      </c>
      <c r="AX104" s="330" t="s">
        <v>87</v>
      </c>
      <c r="AY104" s="341" t="s">
        <v>89</v>
      </c>
    </row>
    <row r="105" spans="1:65" s="203" customFormat="1" ht="34.200000000000003" x14ac:dyDescent="0.3">
      <c r="A105" s="199"/>
      <c r="B105" s="200"/>
      <c r="C105" s="305" t="s">
        <v>114</v>
      </c>
      <c r="D105" s="305" t="s">
        <v>92</v>
      </c>
      <c r="E105" s="306" t="s">
        <v>1260</v>
      </c>
      <c r="F105" s="307" t="s">
        <v>1261</v>
      </c>
      <c r="G105" s="308" t="s">
        <v>132</v>
      </c>
      <c r="H105" s="309">
        <v>13.32</v>
      </c>
      <c r="I105" s="310"/>
      <c r="J105" s="311">
        <f>ROUND(I105*H105,2)</f>
        <v>0</v>
      </c>
      <c r="K105" s="307" t="s">
        <v>96</v>
      </c>
      <c r="L105" s="202"/>
      <c r="M105" s="312" t="s">
        <v>11</v>
      </c>
      <c r="N105" s="313" t="s">
        <v>30</v>
      </c>
      <c r="O105" s="209"/>
      <c r="P105" s="314">
        <f>O105*H105</f>
        <v>0</v>
      </c>
      <c r="Q105" s="314">
        <v>0</v>
      </c>
      <c r="R105" s="314">
        <f>Q105*H105</f>
        <v>0</v>
      </c>
      <c r="S105" s="314">
        <v>0</v>
      </c>
      <c r="T105" s="315">
        <f>S105*H105</f>
        <v>0</v>
      </c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R105" s="316" t="s">
        <v>97</v>
      </c>
      <c r="AT105" s="316" t="s">
        <v>92</v>
      </c>
      <c r="AU105" s="316" t="s">
        <v>87</v>
      </c>
      <c r="AY105" s="193" t="s">
        <v>89</v>
      </c>
      <c r="BE105" s="317">
        <f>IF(N105="základní",J105,0)</f>
        <v>0</v>
      </c>
      <c r="BF105" s="317">
        <f>IF(N105="snížená",J105,0)</f>
        <v>0</v>
      </c>
      <c r="BG105" s="317">
        <f>IF(N105="zákl. přenesená",J105,0)</f>
        <v>0</v>
      </c>
      <c r="BH105" s="317">
        <f>IF(N105="sníž. přenesená",J105,0)</f>
        <v>0</v>
      </c>
      <c r="BI105" s="317">
        <f>IF(N105="nulová",J105,0)</f>
        <v>0</v>
      </c>
      <c r="BJ105" s="193" t="s">
        <v>87</v>
      </c>
      <c r="BK105" s="317">
        <f>ROUND(I105*H105,2)</f>
        <v>0</v>
      </c>
      <c r="BL105" s="193" t="s">
        <v>97</v>
      </c>
      <c r="BM105" s="316" t="s">
        <v>1262</v>
      </c>
    </row>
    <row r="106" spans="1:65" s="318" customFormat="1" x14ac:dyDescent="0.3">
      <c r="B106" s="319"/>
      <c r="C106" s="320"/>
      <c r="D106" s="321" t="s">
        <v>99</v>
      </c>
      <c r="E106" s="322" t="s">
        <v>11</v>
      </c>
      <c r="F106" s="323" t="s">
        <v>1248</v>
      </c>
      <c r="G106" s="320"/>
      <c r="H106" s="322" t="s">
        <v>11</v>
      </c>
      <c r="I106" s="324"/>
      <c r="J106" s="320"/>
      <c r="K106" s="320"/>
      <c r="L106" s="325"/>
      <c r="M106" s="326"/>
      <c r="N106" s="327"/>
      <c r="O106" s="327"/>
      <c r="P106" s="327"/>
      <c r="Q106" s="327"/>
      <c r="R106" s="327"/>
      <c r="S106" s="327"/>
      <c r="T106" s="328"/>
      <c r="AT106" s="329" t="s">
        <v>99</v>
      </c>
      <c r="AU106" s="329" t="s">
        <v>87</v>
      </c>
      <c r="AV106" s="318" t="s">
        <v>87</v>
      </c>
      <c r="AW106" s="318" t="s">
        <v>101</v>
      </c>
      <c r="AX106" s="318" t="s">
        <v>88</v>
      </c>
      <c r="AY106" s="329" t="s">
        <v>89</v>
      </c>
    </row>
    <row r="107" spans="1:65" s="330" customFormat="1" x14ac:dyDescent="0.3">
      <c r="B107" s="331"/>
      <c r="C107" s="332"/>
      <c r="D107" s="321" t="s">
        <v>99</v>
      </c>
      <c r="E107" s="333" t="s">
        <v>11</v>
      </c>
      <c r="F107" s="334" t="s">
        <v>1256</v>
      </c>
      <c r="G107" s="332"/>
      <c r="H107" s="335">
        <v>13.32</v>
      </c>
      <c r="I107" s="336"/>
      <c r="J107" s="332"/>
      <c r="K107" s="332"/>
      <c r="L107" s="337"/>
      <c r="M107" s="338"/>
      <c r="N107" s="339"/>
      <c r="O107" s="339"/>
      <c r="P107" s="339"/>
      <c r="Q107" s="339"/>
      <c r="R107" s="339"/>
      <c r="S107" s="339"/>
      <c r="T107" s="340"/>
      <c r="AT107" s="341" t="s">
        <v>99</v>
      </c>
      <c r="AU107" s="341" t="s">
        <v>87</v>
      </c>
      <c r="AV107" s="330" t="s">
        <v>1</v>
      </c>
      <c r="AW107" s="330" t="s">
        <v>101</v>
      </c>
      <c r="AX107" s="330" t="s">
        <v>87</v>
      </c>
      <c r="AY107" s="341" t="s">
        <v>89</v>
      </c>
    </row>
    <row r="108" spans="1:65" s="203" customFormat="1" ht="22.8" x14ac:dyDescent="0.3">
      <c r="A108" s="199"/>
      <c r="B108" s="200"/>
      <c r="C108" s="305" t="s">
        <v>118</v>
      </c>
      <c r="D108" s="305" t="s">
        <v>92</v>
      </c>
      <c r="E108" s="306" t="s">
        <v>1263</v>
      </c>
      <c r="F108" s="307" t="s">
        <v>1264</v>
      </c>
      <c r="G108" s="308" t="s">
        <v>148</v>
      </c>
      <c r="H108" s="309">
        <v>4.7949999999999999</v>
      </c>
      <c r="I108" s="310"/>
      <c r="J108" s="311">
        <f>ROUND(I108*H108,2)</f>
        <v>0</v>
      </c>
      <c r="K108" s="307" t="s">
        <v>96</v>
      </c>
      <c r="L108" s="202"/>
      <c r="M108" s="312" t="s">
        <v>11</v>
      </c>
      <c r="N108" s="313" t="s">
        <v>30</v>
      </c>
      <c r="O108" s="209"/>
      <c r="P108" s="314">
        <f>O108*H108</f>
        <v>0</v>
      </c>
      <c r="Q108" s="314">
        <v>0</v>
      </c>
      <c r="R108" s="314">
        <f>Q108*H108</f>
        <v>0</v>
      </c>
      <c r="S108" s="314">
        <v>0</v>
      </c>
      <c r="T108" s="315">
        <f>S108*H108</f>
        <v>0</v>
      </c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R108" s="316" t="s">
        <v>97</v>
      </c>
      <c r="AT108" s="316" t="s">
        <v>92</v>
      </c>
      <c r="AU108" s="316" t="s">
        <v>87</v>
      </c>
      <c r="AY108" s="193" t="s">
        <v>89</v>
      </c>
      <c r="BE108" s="317">
        <f>IF(N108="základní",J108,0)</f>
        <v>0</v>
      </c>
      <c r="BF108" s="317">
        <f>IF(N108="snížená",J108,0)</f>
        <v>0</v>
      </c>
      <c r="BG108" s="317">
        <f>IF(N108="zákl. přenesená",J108,0)</f>
        <v>0</v>
      </c>
      <c r="BH108" s="317">
        <f>IF(N108="sníž. přenesená",J108,0)</f>
        <v>0</v>
      </c>
      <c r="BI108" s="317">
        <f>IF(N108="nulová",J108,0)</f>
        <v>0</v>
      </c>
      <c r="BJ108" s="193" t="s">
        <v>87</v>
      </c>
      <c r="BK108" s="317">
        <f>ROUND(I108*H108,2)</f>
        <v>0</v>
      </c>
      <c r="BL108" s="193" t="s">
        <v>97</v>
      </c>
      <c r="BM108" s="316" t="s">
        <v>1265</v>
      </c>
    </row>
    <row r="109" spans="1:65" s="318" customFormat="1" x14ac:dyDescent="0.3">
      <c r="B109" s="319"/>
      <c r="C109" s="320"/>
      <c r="D109" s="321" t="s">
        <v>99</v>
      </c>
      <c r="E109" s="322" t="s">
        <v>11</v>
      </c>
      <c r="F109" s="323" t="s">
        <v>1248</v>
      </c>
      <c r="G109" s="320"/>
      <c r="H109" s="322" t="s">
        <v>11</v>
      </c>
      <c r="I109" s="324"/>
      <c r="J109" s="320"/>
      <c r="K109" s="320"/>
      <c r="L109" s="325"/>
      <c r="M109" s="326"/>
      <c r="N109" s="327"/>
      <c r="O109" s="327"/>
      <c r="P109" s="327"/>
      <c r="Q109" s="327"/>
      <c r="R109" s="327"/>
      <c r="S109" s="327"/>
      <c r="T109" s="328"/>
      <c r="AT109" s="329" t="s">
        <v>99</v>
      </c>
      <c r="AU109" s="329" t="s">
        <v>87</v>
      </c>
      <c r="AV109" s="318" t="s">
        <v>87</v>
      </c>
      <c r="AW109" s="318" t="s">
        <v>101</v>
      </c>
      <c r="AX109" s="318" t="s">
        <v>88</v>
      </c>
      <c r="AY109" s="329" t="s">
        <v>89</v>
      </c>
    </row>
    <row r="110" spans="1:65" s="330" customFormat="1" x14ac:dyDescent="0.3">
      <c r="B110" s="331"/>
      <c r="C110" s="332"/>
      <c r="D110" s="321" t="s">
        <v>99</v>
      </c>
      <c r="E110" s="333" t="s">
        <v>11</v>
      </c>
      <c r="F110" s="334" t="s">
        <v>1266</v>
      </c>
      <c r="G110" s="332"/>
      <c r="H110" s="335">
        <v>4.7949999999999999</v>
      </c>
      <c r="I110" s="336"/>
      <c r="J110" s="332"/>
      <c r="K110" s="332"/>
      <c r="L110" s="337"/>
      <c r="M110" s="338"/>
      <c r="N110" s="339"/>
      <c r="O110" s="339"/>
      <c r="P110" s="339"/>
      <c r="Q110" s="339"/>
      <c r="R110" s="339"/>
      <c r="S110" s="339"/>
      <c r="T110" s="340"/>
      <c r="AT110" s="341" t="s">
        <v>99</v>
      </c>
      <c r="AU110" s="341" t="s">
        <v>87</v>
      </c>
      <c r="AV110" s="330" t="s">
        <v>1</v>
      </c>
      <c r="AW110" s="330" t="s">
        <v>101</v>
      </c>
      <c r="AX110" s="330" t="s">
        <v>87</v>
      </c>
      <c r="AY110" s="341" t="s">
        <v>89</v>
      </c>
    </row>
    <row r="111" spans="1:65" s="203" customFormat="1" ht="34.200000000000003" x14ac:dyDescent="0.3">
      <c r="A111" s="199"/>
      <c r="B111" s="200"/>
      <c r="C111" s="305" t="s">
        <v>124</v>
      </c>
      <c r="D111" s="305" t="s">
        <v>92</v>
      </c>
      <c r="E111" s="306" t="s">
        <v>1267</v>
      </c>
      <c r="F111" s="307" t="s">
        <v>1268</v>
      </c>
      <c r="G111" s="308" t="s">
        <v>132</v>
      </c>
      <c r="H111" s="309">
        <v>2.577</v>
      </c>
      <c r="I111" s="310"/>
      <c r="J111" s="311">
        <f>ROUND(I111*H111,2)</f>
        <v>0</v>
      </c>
      <c r="K111" s="307" t="s">
        <v>96</v>
      </c>
      <c r="L111" s="202"/>
      <c r="M111" s="312" t="s">
        <v>11</v>
      </c>
      <c r="N111" s="313" t="s">
        <v>30</v>
      </c>
      <c r="O111" s="209"/>
      <c r="P111" s="314">
        <f>O111*H111</f>
        <v>0</v>
      </c>
      <c r="Q111" s="314">
        <v>0</v>
      </c>
      <c r="R111" s="314">
        <f>Q111*H111</f>
        <v>0</v>
      </c>
      <c r="S111" s="314">
        <v>0</v>
      </c>
      <c r="T111" s="315">
        <f>S111*H111</f>
        <v>0</v>
      </c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R111" s="316" t="s">
        <v>97</v>
      </c>
      <c r="AT111" s="316" t="s">
        <v>92</v>
      </c>
      <c r="AU111" s="316" t="s">
        <v>87</v>
      </c>
      <c r="AY111" s="193" t="s">
        <v>89</v>
      </c>
      <c r="BE111" s="317">
        <f>IF(N111="základní",J111,0)</f>
        <v>0</v>
      </c>
      <c r="BF111" s="317">
        <f>IF(N111="snížená",J111,0)</f>
        <v>0</v>
      </c>
      <c r="BG111" s="317">
        <f>IF(N111="zákl. přenesená",J111,0)</f>
        <v>0</v>
      </c>
      <c r="BH111" s="317">
        <f>IF(N111="sníž. přenesená",J111,0)</f>
        <v>0</v>
      </c>
      <c r="BI111" s="317">
        <f>IF(N111="nulová",J111,0)</f>
        <v>0</v>
      </c>
      <c r="BJ111" s="193" t="s">
        <v>87</v>
      </c>
      <c r="BK111" s="317">
        <f>ROUND(I111*H111,2)</f>
        <v>0</v>
      </c>
      <c r="BL111" s="193" t="s">
        <v>97</v>
      </c>
      <c r="BM111" s="316" t="s">
        <v>1269</v>
      </c>
    </row>
    <row r="112" spans="1:65" s="330" customFormat="1" x14ac:dyDescent="0.3">
      <c r="B112" s="331"/>
      <c r="C112" s="332"/>
      <c r="D112" s="321" t="s">
        <v>99</v>
      </c>
      <c r="E112" s="333" t="s">
        <v>11</v>
      </c>
      <c r="F112" s="334" t="s">
        <v>1249</v>
      </c>
      <c r="G112" s="332"/>
      <c r="H112" s="335">
        <v>2.6640000000000001</v>
      </c>
      <c r="I112" s="336"/>
      <c r="J112" s="332"/>
      <c r="K112" s="332"/>
      <c r="L112" s="337"/>
      <c r="M112" s="338"/>
      <c r="N112" s="339"/>
      <c r="O112" s="339"/>
      <c r="P112" s="339"/>
      <c r="Q112" s="339"/>
      <c r="R112" s="339"/>
      <c r="S112" s="339"/>
      <c r="T112" s="340"/>
      <c r="AT112" s="341" t="s">
        <v>99</v>
      </c>
      <c r="AU112" s="341" t="s">
        <v>87</v>
      </c>
      <c r="AV112" s="330" t="s">
        <v>1</v>
      </c>
      <c r="AW112" s="330" t="s">
        <v>101</v>
      </c>
      <c r="AX112" s="330" t="s">
        <v>88</v>
      </c>
      <c r="AY112" s="341" t="s">
        <v>89</v>
      </c>
    </row>
    <row r="113" spans="1:65" s="330" customFormat="1" x14ac:dyDescent="0.3">
      <c r="B113" s="331"/>
      <c r="C113" s="332"/>
      <c r="D113" s="321" t="s">
        <v>99</v>
      </c>
      <c r="E113" s="333" t="s">
        <v>11</v>
      </c>
      <c r="F113" s="334" t="s">
        <v>1270</v>
      </c>
      <c r="G113" s="332"/>
      <c r="H113" s="335">
        <v>-8.6999999999999994E-2</v>
      </c>
      <c r="I113" s="336"/>
      <c r="J113" s="332"/>
      <c r="K113" s="332"/>
      <c r="L113" s="337"/>
      <c r="M113" s="338"/>
      <c r="N113" s="339"/>
      <c r="O113" s="339"/>
      <c r="P113" s="339"/>
      <c r="Q113" s="339"/>
      <c r="R113" s="339"/>
      <c r="S113" s="339"/>
      <c r="T113" s="340"/>
      <c r="AT113" s="341" t="s">
        <v>99</v>
      </c>
      <c r="AU113" s="341" t="s">
        <v>87</v>
      </c>
      <c r="AV113" s="330" t="s">
        <v>1</v>
      </c>
      <c r="AW113" s="330" t="s">
        <v>101</v>
      </c>
      <c r="AX113" s="330" t="s">
        <v>88</v>
      </c>
      <c r="AY113" s="341" t="s">
        <v>89</v>
      </c>
    </row>
    <row r="114" spans="1:65" s="344" customFormat="1" x14ac:dyDescent="0.3">
      <c r="B114" s="345"/>
      <c r="C114" s="346"/>
      <c r="D114" s="321" t="s">
        <v>99</v>
      </c>
      <c r="E114" s="347" t="s">
        <v>11</v>
      </c>
      <c r="F114" s="348" t="s">
        <v>169</v>
      </c>
      <c r="G114" s="346"/>
      <c r="H114" s="349">
        <v>2.577</v>
      </c>
      <c r="I114" s="350"/>
      <c r="J114" s="346"/>
      <c r="K114" s="346"/>
      <c r="L114" s="351"/>
      <c r="M114" s="352"/>
      <c r="N114" s="353"/>
      <c r="O114" s="353"/>
      <c r="P114" s="353"/>
      <c r="Q114" s="353"/>
      <c r="R114" s="353"/>
      <c r="S114" s="353"/>
      <c r="T114" s="354"/>
      <c r="AT114" s="355" t="s">
        <v>99</v>
      </c>
      <c r="AU114" s="355" t="s">
        <v>87</v>
      </c>
      <c r="AV114" s="344" t="s">
        <v>97</v>
      </c>
      <c r="AW114" s="344" t="s">
        <v>101</v>
      </c>
      <c r="AX114" s="344" t="s">
        <v>87</v>
      </c>
      <c r="AY114" s="355" t="s">
        <v>89</v>
      </c>
    </row>
    <row r="115" spans="1:65" s="203" customFormat="1" ht="16.5" customHeight="1" x14ac:dyDescent="0.3">
      <c r="A115" s="199"/>
      <c r="B115" s="200"/>
      <c r="C115" s="373" t="s">
        <v>129</v>
      </c>
      <c r="D115" s="373" t="s">
        <v>284</v>
      </c>
      <c r="E115" s="374" t="s">
        <v>1271</v>
      </c>
      <c r="F115" s="375" t="s">
        <v>1272</v>
      </c>
      <c r="G115" s="376" t="s">
        <v>148</v>
      </c>
      <c r="H115" s="377">
        <v>4.367</v>
      </c>
      <c r="I115" s="378"/>
      <c r="J115" s="379">
        <f>ROUND(I115*H115,2)</f>
        <v>0</v>
      </c>
      <c r="K115" s="375" t="s">
        <v>96</v>
      </c>
      <c r="L115" s="380"/>
      <c r="M115" s="381" t="s">
        <v>11</v>
      </c>
      <c r="N115" s="382" t="s">
        <v>30</v>
      </c>
      <c r="O115" s="209"/>
      <c r="P115" s="314">
        <f>O115*H115</f>
        <v>0</v>
      </c>
      <c r="Q115" s="314">
        <v>1</v>
      </c>
      <c r="R115" s="314">
        <f>Q115*H115</f>
        <v>4.367</v>
      </c>
      <c r="S115" s="314">
        <v>0</v>
      </c>
      <c r="T115" s="315">
        <f>S115*H115</f>
        <v>0</v>
      </c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R115" s="316" t="s">
        <v>129</v>
      </c>
      <c r="AT115" s="316" t="s">
        <v>284</v>
      </c>
      <c r="AU115" s="316" t="s">
        <v>87</v>
      </c>
      <c r="AY115" s="193" t="s">
        <v>89</v>
      </c>
      <c r="BE115" s="317">
        <f>IF(N115="základní",J115,0)</f>
        <v>0</v>
      </c>
      <c r="BF115" s="317">
        <f>IF(N115="snížená",J115,0)</f>
        <v>0</v>
      </c>
      <c r="BG115" s="317">
        <f>IF(N115="zákl. přenesená",J115,0)</f>
        <v>0</v>
      </c>
      <c r="BH115" s="317">
        <f>IF(N115="sníž. přenesená",J115,0)</f>
        <v>0</v>
      </c>
      <c r="BI115" s="317">
        <f>IF(N115="nulová",J115,0)</f>
        <v>0</v>
      </c>
      <c r="BJ115" s="193" t="s">
        <v>87</v>
      </c>
      <c r="BK115" s="317">
        <f>ROUND(I115*H115,2)</f>
        <v>0</v>
      </c>
      <c r="BL115" s="193" t="s">
        <v>97</v>
      </c>
      <c r="BM115" s="316" t="s">
        <v>1273</v>
      </c>
    </row>
    <row r="116" spans="1:65" s="330" customFormat="1" x14ac:dyDescent="0.3">
      <c r="B116" s="331"/>
      <c r="C116" s="332"/>
      <c r="D116" s="321" t="s">
        <v>99</v>
      </c>
      <c r="E116" s="333" t="s">
        <v>11</v>
      </c>
      <c r="F116" s="334" t="s">
        <v>1249</v>
      </c>
      <c r="G116" s="332"/>
      <c r="H116" s="335">
        <v>2.6640000000000001</v>
      </c>
      <c r="I116" s="336"/>
      <c r="J116" s="332"/>
      <c r="K116" s="332"/>
      <c r="L116" s="337"/>
      <c r="M116" s="338"/>
      <c r="N116" s="339"/>
      <c r="O116" s="339"/>
      <c r="P116" s="339"/>
      <c r="Q116" s="339"/>
      <c r="R116" s="339"/>
      <c r="S116" s="339"/>
      <c r="T116" s="340"/>
      <c r="AT116" s="341" t="s">
        <v>99</v>
      </c>
      <c r="AU116" s="341" t="s">
        <v>87</v>
      </c>
      <c r="AV116" s="330" t="s">
        <v>1</v>
      </c>
      <c r="AW116" s="330" t="s">
        <v>101</v>
      </c>
      <c r="AX116" s="330" t="s">
        <v>88</v>
      </c>
      <c r="AY116" s="341" t="s">
        <v>89</v>
      </c>
    </row>
    <row r="117" spans="1:65" s="330" customFormat="1" x14ac:dyDescent="0.3">
      <c r="B117" s="331"/>
      <c r="C117" s="332"/>
      <c r="D117" s="321" t="s">
        <v>99</v>
      </c>
      <c r="E117" s="333" t="s">
        <v>11</v>
      </c>
      <c r="F117" s="334" t="s">
        <v>1274</v>
      </c>
      <c r="G117" s="332"/>
      <c r="H117" s="335">
        <v>-8.2000000000000003E-2</v>
      </c>
      <c r="I117" s="336"/>
      <c r="J117" s="332"/>
      <c r="K117" s="332"/>
      <c r="L117" s="337"/>
      <c r="M117" s="338"/>
      <c r="N117" s="339"/>
      <c r="O117" s="339"/>
      <c r="P117" s="339"/>
      <c r="Q117" s="339"/>
      <c r="R117" s="339"/>
      <c r="S117" s="339"/>
      <c r="T117" s="340"/>
      <c r="AT117" s="341" t="s">
        <v>99</v>
      </c>
      <c r="AU117" s="341" t="s">
        <v>87</v>
      </c>
      <c r="AV117" s="330" t="s">
        <v>1</v>
      </c>
      <c r="AW117" s="330" t="s">
        <v>101</v>
      </c>
      <c r="AX117" s="330" t="s">
        <v>88</v>
      </c>
      <c r="AY117" s="341" t="s">
        <v>89</v>
      </c>
    </row>
    <row r="118" spans="1:65" s="356" customFormat="1" x14ac:dyDescent="0.3">
      <c r="B118" s="357"/>
      <c r="C118" s="358"/>
      <c r="D118" s="321" t="s">
        <v>99</v>
      </c>
      <c r="E118" s="359" t="s">
        <v>11</v>
      </c>
      <c r="F118" s="360" t="s">
        <v>195</v>
      </c>
      <c r="G118" s="358"/>
      <c r="H118" s="361">
        <v>2.5819999999999999</v>
      </c>
      <c r="I118" s="362"/>
      <c r="J118" s="358"/>
      <c r="K118" s="358"/>
      <c r="L118" s="363"/>
      <c r="M118" s="364"/>
      <c r="N118" s="365"/>
      <c r="O118" s="365"/>
      <c r="P118" s="365"/>
      <c r="Q118" s="365"/>
      <c r="R118" s="365"/>
      <c r="S118" s="365"/>
      <c r="T118" s="366"/>
      <c r="AT118" s="367" t="s">
        <v>99</v>
      </c>
      <c r="AU118" s="367" t="s">
        <v>87</v>
      </c>
      <c r="AV118" s="356" t="s">
        <v>90</v>
      </c>
      <c r="AW118" s="356" t="s">
        <v>101</v>
      </c>
      <c r="AX118" s="356" t="s">
        <v>88</v>
      </c>
      <c r="AY118" s="367" t="s">
        <v>89</v>
      </c>
    </row>
    <row r="119" spans="1:65" s="330" customFormat="1" x14ac:dyDescent="0.3">
      <c r="B119" s="331"/>
      <c r="C119" s="332"/>
      <c r="D119" s="321" t="s">
        <v>99</v>
      </c>
      <c r="E119" s="333" t="s">
        <v>11</v>
      </c>
      <c r="F119" s="334" t="s">
        <v>1275</v>
      </c>
      <c r="G119" s="332"/>
      <c r="H119" s="335">
        <v>4.367</v>
      </c>
      <c r="I119" s="336"/>
      <c r="J119" s="332"/>
      <c r="K119" s="332"/>
      <c r="L119" s="337"/>
      <c r="M119" s="338"/>
      <c r="N119" s="339"/>
      <c r="O119" s="339"/>
      <c r="P119" s="339"/>
      <c r="Q119" s="339"/>
      <c r="R119" s="339"/>
      <c r="S119" s="339"/>
      <c r="T119" s="340"/>
      <c r="AT119" s="341" t="s">
        <v>99</v>
      </c>
      <c r="AU119" s="341" t="s">
        <v>87</v>
      </c>
      <c r="AV119" s="330" t="s">
        <v>1</v>
      </c>
      <c r="AW119" s="330" t="s">
        <v>101</v>
      </c>
      <c r="AX119" s="330" t="s">
        <v>88</v>
      </c>
      <c r="AY119" s="341" t="s">
        <v>89</v>
      </c>
    </row>
    <row r="120" spans="1:65" s="356" customFormat="1" x14ac:dyDescent="0.3">
      <c r="B120" s="357"/>
      <c r="C120" s="358"/>
      <c r="D120" s="321" t="s">
        <v>99</v>
      </c>
      <c r="E120" s="359" t="s">
        <v>11</v>
      </c>
      <c r="F120" s="360" t="s">
        <v>195</v>
      </c>
      <c r="G120" s="358"/>
      <c r="H120" s="361">
        <v>4.367</v>
      </c>
      <c r="I120" s="362"/>
      <c r="J120" s="358"/>
      <c r="K120" s="358"/>
      <c r="L120" s="363"/>
      <c r="M120" s="364"/>
      <c r="N120" s="365"/>
      <c r="O120" s="365"/>
      <c r="P120" s="365"/>
      <c r="Q120" s="365"/>
      <c r="R120" s="365"/>
      <c r="S120" s="365"/>
      <c r="T120" s="366"/>
      <c r="AT120" s="367" t="s">
        <v>99</v>
      </c>
      <c r="AU120" s="367" t="s">
        <v>87</v>
      </c>
      <c r="AV120" s="356" t="s">
        <v>90</v>
      </c>
      <c r="AW120" s="356" t="s">
        <v>101</v>
      </c>
      <c r="AX120" s="356" t="s">
        <v>87</v>
      </c>
      <c r="AY120" s="367" t="s">
        <v>89</v>
      </c>
    </row>
    <row r="121" spans="1:65" s="203" customFormat="1" ht="34.200000000000003" x14ac:dyDescent="0.3">
      <c r="A121" s="199"/>
      <c r="B121" s="200"/>
      <c r="C121" s="305" t="s">
        <v>136</v>
      </c>
      <c r="D121" s="305" t="s">
        <v>92</v>
      </c>
      <c r="E121" s="306" t="s">
        <v>1276</v>
      </c>
      <c r="F121" s="307" t="s">
        <v>1277</v>
      </c>
      <c r="G121" s="308" t="s">
        <v>132</v>
      </c>
      <c r="H121" s="309">
        <v>2.4260000000000002</v>
      </c>
      <c r="I121" s="310"/>
      <c r="J121" s="311">
        <f>ROUND(I121*H121,2)</f>
        <v>0</v>
      </c>
      <c r="K121" s="307" t="s">
        <v>96</v>
      </c>
      <c r="L121" s="202"/>
      <c r="M121" s="312" t="s">
        <v>11</v>
      </c>
      <c r="N121" s="313" t="s">
        <v>30</v>
      </c>
      <c r="O121" s="209"/>
      <c r="P121" s="314">
        <f>O121*H121</f>
        <v>0</v>
      </c>
      <c r="Q121" s="314">
        <v>0</v>
      </c>
      <c r="R121" s="314">
        <f>Q121*H121</f>
        <v>0</v>
      </c>
      <c r="S121" s="314">
        <v>0</v>
      </c>
      <c r="T121" s="315">
        <f>S121*H121</f>
        <v>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R121" s="316" t="s">
        <v>97</v>
      </c>
      <c r="AT121" s="316" t="s">
        <v>92</v>
      </c>
      <c r="AU121" s="316" t="s">
        <v>87</v>
      </c>
      <c r="AY121" s="193" t="s">
        <v>89</v>
      </c>
      <c r="BE121" s="317">
        <f>IF(N121="základní",J121,0)</f>
        <v>0</v>
      </c>
      <c r="BF121" s="317">
        <f>IF(N121="snížená",J121,0)</f>
        <v>0</v>
      </c>
      <c r="BG121" s="317">
        <f>IF(N121="zákl. přenesená",J121,0)</f>
        <v>0</v>
      </c>
      <c r="BH121" s="317">
        <f>IF(N121="sníž. přenesená",J121,0)</f>
        <v>0</v>
      </c>
      <c r="BI121" s="317">
        <f>IF(N121="nulová",J121,0)</f>
        <v>0</v>
      </c>
      <c r="BJ121" s="193" t="s">
        <v>87</v>
      </c>
      <c r="BK121" s="317">
        <f>ROUND(I121*H121,2)</f>
        <v>0</v>
      </c>
      <c r="BL121" s="193" t="s">
        <v>97</v>
      </c>
      <c r="BM121" s="316" t="s">
        <v>1278</v>
      </c>
    </row>
    <row r="122" spans="1:65" s="330" customFormat="1" x14ac:dyDescent="0.3">
      <c r="B122" s="331"/>
      <c r="C122" s="332"/>
      <c r="D122" s="321" t="s">
        <v>99</v>
      </c>
      <c r="E122" s="333" t="s">
        <v>11</v>
      </c>
      <c r="F122" s="334" t="s">
        <v>1279</v>
      </c>
      <c r="G122" s="332"/>
      <c r="H122" s="335">
        <v>2.508</v>
      </c>
      <c r="I122" s="336"/>
      <c r="J122" s="332"/>
      <c r="K122" s="332"/>
      <c r="L122" s="337"/>
      <c r="M122" s="338"/>
      <c r="N122" s="339"/>
      <c r="O122" s="339"/>
      <c r="P122" s="339"/>
      <c r="Q122" s="339"/>
      <c r="R122" s="339"/>
      <c r="S122" s="339"/>
      <c r="T122" s="340"/>
      <c r="AT122" s="341" t="s">
        <v>99</v>
      </c>
      <c r="AU122" s="341" t="s">
        <v>87</v>
      </c>
      <c r="AV122" s="330" t="s">
        <v>1</v>
      </c>
      <c r="AW122" s="330" t="s">
        <v>101</v>
      </c>
      <c r="AX122" s="330" t="s">
        <v>88</v>
      </c>
      <c r="AY122" s="341" t="s">
        <v>89</v>
      </c>
    </row>
    <row r="123" spans="1:65" s="330" customFormat="1" x14ac:dyDescent="0.3">
      <c r="B123" s="331"/>
      <c r="C123" s="332"/>
      <c r="D123" s="321" t="s">
        <v>99</v>
      </c>
      <c r="E123" s="333" t="s">
        <v>11</v>
      </c>
      <c r="F123" s="334" t="s">
        <v>1274</v>
      </c>
      <c r="G123" s="332"/>
      <c r="H123" s="335">
        <v>-8.2000000000000003E-2</v>
      </c>
      <c r="I123" s="336"/>
      <c r="J123" s="332"/>
      <c r="K123" s="332"/>
      <c r="L123" s="337"/>
      <c r="M123" s="338"/>
      <c r="N123" s="339"/>
      <c r="O123" s="339"/>
      <c r="P123" s="339"/>
      <c r="Q123" s="339"/>
      <c r="R123" s="339"/>
      <c r="S123" s="339"/>
      <c r="T123" s="340"/>
      <c r="AT123" s="341" t="s">
        <v>99</v>
      </c>
      <c r="AU123" s="341" t="s">
        <v>87</v>
      </c>
      <c r="AV123" s="330" t="s">
        <v>1</v>
      </c>
      <c r="AW123" s="330" t="s">
        <v>101</v>
      </c>
      <c r="AX123" s="330" t="s">
        <v>88</v>
      </c>
      <c r="AY123" s="341" t="s">
        <v>89</v>
      </c>
    </row>
    <row r="124" spans="1:65" s="344" customFormat="1" x14ac:dyDescent="0.3">
      <c r="B124" s="345"/>
      <c r="C124" s="346"/>
      <c r="D124" s="321" t="s">
        <v>99</v>
      </c>
      <c r="E124" s="347" t="s">
        <v>11</v>
      </c>
      <c r="F124" s="348" t="s">
        <v>169</v>
      </c>
      <c r="G124" s="346"/>
      <c r="H124" s="349">
        <v>2.4260000000000002</v>
      </c>
      <c r="I124" s="350"/>
      <c r="J124" s="346"/>
      <c r="K124" s="346"/>
      <c r="L124" s="351"/>
      <c r="M124" s="352"/>
      <c r="N124" s="353"/>
      <c r="O124" s="353"/>
      <c r="P124" s="353"/>
      <c r="Q124" s="353"/>
      <c r="R124" s="353"/>
      <c r="S124" s="353"/>
      <c r="T124" s="354"/>
      <c r="AT124" s="355" t="s">
        <v>99</v>
      </c>
      <c r="AU124" s="355" t="s">
        <v>87</v>
      </c>
      <c r="AV124" s="344" t="s">
        <v>97</v>
      </c>
      <c r="AW124" s="344" t="s">
        <v>101</v>
      </c>
      <c r="AX124" s="344" t="s">
        <v>87</v>
      </c>
      <c r="AY124" s="355" t="s">
        <v>89</v>
      </c>
    </row>
    <row r="125" spans="1:65" s="290" customFormat="1" ht="22.8" customHeight="1" x14ac:dyDescent="0.25">
      <c r="B125" s="291"/>
      <c r="C125" s="292"/>
      <c r="D125" s="293" t="s">
        <v>84</v>
      </c>
      <c r="E125" s="342" t="s">
        <v>97</v>
      </c>
      <c r="F125" s="342" t="s">
        <v>1280</v>
      </c>
      <c r="G125" s="292"/>
      <c r="H125" s="292"/>
      <c r="I125" s="295"/>
      <c r="J125" s="343">
        <f>BK125</f>
        <v>0</v>
      </c>
      <c r="K125" s="292"/>
      <c r="L125" s="297"/>
      <c r="M125" s="298"/>
      <c r="N125" s="299"/>
      <c r="O125" s="299"/>
      <c r="P125" s="300">
        <f>SUM(P126:P127)</f>
        <v>0</v>
      </c>
      <c r="Q125" s="299"/>
      <c r="R125" s="300">
        <f>SUM(R126:R127)</f>
        <v>0.83950188000000003</v>
      </c>
      <c r="S125" s="299"/>
      <c r="T125" s="301">
        <f>SUM(T126:T127)</f>
        <v>0</v>
      </c>
      <c r="AR125" s="302" t="s">
        <v>87</v>
      </c>
      <c r="AT125" s="303" t="s">
        <v>84</v>
      </c>
      <c r="AU125" s="303" t="s">
        <v>87</v>
      </c>
      <c r="AY125" s="302" t="s">
        <v>89</v>
      </c>
      <c r="BK125" s="304">
        <f>SUM(BK126:BK127)</f>
        <v>0</v>
      </c>
    </row>
    <row r="126" spans="1:65" s="203" customFormat="1" ht="21.75" customHeight="1" x14ac:dyDescent="0.3">
      <c r="A126" s="199"/>
      <c r="B126" s="200"/>
      <c r="C126" s="305" t="s">
        <v>141</v>
      </c>
      <c r="D126" s="305" t="s">
        <v>92</v>
      </c>
      <c r="E126" s="306" t="s">
        <v>1281</v>
      </c>
      <c r="F126" s="307" t="s">
        <v>1282</v>
      </c>
      <c r="G126" s="308" t="s">
        <v>132</v>
      </c>
      <c r="H126" s="309">
        <v>0.44400000000000001</v>
      </c>
      <c r="I126" s="310"/>
      <c r="J126" s="311">
        <f>ROUND(I126*H126,2)</f>
        <v>0</v>
      </c>
      <c r="K126" s="307" t="s">
        <v>96</v>
      </c>
      <c r="L126" s="202"/>
      <c r="M126" s="312" t="s">
        <v>11</v>
      </c>
      <c r="N126" s="313" t="s">
        <v>30</v>
      </c>
      <c r="O126" s="209"/>
      <c r="P126" s="314">
        <f>O126*H126</f>
        <v>0</v>
      </c>
      <c r="Q126" s="314">
        <v>1.8907700000000001</v>
      </c>
      <c r="R126" s="314">
        <f>Q126*H126</f>
        <v>0.83950188000000003</v>
      </c>
      <c r="S126" s="314">
        <v>0</v>
      </c>
      <c r="T126" s="315">
        <f>S126*H126</f>
        <v>0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  <c r="AR126" s="316" t="s">
        <v>97</v>
      </c>
      <c r="AT126" s="316" t="s">
        <v>92</v>
      </c>
      <c r="AU126" s="316" t="s">
        <v>1</v>
      </c>
      <c r="AY126" s="193" t="s">
        <v>89</v>
      </c>
      <c r="BE126" s="317">
        <f>IF(N126="základní",J126,0)</f>
        <v>0</v>
      </c>
      <c r="BF126" s="317">
        <f>IF(N126="snížená",J126,0)</f>
        <v>0</v>
      </c>
      <c r="BG126" s="317">
        <f>IF(N126="zákl. přenesená",J126,0)</f>
        <v>0</v>
      </c>
      <c r="BH126" s="317">
        <f>IF(N126="sníž. přenesená",J126,0)</f>
        <v>0</v>
      </c>
      <c r="BI126" s="317">
        <f>IF(N126="nulová",J126,0)</f>
        <v>0</v>
      </c>
      <c r="BJ126" s="193" t="s">
        <v>87</v>
      </c>
      <c r="BK126" s="317">
        <f>ROUND(I126*H126,2)</f>
        <v>0</v>
      </c>
      <c r="BL126" s="193" t="s">
        <v>97</v>
      </c>
      <c r="BM126" s="316" t="s">
        <v>1283</v>
      </c>
    </row>
    <row r="127" spans="1:65" s="330" customFormat="1" x14ac:dyDescent="0.3">
      <c r="B127" s="331"/>
      <c r="C127" s="332"/>
      <c r="D127" s="321" t="s">
        <v>99</v>
      </c>
      <c r="E127" s="333" t="s">
        <v>11</v>
      </c>
      <c r="F127" s="334" t="s">
        <v>1284</v>
      </c>
      <c r="G127" s="332"/>
      <c r="H127" s="335">
        <v>0.44400000000000001</v>
      </c>
      <c r="I127" s="336"/>
      <c r="J127" s="332"/>
      <c r="K127" s="332"/>
      <c r="L127" s="337"/>
      <c r="M127" s="338"/>
      <c r="N127" s="339"/>
      <c r="O127" s="339"/>
      <c r="P127" s="339"/>
      <c r="Q127" s="339"/>
      <c r="R127" s="339"/>
      <c r="S127" s="339"/>
      <c r="T127" s="340"/>
      <c r="AT127" s="341" t="s">
        <v>99</v>
      </c>
      <c r="AU127" s="341" t="s">
        <v>1</v>
      </c>
      <c r="AV127" s="330" t="s">
        <v>1</v>
      </c>
      <c r="AW127" s="330" t="s">
        <v>101</v>
      </c>
      <c r="AX127" s="330" t="s">
        <v>87</v>
      </c>
      <c r="AY127" s="341" t="s">
        <v>89</v>
      </c>
    </row>
    <row r="128" spans="1:65" s="290" customFormat="1" ht="22.8" customHeight="1" x14ac:dyDescent="0.25">
      <c r="B128" s="291"/>
      <c r="C128" s="292"/>
      <c r="D128" s="293" t="s">
        <v>84</v>
      </c>
      <c r="E128" s="342" t="s">
        <v>1146</v>
      </c>
      <c r="F128" s="342" t="s">
        <v>1147</v>
      </c>
      <c r="G128" s="292"/>
      <c r="H128" s="292"/>
      <c r="I128" s="295"/>
      <c r="J128" s="343">
        <f>BK128</f>
        <v>0</v>
      </c>
      <c r="K128" s="292"/>
      <c r="L128" s="297"/>
      <c r="M128" s="298"/>
      <c r="N128" s="299"/>
      <c r="O128" s="299"/>
      <c r="P128" s="300">
        <f>SUM(P129:P180)</f>
        <v>0</v>
      </c>
      <c r="Q128" s="299"/>
      <c r="R128" s="300">
        <f>SUM(R129:R180)</f>
        <v>0.11199100000000002</v>
      </c>
      <c r="S128" s="299"/>
      <c r="T128" s="301">
        <f>SUM(T129:T180)</f>
        <v>0</v>
      </c>
      <c r="AR128" s="302" t="s">
        <v>1</v>
      </c>
      <c r="AT128" s="303" t="s">
        <v>84</v>
      </c>
      <c r="AU128" s="303" t="s">
        <v>87</v>
      </c>
      <c r="AY128" s="302" t="s">
        <v>89</v>
      </c>
      <c r="BK128" s="304">
        <f>SUM(BK129:BK180)</f>
        <v>0</v>
      </c>
    </row>
    <row r="129" spans="1:65" s="203" customFormat="1" ht="16.5" customHeight="1" x14ac:dyDescent="0.3">
      <c r="A129" s="199"/>
      <c r="B129" s="200"/>
      <c r="C129" s="305" t="s">
        <v>145</v>
      </c>
      <c r="D129" s="305" t="s">
        <v>92</v>
      </c>
      <c r="E129" s="306" t="s">
        <v>1285</v>
      </c>
      <c r="F129" s="307" t="s">
        <v>1286</v>
      </c>
      <c r="G129" s="308" t="s">
        <v>109</v>
      </c>
      <c r="H129" s="309">
        <v>4</v>
      </c>
      <c r="I129" s="310"/>
      <c r="J129" s="311">
        <f>ROUND(I129*H129,2)</f>
        <v>0</v>
      </c>
      <c r="K129" s="307" t="s">
        <v>96</v>
      </c>
      <c r="L129" s="202"/>
      <c r="M129" s="312" t="s">
        <v>11</v>
      </c>
      <c r="N129" s="313" t="s">
        <v>30</v>
      </c>
      <c r="O129" s="209"/>
      <c r="P129" s="314">
        <f>O129*H129</f>
        <v>0</v>
      </c>
      <c r="Q129" s="314">
        <v>1E-3</v>
      </c>
      <c r="R129" s="314">
        <f>Q129*H129</f>
        <v>4.0000000000000001E-3</v>
      </c>
      <c r="S129" s="314">
        <v>0</v>
      </c>
      <c r="T129" s="315">
        <f>S129*H129</f>
        <v>0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R129" s="316" t="s">
        <v>178</v>
      </c>
      <c r="AT129" s="316" t="s">
        <v>92</v>
      </c>
      <c r="AU129" s="316" t="s">
        <v>1</v>
      </c>
      <c r="AY129" s="193" t="s">
        <v>89</v>
      </c>
      <c r="BE129" s="317">
        <f>IF(N129="základní",J129,0)</f>
        <v>0</v>
      </c>
      <c r="BF129" s="317">
        <f>IF(N129="snížená",J129,0)</f>
        <v>0</v>
      </c>
      <c r="BG129" s="317">
        <f>IF(N129="zákl. přenesená",J129,0)</f>
        <v>0</v>
      </c>
      <c r="BH129" s="317">
        <f>IF(N129="sníž. přenesená",J129,0)</f>
        <v>0</v>
      </c>
      <c r="BI129" s="317">
        <f>IF(N129="nulová",J129,0)</f>
        <v>0</v>
      </c>
      <c r="BJ129" s="193" t="s">
        <v>87</v>
      </c>
      <c r="BK129" s="317">
        <f>ROUND(I129*H129,2)</f>
        <v>0</v>
      </c>
      <c r="BL129" s="193" t="s">
        <v>178</v>
      </c>
      <c r="BM129" s="316" t="s">
        <v>1287</v>
      </c>
    </row>
    <row r="130" spans="1:65" s="330" customFormat="1" x14ac:dyDescent="0.3">
      <c r="B130" s="331"/>
      <c r="C130" s="332"/>
      <c r="D130" s="321" t="s">
        <v>99</v>
      </c>
      <c r="E130" s="333" t="s">
        <v>11</v>
      </c>
      <c r="F130" s="334" t="s">
        <v>97</v>
      </c>
      <c r="G130" s="332"/>
      <c r="H130" s="335">
        <v>4</v>
      </c>
      <c r="I130" s="336"/>
      <c r="J130" s="332"/>
      <c r="K130" s="332"/>
      <c r="L130" s="337"/>
      <c r="M130" s="338"/>
      <c r="N130" s="339"/>
      <c r="O130" s="339"/>
      <c r="P130" s="339"/>
      <c r="Q130" s="339"/>
      <c r="R130" s="339"/>
      <c r="S130" s="339"/>
      <c r="T130" s="340"/>
      <c r="AT130" s="341" t="s">
        <v>99</v>
      </c>
      <c r="AU130" s="341" t="s">
        <v>1</v>
      </c>
      <c r="AV130" s="330" t="s">
        <v>1</v>
      </c>
      <c r="AW130" s="330" t="s">
        <v>101</v>
      </c>
      <c r="AX130" s="330" t="s">
        <v>87</v>
      </c>
      <c r="AY130" s="341" t="s">
        <v>89</v>
      </c>
    </row>
    <row r="131" spans="1:65" s="203" customFormat="1" ht="16.5" customHeight="1" x14ac:dyDescent="0.3">
      <c r="A131" s="199"/>
      <c r="B131" s="200"/>
      <c r="C131" s="305" t="s">
        <v>151</v>
      </c>
      <c r="D131" s="305" t="s">
        <v>92</v>
      </c>
      <c r="E131" s="306" t="s">
        <v>1288</v>
      </c>
      <c r="F131" s="307" t="s">
        <v>1289</v>
      </c>
      <c r="G131" s="308" t="s">
        <v>244</v>
      </c>
      <c r="H131" s="309">
        <v>2.2999999999999998</v>
      </c>
      <c r="I131" s="310"/>
      <c r="J131" s="311">
        <f>ROUND(I131*H131,2)</f>
        <v>0</v>
      </c>
      <c r="K131" s="307" t="s">
        <v>96</v>
      </c>
      <c r="L131" s="202"/>
      <c r="M131" s="312" t="s">
        <v>11</v>
      </c>
      <c r="N131" s="313" t="s">
        <v>30</v>
      </c>
      <c r="O131" s="209"/>
      <c r="P131" s="314">
        <f>O131*H131</f>
        <v>0</v>
      </c>
      <c r="Q131" s="314">
        <v>7.4400000000000004E-3</v>
      </c>
      <c r="R131" s="314">
        <f>Q131*H131</f>
        <v>1.7111999999999999E-2</v>
      </c>
      <c r="S131" s="314">
        <v>0</v>
      </c>
      <c r="T131" s="315">
        <f>S131*H131</f>
        <v>0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R131" s="316" t="s">
        <v>178</v>
      </c>
      <c r="AT131" s="316" t="s">
        <v>92</v>
      </c>
      <c r="AU131" s="316" t="s">
        <v>1</v>
      </c>
      <c r="AY131" s="193" t="s">
        <v>89</v>
      </c>
      <c r="BE131" s="317">
        <f>IF(N131="základní",J131,0)</f>
        <v>0</v>
      </c>
      <c r="BF131" s="317">
        <f>IF(N131="snížená",J131,0)</f>
        <v>0</v>
      </c>
      <c r="BG131" s="317">
        <f>IF(N131="zákl. přenesená",J131,0)</f>
        <v>0</v>
      </c>
      <c r="BH131" s="317">
        <f>IF(N131="sníž. přenesená",J131,0)</f>
        <v>0</v>
      </c>
      <c r="BI131" s="317">
        <f>IF(N131="nulová",J131,0)</f>
        <v>0</v>
      </c>
      <c r="BJ131" s="193" t="s">
        <v>87</v>
      </c>
      <c r="BK131" s="317">
        <f>ROUND(I131*H131,2)</f>
        <v>0</v>
      </c>
      <c r="BL131" s="193" t="s">
        <v>178</v>
      </c>
      <c r="BM131" s="316" t="s">
        <v>1290</v>
      </c>
    </row>
    <row r="132" spans="1:65" s="318" customFormat="1" x14ac:dyDescent="0.3">
      <c r="B132" s="319"/>
      <c r="C132" s="320"/>
      <c r="D132" s="321" t="s">
        <v>99</v>
      </c>
      <c r="E132" s="322" t="s">
        <v>11</v>
      </c>
      <c r="F132" s="323" t="s">
        <v>1291</v>
      </c>
      <c r="G132" s="320"/>
      <c r="H132" s="322" t="s">
        <v>11</v>
      </c>
      <c r="I132" s="324"/>
      <c r="J132" s="320"/>
      <c r="K132" s="320"/>
      <c r="L132" s="325"/>
      <c r="M132" s="326"/>
      <c r="N132" s="327"/>
      <c r="O132" s="327"/>
      <c r="P132" s="327"/>
      <c r="Q132" s="327"/>
      <c r="R132" s="327"/>
      <c r="S132" s="327"/>
      <c r="T132" s="328"/>
      <c r="AT132" s="329" t="s">
        <v>99</v>
      </c>
      <c r="AU132" s="329" t="s">
        <v>1</v>
      </c>
      <c r="AV132" s="318" t="s">
        <v>87</v>
      </c>
      <c r="AW132" s="318" t="s">
        <v>101</v>
      </c>
      <c r="AX132" s="318" t="s">
        <v>88</v>
      </c>
      <c r="AY132" s="329" t="s">
        <v>89</v>
      </c>
    </row>
    <row r="133" spans="1:65" s="330" customFormat="1" x14ac:dyDescent="0.3">
      <c r="B133" s="331"/>
      <c r="C133" s="332"/>
      <c r="D133" s="321" t="s">
        <v>99</v>
      </c>
      <c r="E133" s="333" t="s">
        <v>11</v>
      </c>
      <c r="F133" s="334" t="s">
        <v>1292</v>
      </c>
      <c r="G133" s="332"/>
      <c r="H133" s="335">
        <v>2.2999999999999998</v>
      </c>
      <c r="I133" s="336"/>
      <c r="J133" s="332"/>
      <c r="K133" s="332"/>
      <c r="L133" s="337"/>
      <c r="M133" s="338"/>
      <c r="N133" s="339"/>
      <c r="O133" s="339"/>
      <c r="P133" s="339"/>
      <c r="Q133" s="339"/>
      <c r="R133" s="339"/>
      <c r="S133" s="339"/>
      <c r="T133" s="340"/>
      <c r="AT133" s="341" t="s">
        <v>99</v>
      </c>
      <c r="AU133" s="341" t="s">
        <v>1</v>
      </c>
      <c r="AV133" s="330" t="s">
        <v>1</v>
      </c>
      <c r="AW133" s="330" t="s">
        <v>101</v>
      </c>
      <c r="AX133" s="330" t="s">
        <v>87</v>
      </c>
      <c r="AY133" s="341" t="s">
        <v>89</v>
      </c>
    </row>
    <row r="134" spans="1:65" s="203" customFormat="1" ht="16.5" customHeight="1" x14ac:dyDescent="0.3">
      <c r="A134" s="199"/>
      <c r="B134" s="200"/>
      <c r="C134" s="305" t="s">
        <v>156</v>
      </c>
      <c r="D134" s="305" t="s">
        <v>92</v>
      </c>
      <c r="E134" s="306" t="s">
        <v>1293</v>
      </c>
      <c r="F134" s="307" t="s">
        <v>1294</v>
      </c>
      <c r="G134" s="308" t="s">
        <v>244</v>
      </c>
      <c r="H134" s="309">
        <v>4</v>
      </c>
      <c r="I134" s="310"/>
      <c r="J134" s="311">
        <f>ROUND(I134*H134,2)</f>
        <v>0</v>
      </c>
      <c r="K134" s="307" t="s">
        <v>96</v>
      </c>
      <c r="L134" s="202"/>
      <c r="M134" s="312" t="s">
        <v>11</v>
      </c>
      <c r="N134" s="313" t="s">
        <v>30</v>
      </c>
      <c r="O134" s="209"/>
      <c r="P134" s="314">
        <f>O134*H134</f>
        <v>0</v>
      </c>
      <c r="Q134" s="314">
        <v>1.4499999999999999E-3</v>
      </c>
      <c r="R134" s="314">
        <f>Q134*H134</f>
        <v>5.7999999999999996E-3</v>
      </c>
      <c r="S134" s="314">
        <v>0</v>
      </c>
      <c r="T134" s="315">
        <f>S134*H134</f>
        <v>0</v>
      </c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/>
      <c r="AR134" s="316" t="s">
        <v>178</v>
      </c>
      <c r="AT134" s="316" t="s">
        <v>92</v>
      </c>
      <c r="AU134" s="316" t="s">
        <v>1</v>
      </c>
      <c r="AY134" s="193" t="s">
        <v>89</v>
      </c>
      <c r="BE134" s="317">
        <f>IF(N134="základní",J134,0)</f>
        <v>0</v>
      </c>
      <c r="BF134" s="317">
        <f>IF(N134="snížená",J134,0)</f>
        <v>0</v>
      </c>
      <c r="BG134" s="317">
        <f>IF(N134="zákl. přenesená",J134,0)</f>
        <v>0</v>
      </c>
      <c r="BH134" s="317">
        <f>IF(N134="sníž. přenesená",J134,0)</f>
        <v>0</v>
      </c>
      <c r="BI134" s="317">
        <f>IF(N134="nulová",J134,0)</f>
        <v>0</v>
      </c>
      <c r="BJ134" s="193" t="s">
        <v>87</v>
      </c>
      <c r="BK134" s="317">
        <f>ROUND(I134*H134,2)</f>
        <v>0</v>
      </c>
      <c r="BL134" s="193" t="s">
        <v>178</v>
      </c>
      <c r="BM134" s="316" t="s">
        <v>1295</v>
      </c>
    </row>
    <row r="135" spans="1:65" s="318" customFormat="1" x14ac:dyDescent="0.3">
      <c r="B135" s="319"/>
      <c r="C135" s="320"/>
      <c r="D135" s="321" t="s">
        <v>99</v>
      </c>
      <c r="E135" s="322" t="s">
        <v>11</v>
      </c>
      <c r="F135" s="323" t="s">
        <v>1296</v>
      </c>
      <c r="G135" s="320"/>
      <c r="H135" s="322" t="s">
        <v>11</v>
      </c>
      <c r="I135" s="324"/>
      <c r="J135" s="320"/>
      <c r="K135" s="320"/>
      <c r="L135" s="325"/>
      <c r="M135" s="326"/>
      <c r="N135" s="327"/>
      <c r="O135" s="327"/>
      <c r="P135" s="327"/>
      <c r="Q135" s="327"/>
      <c r="R135" s="327"/>
      <c r="S135" s="327"/>
      <c r="T135" s="328"/>
      <c r="AT135" s="329" t="s">
        <v>99</v>
      </c>
      <c r="AU135" s="329" t="s">
        <v>1</v>
      </c>
      <c r="AV135" s="318" t="s">
        <v>87</v>
      </c>
      <c r="AW135" s="318" t="s">
        <v>101</v>
      </c>
      <c r="AX135" s="318" t="s">
        <v>88</v>
      </c>
      <c r="AY135" s="329" t="s">
        <v>89</v>
      </c>
    </row>
    <row r="136" spans="1:65" s="330" customFormat="1" x14ac:dyDescent="0.3">
      <c r="B136" s="331"/>
      <c r="C136" s="332"/>
      <c r="D136" s="321" t="s">
        <v>99</v>
      </c>
      <c r="E136" s="333" t="s">
        <v>11</v>
      </c>
      <c r="F136" s="334" t="s">
        <v>1297</v>
      </c>
      <c r="G136" s="332"/>
      <c r="H136" s="335">
        <v>4</v>
      </c>
      <c r="I136" s="336"/>
      <c r="J136" s="332"/>
      <c r="K136" s="332"/>
      <c r="L136" s="337"/>
      <c r="M136" s="338"/>
      <c r="N136" s="339"/>
      <c r="O136" s="339"/>
      <c r="P136" s="339"/>
      <c r="Q136" s="339"/>
      <c r="R136" s="339"/>
      <c r="S136" s="339"/>
      <c r="T136" s="340"/>
      <c r="AT136" s="341" t="s">
        <v>99</v>
      </c>
      <c r="AU136" s="341" t="s">
        <v>1</v>
      </c>
      <c r="AV136" s="330" t="s">
        <v>1</v>
      </c>
      <c r="AW136" s="330" t="s">
        <v>101</v>
      </c>
      <c r="AX136" s="330" t="s">
        <v>87</v>
      </c>
      <c r="AY136" s="341" t="s">
        <v>89</v>
      </c>
    </row>
    <row r="137" spans="1:65" s="203" customFormat="1" ht="16.5" customHeight="1" x14ac:dyDescent="0.3">
      <c r="A137" s="199"/>
      <c r="B137" s="200"/>
      <c r="C137" s="305" t="s">
        <v>162</v>
      </c>
      <c r="D137" s="305" t="s">
        <v>92</v>
      </c>
      <c r="E137" s="306" t="s">
        <v>1298</v>
      </c>
      <c r="F137" s="307" t="s">
        <v>1299</v>
      </c>
      <c r="G137" s="308" t="s">
        <v>244</v>
      </c>
      <c r="H137" s="309">
        <v>12</v>
      </c>
      <c r="I137" s="310"/>
      <c r="J137" s="311">
        <f>ROUND(I137*H137,2)</f>
        <v>0</v>
      </c>
      <c r="K137" s="307" t="s">
        <v>96</v>
      </c>
      <c r="L137" s="202"/>
      <c r="M137" s="312" t="s">
        <v>11</v>
      </c>
      <c r="N137" s="313" t="s">
        <v>30</v>
      </c>
      <c r="O137" s="209"/>
      <c r="P137" s="314">
        <f>O137*H137</f>
        <v>0</v>
      </c>
      <c r="Q137" s="314">
        <v>1.42E-3</v>
      </c>
      <c r="R137" s="314">
        <f>Q137*H137</f>
        <v>1.704E-2</v>
      </c>
      <c r="S137" s="314">
        <v>0</v>
      </c>
      <c r="T137" s="315">
        <f>S137*H137</f>
        <v>0</v>
      </c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  <c r="AR137" s="316" t="s">
        <v>178</v>
      </c>
      <c r="AT137" s="316" t="s">
        <v>92</v>
      </c>
      <c r="AU137" s="316" t="s">
        <v>1</v>
      </c>
      <c r="AY137" s="193" t="s">
        <v>89</v>
      </c>
      <c r="BE137" s="317">
        <f>IF(N137="základní",J137,0)</f>
        <v>0</v>
      </c>
      <c r="BF137" s="317">
        <f>IF(N137="snížená",J137,0)</f>
        <v>0</v>
      </c>
      <c r="BG137" s="317">
        <f>IF(N137="zákl. přenesená",J137,0)</f>
        <v>0</v>
      </c>
      <c r="BH137" s="317">
        <f>IF(N137="sníž. přenesená",J137,0)</f>
        <v>0</v>
      </c>
      <c r="BI137" s="317">
        <f>IF(N137="nulová",J137,0)</f>
        <v>0</v>
      </c>
      <c r="BJ137" s="193" t="s">
        <v>87</v>
      </c>
      <c r="BK137" s="317">
        <f>ROUND(I137*H137,2)</f>
        <v>0</v>
      </c>
      <c r="BL137" s="193" t="s">
        <v>178</v>
      </c>
      <c r="BM137" s="316" t="s">
        <v>1300</v>
      </c>
    </row>
    <row r="138" spans="1:65" s="330" customFormat="1" x14ac:dyDescent="0.3">
      <c r="B138" s="331"/>
      <c r="C138" s="332"/>
      <c r="D138" s="321" t="s">
        <v>99</v>
      </c>
      <c r="E138" s="333" t="s">
        <v>11</v>
      </c>
      <c r="F138" s="334" t="s">
        <v>1301</v>
      </c>
      <c r="G138" s="332"/>
      <c r="H138" s="335">
        <v>12</v>
      </c>
      <c r="I138" s="336"/>
      <c r="J138" s="332"/>
      <c r="K138" s="332"/>
      <c r="L138" s="337"/>
      <c r="M138" s="338"/>
      <c r="N138" s="339"/>
      <c r="O138" s="339"/>
      <c r="P138" s="339"/>
      <c r="Q138" s="339"/>
      <c r="R138" s="339"/>
      <c r="S138" s="339"/>
      <c r="T138" s="340"/>
      <c r="AT138" s="341" t="s">
        <v>99</v>
      </c>
      <c r="AU138" s="341" t="s">
        <v>1</v>
      </c>
      <c r="AV138" s="330" t="s">
        <v>1</v>
      </c>
      <c r="AW138" s="330" t="s">
        <v>101</v>
      </c>
      <c r="AX138" s="330" t="s">
        <v>87</v>
      </c>
      <c r="AY138" s="341" t="s">
        <v>89</v>
      </c>
    </row>
    <row r="139" spans="1:65" s="203" customFormat="1" ht="16.5" customHeight="1" x14ac:dyDescent="0.3">
      <c r="A139" s="199"/>
      <c r="B139" s="200"/>
      <c r="C139" s="305" t="s">
        <v>170</v>
      </c>
      <c r="D139" s="305" t="s">
        <v>92</v>
      </c>
      <c r="E139" s="306" t="s">
        <v>1302</v>
      </c>
      <c r="F139" s="307" t="s">
        <v>1303</v>
      </c>
      <c r="G139" s="308" t="s">
        <v>244</v>
      </c>
      <c r="H139" s="309">
        <v>11.1</v>
      </c>
      <c r="I139" s="310"/>
      <c r="J139" s="311">
        <f>ROUND(I139*H139,2)</f>
        <v>0</v>
      </c>
      <c r="K139" s="307" t="s">
        <v>96</v>
      </c>
      <c r="L139" s="202"/>
      <c r="M139" s="312" t="s">
        <v>11</v>
      </c>
      <c r="N139" s="313" t="s">
        <v>30</v>
      </c>
      <c r="O139" s="209"/>
      <c r="P139" s="314">
        <f>O139*H139</f>
        <v>0</v>
      </c>
      <c r="Q139" s="314">
        <v>2.0100000000000001E-3</v>
      </c>
      <c r="R139" s="314">
        <f>Q139*H139</f>
        <v>2.2311000000000001E-2</v>
      </c>
      <c r="S139" s="314">
        <v>0</v>
      </c>
      <c r="T139" s="315">
        <f>S139*H139</f>
        <v>0</v>
      </c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  <c r="AR139" s="316" t="s">
        <v>178</v>
      </c>
      <c r="AT139" s="316" t="s">
        <v>92</v>
      </c>
      <c r="AU139" s="316" t="s">
        <v>1</v>
      </c>
      <c r="AY139" s="193" t="s">
        <v>89</v>
      </c>
      <c r="BE139" s="317">
        <f>IF(N139="základní",J139,0)</f>
        <v>0</v>
      </c>
      <c r="BF139" s="317">
        <f>IF(N139="snížená",J139,0)</f>
        <v>0</v>
      </c>
      <c r="BG139" s="317">
        <f>IF(N139="zákl. přenesená",J139,0)</f>
        <v>0</v>
      </c>
      <c r="BH139" s="317">
        <f>IF(N139="sníž. přenesená",J139,0)</f>
        <v>0</v>
      </c>
      <c r="BI139" s="317">
        <f>IF(N139="nulová",J139,0)</f>
        <v>0</v>
      </c>
      <c r="BJ139" s="193" t="s">
        <v>87</v>
      </c>
      <c r="BK139" s="317">
        <f>ROUND(I139*H139,2)</f>
        <v>0</v>
      </c>
      <c r="BL139" s="193" t="s">
        <v>178</v>
      </c>
      <c r="BM139" s="316" t="s">
        <v>1304</v>
      </c>
    </row>
    <row r="140" spans="1:65" s="330" customFormat="1" x14ac:dyDescent="0.3">
      <c r="B140" s="331"/>
      <c r="C140" s="332"/>
      <c r="D140" s="321" t="s">
        <v>99</v>
      </c>
      <c r="E140" s="333" t="s">
        <v>11</v>
      </c>
      <c r="F140" s="334" t="s">
        <v>1305</v>
      </c>
      <c r="G140" s="332"/>
      <c r="H140" s="335">
        <v>3.9</v>
      </c>
      <c r="I140" s="336"/>
      <c r="J140" s="332"/>
      <c r="K140" s="332"/>
      <c r="L140" s="337"/>
      <c r="M140" s="338"/>
      <c r="N140" s="339"/>
      <c r="O140" s="339"/>
      <c r="P140" s="339"/>
      <c r="Q140" s="339"/>
      <c r="R140" s="339"/>
      <c r="S140" s="339"/>
      <c r="T140" s="340"/>
      <c r="AT140" s="341" t="s">
        <v>99</v>
      </c>
      <c r="AU140" s="341" t="s">
        <v>1</v>
      </c>
      <c r="AV140" s="330" t="s">
        <v>1</v>
      </c>
      <c r="AW140" s="330" t="s">
        <v>101</v>
      </c>
      <c r="AX140" s="330" t="s">
        <v>88</v>
      </c>
      <c r="AY140" s="341" t="s">
        <v>89</v>
      </c>
    </row>
    <row r="141" spans="1:65" s="330" customFormat="1" x14ac:dyDescent="0.3">
      <c r="B141" s="331"/>
      <c r="C141" s="332"/>
      <c r="D141" s="321" t="s">
        <v>99</v>
      </c>
      <c r="E141" s="333" t="s">
        <v>11</v>
      </c>
      <c r="F141" s="334" t="s">
        <v>1306</v>
      </c>
      <c r="G141" s="332"/>
      <c r="H141" s="335">
        <v>3.2</v>
      </c>
      <c r="I141" s="336"/>
      <c r="J141" s="332"/>
      <c r="K141" s="332"/>
      <c r="L141" s="337"/>
      <c r="M141" s="338"/>
      <c r="N141" s="339"/>
      <c r="O141" s="339"/>
      <c r="P141" s="339"/>
      <c r="Q141" s="339"/>
      <c r="R141" s="339"/>
      <c r="S141" s="339"/>
      <c r="T141" s="340"/>
      <c r="AT141" s="341" t="s">
        <v>99</v>
      </c>
      <c r="AU141" s="341" t="s">
        <v>1</v>
      </c>
      <c r="AV141" s="330" t="s">
        <v>1</v>
      </c>
      <c r="AW141" s="330" t="s">
        <v>101</v>
      </c>
      <c r="AX141" s="330" t="s">
        <v>88</v>
      </c>
      <c r="AY141" s="341" t="s">
        <v>89</v>
      </c>
    </row>
    <row r="142" spans="1:65" s="330" customFormat="1" x14ac:dyDescent="0.3">
      <c r="B142" s="331"/>
      <c r="C142" s="332"/>
      <c r="D142" s="321" t="s">
        <v>99</v>
      </c>
      <c r="E142" s="333" t="s">
        <v>11</v>
      </c>
      <c r="F142" s="334" t="s">
        <v>1307</v>
      </c>
      <c r="G142" s="332"/>
      <c r="H142" s="335">
        <v>4</v>
      </c>
      <c r="I142" s="336"/>
      <c r="J142" s="332"/>
      <c r="K142" s="332"/>
      <c r="L142" s="337"/>
      <c r="M142" s="338"/>
      <c r="N142" s="339"/>
      <c r="O142" s="339"/>
      <c r="P142" s="339"/>
      <c r="Q142" s="339"/>
      <c r="R142" s="339"/>
      <c r="S142" s="339"/>
      <c r="T142" s="340"/>
      <c r="AT142" s="341" t="s">
        <v>99</v>
      </c>
      <c r="AU142" s="341" t="s">
        <v>1</v>
      </c>
      <c r="AV142" s="330" t="s">
        <v>1</v>
      </c>
      <c r="AW142" s="330" t="s">
        <v>101</v>
      </c>
      <c r="AX142" s="330" t="s">
        <v>88</v>
      </c>
      <c r="AY142" s="341" t="s">
        <v>89</v>
      </c>
    </row>
    <row r="143" spans="1:65" s="344" customFormat="1" x14ac:dyDescent="0.3">
      <c r="B143" s="345"/>
      <c r="C143" s="346"/>
      <c r="D143" s="321" t="s">
        <v>99</v>
      </c>
      <c r="E143" s="347" t="s">
        <v>11</v>
      </c>
      <c r="F143" s="348" t="s">
        <v>169</v>
      </c>
      <c r="G143" s="346"/>
      <c r="H143" s="349">
        <v>11.1</v>
      </c>
      <c r="I143" s="350"/>
      <c r="J143" s="346"/>
      <c r="K143" s="346"/>
      <c r="L143" s="351"/>
      <c r="M143" s="352"/>
      <c r="N143" s="353"/>
      <c r="O143" s="353"/>
      <c r="P143" s="353"/>
      <c r="Q143" s="353"/>
      <c r="R143" s="353"/>
      <c r="S143" s="353"/>
      <c r="T143" s="354"/>
      <c r="AT143" s="355" t="s">
        <v>99</v>
      </c>
      <c r="AU143" s="355" t="s">
        <v>1</v>
      </c>
      <c r="AV143" s="344" t="s">
        <v>97</v>
      </c>
      <c r="AW143" s="344" t="s">
        <v>101</v>
      </c>
      <c r="AX143" s="344" t="s">
        <v>87</v>
      </c>
      <c r="AY143" s="355" t="s">
        <v>89</v>
      </c>
    </row>
    <row r="144" spans="1:65" s="203" customFormat="1" ht="16.5" customHeight="1" x14ac:dyDescent="0.3">
      <c r="A144" s="199"/>
      <c r="B144" s="200"/>
      <c r="C144" s="305" t="s">
        <v>178</v>
      </c>
      <c r="D144" s="305" t="s">
        <v>92</v>
      </c>
      <c r="E144" s="306" t="s">
        <v>1308</v>
      </c>
      <c r="F144" s="307" t="s">
        <v>1309</v>
      </c>
      <c r="G144" s="308" t="s">
        <v>244</v>
      </c>
      <c r="H144" s="309">
        <v>5.7</v>
      </c>
      <c r="I144" s="310"/>
      <c r="J144" s="311">
        <f>ROUND(I144*H144,2)</f>
        <v>0</v>
      </c>
      <c r="K144" s="307" t="s">
        <v>96</v>
      </c>
      <c r="L144" s="202"/>
      <c r="M144" s="312" t="s">
        <v>11</v>
      </c>
      <c r="N144" s="313" t="s">
        <v>30</v>
      </c>
      <c r="O144" s="209"/>
      <c r="P144" s="314">
        <f>O144*H144</f>
        <v>0</v>
      </c>
      <c r="Q144" s="314">
        <v>4.0999999999999999E-4</v>
      </c>
      <c r="R144" s="314">
        <f>Q144*H144</f>
        <v>2.3370000000000001E-3</v>
      </c>
      <c r="S144" s="314">
        <v>0</v>
      </c>
      <c r="T144" s="315">
        <f>S144*H144</f>
        <v>0</v>
      </c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  <c r="AR144" s="316" t="s">
        <v>178</v>
      </c>
      <c r="AT144" s="316" t="s">
        <v>92</v>
      </c>
      <c r="AU144" s="316" t="s">
        <v>1</v>
      </c>
      <c r="AY144" s="193" t="s">
        <v>89</v>
      </c>
      <c r="BE144" s="317">
        <f>IF(N144="základní",J144,0)</f>
        <v>0</v>
      </c>
      <c r="BF144" s="317">
        <f>IF(N144="snížená",J144,0)</f>
        <v>0</v>
      </c>
      <c r="BG144" s="317">
        <f>IF(N144="zákl. přenesená",J144,0)</f>
        <v>0</v>
      </c>
      <c r="BH144" s="317">
        <f>IF(N144="sníž. přenesená",J144,0)</f>
        <v>0</v>
      </c>
      <c r="BI144" s="317">
        <f>IF(N144="nulová",J144,0)</f>
        <v>0</v>
      </c>
      <c r="BJ144" s="193" t="s">
        <v>87</v>
      </c>
      <c r="BK144" s="317">
        <f>ROUND(I144*H144,2)</f>
        <v>0</v>
      </c>
      <c r="BL144" s="193" t="s">
        <v>178</v>
      </c>
      <c r="BM144" s="316" t="s">
        <v>1310</v>
      </c>
    </row>
    <row r="145" spans="1:65" s="330" customFormat="1" x14ac:dyDescent="0.3">
      <c r="B145" s="331"/>
      <c r="C145" s="332"/>
      <c r="D145" s="321" t="s">
        <v>99</v>
      </c>
      <c r="E145" s="333" t="s">
        <v>11</v>
      </c>
      <c r="F145" s="334" t="s">
        <v>1311</v>
      </c>
      <c r="G145" s="332"/>
      <c r="H145" s="335">
        <v>5.7</v>
      </c>
      <c r="I145" s="336"/>
      <c r="J145" s="332"/>
      <c r="K145" s="332"/>
      <c r="L145" s="337"/>
      <c r="M145" s="338"/>
      <c r="N145" s="339"/>
      <c r="O145" s="339"/>
      <c r="P145" s="339"/>
      <c r="Q145" s="339"/>
      <c r="R145" s="339"/>
      <c r="S145" s="339"/>
      <c r="T145" s="340"/>
      <c r="AT145" s="341" t="s">
        <v>99</v>
      </c>
      <c r="AU145" s="341" t="s">
        <v>1</v>
      </c>
      <c r="AV145" s="330" t="s">
        <v>1</v>
      </c>
      <c r="AW145" s="330" t="s">
        <v>101</v>
      </c>
      <c r="AX145" s="330" t="s">
        <v>87</v>
      </c>
      <c r="AY145" s="341" t="s">
        <v>89</v>
      </c>
    </row>
    <row r="146" spans="1:65" s="203" customFormat="1" ht="16.5" customHeight="1" x14ac:dyDescent="0.3">
      <c r="A146" s="199"/>
      <c r="B146" s="200"/>
      <c r="C146" s="305" t="s">
        <v>189</v>
      </c>
      <c r="D146" s="305" t="s">
        <v>92</v>
      </c>
      <c r="E146" s="306" t="s">
        <v>1312</v>
      </c>
      <c r="F146" s="307" t="s">
        <v>1313</v>
      </c>
      <c r="G146" s="308" t="s">
        <v>244</v>
      </c>
      <c r="H146" s="309">
        <v>3.4</v>
      </c>
      <c r="I146" s="310"/>
      <c r="J146" s="311">
        <f>ROUND(I146*H146,2)</f>
        <v>0</v>
      </c>
      <c r="K146" s="307" t="s">
        <v>96</v>
      </c>
      <c r="L146" s="202"/>
      <c r="M146" s="312" t="s">
        <v>11</v>
      </c>
      <c r="N146" s="313" t="s">
        <v>30</v>
      </c>
      <c r="O146" s="209"/>
      <c r="P146" s="314">
        <f>O146*H146</f>
        <v>0</v>
      </c>
      <c r="Q146" s="314">
        <v>4.8000000000000001E-4</v>
      </c>
      <c r="R146" s="314">
        <f>Q146*H146</f>
        <v>1.632E-3</v>
      </c>
      <c r="S146" s="314">
        <v>0</v>
      </c>
      <c r="T146" s="315">
        <f>S146*H146</f>
        <v>0</v>
      </c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/>
      <c r="AR146" s="316" t="s">
        <v>178</v>
      </c>
      <c r="AT146" s="316" t="s">
        <v>92</v>
      </c>
      <c r="AU146" s="316" t="s">
        <v>1</v>
      </c>
      <c r="AY146" s="193" t="s">
        <v>89</v>
      </c>
      <c r="BE146" s="317">
        <f>IF(N146="základní",J146,0)</f>
        <v>0</v>
      </c>
      <c r="BF146" s="317">
        <f>IF(N146="snížená",J146,0)</f>
        <v>0</v>
      </c>
      <c r="BG146" s="317">
        <f>IF(N146="zákl. přenesená",J146,0)</f>
        <v>0</v>
      </c>
      <c r="BH146" s="317">
        <f>IF(N146="sníž. přenesená",J146,0)</f>
        <v>0</v>
      </c>
      <c r="BI146" s="317">
        <f>IF(N146="nulová",J146,0)</f>
        <v>0</v>
      </c>
      <c r="BJ146" s="193" t="s">
        <v>87</v>
      </c>
      <c r="BK146" s="317">
        <f>ROUND(I146*H146,2)</f>
        <v>0</v>
      </c>
      <c r="BL146" s="193" t="s">
        <v>178</v>
      </c>
      <c r="BM146" s="316" t="s">
        <v>1314</v>
      </c>
    </row>
    <row r="147" spans="1:65" s="330" customFormat="1" x14ac:dyDescent="0.3">
      <c r="B147" s="331"/>
      <c r="C147" s="332"/>
      <c r="D147" s="321" t="s">
        <v>99</v>
      </c>
      <c r="E147" s="333" t="s">
        <v>11</v>
      </c>
      <c r="F147" s="334" t="s">
        <v>1315</v>
      </c>
      <c r="G147" s="332"/>
      <c r="H147" s="335">
        <v>3.4</v>
      </c>
      <c r="I147" s="336"/>
      <c r="J147" s="332"/>
      <c r="K147" s="332"/>
      <c r="L147" s="337"/>
      <c r="M147" s="338"/>
      <c r="N147" s="339"/>
      <c r="O147" s="339"/>
      <c r="P147" s="339"/>
      <c r="Q147" s="339"/>
      <c r="R147" s="339"/>
      <c r="S147" s="339"/>
      <c r="T147" s="340"/>
      <c r="AT147" s="341" t="s">
        <v>99</v>
      </c>
      <c r="AU147" s="341" t="s">
        <v>1</v>
      </c>
      <c r="AV147" s="330" t="s">
        <v>1</v>
      </c>
      <c r="AW147" s="330" t="s">
        <v>101</v>
      </c>
      <c r="AX147" s="330" t="s">
        <v>87</v>
      </c>
      <c r="AY147" s="341" t="s">
        <v>89</v>
      </c>
    </row>
    <row r="148" spans="1:65" s="203" customFormat="1" ht="16.5" customHeight="1" x14ac:dyDescent="0.3">
      <c r="A148" s="199"/>
      <c r="B148" s="200"/>
      <c r="C148" s="305" t="s">
        <v>197</v>
      </c>
      <c r="D148" s="305" t="s">
        <v>92</v>
      </c>
      <c r="E148" s="306" t="s">
        <v>1316</v>
      </c>
      <c r="F148" s="307" t="s">
        <v>1317</v>
      </c>
      <c r="G148" s="308" t="s">
        <v>244</v>
      </c>
      <c r="H148" s="309">
        <v>2.5</v>
      </c>
      <c r="I148" s="310"/>
      <c r="J148" s="311">
        <f>ROUND(I148*H148,2)</f>
        <v>0</v>
      </c>
      <c r="K148" s="307" t="s">
        <v>96</v>
      </c>
      <c r="L148" s="202"/>
      <c r="M148" s="312" t="s">
        <v>11</v>
      </c>
      <c r="N148" s="313" t="s">
        <v>30</v>
      </c>
      <c r="O148" s="209"/>
      <c r="P148" s="314">
        <f>O148*H148</f>
        <v>0</v>
      </c>
      <c r="Q148" s="314">
        <v>7.1000000000000002E-4</v>
      </c>
      <c r="R148" s="314">
        <f>Q148*H148</f>
        <v>1.7750000000000001E-3</v>
      </c>
      <c r="S148" s="314">
        <v>0</v>
      </c>
      <c r="T148" s="315">
        <f>S148*H148</f>
        <v>0</v>
      </c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R148" s="316" t="s">
        <v>178</v>
      </c>
      <c r="AT148" s="316" t="s">
        <v>92</v>
      </c>
      <c r="AU148" s="316" t="s">
        <v>1</v>
      </c>
      <c r="AY148" s="193" t="s">
        <v>89</v>
      </c>
      <c r="BE148" s="317">
        <f>IF(N148="základní",J148,0)</f>
        <v>0</v>
      </c>
      <c r="BF148" s="317">
        <f>IF(N148="snížená",J148,0)</f>
        <v>0</v>
      </c>
      <c r="BG148" s="317">
        <f>IF(N148="zákl. přenesená",J148,0)</f>
        <v>0</v>
      </c>
      <c r="BH148" s="317">
        <f>IF(N148="sníž. přenesená",J148,0)</f>
        <v>0</v>
      </c>
      <c r="BI148" s="317">
        <f>IF(N148="nulová",J148,0)</f>
        <v>0</v>
      </c>
      <c r="BJ148" s="193" t="s">
        <v>87</v>
      </c>
      <c r="BK148" s="317">
        <f>ROUND(I148*H148,2)</f>
        <v>0</v>
      </c>
      <c r="BL148" s="193" t="s">
        <v>178</v>
      </c>
      <c r="BM148" s="316" t="s">
        <v>1318</v>
      </c>
    </row>
    <row r="149" spans="1:65" s="330" customFormat="1" x14ac:dyDescent="0.3">
      <c r="B149" s="331"/>
      <c r="C149" s="332"/>
      <c r="D149" s="321" t="s">
        <v>99</v>
      </c>
      <c r="E149" s="333" t="s">
        <v>11</v>
      </c>
      <c r="F149" s="334" t="s">
        <v>762</v>
      </c>
      <c r="G149" s="332"/>
      <c r="H149" s="335">
        <v>2.5</v>
      </c>
      <c r="I149" s="336"/>
      <c r="J149" s="332"/>
      <c r="K149" s="332"/>
      <c r="L149" s="337"/>
      <c r="M149" s="338"/>
      <c r="N149" s="339"/>
      <c r="O149" s="339"/>
      <c r="P149" s="339"/>
      <c r="Q149" s="339"/>
      <c r="R149" s="339"/>
      <c r="S149" s="339"/>
      <c r="T149" s="340"/>
      <c r="AT149" s="341" t="s">
        <v>99</v>
      </c>
      <c r="AU149" s="341" t="s">
        <v>1</v>
      </c>
      <c r="AV149" s="330" t="s">
        <v>1</v>
      </c>
      <c r="AW149" s="330" t="s">
        <v>101</v>
      </c>
      <c r="AX149" s="330" t="s">
        <v>87</v>
      </c>
      <c r="AY149" s="341" t="s">
        <v>89</v>
      </c>
    </row>
    <row r="150" spans="1:65" s="203" customFormat="1" ht="16.5" customHeight="1" x14ac:dyDescent="0.3">
      <c r="A150" s="199"/>
      <c r="B150" s="200"/>
      <c r="C150" s="305" t="s">
        <v>201</v>
      </c>
      <c r="D150" s="305" t="s">
        <v>92</v>
      </c>
      <c r="E150" s="306" t="s">
        <v>1319</v>
      </c>
      <c r="F150" s="307" t="s">
        <v>1320</v>
      </c>
      <c r="G150" s="308" t="s">
        <v>244</v>
      </c>
      <c r="H150" s="309">
        <v>2.1</v>
      </c>
      <c r="I150" s="310"/>
      <c r="J150" s="311">
        <f>ROUND(I150*H150,2)</f>
        <v>0</v>
      </c>
      <c r="K150" s="307" t="s">
        <v>96</v>
      </c>
      <c r="L150" s="202"/>
      <c r="M150" s="312" t="s">
        <v>11</v>
      </c>
      <c r="N150" s="313" t="s">
        <v>30</v>
      </c>
      <c r="O150" s="209"/>
      <c r="P150" s="314">
        <f>O150*H150</f>
        <v>0</v>
      </c>
      <c r="Q150" s="314">
        <v>2.2399999999999998E-3</v>
      </c>
      <c r="R150" s="314">
        <f>Q150*H150</f>
        <v>4.7039999999999998E-3</v>
      </c>
      <c r="S150" s="314">
        <v>0</v>
      </c>
      <c r="T150" s="315">
        <f>S150*H150</f>
        <v>0</v>
      </c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R150" s="316" t="s">
        <v>178</v>
      </c>
      <c r="AT150" s="316" t="s">
        <v>92</v>
      </c>
      <c r="AU150" s="316" t="s">
        <v>1</v>
      </c>
      <c r="AY150" s="193" t="s">
        <v>89</v>
      </c>
      <c r="BE150" s="317">
        <f>IF(N150="základní",J150,0)</f>
        <v>0</v>
      </c>
      <c r="BF150" s="317">
        <f>IF(N150="snížená",J150,0)</f>
        <v>0</v>
      </c>
      <c r="BG150" s="317">
        <f>IF(N150="zákl. přenesená",J150,0)</f>
        <v>0</v>
      </c>
      <c r="BH150" s="317">
        <f>IF(N150="sníž. přenesená",J150,0)</f>
        <v>0</v>
      </c>
      <c r="BI150" s="317">
        <f>IF(N150="nulová",J150,0)</f>
        <v>0</v>
      </c>
      <c r="BJ150" s="193" t="s">
        <v>87</v>
      </c>
      <c r="BK150" s="317">
        <f>ROUND(I150*H150,2)</f>
        <v>0</v>
      </c>
      <c r="BL150" s="193" t="s">
        <v>178</v>
      </c>
      <c r="BM150" s="316" t="s">
        <v>1321</v>
      </c>
    </row>
    <row r="151" spans="1:65" s="330" customFormat="1" x14ac:dyDescent="0.3">
      <c r="B151" s="331"/>
      <c r="C151" s="332"/>
      <c r="D151" s="321" t="s">
        <v>99</v>
      </c>
      <c r="E151" s="333" t="s">
        <v>11</v>
      </c>
      <c r="F151" s="334" t="s">
        <v>1322</v>
      </c>
      <c r="G151" s="332"/>
      <c r="H151" s="335">
        <v>2.1</v>
      </c>
      <c r="I151" s="336"/>
      <c r="J151" s="332"/>
      <c r="K151" s="332"/>
      <c r="L151" s="337"/>
      <c r="M151" s="338"/>
      <c r="N151" s="339"/>
      <c r="O151" s="339"/>
      <c r="P151" s="339"/>
      <c r="Q151" s="339"/>
      <c r="R151" s="339"/>
      <c r="S151" s="339"/>
      <c r="T151" s="340"/>
      <c r="AT151" s="341" t="s">
        <v>99</v>
      </c>
      <c r="AU151" s="341" t="s">
        <v>1</v>
      </c>
      <c r="AV151" s="330" t="s">
        <v>1</v>
      </c>
      <c r="AW151" s="330" t="s">
        <v>101</v>
      </c>
      <c r="AX151" s="330" t="s">
        <v>87</v>
      </c>
      <c r="AY151" s="341" t="s">
        <v>89</v>
      </c>
    </row>
    <row r="152" spans="1:65" s="203" customFormat="1" ht="16.5" customHeight="1" x14ac:dyDescent="0.3">
      <c r="A152" s="199"/>
      <c r="B152" s="200"/>
      <c r="C152" s="305" t="s">
        <v>217</v>
      </c>
      <c r="D152" s="305" t="s">
        <v>92</v>
      </c>
      <c r="E152" s="306" t="s">
        <v>1323</v>
      </c>
      <c r="F152" s="307" t="s">
        <v>1324</v>
      </c>
      <c r="G152" s="308" t="s">
        <v>574</v>
      </c>
      <c r="H152" s="309">
        <v>1</v>
      </c>
      <c r="I152" s="310"/>
      <c r="J152" s="311">
        <f>ROUND(I152*H152,2)</f>
        <v>0</v>
      </c>
      <c r="K152" s="307" t="s">
        <v>11</v>
      </c>
      <c r="L152" s="202"/>
      <c r="M152" s="312" t="s">
        <v>11</v>
      </c>
      <c r="N152" s="313" t="s">
        <v>30</v>
      </c>
      <c r="O152" s="209"/>
      <c r="P152" s="314">
        <f>O152*H152</f>
        <v>0</v>
      </c>
      <c r="Q152" s="314">
        <v>2.2399999999999998E-3</v>
      </c>
      <c r="R152" s="314">
        <f>Q152*H152</f>
        <v>2.2399999999999998E-3</v>
      </c>
      <c r="S152" s="314">
        <v>0</v>
      </c>
      <c r="T152" s="315">
        <f>S152*H152</f>
        <v>0</v>
      </c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/>
      <c r="AR152" s="316" t="s">
        <v>178</v>
      </c>
      <c r="AT152" s="316" t="s">
        <v>92</v>
      </c>
      <c r="AU152" s="316" t="s">
        <v>1</v>
      </c>
      <c r="AY152" s="193" t="s">
        <v>89</v>
      </c>
      <c r="BE152" s="317">
        <f>IF(N152="základní",J152,0)</f>
        <v>0</v>
      </c>
      <c r="BF152" s="317">
        <f>IF(N152="snížená",J152,0)</f>
        <v>0</v>
      </c>
      <c r="BG152" s="317">
        <f>IF(N152="zákl. přenesená",J152,0)</f>
        <v>0</v>
      </c>
      <c r="BH152" s="317">
        <f>IF(N152="sníž. přenesená",J152,0)</f>
        <v>0</v>
      </c>
      <c r="BI152" s="317">
        <f>IF(N152="nulová",J152,0)</f>
        <v>0</v>
      </c>
      <c r="BJ152" s="193" t="s">
        <v>87</v>
      </c>
      <c r="BK152" s="317">
        <f>ROUND(I152*H152,2)</f>
        <v>0</v>
      </c>
      <c r="BL152" s="193" t="s">
        <v>178</v>
      </c>
      <c r="BM152" s="316" t="s">
        <v>1325</v>
      </c>
    </row>
    <row r="153" spans="1:65" s="330" customFormat="1" x14ac:dyDescent="0.3">
      <c r="B153" s="331"/>
      <c r="C153" s="332"/>
      <c r="D153" s="321" t="s">
        <v>99</v>
      </c>
      <c r="E153" s="333" t="s">
        <v>11</v>
      </c>
      <c r="F153" s="334" t="s">
        <v>87</v>
      </c>
      <c r="G153" s="332"/>
      <c r="H153" s="335">
        <v>1</v>
      </c>
      <c r="I153" s="336"/>
      <c r="J153" s="332"/>
      <c r="K153" s="332"/>
      <c r="L153" s="337"/>
      <c r="M153" s="338"/>
      <c r="N153" s="339"/>
      <c r="O153" s="339"/>
      <c r="P153" s="339"/>
      <c r="Q153" s="339"/>
      <c r="R153" s="339"/>
      <c r="S153" s="339"/>
      <c r="T153" s="340"/>
      <c r="AT153" s="341" t="s">
        <v>99</v>
      </c>
      <c r="AU153" s="341" t="s">
        <v>1</v>
      </c>
      <c r="AV153" s="330" t="s">
        <v>1</v>
      </c>
      <c r="AW153" s="330" t="s">
        <v>101</v>
      </c>
      <c r="AX153" s="330" t="s">
        <v>87</v>
      </c>
      <c r="AY153" s="341" t="s">
        <v>89</v>
      </c>
    </row>
    <row r="154" spans="1:65" s="203" customFormat="1" ht="16.5" customHeight="1" x14ac:dyDescent="0.3">
      <c r="A154" s="199"/>
      <c r="B154" s="200"/>
      <c r="C154" s="305" t="s">
        <v>223</v>
      </c>
      <c r="D154" s="305" t="s">
        <v>92</v>
      </c>
      <c r="E154" s="306" t="s">
        <v>1326</v>
      </c>
      <c r="F154" s="307" t="s">
        <v>1327</v>
      </c>
      <c r="G154" s="308" t="s">
        <v>574</v>
      </c>
      <c r="H154" s="309">
        <v>1</v>
      </c>
      <c r="I154" s="310"/>
      <c r="J154" s="311">
        <f>ROUND(I154*H154,2)</f>
        <v>0</v>
      </c>
      <c r="K154" s="307" t="s">
        <v>11</v>
      </c>
      <c r="L154" s="202"/>
      <c r="M154" s="312" t="s">
        <v>11</v>
      </c>
      <c r="N154" s="313" t="s">
        <v>30</v>
      </c>
      <c r="O154" s="209"/>
      <c r="P154" s="314">
        <f>O154*H154</f>
        <v>0</v>
      </c>
      <c r="Q154" s="314">
        <v>2.2399999999999998E-3</v>
      </c>
      <c r="R154" s="314">
        <f>Q154*H154</f>
        <v>2.2399999999999998E-3</v>
      </c>
      <c r="S154" s="314">
        <v>0</v>
      </c>
      <c r="T154" s="315">
        <f>S154*H154</f>
        <v>0</v>
      </c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R154" s="316" t="s">
        <v>178</v>
      </c>
      <c r="AT154" s="316" t="s">
        <v>92</v>
      </c>
      <c r="AU154" s="316" t="s">
        <v>1</v>
      </c>
      <c r="AY154" s="193" t="s">
        <v>89</v>
      </c>
      <c r="BE154" s="317">
        <f>IF(N154="základní",J154,0)</f>
        <v>0</v>
      </c>
      <c r="BF154" s="317">
        <f>IF(N154="snížená",J154,0)</f>
        <v>0</v>
      </c>
      <c r="BG154" s="317">
        <f>IF(N154="zákl. přenesená",J154,0)</f>
        <v>0</v>
      </c>
      <c r="BH154" s="317">
        <f>IF(N154="sníž. přenesená",J154,0)</f>
        <v>0</v>
      </c>
      <c r="BI154" s="317">
        <f>IF(N154="nulová",J154,0)</f>
        <v>0</v>
      </c>
      <c r="BJ154" s="193" t="s">
        <v>87</v>
      </c>
      <c r="BK154" s="317">
        <f>ROUND(I154*H154,2)</f>
        <v>0</v>
      </c>
      <c r="BL154" s="193" t="s">
        <v>178</v>
      </c>
      <c r="BM154" s="316" t="s">
        <v>1328</v>
      </c>
    </row>
    <row r="155" spans="1:65" s="330" customFormat="1" x14ac:dyDescent="0.3">
      <c r="B155" s="331"/>
      <c r="C155" s="332"/>
      <c r="D155" s="321" t="s">
        <v>99</v>
      </c>
      <c r="E155" s="333" t="s">
        <v>11</v>
      </c>
      <c r="F155" s="334" t="s">
        <v>87</v>
      </c>
      <c r="G155" s="332"/>
      <c r="H155" s="335">
        <v>1</v>
      </c>
      <c r="I155" s="336"/>
      <c r="J155" s="332"/>
      <c r="K155" s="332"/>
      <c r="L155" s="337"/>
      <c r="M155" s="338"/>
      <c r="N155" s="339"/>
      <c r="O155" s="339"/>
      <c r="P155" s="339"/>
      <c r="Q155" s="339"/>
      <c r="R155" s="339"/>
      <c r="S155" s="339"/>
      <c r="T155" s="340"/>
      <c r="AT155" s="341" t="s">
        <v>99</v>
      </c>
      <c r="AU155" s="341" t="s">
        <v>1</v>
      </c>
      <c r="AV155" s="330" t="s">
        <v>1</v>
      </c>
      <c r="AW155" s="330" t="s">
        <v>101</v>
      </c>
      <c r="AX155" s="330" t="s">
        <v>87</v>
      </c>
      <c r="AY155" s="341" t="s">
        <v>89</v>
      </c>
    </row>
    <row r="156" spans="1:65" s="203" customFormat="1" ht="16.5" customHeight="1" x14ac:dyDescent="0.3">
      <c r="A156" s="199"/>
      <c r="B156" s="200"/>
      <c r="C156" s="305" t="s">
        <v>230</v>
      </c>
      <c r="D156" s="305" t="s">
        <v>92</v>
      </c>
      <c r="E156" s="306" t="s">
        <v>1329</v>
      </c>
      <c r="F156" s="307" t="s">
        <v>1330</v>
      </c>
      <c r="G156" s="308" t="s">
        <v>574</v>
      </c>
      <c r="H156" s="309">
        <v>1</v>
      </c>
      <c r="I156" s="310"/>
      <c r="J156" s="311">
        <f>ROUND(I156*H156,2)</f>
        <v>0</v>
      </c>
      <c r="K156" s="307" t="s">
        <v>11</v>
      </c>
      <c r="L156" s="202"/>
      <c r="M156" s="312" t="s">
        <v>11</v>
      </c>
      <c r="N156" s="313" t="s">
        <v>30</v>
      </c>
      <c r="O156" s="209"/>
      <c r="P156" s="314">
        <f>O156*H156</f>
        <v>0</v>
      </c>
      <c r="Q156" s="314">
        <v>2.2399999999999998E-3</v>
      </c>
      <c r="R156" s="314">
        <f>Q156*H156</f>
        <v>2.2399999999999998E-3</v>
      </c>
      <c r="S156" s="314">
        <v>0</v>
      </c>
      <c r="T156" s="315">
        <f>S156*H156</f>
        <v>0</v>
      </c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/>
      <c r="AR156" s="316" t="s">
        <v>178</v>
      </c>
      <c r="AT156" s="316" t="s">
        <v>92</v>
      </c>
      <c r="AU156" s="316" t="s">
        <v>1</v>
      </c>
      <c r="AY156" s="193" t="s">
        <v>89</v>
      </c>
      <c r="BE156" s="317">
        <f>IF(N156="základní",J156,0)</f>
        <v>0</v>
      </c>
      <c r="BF156" s="317">
        <f>IF(N156="snížená",J156,0)</f>
        <v>0</v>
      </c>
      <c r="BG156" s="317">
        <f>IF(N156="zákl. přenesená",J156,0)</f>
        <v>0</v>
      </c>
      <c r="BH156" s="317">
        <f>IF(N156="sníž. přenesená",J156,0)</f>
        <v>0</v>
      </c>
      <c r="BI156" s="317">
        <f>IF(N156="nulová",J156,0)</f>
        <v>0</v>
      </c>
      <c r="BJ156" s="193" t="s">
        <v>87</v>
      </c>
      <c r="BK156" s="317">
        <f>ROUND(I156*H156,2)</f>
        <v>0</v>
      </c>
      <c r="BL156" s="193" t="s">
        <v>178</v>
      </c>
      <c r="BM156" s="316" t="s">
        <v>1331</v>
      </c>
    </row>
    <row r="157" spans="1:65" s="330" customFormat="1" x14ac:dyDescent="0.3">
      <c r="B157" s="331"/>
      <c r="C157" s="332"/>
      <c r="D157" s="321" t="s">
        <v>99</v>
      </c>
      <c r="E157" s="333" t="s">
        <v>11</v>
      </c>
      <c r="F157" s="334" t="s">
        <v>87</v>
      </c>
      <c r="G157" s="332"/>
      <c r="H157" s="335">
        <v>1</v>
      </c>
      <c r="I157" s="336"/>
      <c r="J157" s="332"/>
      <c r="K157" s="332"/>
      <c r="L157" s="337"/>
      <c r="M157" s="338"/>
      <c r="N157" s="339"/>
      <c r="O157" s="339"/>
      <c r="P157" s="339"/>
      <c r="Q157" s="339"/>
      <c r="R157" s="339"/>
      <c r="S157" s="339"/>
      <c r="T157" s="340"/>
      <c r="AT157" s="341" t="s">
        <v>99</v>
      </c>
      <c r="AU157" s="341" t="s">
        <v>1</v>
      </c>
      <c r="AV157" s="330" t="s">
        <v>1</v>
      </c>
      <c r="AW157" s="330" t="s">
        <v>101</v>
      </c>
      <c r="AX157" s="330" t="s">
        <v>87</v>
      </c>
      <c r="AY157" s="341" t="s">
        <v>89</v>
      </c>
    </row>
    <row r="158" spans="1:65" s="203" customFormat="1" ht="16.5" customHeight="1" x14ac:dyDescent="0.3">
      <c r="A158" s="199"/>
      <c r="B158" s="200"/>
      <c r="C158" s="305" t="s">
        <v>235</v>
      </c>
      <c r="D158" s="305" t="s">
        <v>92</v>
      </c>
      <c r="E158" s="306" t="s">
        <v>1332</v>
      </c>
      <c r="F158" s="307" t="s">
        <v>1333</v>
      </c>
      <c r="G158" s="308" t="s">
        <v>574</v>
      </c>
      <c r="H158" s="309">
        <v>1</v>
      </c>
      <c r="I158" s="310"/>
      <c r="J158" s="311">
        <f>ROUND(I158*H158,2)</f>
        <v>0</v>
      </c>
      <c r="K158" s="307" t="s">
        <v>11</v>
      </c>
      <c r="L158" s="202"/>
      <c r="M158" s="312" t="s">
        <v>11</v>
      </c>
      <c r="N158" s="313" t="s">
        <v>30</v>
      </c>
      <c r="O158" s="209"/>
      <c r="P158" s="314">
        <f>O158*H158</f>
        <v>0</v>
      </c>
      <c r="Q158" s="314">
        <v>2.2399999999999998E-3</v>
      </c>
      <c r="R158" s="314">
        <f>Q158*H158</f>
        <v>2.2399999999999998E-3</v>
      </c>
      <c r="S158" s="314">
        <v>0</v>
      </c>
      <c r="T158" s="315">
        <f>S158*H158</f>
        <v>0</v>
      </c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R158" s="316" t="s">
        <v>178</v>
      </c>
      <c r="AT158" s="316" t="s">
        <v>92</v>
      </c>
      <c r="AU158" s="316" t="s">
        <v>1</v>
      </c>
      <c r="AY158" s="193" t="s">
        <v>89</v>
      </c>
      <c r="BE158" s="317">
        <f>IF(N158="základní",J158,0)</f>
        <v>0</v>
      </c>
      <c r="BF158" s="317">
        <f>IF(N158="snížená",J158,0)</f>
        <v>0</v>
      </c>
      <c r="BG158" s="317">
        <f>IF(N158="zákl. přenesená",J158,0)</f>
        <v>0</v>
      </c>
      <c r="BH158" s="317">
        <f>IF(N158="sníž. přenesená",J158,0)</f>
        <v>0</v>
      </c>
      <c r="BI158" s="317">
        <f>IF(N158="nulová",J158,0)</f>
        <v>0</v>
      </c>
      <c r="BJ158" s="193" t="s">
        <v>87</v>
      </c>
      <c r="BK158" s="317">
        <f>ROUND(I158*H158,2)</f>
        <v>0</v>
      </c>
      <c r="BL158" s="193" t="s">
        <v>178</v>
      </c>
      <c r="BM158" s="316" t="s">
        <v>1334</v>
      </c>
    </row>
    <row r="159" spans="1:65" s="330" customFormat="1" x14ac:dyDescent="0.3">
      <c r="B159" s="331"/>
      <c r="C159" s="332"/>
      <c r="D159" s="321" t="s">
        <v>99</v>
      </c>
      <c r="E159" s="333" t="s">
        <v>11</v>
      </c>
      <c r="F159" s="334" t="s">
        <v>87</v>
      </c>
      <c r="G159" s="332"/>
      <c r="H159" s="335">
        <v>1</v>
      </c>
      <c r="I159" s="336"/>
      <c r="J159" s="332"/>
      <c r="K159" s="332"/>
      <c r="L159" s="337"/>
      <c r="M159" s="338"/>
      <c r="N159" s="339"/>
      <c r="O159" s="339"/>
      <c r="P159" s="339"/>
      <c r="Q159" s="339"/>
      <c r="R159" s="339"/>
      <c r="S159" s="339"/>
      <c r="T159" s="340"/>
      <c r="AT159" s="341" t="s">
        <v>99</v>
      </c>
      <c r="AU159" s="341" t="s">
        <v>1</v>
      </c>
      <c r="AV159" s="330" t="s">
        <v>1</v>
      </c>
      <c r="AW159" s="330" t="s">
        <v>101</v>
      </c>
      <c r="AX159" s="330" t="s">
        <v>87</v>
      </c>
      <c r="AY159" s="341" t="s">
        <v>89</v>
      </c>
    </row>
    <row r="160" spans="1:65" s="203" customFormat="1" ht="16.5" customHeight="1" x14ac:dyDescent="0.3">
      <c r="A160" s="199"/>
      <c r="B160" s="200"/>
      <c r="C160" s="305" t="s">
        <v>241</v>
      </c>
      <c r="D160" s="305" t="s">
        <v>92</v>
      </c>
      <c r="E160" s="306" t="s">
        <v>1335</v>
      </c>
      <c r="F160" s="307" t="s">
        <v>1336</v>
      </c>
      <c r="G160" s="308" t="s">
        <v>109</v>
      </c>
      <c r="H160" s="309">
        <v>5</v>
      </c>
      <c r="I160" s="310"/>
      <c r="J160" s="311">
        <f>ROUND(I160*H160,2)</f>
        <v>0</v>
      </c>
      <c r="K160" s="307" t="s">
        <v>96</v>
      </c>
      <c r="L160" s="202"/>
      <c r="M160" s="312" t="s">
        <v>11</v>
      </c>
      <c r="N160" s="313" t="s">
        <v>30</v>
      </c>
      <c r="O160" s="209"/>
      <c r="P160" s="314">
        <f>O160*H160</f>
        <v>0</v>
      </c>
      <c r="Q160" s="314">
        <v>4.7400000000000003E-3</v>
      </c>
      <c r="R160" s="314">
        <f>Q160*H160</f>
        <v>2.3700000000000002E-2</v>
      </c>
      <c r="S160" s="314">
        <v>0</v>
      </c>
      <c r="T160" s="315">
        <f>S160*H160</f>
        <v>0</v>
      </c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R160" s="316" t="s">
        <v>178</v>
      </c>
      <c r="AT160" s="316" t="s">
        <v>92</v>
      </c>
      <c r="AU160" s="316" t="s">
        <v>1</v>
      </c>
      <c r="AY160" s="193" t="s">
        <v>89</v>
      </c>
      <c r="BE160" s="317">
        <f>IF(N160="základní",J160,0)</f>
        <v>0</v>
      </c>
      <c r="BF160" s="317">
        <f>IF(N160="snížená",J160,0)</f>
        <v>0</v>
      </c>
      <c r="BG160" s="317">
        <f>IF(N160="zákl. přenesená",J160,0)</f>
        <v>0</v>
      </c>
      <c r="BH160" s="317">
        <f>IF(N160="sníž. přenesená",J160,0)</f>
        <v>0</v>
      </c>
      <c r="BI160" s="317">
        <f>IF(N160="nulová",J160,0)</f>
        <v>0</v>
      </c>
      <c r="BJ160" s="193" t="s">
        <v>87</v>
      </c>
      <c r="BK160" s="317">
        <f>ROUND(I160*H160,2)</f>
        <v>0</v>
      </c>
      <c r="BL160" s="193" t="s">
        <v>178</v>
      </c>
      <c r="BM160" s="316" t="s">
        <v>1337</v>
      </c>
    </row>
    <row r="161" spans="1:65" s="330" customFormat="1" x14ac:dyDescent="0.3">
      <c r="B161" s="331"/>
      <c r="C161" s="332"/>
      <c r="D161" s="321" t="s">
        <v>99</v>
      </c>
      <c r="E161" s="333" t="s">
        <v>11</v>
      </c>
      <c r="F161" s="334" t="s">
        <v>114</v>
      </c>
      <c r="G161" s="332"/>
      <c r="H161" s="335">
        <v>5</v>
      </c>
      <c r="I161" s="336"/>
      <c r="J161" s="332"/>
      <c r="K161" s="332"/>
      <c r="L161" s="337"/>
      <c r="M161" s="338"/>
      <c r="N161" s="339"/>
      <c r="O161" s="339"/>
      <c r="P161" s="339"/>
      <c r="Q161" s="339"/>
      <c r="R161" s="339"/>
      <c r="S161" s="339"/>
      <c r="T161" s="340"/>
      <c r="AT161" s="341" t="s">
        <v>99</v>
      </c>
      <c r="AU161" s="341" t="s">
        <v>1</v>
      </c>
      <c r="AV161" s="330" t="s">
        <v>1</v>
      </c>
      <c r="AW161" s="330" t="s">
        <v>101</v>
      </c>
      <c r="AX161" s="330" t="s">
        <v>87</v>
      </c>
      <c r="AY161" s="341" t="s">
        <v>89</v>
      </c>
    </row>
    <row r="162" spans="1:65" s="203" customFormat="1" ht="16.5" customHeight="1" x14ac:dyDescent="0.3">
      <c r="A162" s="199"/>
      <c r="B162" s="200"/>
      <c r="C162" s="305" t="s">
        <v>1137</v>
      </c>
      <c r="D162" s="305" t="s">
        <v>92</v>
      </c>
      <c r="E162" s="306" t="s">
        <v>1338</v>
      </c>
      <c r="F162" s="307" t="s">
        <v>1339</v>
      </c>
      <c r="G162" s="308" t="s">
        <v>109</v>
      </c>
      <c r="H162" s="309">
        <v>4</v>
      </c>
      <c r="I162" s="310"/>
      <c r="J162" s="311">
        <f>ROUND(I162*H162,2)</f>
        <v>0</v>
      </c>
      <c r="K162" s="307" t="s">
        <v>96</v>
      </c>
      <c r="L162" s="202"/>
      <c r="M162" s="312" t="s">
        <v>11</v>
      </c>
      <c r="N162" s="313" t="s">
        <v>30</v>
      </c>
      <c r="O162" s="209"/>
      <c r="P162" s="314">
        <f>O162*H162</f>
        <v>0</v>
      </c>
      <c r="Q162" s="314">
        <v>1.8000000000000001E-4</v>
      </c>
      <c r="R162" s="314">
        <f>Q162*H162</f>
        <v>7.2000000000000005E-4</v>
      </c>
      <c r="S162" s="314">
        <v>0</v>
      </c>
      <c r="T162" s="315">
        <f>S162*H162</f>
        <v>0</v>
      </c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R162" s="316" t="s">
        <v>178</v>
      </c>
      <c r="AT162" s="316" t="s">
        <v>92</v>
      </c>
      <c r="AU162" s="316" t="s">
        <v>1</v>
      </c>
      <c r="AY162" s="193" t="s">
        <v>89</v>
      </c>
      <c r="BE162" s="317">
        <f>IF(N162="základní",J162,0)</f>
        <v>0</v>
      </c>
      <c r="BF162" s="317">
        <f>IF(N162="snížená",J162,0)</f>
        <v>0</v>
      </c>
      <c r="BG162" s="317">
        <f>IF(N162="zákl. přenesená",J162,0)</f>
        <v>0</v>
      </c>
      <c r="BH162" s="317">
        <f>IF(N162="sníž. přenesená",J162,0)</f>
        <v>0</v>
      </c>
      <c r="BI162" s="317">
        <f>IF(N162="nulová",J162,0)</f>
        <v>0</v>
      </c>
      <c r="BJ162" s="193" t="s">
        <v>87</v>
      </c>
      <c r="BK162" s="317">
        <f>ROUND(I162*H162,2)</f>
        <v>0</v>
      </c>
      <c r="BL162" s="193" t="s">
        <v>178</v>
      </c>
      <c r="BM162" s="316" t="s">
        <v>1340</v>
      </c>
    </row>
    <row r="163" spans="1:65" s="203" customFormat="1" ht="16.5" customHeight="1" x14ac:dyDescent="0.3">
      <c r="A163" s="199"/>
      <c r="B163" s="200"/>
      <c r="C163" s="305" t="s">
        <v>255</v>
      </c>
      <c r="D163" s="305" t="s">
        <v>92</v>
      </c>
      <c r="E163" s="306" t="s">
        <v>1341</v>
      </c>
      <c r="F163" s="307" t="s">
        <v>1342</v>
      </c>
      <c r="G163" s="308" t="s">
        <v>109</v>
      </c>
      <c r="H163" s="309">
        <v>1</v>
      </c>
      <c r="I163" s="310"/>
      <c r="J163" s="311">
        <f>ROUND(I163*H163,2)</f>
        <v>0</v>
      </c>
      <c r="K163" s="307" t="s">
        <v>11</v>
      </c>
      <c r="L163" s="202"/>
      <c r="M163" s="312" t="s">
        <v>11</v>
      </c>
      <c r="N163" s="313" t="s">
        <v>30</v>
      </c>
      <c r="O163" s="209"/>
      <c r="P163" s="314">
        <f>O163*H163</f>
        <v>0</v>
      </c>
      <c r="Q163" s="314">
        <v>1.4999999999999999E-4</v>
      </c>
      <c r="R163" s="314">
        <f>Q163*H163</f>
        <v>1.4999999999999999E-4</v>
      </c>
      <c r="S163" s="314">
        <v>0</v>
      </c>
      <c r="T163" s="315">
        <f>S163*H163</f>
        <v>0</v>
      </c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R163" s="316" t="s">
        <v>178</v>
      </c>
      <c r="AT163" s="316" t="s">
        <v>92</v>
      </c>
      <c r="AU163" s="316" t="s">
        <v>1</v>
      </c>
      <c r="AY163" s="193" t="s">
        <v>89</v>
      </c>
      <c r="BE163" s="317">
        <f>IF(N163="základní",J163,0)</f>
        <v>0</v>
      </c>
      <c r="BF163" s="317">
        <f>IF(N163="snížená",J163,0)</f>
        <v>0</v>
      </c>
      <c r="BG163" s="317">
        <f>IF(N163="zákl. přenesená",J163,0)</f>
        <v>0</v>
      </c>
      <c r="BH163" s="317">
        <f>IF(N163="sníž. přenesená",J163,0)</f>
        <v>0</v>
      </c>
      <c r="BI163" s="317">
        <f>IF(N163="nulová",J163,0)</f>
        <v>0</v>
      </c>
      <c r="BJ163" s="193" t="s">
        <v>87</v>
      </c>
      <c r="BK163" s="317">
        <f>ROUND(I163*H163,2)</f>
        <v>0</v>
      </c>
      <c r="BL163" s="193" t="s">
        <v>178</v>
      </c>
      <c r="BM163" s="316" t="s">
        <v>1343</v>
      </c>
    </row>
    <row r="164" spans="1:65" s="330" customFormat="1" x14ac:dyDescent="0.3">
      <c r="B164" s="331"/>
      <c r="C164" s="332"/>
      <c r="D164" s="321" t="s">
        <v>99</v>
      </c>
      <c r="E164" s="333" t="s">
        <v>11</v>
      </c>
      <c r="F164" s="334" t="s">
        <v>87</v>
      </c>
      <c r="G164" s="332"/>
      <c r="H164" s="335">
        <v>1</v>
      </c>
      <c r="I164" s="336"/>
      <c r="J164" s="332"/>
      <c r="K164" s="332"/>
      <c r="L164" s="337"/>
      <c r="M164" s="338"/>
      <c r="N164" s="339"/>
      <c r="O164" s="339"/>
      <c r="P164" s="339"/>
      <c r="Q164" s="339"/>
      <c r="R164" s="339"/>
      <c r="S164" s="339"/>
      <c r="T164" s="340"/>
      <c r="AT164" s="341" t="s">
        <v>99</v>
      </c>
      <c r="AU164" s="341" t="s">
        <v>1</v>
      </c>
      <c r="AV164" s="330" t="s">
        <v>1</v>
      </c>
      <c r="AW164" s="330" t="s">
        <v>101</v>
      </c>
      <c r="AX164" s="330" t="s">
        <v>87</v>
      </c>
      <c r="AY164" s="341" t="s">
        <v>89</v>
      </c>
    </row>
    <row r="165" spans="1:65" s="203" customFormat="1" ht="16.5" customHeight="1" x14ac:dyDescent="0.3">
      <c r="A165" s="199"/>
      <c r="B165" s="200"/>
      <c r="C165" s="305" t="s">
        <v>249</v>
      </c>
      <c r="D165" s="305" t="s">
        <v>92</v>
      </c>
      <c r="E165" s="306" t="s">
        <v>1344</v>
      </c>
      <c r="F165" s="307" t="s">
        <v>1345</v>
      </c>
      <c r="G165" s="308" t="s">
        <v>109</v>
      </c>
      <c r="H165" s="309">
        <v>1</v>
      </c>
      <c r="I165" s="310"/>
      <c r="J165" s="311">
        <f>ROUND(I165*H165,2)</f>
        <v>0</v>
      </c>
      <c r="K165" s="307" t="s">
        <v>11</v>
      </c>
      <c r="L165" s="202"/>
      <c r="M165" s="312" t="s">
        <v>11</v>
      </c>
      <c r="N165" s="313" t="s">
        <v>30</v>
      </c>
      <c r="O165" s="209"/>
      <c r="P165" s="314">
        <f>O165*H165</f>
        <v>0</v>
      </c>
      <c r="Q165" s="314">
        <v>1.4999999999999999E-4</v>
      </c>
      <c r="R165" s="314">
        <f>Q165*H165</f>
        <v>1.4999999999999999E-4</v>
      </c>
      <c r="S165" s="314">
        <v>0</v>
      </c>
      <c r="T165" s="315">
        <f>S165*H165</f>
        <v>0</v>
      </c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R165" s="316" t="s">
        <v>178</v>
      </c>
      <c r="AT165" s="316" t="s">
        <v>92</v>
      </c>
      <c r="AU165" s="316" t="s">
        <v>1</v>
      </c>
      <c r="AY165" s="193" t="s">
        <v>89</v>
      </c>
      <c r="BE165" s="317">
        <f>IF(N165="základní",J165,0)</f>
        <v>0</v>
      </c>
      <c r="BF165" s="317">
        <f>IF(N165="snížená",J165,0)</f>
        <v>0</v>
      </c>
      <c r="BG165" s="317">
        <f>IF(N165="zákl. přenesená",J165,0)</f>
        <v>0</v>
      </c>
      <c r="BH165" s="317">
        <f>IF(N165="sníž. přenesená",J165,0)</f>
        <v>0</v>
      </c>
      <c r="BI165" s="317">
        <f>IF(N165="nulová",J165,0)</f>
        <v>0</v>
      </c>
      <c r="BJ165" s="193" t="s">
        <v>87</v>
      </c>
      <c r="BK165" s="317">
        <f>ROUND(I165*H165,2)</f>
        <v>0</v>
      </c>
      <c r="BL165" s="193" t="s">
        <v>178</v>
      </c>
      <c r="BM165" s="316" t="s">
        <v>1346</v>
      </c>
    </row>
    <row r="166" spans="1:65" s="330" customFormat="1" x14ac:dyDescent="0.3">
      <c r="B166" s="331"/>
      <c r="C166" s="332"/>
      <c r="D166" s="321" t="s">
        <v>99</v>
      </c>
      <c r="E166" s="333" t="s">
        <v>11</v>
      </c>
      <c r="F166" s="334" t="s">
        <v>87</v>
      </c>
      <c r="G166" s="332"/>
      <c r="H166" s="335">
        <v>1</v>
      </c>
      <c r="I166" s="336"/>
      <c r="J166" s="332"/>
      <c r="K166" s="332"/>
      <c r="L166" s="337"/>
      <c r="M166" s="338"/>
      <c r="N166" s="339"/>
      <c r="O166" s="339"/>
      <c r="P166" s="339"/>
      <c r="Q166" s="339"/>
      <c r="R166" s="339"/>
      <c r="S166" s="339"/>
      <c r="T166" s="340"/>
      <c r="AT166" s="341" t="s">
        <v>99</v>
      </c>
      <c r="AU166" s="341" t="s">
        <v>1</v>
      </c>
      <c r="AV166" s="330" t="s">
        <v>1</v>
      </c>
      <c r="AW166" s="330" t="s">
        <v>101</v>
      </c>
      <c r="AX166" s="330" t="s">
        <v>87</v>
      </c>
      <c r="AY166" s="341" t="s">
        <v>89</v>
      </c>
    </row>
    <row r="167" spans="1:65" s="203" customFormat="1" ht="16.5" customHeight="1" x14ac:dyDescent="0.3">
      <c r="A167" s="199"/>
      <c r="B167" s="200"/>
      <c r="C167" s="305" t="s">
        <v>271</v>
      </c>
      <c r="D167" s="305" t="s">
        <v>92</v>
      </c>
      <c r="E167" s="306" t="s">
        <v>1347</v>
      </c>
      <c r="F167" s="307" t="s">
        <v>1348</v>
      </c>
      <c r="G167" s="308" t="s">
        <v>109</v>
      </c>
      <c r="H167" s="309">
        <v>4</v>
      </c>
      <c r="I167" s="310"/>
      <c r="J167" s="311">
        <f>ROUND(I167*H167,2)</f>
        <v>0</v>
      </c>
      <c r="K167" s="307" t="s">
        <v>11</v>
      </c>
      <c r="L167" s="202"/>
      <c r="M167" s="312" t="s">
        <v>11</v>
      </c>
      <c r="N167" s="313" t="s">
        <v>30</v>
      </c>
      <c r="O167" s="209"/>
      <c r="P167" s="314">
        <f>O167*H167</f>
        <v>0</v>
      </c>
      <c r="Q167" s="314">
        <v>4.0000000000000002E-4</v>
      </c>
      <c r="R167" s="314">
        <f>Q167*H167</f>
        <v>1.6000000000000001E-3</v>
      </c>
      <c r="S167" s="314">
        <v>0</v>
      </c>
      <c r="T167" s="315">
        <f>S167*H167</f>
        <v>0</v>
      </c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R167" s="316" t="s">
        <v>178</v>
      </c>
      <c r="AT167" s="316" t="s">
        <v>92</v>
      </c>
      <c r="AU167" s="316" t="s">
        <v>1</v>
      </c>
      <c r="AY167" s="193" t="s">
        <v>89</v>
      </c>
      <c r="BE167" s="317">
        <f>IF(N167="základní",J167,0)</f>
        <v>0</v>
      </c>
      <c r="BF167" s="317">
        <f>IF(N167="snížená",J167,0)</f>
        <v>0</v>
      </c>
      <c r="BG167" s="317">
        <f>IF(N167="zákl. přenesená",J167,0)</f>
        <v>0</v>
      </c>
      <c r="BH167" s="317">
        <f>IF(N167="sníž. přenesená",J167,0)</f>
        <v>0</v>
      </c>
      <c r="BI167" s="317">
        <f>IF(N167="nulová",J167,0)</f>
        <v>0</v>
      </c>
      <c r="BJ167" s="193" t="s">
        <v>87</v>
      </c>
      <c r="BK167" s="317">
        <f>ROUND(I167*H167,2)</f>
        <v>0</v>
      </c>
      <c r="BL167" s="193" t="s">
        <v>178</v>
      </c>
      <c r="BM167" s="316" t="s">
        <v>1349</v>
      </c>
    </row>
    <row r="168" spans="1:65" s="330" customFormat="1" x14ac:dyDescent="0.3">
      <c r="B168" s="331"/>
      <c r="C168" s="332"/>
      <c r="D168" s="321" t="s">
        <v>99</v>
      </c>
      <c r="E168" s="333" t="s">
        <v>11</v>
      </c>
      <c r="F168" s="334" t="s">
        <v>97</v>
      </c>
      <c r="G168" s="332"/>
      <c r="H168" s="335">
        <v>4</v>
      </c>
      <c r="I168" s="336"/>
      <c r="J168" s="332"/>
      <c r="K168" s="332"/>
      <c r="L168" s="337"/>
      <c r="M168" s="338"/>
      <c r="N168" s="339"/>
      <c r="O168" s="339"/>
      <c r="P168" s="339"/>
      <c r="Q168" s="339"/>
      <c r="R168" s="339"/>
      <c r="S168" s="339"/>
      <c r="T168" s="340"/>
      <c r="AT168" s="341" t="s">
        <v>99</v>
      </c>
      <c r="AU168" s="341" t="s">
        <v>1</v>
      </c>
      <c r="AV168" s="330" t="s">
        <v>1</v>
      </c>
      <c r="AW168" s="330" t="s">
        <v>101</v>
      </c>
      <c r="AX168" s="330" t="s">
        <v>87</v>
      </c>
      <c r="AY168" s="341" t="s">
        <v>89</v>
      </c>
    </row>
    <row r="169" spans="1:65" s="203" customFormat="1" ht="16.5" customHeight="1" x14ac:dyDescent="0.3">
      <c r="A169" s="199"/>
      <c r="B169" s="200"/>
      <c r="C169" s="305" t="s">
        <v>275</v>
      </c>
      <c r="D169" s="305" t="s">
        <v>92</v>
      </c>
      <c r="E169" s="306" t="s">
        <v>1350</v>
      </c>
      <c r="F169" s="307" t="s">
        <v>1351</v>
      </c>
      <c r="G169" s="308" t="s">
        <v>244</v>
      </c>
      <c r="H169" s="309">
        <v>43.1</v>
      </c>
      <c r="I169" s="310"/>
      <c r="J169" s="311">
        <f>ROUND(I169*H169,2)</f>
        <v>0</v>
      </c>
      <c r="K169" s="307" t="s">
        <v>96</v>
      </c>
      <c r="L169" s="202"/>
      <c r="M169" s="312" t="s">
        <v>11</v>
      </c>
      <c r="N169" s="313" t="s">
        <v>30</v>
      </c>
      <c r="O169" s="209"/>
      <c r="P169" s="314">
        <f>O169*H169</f>
        <v>0</v>
      </c>
      <c r="Q169" s="314">
        <v>0</v>
      </c>
      <c r="R169" s="314">
        <f>Q169*H169</f>
        <v>0</v>
      </c>
      <c r="S169" s="314">
        <v>0</v>
      </c>
      <c r="T169" s="315">
        <f>S169*H169</f>
        <v>0</v>
      </c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R169" s="316" t="s">
        <v>178</v>
      </c>
      <c r="AT169" s="316" t="s">
        <v>92</v>
      </c>
      <c r="AU169" s="316" t="s">
        <v>1</v>
      </c>
      <c r="AY169" s="193" t="s">
        <v>89</v>
      </c>
      <c r="BE169" s="317">
        <f>IF(N169="základní",J169,0)</f>
        <v>0</v>
      </c>
      <c r="BF169" s="317">
        <f>IF(N169="snížená",J169,0)</f>
        <v>0</v>
      </c>
      <c r="BG169" s="317">
        <f>IF(N169="zákl. přenesená",J169,0)</f>
        <v>0</v>
      </c>
      <c r="BH169" s="317">
        <f>IF(N169="sníž. přenesená",J169,0)</f>
        <v>0</v>
      </c>
      <c r="BI169" s="317">
        <f>IF(N169="nulová",J169,0)</f>
        <v>0</v>
      </c>
      <c r="BJ169" s="193" t="s">
        <v>87</v>
      </c>
      <c r="BK169" s="317">
        <f>ROUND(I169*H169,2)</f>
        <v>0</v>
      </c>
      <c r="BL169" s="193" t="s">
        <v>178</v>
      </c>
      <c r="BM169" s="316" t="s">
        <v>1352</v>
      </c>
    </row>
    <row r="170" spans="1:65" s="330" customFormat="1" x14ac:dyDescent="0.3">
      <c r="B170" s="331"/>
      <c r="C170" s="332"/>
      <c r="D170" s="321" t="s">
        <v>99</v>
      </c>
      <c r="E170" s="333" t="s">
        <v>11</v>
      </c>
      <c r="F170" s="334" t="s">
        <v>1353</v>
      </c>
      <c r="G170" s="332"/>
      <c r="H170" s="335">
        <v>2.2999999999999998</v>
      </c>
      <c r="I170" s="336"/>
      <c r="J170" s="332"/>
      <c r="K170" s="332"/>
      <c r="L170" s="337"/>
      <c r="M170" s="338"/>
      <c r="N170" s="339"/>
      <c r="O170" s="339"/>
      <c r="P170" s="339"/>
      <c r="Q170" s="339"/>
      <c r="R170" s="339"/>
      <c r="S170" s="339"/>
      <c r="T170" s="340"/>
      <c r="AT170" s="341" t="s">
        <v>99</v>
      </c>
      <c r="AU170" s="341" t="s">
        <v>1</v>
      </c>
      <c r="AV170" s="330" t="s">
        <v>1</v>
      </c>
      <c r="AW170" s="330" t="s">
        <v>101</v>
      </c>
      <c r="AX170" s="330" t="s">
        <v>88</v>
      </c>
      <c r="AY170" s="341" t="s">
        <v>89</v>
      </c>
    </row>
    <row r="171" spans="1:65" s="330" customFormat="1" x14ac:dyDescent="0.3">
      <c r="B171" s="331"/>
      <c r="C171" s="332"/>
      <c r="D171" s="321" t="s">
        <v>99</v>
      </c>
      <c r="E171" s="333" t="s">
        <v>11</v>
      </c>
      <c r="F171" s="334" t="s">
        <v>97</v>
      </c>
      <c r="G171" s="332"/>
      <c r="H171" s="335">
        <v>4</v>
      </c>
      <c r="I171" s="336"/>
      <c r="J171" s="332"/>
      <c r="K171" s="332"/>
      <c r="L171" s="337"/>
      <c r="M171" s="338"/>
      <c r="N171" s="339"/>
      <c r="O171" s="339"/>
      <c r="P171" s="339"/>
      <c r="Q171" s="339"/>
      <c r="R171" s="339"/>
      <c r="S171" s="339"/>
      <c r="T171" s="340"/>
      <c r="AT171" s="341" t="s">
        <v>99</v>
      </c>
      <c r="AU171" s="341" t="s">
        <v>1</v>
      </c>
      <c r="AV171" s="330" t="s">
        <v>1</v>
      </c>
      <c r="AW171" s="330" t="s">
        <v>101</v>
      </c>
      <c r="AX171" s="330" t="s">
        <v>88</v>
      </c>
      <c r="AY171" s="341" t="s">
        <v>89</v>
      </c>
    </row>
    <row r="172" spans="1:65" s="330" customFormat="1" x14ac:dyDescent="0.3">
      <c r="B172" s="331"/>
      <c r="C172" s="332"/>
      <c r="D172" s="321" t="s">
        <v>99</v>
      </c>
      <c r="E172" s="333" t="s">
        <v>11</v>
      </c>
      <c r="F172" s="334" t="s">
        <v>151</v>
      </c>
      <c r="G172" s="332"/>
      <c r="H172" s="335">
        <v>12</v>
      </c>
      <c r="I172" s="336"/>
      <c r="J172" s="332"/>
      <c r="K172" s="332"/>
      <c r="L172" s="337"/>
      <c r="M172" s="338"/>
      <c r="N172" s="339"/>
      <c r="O172" s="339"/>
      <c r="P172" s="339"/>
      <c r="Q172" s="339"/>
      <c r="R172" s="339"/>
      <c r="S172" s="339"/>
      <c r="T172" s="340"/>
      <c r="AT172" s="341" t="s">
        <v>99</v>
      </c>
      <c r="AU172" s="341" t="s">
        <v>1</v>
      </c>
      <c r="AV172" s="330" t="s">
        <v>1</v>
      </c>
      <c r="AW172" s="330" t="s">
        <v>101</v>
      </c>
      <c r="AX172" s="330" t="s">
        <v>88</v>
      </c>
      <c r="AY172" s="341" t="s">
        <v>89</v>
      </c>
    </row>
    <row r="173" spans="1:65" s="330" customFormat="1" x14ac:dyDescent="0.3">
      <c r="B173" s="331"/>
      <c r="C173" s="332"/>
      <c r="D173" s="321" t="s">
        <v>99</v>
      </c>
      <c r="E173" s="333" t="s">
        <v>11</v>
      </c>
      <c r="F173" s="334" t="s">
        <v>1354</v>
      </c>
      <c r="G173" s="332"/>
      <c r="H173" s="335">
        <v>11.1</v>
      </c>
      <c r="I173" s="336"/>
      <c r="J173" s="332"/>
      <c r="K173" s="332"/>
      <c r="L173" s="337"/>
      <c r="M173" s="338"/>
      <c r="N173" s="339"/>
      <c r="O173" s="339"/>
      <c r="P173" s="339"/>
      <c r="Q173" s="339"/>
      <c r="R173" s="339"/>
      <c r="S173" s="339"/>
      <c r="T173" s="340"/>
      <c r="AT173" s="341" t="s">
        <v>99</v>
      </c>
      <c r="AU173" s="341" t="s">
        <v>1</v>
      </c>
      <c r="AV173" s="330" t="s">
        <v>1</v>
      </c>
      <c r="AW173" s="330" t="s">
        <v>101</v>
      </c>
      <c r="AX173" s="330" t="s">
        <v>88</v>
      </c>
      <c r="AY173" s="341" t="s">
        <v>89</v>
      </c>
    </row>
    <row r="174" spans="1:65" s="330" customFormat="1" x14ac:dyDescent="0.3">
      <c r="B174" s="331"/>
      <c r="C174" s="332"/>
      <c r="D174" s="321" t="s">
        <v>99</v>
      </c>
      <c r="E174" s="333" t="s">
        <v>11</v>
      </c>
      <c r="F174" s="334" t="s">
        <v>1355</v>
      </c>
      <c r="G174" s="332"/>
      <c r="H174" s="335">
        <v>5.7</v>
      </c>
      <c r="I174" s="336"/>
      <c r="J174" s="332"/>
      <c r="K174" s="332"/>
      <c r="L174" s="337"/>
      <c r="M174" s="338"/>
      <c r="N174" s="339"/>
      <c r="O174" s="339"/>
      <c r="P174" s="339"/>
      <c r="Q174" s="339"/>
      <c r="R174" s="339"/>
      <c r="S174" s="339"/>
      <c r="T174" s="340"/>
      <c r="AT174" s="341" t="s">
        <v>99</v>
      </c>
      <c r="AU174" s="341" t="s">
        <v>1</v>
      </c>
      <c r="AV174" s="330" t="s">
        <v>1</v>
      </c>
      <c r="AW174" s="330" t="s">
        <v>101</v>
      </c>
      <c r="AX174" s="330" t="s">
        <v>88</v>
      </c>
      <c r="AY174" s="341" t="s">
        <v>89</v>
      </c>
    </row>
    <row r="175" spans="1:65" s="330" customFormat="1" x14ac:dyDescent="0.3">
      <c r="B175" s="331"/>
      <c r="C175" s="332"/>
      <c r="D175" s="321" t="s">
        <v>99</v>
      </c>
      <c r="E175" s="333" t="s">
        <v>11</v>
      </c>
      <c r="F175" s="334" t="s">
        <v>1356</v>
      </c>
      <c r="G175" s="332"/>
      <c r="H175" s="335">
        <v>3.4</v>
      </c>
      <c r="I175" s="336"/>
      <c r="J175" s="332"/>
      <c r="K175" s="332"/>
      <c r="L175" s="337"/>
      <c r="M175" s="338"/>
      <c r="N175" s="339"/>
      <c r="O175" s="339"/>
      <c r="P175" s="339"/>
      <c r="Q175" s="339"/>
      <c r="R175" s="339"/>
      <c r="S175" s="339"/>
      <c r="T175" s="340"/>
      <c r="AT175" s="341" t="s">
        <v>99</v>
      </c>
      <c r="AU175" s="341" t="s">
        <v>1</v>
      </c>
      <c r="AV175" s="330" t="s">
        <v>1</v>
      </c>
      <c r="AW175" s="330" t="s">
        <v>101</v>
      </c>
      <c r="AX175" s="330" t="s">
        <v>88</v>
      </c>
      <c r="AY175" s="341" t="s">
        <v>89</v>
      </c>
    </row>
    <row r="176" spans="1:65" s="330" customFormat="1" x14ac:dyDescent="0.3">
      <c r="B176" s="331"/>
      <c r="C176" s="332"/>
      <c r="D176" s="321" t="s">
        <v>99</v>
      </c>
      <c r="E176" s="333" t="s">
        <v>11</v>
      </c>
      <c r="F176" s="334" t="s">
        <v>762</v>
      </c>
      <c r="G176" s="332"/>
      <c r="H176" s="335">
        <v>2.5</v>
      </c>
      <c r="I176" s="336"/>
      <c r="J176" s="332"/>
      <c r="K176" s="332"/>
      <c r="L176" s="337"/>
      <c r="M176" s="338"/>
      <c r="N176" s="339"/>
      <c r="O176" s="339"/>
      <c r="P176" s="339"/>
      <c r="Q176" s="339"/>
      <c r="R176" s="339"/>
      <c r="S176" s="339"/>
      <c r="T176" s="340"/>
      <c r="AT176" s="341" t="s">
        <v>99</v>
      </c>
      <c r="AU176" s="341" t="s">
        <v>1</v>
      </c>
      <c r="AV176" s="330" t="s">
        <v>1</v>
      </c>
      <c r="AW176" s="330" t="s">
        <v>101</v>
      </c>
      <c r="AX176" s="330" t="s">
        <v>88</v>
      </c>
      <c r="AY176" s="341" t="s">
        <v>89</v>
      </c>
    </row>
    <row r="177" spans="1:65" s="330" customFormat="1" x14ac:dyDescent="0.3">
      <c r="B177" s="331"/>
      <c r="C177" s="332"/>
      <c r="D177" s="321" t="s">
        <v>99</v>
      </c>
      <c r="E177" s="333" t="s">
        <v>11</v>
      </c>
      <c r="F177" s="334" t="s">
        <v>1322</v>
      </c>
      <c r="G177" s="332"/>
      <c r="H177" s="335">
        <v>2.1</v>
      </c>
      <c r="I177" s="336"/>
      <c r="J177" s="332"/>
      <c r="K177" s="332"/>
      <c r="L177" s="337"/>
      <c r="M177" s="338"/>
      <c r="N177" s="339"/>
      <c r="O177" s="339"/>
      <c r="P177" s="339"/>
      <c r="Q177" s="339"/>
      <c r="R177" s="339"/>
      <c r="S177" s="339"/>
      <c r="T177" s="340"/>
      <c r="AT177" s="341" t="s">
        <v>99</v>
      </c>
      <c r="AU177" s="341" t="s">
        <v>1</v>
      </c>
      <c r="AV177" s="330" t="s">
        <v>1</v>
      </c>
      <c r="AW177" s="330" t="s">
        <v>101</v>
      </c>
      <c r="AX177" s="330" t="s">
        <v>88</v>
      </c>
      <c r="AY177" s="341" t="s">
        <v>89</v>
      </c>
    </row>
    <row r="178" spans="1:65" s="344" customFormat="1" x14ac:dyDescent="0.3">
      <c r="B178" s="345"/>
      <c r="C178" s="346"/>
      <c r="D178" s="321" t="s">
        <v>99</v>
      </c>
      <c r="E178" s="347" t="s">
        <v>11</v>
      </c>
      <c r="F178" s="348" t="s">
        <v>169</v>
      </c>
      <c r="G178" s="346"/>
      <c r="H178" s="349">
        <v>43.1</v>
      </c>
      <c r="I178" s="350"/>
      <c r="J178" s="346"/>
      <c r="K178" s="346"/>
      <c r="L178" s="351"/>
      <c r="M178" s="352"/>
      <c r="N178" s="353"/>
      <c r="O178" s="353"/>
      <c r="P178" s="353"/>
      <c r="Q178" s="353"/>
      <c r="R178" s="353"/>
      <c r="S178" s="353"/>
      <c r="T178" s="354"/>
      <c r="AT178" s="355" t="s">
        <v>99</v>
      </c>
      <c r="AU178" s="355" t="s">
        <v>1</v>
      </c>
      <c r="AV178" s="344" t="s">
        <v>97</v>
      </c>
      <c r="AW178" s="344" t="s">
        <v>101</v>
      </c>
      <c r="AX178" s="344" t="s">
        <v>87</v>
      </c>
      <c r="AY178" s="355" t="s">
        <v>89</v>
      </c>
    </row>
    <row r="179" spans="1:65" s="203" customFormat="1" ht="22.8" x14ac:dyDescent="0.3">
      <c r="A179" s="199"/>
      <c r="B179" s="200"/>
      <c r="C179" s="305" t="s">
        <v>279</v>
      </c>
      <c r="D179" s="305" t="s">
        <v>92</v>
      </c>
      <c r="E179" s="306" t="s">
        <v>1357</v>
      </c>
      <c r="F179" s="307" t="s">
        <v>1358</v>
      </c>
      <c r="G179" s="308" t="s">
        <v>148</v>
      </c>
      <c r="H179" s="309">
        <v>0.112</v>
      </c>
      <c r="I179" s="310"/>
      <c r="J179" s="311">
        <f>ROUND(I179*H179,2)</f>
        <v>0</v>
      </c>
      <c r="K179" s="307" t="s">
        <v>96</v>
      </c>
      <c r="L179" s="202"/>
      <c r="M179" s="312" t="s">
        <v>11</v>
      </c>
      <c r="N179" s="313" t="s">
        <v>30</v>
      </c>
      <c r="O179" s="209"/>
      <c r="P179" s="314">
        <f>O179*H179</f>
        <v>0</v>
      </c>
      <c r="Q179" s="314">
        <v>0</v>
      </c>
      <c r="R179" s="314">
        <f>Q179*H179</f>
        <v>0</v>
      </c>
      <c r="S179" s="314">
        <v>0</v>
      </c>
      <c r="T179" s="315">
        <f>S179*H179</f>
        <v>0</v>
      </c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/>
      <c r="AR179" s="316" t="s">
        <v>178</v>
      </c>
      <c r="AT179" s="316" t="s">
        <v>92</v>
      </c>
      <c r="AU179" s="316" t="s">
        <v>1</v>
      </c>
      <c r="AY179" s="193" t="s">
        <v>89</v>
      </c>
      <c r="BE179" s="317">
        <f>IF(N179="základní",J179,0)</f>
        <v>0</v>
      </c>
      <c r="BF179" s="317">
        <f>IF(N179="snížená",J179,0)</f>
        <v>0</v>
      </c>
      <c r="BG179" s="317">
        <f>IF(N179="zákl. přenesená",J179,0)</f>
        <v>0</v>
      </c>
      <c r="BH179" s="317">
        <f>IF(N179="sníž. přenesená",J179,0)</f>
        <v>0</v>
      </c>
      <c r="BI179" s="317">
        <f>IF(N179="nulová",J179,0)</f>
        <v>0</v>
      </c>
      <c r="BJ179" s="193" t="s">
        <v>87</v>
      </c>
      <c r="BK179" s="317">
        <f>ROUND(I179*H179,2)</f>
        <v>0</v>
      </c>
      <c r="BL179" s="193" t="s">
        <v>178</v>
      </c>
      <c r="BM179" s="316" t="s">
        <v>1359</v>
      </c>
    </row>
    <row r="180" spans="1:65" s="203" customFormat="1" ht="22.8" x14ac:dyDescent="0.3">
      <c r="A180" s="199"/>
      <c r="B180" s="200"/>
      <c r="C180" s="305" t="s">
        <v>283</v>
      </c>
      <c r="D180" s="305" t="s">
        <v>92</v>
      </c>
      <c r="E180" s="306" t="s">
        <v>1360</v>
      </c>
      <c r="F180" s="307" t="s">
        <v>1361</v>
      </c>
      <c r="G180" s="308" t="s">
        <v>148</v>
      </c>
      <c r="H180" s="309">
        <v>0.112</v>
      </c>
      <c r="I180" s="310"/>
      <c r="J180" s="311">
        <f>ROUND(I180*H180,2)</f>
        <v>0</v>
      </c>
      <c r="K180" s="307" t="s">
        <v>96</v>
      </c>
      <c r="L180" s="202"/>
      <c r="M180" s="312" t="s">
        <v>11</v>
      </c>
      <c r="N180" s="313" t="s">
        <v>30</v>
      </c>
      <c r="O180" s="209"/>
      <c r="P180" s="314">
        <f>O180*H180</f>
        <v>0</v>
      </c>
      <c r="Q180" s="314">
        <v>0</v>
      </c>
      <c r="R180" s="314">
        <f>Q180*H180</f>
        <v>0</v>
      </c>
      <c r="S180" s="314">
        <v>0</v>
      </c>
      <c r="T180" s="315">
        <f>S180*H180</f>
        <v>0</v>
      </c>
      <c r="U180" s="199"/>
      <c r="V180" s="199"/>
      <c r="W180" s="199"/>
      <c r="X180" s="199"/>
      <c r="Y180" s="199"/>
      <c r="Z180" s="199"/>
      <c r="AA180" s="199"/>
      <c r="AB180" s="199"/>
      <c r="AC180" s="199"/>
      <c r="AD180" s="199"/>
      <c r="AE180" s="199"/>
      <c r="AR180" s="316" t="s">
        <v>178</v>
      </c>
      <c r="AT180" s="316" t="s">
        <v>92</v>
      </c>
      <c r="AU180" s="316" t="s">
        <v>1</v>
      </c>
      <c r="AY180" s="193" t="s">
        <v>89</v>
      </c>
      <c r="BE180" s="317">
        <f>IF(N180="základní",J180,0)</f>
        <v>0</v>
      </c>
      <c r="BF180" s="317">
        <f>IF(N180="snížená",J180,0)</f>
        <v>0</v>
      </c>
      <c r="BG180" s="317">
        <f>IF(N180="zákl. přenesená",J180,0)</f>
        <v>0</v>
      </c>
      <c r="BH180" s="317">
        <f>IF(N180="sníž. přenesená",J180,0)</f>
        <v>0</v>
      </c>
      <c r="BI180" s="317">
        <f>IF(N180="nulová",J180,0)</f>
        <v>0</v>
      </c>
      <c r="BJ180" s="193" t="s">
        <v>87</v>
      </c>
      <c r="BK180" s="317">
        <f>ROUND(I180*H180,2)</f>
        <v>0</v>
      </c>
      <c r="BL180" s="193" t="s">
        <v>178</v>
      </c>
      <c r="BM180" s="316" t="s">
        <v>1362</v>
      </c>
    </row>
    <row r="181" spans="1:65" s="290" customFormat="1" ht="22.8" customHeight="1" x14ac:dyDescent="0.25">
      <c r="B181" s="291"/>
      <c r="C181" s="292"/>
      <c r="D181" s="293" t="s">
        <v>84</v>
      </c>
      <c r="E181" s="342" t="s">
        <v>540</v>
      </c>
      <c r="F181" s="342" t="s">
        <v>541</v>
      </c>
      <c r="G181" s="292"/>
      <c r="H181" s="292"/>
      <c r="I181" s="295"/>
      <c r="J181" s="343">
        <f>BK181</f>
        <v>0</v>
      </c>
      <c r="K181" s="292"/>
      <c r="L181" s="297"/>
      <c r="M181" s="298"/>
      <c r="N181" s="299"/>
      <c r="O181" s="299"/>
      <c r="P181" s="300">
        <f>SUM(P182:P215)</f>
        <v>0</v>
      </c>
      <c r="Q181" s="299"/>
      <c r="R181" s="300">
        <f>SUM(R182:R215)</f>
        <v>0.16368599999999997</v>
      </c>
      <c r="S181" s="299"/>
      <c r="T181" s="301">
        <f>SUM(T182:T215)</f>
        <v>0</v>
      </c>
      <c r="AR181" s="302" t="s">
        <v>1</v>
      </c>
      <c r="AT181" s="303" t="s">
        <v>84</v>
      </c>
      <c r="AU181" s="303" t="s">
        <v>87</v>
      </c>
      <c r="AY181" s="302" t="s">
        <v>89</v>
      </c>
      <c r="BK181" s="304">
        <f>SUM(BK182:BK215)</f>
        <v>0</v>
      </c>
    </row>
    <row r="182" spans="1:65" s="203" customFormat="1" ht="21.75" customHeight="1" x14ac:dyDescent="0.3">
      <c r="A182" s="199"/>
      <c r="B182" s="200"/>
      <c r="C182" s="305" t="s">
        <v>288</v>
      </c>
      <c r="D182" s="305" t="s">
        <v>92</v>
      </c>
      <c r="E182" s="306" t="s">
        <v>1363</v>
      </c>
      <c r="F182" s="307" t="s">
        <v>1364</v>
      </c>
      <c r="G182" s="308" t="s">
        <v>244</v>
      </c>
      <c r="H182" s="309">
        <v>82.4</v>
      </c>
      <c r="I182" s="310"/>
      <c r="J182" s="311">
        <f>ROUND(I182*H182,2)</f>
        <v>0</v>
      </c>
      <c r="K182" s="307" t="s">
        <v>96</v>
      </c>
      <c r="L182" s="202"/>
      <c r="M182" s="312" t="s">
        <v>11</v>
      </c>
      <c r="N182" s="313" t="s">
        <v>30</v>
      </c>
      <c r="O182" s="209"/>
      <c r="P182" s="314">
        <f>O182*H182</f>
        <v>0</v>
      </c>
      <c r="Q182" s="314">
        <v>9.7999999999999997E-4</v>
      </c>
      <c r="R182" s="314">
        <f>Q182*H182</f>
        <v>8.0752000000000004E-2</v>
      </c>
      <c r="S182" s="314">
        <v>0</v>
      </c>
      <c r="T182" s="315">
        <f>S182*H182</f>
        <v>0</v>
      </c>
      <c r="U182" s="199"/>
      <c r="V182" s="199"/>
      <c r="W182" s="199"/>
      <c r="X182" s="199"/>
      <c r="Y182" s="199"/>
      <c r="Z182" s="199"/>
      <c r="AA182" s="199"/>
      <c r="AB182" s="199"/>
      <c r="AC182" s="199"/>
      <c r="AD182" s="199"/>
      <c r="AE182" s="199"/>
      <c r="AR182" s="316" t="s">
        <v>178</v>
      </c>
      <c r="AT182" s="316" t="s">
        <v>92</v>
      </c>
      <c r="AU182" s="316" t="s">
        <v>1</v>
      </c>
      <c r="AY182" s="193" t="s">
        <v>89</v>
      </c>
      <c r="BE182" s="317">
        <f>IF(N182="základní",J182,0)</f>
        <v>0</v>
      </c>
      <c r="BF182" s="317">
        <f>IF(N182="snížená",J182,0)</f>
        <v>0</v>
      </c>
      <c r="BG182" s="317">
        <f>IF(N182="zákl. přenesená",J182,0)</f>
        <v>0</v>
      </c>
      <c r="BH182" s="317">
        <f>IF(N182="sníž. přenesená",J182,0)</f>
        <v>0</v>
      </c>
      <c r="BI182" s="317">
        <f>IF(N182="nulová",J182,0)</f>
        <v>0</v>
      </c>
      <c r="BJ182" s="193" t="s">
        <v>87</v>
      </c>
      <c r="BK182" s="317">
        <f>ROUND(I182*H182,2)</f>
        <v>0</v>
      </c>
      <c r="BL182" s="193" t="s">
        <v>178</v>
      </c>
      <c r="BM182" s="316" t="s">
        <v>1365</v>
      </c>
    </row>
    <row r="183" spans="1:65" s="318" customFormat="1" x14ac:dyDescent="0.3">
      <c r="B183" s="319"/>
      <c r="C183" s="320"/>
      <c r="D183" s="321" t="s">
        <v>99</v>
      </c>
      <c r="E183" s="322" t="s">
        <v>11</v>
      </c>
      <c r="F183" s="323" t="s">
        <v>1366</v>
      </c>
      <c r="G183" s="320"/>
      <c r="H183" s="322" t="s">
        <v>11</v>
      </c>
      <c r="I183" s="324"/>
      <c r="J183" s="320"/>
      <c r="K183" s="320"/>
      <c r="L183" s="325"/>
      <c r="M183" s="326"/>
      <c r="N183" s="327"/>
      <c r="O183" s="327"/>
      <c r="P183" s="327"/>
      <c r="Q183" s="327"/>
      <c r="R183" s="327"/>
      <c r="S183" s="327"/>
      <c r="T183" s="328"/>
      <c r="AT183" s="329" t="s">
        <v>99</v>
      </c>
      <c r="AU183" s="329" t="s">
        <v>1</v>
      </c>
      <c r="AV183" s="318" t="s">
        <v>87</v>
      </c>
      <c r="AW183" s="318" t="s">
        <v>101</v>
      </c>
      <c r="AX183" s="318" t="s">
        <v>88</v>
      </c>
      <c r="AY183" s="329" t="s">
        <v>89</v>
      </c>
    </row>
    <row r="184" spans="1:65" s="330" customFormat="1" x14ac:dyDescent="0.3">
      <c r="B184" s="331"/>
      <c r="C184" s="332"/>
      <c r="D184" s="321" t="s">
        <v>99</v>
      </c>
      <c r="E184" s="333" t="s">
        <v>11</v>
      </c>
      <c r="F184" s="334" t="s">
        <v>1367</v>
      </c>
      <c r="G184" s="332"/>
      <c r="H184" s="335">
        <v>82.4</v>
      </c>
      <c r="I184" s="336"/>
      <c r="J184" s="332"/>
      <c r="K184" s="332"/>
      <c r="L184" s="337"/>
      <c r="M184" s="338"/>
      <c r="N184" s="339"/>
      <c r="O184" s="339"/>
      <c r="P184" s="339"/>
      <c r="Q184" s="339"/>
      <c r="R184" s="339"/>
      <c r="S184" s="339"/>
      <c r="T184" s="340"/>
      <c r="AT184" s="341" t="s">
        <v>99</v>
      </c>
      <c r="AU184" s="341" t="s">
        <v>1</v>
      </c>
      <c r="AV184" s="330" t="s">
        <v>1</v>
      </c>
      <c r="AW184" s="330" t="s">
        <v>101</v>
      </c>
      <c r="AX184" s="330" t="s">
        <v>87</v>
      </c>
      <c r="AY184" s="341" t="s">
        <v>89</v>
      </c>
    </row>
    <row r="185" spans="1:65" s="203" customFormat="1" ht="21.75" customHeight="1" x14ac:dyDescent="0.3">
      <c r="A185" s="199"/>
      <c r="B185" s="200"/>
      <c r="C185" s="305" t="s">
        <v>292</v>
      </c>
      <c r="D185" s="305" t="s">
        <v>92</v>
      </c>
      <c r="E185" s="306" t="s">
        <v>1368</v>
      </c>
      <c r="F185" s="307" t="s">
        <v>1369</v>
      </c>
      <c r="G185" s="308" t="s">
        <v>244</v>
      </c>
      <c r="H185" s="309">
        <v>18.2</v>
      </c>
      <c r="I185" s="310"/>
      <c r="J185" s="311">
        <f>ROUND(I185*H185,2)</f>
        <v>0</v>
      </c>
      <c r="K185" s="307" t="s">
        <v>96</v>
      </c>
      <c r="L185" s="202"/>
      <c r="M185" s="312" t="s">
        <v>11</v>
      </c>
      <c r="N185" s="313" t="s">
        <v>30</v>
      </c>
      <c r="O185" s="209"/>
      <c r="P185" s="314">
        <f>O185*H185</f>
        <v>0</v>
      </c>
      <c r="Q185" s="314">
        <v>1.2600000000000001E-3</v>
      </c>
      <c r="R185" s="314">
        <f>Q185*H185</f>
        <v>2.2932000000000001E-2</v>
      </c>
      <c r="S185" s="314">
        <v>0</v>
      </c>
      <c r="T185" s="315">
        <f>S185*H185</f>
        <v>0</v>
      </c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/>
      <c r="AR185" s="316" t="s">
        <v>178</v>
      </c>
      <c r="AT185" s="316" t="s">
        <v>92</v>
      </c>
      <c r="AU185" s="316" t="s">
        <v>1</v>
      </c>
      <c r="AY185" s="193" t="s">
        <v>89</v>
      </c>
      <c r="BE185" s="317">
        <f>IF(N185="základní",J185,0)</f>
        <v>0</v>
      </c>
      <c r="BF185" s="317">
        <f>IF(N185="snížená",J185,0)</f>
        <v>0</v>
      </c>
      <c r="BG185" s="317">
        <f>IF(N185="zákl. přenesená",J185,0)</f>
        <v>0</v>
      </c>
      <c r="BH185" s="317">
        <f>IF(N185="sníž. přenesená",J185,0)</f>
        <v>0</v>
      </c>
      <c r="BI185" s="317">
        <f>IF(N185="nulová",J185,0)</f>
        <v>0</v>
      </c>
      <c r="BJ185" s="193" t="s">
        <v>87</v>
      </c>
      <c r="BK185" s="317">
        <f>ROUND(I185*H185,2)</f>
        <v>0</v>
      </c>
      <c r="BL185" s="193" t="s">
        <v>178</v>
      </c>
      <c r="BM185" s="316" t="s">
        <v>1370</v>
      </c>
    </row>
    <row r="186" spans="1:65" s="318" customFormat="1" x14ac:dyDescent="0.3">
      <c r="B186" s="319"/>
      <c r="C186" s="320"/>
      <c r="D186" s="321" t="s">
        <v>99</v>
      </c>
      <c r="E186" s="322" t="s">
        <v>11</v>
      </c>
      <c r="F186" s="323" t="s">
        <v>1366</v>
      </c>
      <c r="G186" s="320"/>
      <c r="H186" s="322" t="s">
        <v>11</v>
      </c>
      <c r="I186" s="324"/>
      <c r="J186" s="320"/>
      <c r="K186" s="320"/>
      <c r="L186" s="325"/>
      <c r="M186" s="326"/>
      <c r="N186" s="327"/>
      <c r="O186" s="327"/>
      <c r="P186" s="327"/>
      <c r="Q186" s="327"/>
      <c r="R186" s="327"/>
      <c r="S186" s="327"/>
      <c r="T186" s="328"/>
      <c r="AT186" s="329" t="s">
        <v>99</v>
      </c>
      <c r="AU186" s="329" t="s">
        <v>1</v>
      </c>
      <c r="AV186" s="318" t="s">
        <v>87</v>
      </c>
      <c r="AW186" s="318" t="s">
        <v>101</v>
      </c>
      <c r="AX186" s="318" t="s">
        <v>88</v>
      </c>
      <c r="AY186" s="329" t="s">
        <v>89</v>
      </c>
    </row>
    <row r="187" spans="1:65" s="330" customFormat="1" x14ac:dyDescent="0.3">
      <c r="B187" s="331"/>
      <c r="C187" s="332"/>
      <c r="D187" s="321" t="s">
        <v>99</v>
      </c>
      <c r="E187" s="333" t="s">
        <v>11</v>
      </c>
      <c r="F187" s="334" t="s">
        <v>1371</v>
      </c>
      <c r="G187" s="332"/>
      <c r="H187" s="335">
        <v>18.2</v>
      </c>
      <c r="I187" s="336"/>
      <c r="J187" s="332"/>
      <c r="K187" s="332"/>
      <c r="L187" s="337"/>
      <c r="M187" s="338"/>
      <c r="N187" s="339"/>
      <c r="O187" s="339"/>
      <c r="P187" s="339"/>
      <c r="Q187" s="339"/>
      <c r="R187" s="339"/>
      <c r="S187" s="339"/>
      <c r="T187" s="340"/>
      <c r="AT187" s="341" t="s">
        <v>99</v>
      </c>
      <c r="AU187" s="341" t="s">
        <v>1</v>
      </c>
      <c r="AV187" s="330" t="s">
        <v>1</v>
      </c>
      <c r="AW187" s="330" t="s">
        <v>101</v>
      </c>
      <c r="AX187" s="330" t="s">
        <v>87</v>
      </c>
      <c r="AY187" s="341" t="s">
        <v>89</v>
      </c>
    </row>
    <row r="188" spans="1:65" s="203" customFormat="1" ht="33" customHeight="1" x14ac:dyDescent="0.3">
      <c r="A188" s="199"/>
      <c r="B188" s="200"/>
      <c r="C188" s="305" t="s">
        <v>296</v>
      </c>
      <c r="D188" s="305" t="s">
        <v>92</v>
      </c>
      <c r="E188" s="306" t="s">
        <v>1372</v>
      </c>
      <c r="F188" s="307" t="s">
        <v>1373</v>
      </c>
      <c r="G188" s="308" t="s">
        <v>244</v>
      </c>
      <c r="H188" s="309">
        <v>82.4</v>
      </c>
      <c r="I188" s="310"/>
      <c r="J188" s="311">
        <f>ROUND(I188*H188,2)</f>
        <v>0</v>
      </c>
      <c r="K188" s="307" t="s">
        <v>96</v>
      </c>
      <c r="L188" s="202"/>
      <c r="M188" s="312" t="s">
        <v>11</v>
      </c>
      <c r="N188" s="313" t="s">
        <v>30</v>
      </c>
      <c r="O188" s="209"/>
      <c r="P188" s="314">
        <f>O188*H188</f>
        <v>0</v>
      </c>
      <c r="Q188" s="314">
        <v>2.0000000000000001E-4</v>
      </c>
      <c r="R188" s="314">
        <f>Q188*H188</f>
        <v>1.6480000000000002E-2</v>
      </c>
      <c r="S188" s="314">
        <v>0</v>
      </c>
      <c r="T188" s="315">
        <f>S188*H188</f>
        <v>0</v>
      </c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/>
      <c r="AR188" s="316" t="s">
        <v>178</v>
      </c>
      <c r="AT188" s="316" t="s">
        <v>92</v>
      </c>
      <c r="AU188" s="316" t="s">
        <v>1</v>
      </c>
      <c r="AY188" s="193" t="s">
        <v>89</v>
      </c>
      <c r="BE188" s="317">
        <f>IF(N188="základní",J188,0)</f>
        <v>0</v>
      </c>
      <c r="BF188" s="317">
        <f>IF(N188="snížená",J188,0)</f>
        <v>0</v>
      </c>
      <c r="BG188" s="317">
        <f>IF(N188="zákl. přenesená",J188,0)</f>
        <v>0</v>
      </c>
      <c r="BH188" s="317">
        <f>IF(N188="sníž. přenesená",J188,0)</f>
        <v>0</v>
      </c>
      <c r="BI188" s="317">
        <f>IF(N188="nulová",J188,0)</f>
        <v>0</v>
      </c>
      <c r="BJ188" s="193" t="s">
        <v>87</v>
      </c>
      <c r="BK188" s="317">
        <f>ROUND(I188*H188,2)</f>
        <v>0</v>
      </c>
      <c r="BL188" s="193" t="s">
        <v>178</v>
      </c>
      <c r="BM188" s="316" t="s">
        <v>1374</v>
      </c>
    </row>
    <row r="189" spans="1:65" s="330" customFormat="1" x14ac:dyDescent="0.3">
      <c r="B189" s="331"/>
      <c r="C189" s="332"/>
      <c r="D189" s="321" t="s">
        <v>99</v>
      </c>
      <c r="E189" s="333" t="s">
        <v>11</v>
      </c>
      <c r="F189" s="334" t="s">
        <v>1367</v>
      </c>
      <c r="G189" s="332"/>
      <c r="H189" s="335">
        <v>82.4</v>
      </c>
      <c r="I189" s="336"/>
      <c r="J189" s="332"/>
      <c r="K189" s="332"/>
      <c r="L189" s="337"/>
      <c r="M189" s="338"/>
      <c r="N189" s="339"/>
      <c r="O189" s="339"/>
      <c r="P189" s="339"/>
      <c r="Q189" s="339"/>
      <c r="R189" s="339"/>
      <c r="S189" s="339"/>
      <c r="T189" s="340"/>
      <c r="AT189" s="341" t="s">
        <v>99</v>
      </c>
      <c r="AU189" s="341" t="s">
        <v>1</v>
      </c>
      <c r="AV189" s="330" t="s">
        <v>1</v>
      </c>
      <c r="AW189" s="330" t="s">
        <v>101</v>
      </c>
      <c r="AX189" s="330" t="s">
        <v>88</v>
      </c>
      <c r="AY189" s="341" t="s">
        <v>89</v>
      </c>
    </row>
    <row r="190" spans="1:65" s="344" customFormat="1" x14ac:dyDescent="0.3">
      <c r="B190" s="345"/>
      <c r="C190" s="346"/>
      <c r="D190" s="321" t="s">
        <v>99</v>
      </c>
      <c r="E190" s="347" t="s">
        <v>11</v>
      </c>
      <c r="F190" s="348" t="s">
        <v>169</v>
      </c>
      <c r="G190" s="346"/>
      <c r="H190" s="349">
        <v>82.4</v>
      </c>
      <c r="I190" s="350"/>
      <c r="J190" s="346"/>
      <c r="K190" s="346"/>
      <c r="L190" s="351"/>
      <c r="M190" s="352"/>
      <c r="N190" s="353"/>
      <c r="O190" s="353"/>
      <c r="P190" s="353"/>
      <c r="Q190" s="353"/>
      <c r="R190" s="353"/>
      <c r="S190" s="353"/>
      <c r="T190" s="354"/>
      <c r="AT190" s="355" t="s">
        <v>99</v>
      </c>
      <c r="AU190" s="355" t="s">
        <v>1</v>
      </c>
      <c r="AV190" s="344" t="s">
        <v>97</v>
      </c>
      <c r="AW190" s="344" t="s">
        <v>101</v>
      </c>
      <c r="AX190" s="344" t="s">
        <v>87</v>
      </c>
      <c r="AY190" s="355" t="s">
        <v>89</v>
      </c>
    </row>
    <row r="191" spans="1:65" s="203" customFormat="1" ht="33" customHeight="1" x14ac:dyDescent="0.3">
      <c r="A191" s="199"/>
      <c r="B191" s="200"/>
      <c r="C191" s="305" t="s">
        <v>300</v>
      </c>
      <c r="D191" s="305" t="s">
        <v>92</v>
      </c>
      <c r="E191" s="306" t="s">
        <v>1375</v>
      </c>
      <c r="F191" s="307" t="s">
        <v>1376</v>
      </c>
      <c r="G191" s="308" t="s">
        <v>244</v>
      </c>
      <c r="H191" s="309">
        <v>18.2</v>
      </c>
      <c r="I191" s="310"/>
      <c r="J191" s="311">
        <f>ROUND(I191*H191,2)</f>
        <v>0</v>
      </c>
      <c r="K191" s="307" t="s">
        <v>96</v>
      </c>
      <c r="L191" s="202"/>
      <c r="M191" s="312" t="s">
        <v>11</v>
      </c>
      <c r="N191" s="313" t="s">
        <v>30</v>
      </c>
      <c r="O191" s="209"/>
      <c r="P191" s="314">
        <f>O191*H191</f>
        <v>0</v>
      </c>
      <c r="Q191" s="314">
        <v>2.4000000000000001E-4</v>
      </c>
      <c r="R191" s="314">
        <f>Q191*H191</f>
        <v>4.3680000000000004E-3</v>
      </c>
      <c r="S191" s="314">
        <v>0</v>
      </c>
      <c r="T191" s="315">
        <f>S191*H191</f>
        <v>0</v>
      </c>
      <c r="U191" s="199"/>
      <c r="V191" s="199"/>
      <c r="W191" s="199"/>
      <c r="X191" s="199"/>
      <c r="Y191" s="199"/>
      <c r="Z191" s="199"/>
      <c r="AA191" s="199"/>
      <c r="AB191" s="199"/>
      <c r="AC191" s="199"/>
      <c r="AD191" s="199"/>
      <c r="AE191" s="199"/>
      <c r="AR191" s="316" t="s">
        <v>178</v>
      </c>
      <c r="AT191" s="316" t="s">
        <v>92</v>
      </c>
      <c r="AU191" s="316" t="s">
        <v>1</v>
      </c>
      <c r="AY191" s="193" t="s">
        <v>89</v>
      </c>
      <c r="BE191" s="317">
        <f>IF(N191="základní",J191,0)</f>
        <v>0</v>
      </c>
      <c r="BF191" s="317">
        <f>IF(N191="snížená",J191,0)</f>
        <v>0</v>
      </c>
      <c r="BG191" s="317">
        <f>IF(N191="zákl. přenesená",J191,0)</f>
        <v>0</v>
      </c>
      <c r="BH191" s="317">
        <f>IF(N191="sníž. přenesená",J191,0)</f>
        <v>0</v>
      </c>
      <c r="BI191" s="317">
        <f>IF(N191="nulová",J191,0)</f>
        <v>0</v>
      </c>
      <c r="BJ191" s="193" t="s">
        <v>87</v>
      </c>
      <c r="BK191" s="317">
        <f>ROUND(I191*H191,2)</f>
        <v>0</v>
      </c>
      <c r="BL191" s="193" t="s">
        <v>178</v>
      </c>
      <c r="BM191" s="316" t="s">
        <v>1377</v>
      </c>
    </row>
    <row r="192" spans="1:65" s="330" customFormat="1" x14ac:dyDescent="0.3">
      <c r="B192" s="331"/>
      <c r="C192" s="332"/>
      <c r="D192" s="321" t="s">
        <v>99</v>
      </c>
      <c r="E192" s="333" t="s">
        <v>11</v>
      </c>
      <c r="F192" s="334" t="s">
        <v>1371</v>
      </c>
      <c r="G192" s="332"/>
      <c r="H192" s="335">
        <v>18.2</v>
      </c>
      <c r="I192" s="336"/>
      <c r="J192" s="332"/>
      <c r="K192" s="332"/>
      <c r="L192" s="337"/>
      <c r="M192" s="338"/>
      <c r="N192" s="339"/>
      <c r="O192" s="339"/>
      <c r="P192" s="339"/>
      <c r="Q192" s="339"/>
      <c r="R192" s="339"/>
      <c r="S192" s="339"/>
      <c r="T192" s="340"/>
      <c r="AT192" s="341" t="s">
        <v>99</v>
      </c>
      <c r="AU192" s="341" t="s">
        <v>1</v>
      </c>
      <c r="AV192" s="330" t="s">
        <v>1</v>
      </c>
      <c r="AW192" s="330" t="s">
        <v>101</v>
      </c>
      <c r="AX192" s="330" t="s">
        <v>88</v>
      </c>
      <c r="AY192" s="341" t="s">
        <v>89</v>
      </c>
    </row>
    <row r="193" spans="1:65" s="344" customFormat="1" x14ac:dyDescent="0.3">
      <c r="B193" s="345"/>
      <c r="C193" s="346"/>
      <c r="D193" s="321" t="s">
        <v>99</v>
      </c>
      <c r="E193" s="347" t="s">
        <v>11</v>
      </c>
      <c r="F193" s="348" t="s">
        <v>169</v>
      </c>
      <c r="G193" s="346"/>
      <c r="H193" s="349">
        <v>18.2</v>
      </c>
      <c r="I193" s="350"/>
      <c r="J193" s="346"/>
      <c r="K193" s="346"/>
      <c r="L193" s="351"/>
      <c r="M193" s="352"/>
      <c r="N193" s="353"/>
      <c r="O193" s="353"/>
      <c r="P193" s="353"/>
      <c r="Q193" s="353"/>
      <c r="R193" s="353"/>
      <c r="S193" s="353"/>
      <c r="T193" s="354"/>
      <c r="AT193" s="355" t="s">
        <v>99</v>
      </c>
      <c r="AU193" s="355" t="s">
        <v>1</v>
      </c>
      <c r="AV193" s="344" t="s">
        <v>97</v>
      </c>
      <c r="AW193" s="344" t="s">
        <v>101</v>
      </c>
      <c r="AX193" s="344" t="s">
        <v>87</v>
      </c>
      <c r="AY193" s="355" t="s">
        <v>89</v>
      </c>
    </row>
    <row r="194" spans="1:65" s="203" customFormat="1" ht="16.5" customHeight="1" x14ac:dyDescent="0.3">
      <c r="A194" s="199"/>
      <c r="B194" s="200"/>
      <c r="C194" s="305" t="s">
        <v>304</v>
      </c>
      <c r="D194" s="305" t="s">
        <v>92</v>
      </c>
      <c r="E194" s="306" t="s">
        <v>1378</v>
      </c>
      <c r="F194" s="307" t="s">
        <v>1379</v>
      </c>
      <c r="G194" s="308" t="s">
        <v>574</v>
      </c>
      <c r="H194" s="309">
        <v>1</v>
      </c>
      <c r="I194" s="310"/>
      <c r="J194" s="311">
        <f>ROUND(I194*H194,2)</f>
        <v>0</v>
      </c>
      <c r="K194" s="307" t="s">
        <v>11</v>
      </c>
      <c r="L194" s="202"/>
      <c r="M194" s="312" t="s">
        <v>11</v>
      </c>
      <c r="N194" s="313" t="s">
        <v>30</v>
      </c>
      <c r="O194" s="209"/>
      <c r="P194" s="314">
        <f>O194*H194</f>
        <v>0</v>
      </c>
      <c r="Q194" s="314">
        <v>1.92E-3</v>
      </c>
      <c r="R194" s="314">
        <f>Q194*H194</f>
        <v>1.92E-3</v>
      </c>
      <c r="S194" s="314">
        <v>0</v>
      </c>
      <c r="T194" s="315">
        <f>S194*H194</f>
        <v>0</v>
      </c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/>
      <c r="AR194" s="316" t="s">
        <v>178</v>
      </c>
      <c r="AT194" s="316" t="s">
        <v>92</v>
      </c>
      <c r="AU194" s="316" t="s">
        <v>1</v>
      </c>
      <c r="AY194" s="193" t="s">
        <v>89</v>
      </c>
      <c r="BE194" s="317">
        <f>IF(N194="základní",J194,0)</f>
        <v>0</v>
      </c>
      <c r="BF194" s="317">
        <f>IF(N194="snížená",J194,0)</f>
        <v>0</v>
      </c>
      <c r="BG194" s="317">
        <f>IF(N194="zákl. přenesená",J194,0)</f>
        <v>0</v>
      </c>
      <c r="BH194" s="317">
        <f>IF(N194="sníž. přenesená",J194,0)</f>
        <v>0</v>
      </c>
      <c r="BI194" s="317">
        <f>IF(N194="nulová",J194,0)</f>
        <v>0</v>
      </c>
      <c r="BJ194" s="193" t="s">
        <v>87</v>
      </c>
      <c r="BK194" s="317">
        <f>ROUND(I194*H194,2)</f>
        <v>0</v>
      </c>
      <c r="BL194" s="193" t="s">
        <v>178</v>
      </c>
      <c r="BM194" s="316" t="s">
        <v>1380</v>
      </c>
    </row>
    <row r="195" spans="1:65" s="330" customFormat="1" x14ac:dyDescent="0.3">
      <c r="B195" s="331"/>
      <c r="C195" s="332"/>
      <c r="D195" s="321" t="s">
        <v>99</v>
      </c>
      <c r="E195" s="333" t="s">
        <v>11</v>
      </c>
      <c r="F195" s="334" t="s">
        <v>87</v>
      </c>
      <c r="G195" s="332"/>
      <c r="H195" s="335">
        <v>1</v>
      </c>
      <c r="I195" s="336"/>
      <c r="J195" s="332"/>
      <c r="K195" s="332"/>
      <c r="L195" s="337"/>
      <c r="M195" s="338"/>
      <c r="N195" s="339"/>
      <c r="O195" s="339"/>
      <c r="P195" s="339"/>
      <c r="Q195" s="339"/>
      <c r="R195" s="339"/>
      <c r="S195" s="339"/>
      <c r="T195" s="340"/>
      <c r="AT195" s="341" t="s">
        <v>99</v>
      </c>
      <c r="AU195" s="341" t="s">
        <v>1</v>
      </c>
      <c r="AV195" s="330" t="s">
        <v>1</v>
      </c>
      <c r="AW195" s="330" t="s">
        <v>101</v>
      </c>
      <c r="AX195" s="330" t="s">
        <v>87</v>
      </c>
      <c r="AY195" s="341" t="s">
        <v>89</v>
      </c>
    </row>
    <row r="196" spans="1:65" s="203" customFormat="1" ht="16.5" customHeight="1" x14ac:dyDescent="0.3">
      <c r="A196" s="199"/>
      <c r="B196" s="200"/>
      <c r="C196" s="305" t="s">
        <v>309</v>
      </c>
      <c r="D196" s="305" t="s">
        <v>92</v>
      </c>
      <c r="E196" s="306" t="s">
        <v>1381</v>
      </c>
      <c r="F196" s="307" t="s">
        <v>1382</v>
      </c>
      <c r="G196" s="308" t="s">
        <v>109</v>
      </c>
      <c r="H196" s="309">
        <v>3</v>
      </c>
      <c r="I196" s="310"/>
      <c r="J196" s="311">
        <f>ROUND(I196*H196,2)</f>
        <v>0</v>
      </c>
      <c r="K196" s="307" t="s">
        <v>96</v>
      </c>
      <c r="L196" s="202"/>
      <c r="M196" s="312" t="s">
        <v>11</v>
      </c>
      <c r="N196" s="313" t="s">
        <v>30</v>
      </c>
      <c r="O196" s="209"/>
      <c r="P196" s="314">
        <f>O196*H196</f>
        <v>0</v>
      </c>
      <c r="Q196" s="314">
        <v>0</v>
      </c>
      <c r="R196" s="314">
        <f>Q196*H196</f>
        <v>0</v>
      </c>
      <c r="S196" s="314">
        <v>0</v>
      </c>
      <c r="T196" s="315">
        <f>S196*H196</f>
        <v>0</v>
      </c>
      <c r="U196" s="199"/>
      <c r="V196" s="199"/>
      <c r="W196" s="199"/>
      <c r="X196" s="199"/>
      <c r="Y196" s="199"/>
      <c r="Z196" s="199"/>
      <c r="AA196" s="199"/>
      <c r="AB196" s="199"/>
      <c r="AC196" s="199"/>
      <c r="AD196" s="199"/>
      <c r="AE196" s="199"/>
      <c r="AR196" s="316" t="s">
        <v>178</v>
      </c>
      <c r="AT196" s="316" t="s">
        <v>92</v>
      </c>
      <c r="AU196" s="316" t="s">
        <v>1</v>
      </c>
      <c r="AY196" s="193" t="s">
        <v>89</v>
      </c>
      <c r="BE196" s="317">
        <f>IF(N196="základní",J196,0)</f>
        <v>0</v>
      </c>
      <c r="BF196" s="317">
        <f>IF(N196="snížená",J196,0)</f>
        <v>0</v>
      </c>
      <c r="BG196" s="317">
        <f>IF(N196="zákl. přenesená",J196,0)</f>
        <v>0</v>
      </c>
      <c r="BH196" s="317">
        <f>IF(N196="sníž. přenesená",J196,0)</f>
        <v>0</v>
      </c>
      <c r="BI196" s="317">
        <f>IF(N196="nulová",J196,0)</f>
        <v>0</v>
      </c>
      <c r="BJ196" s="193" t="s">
        <v>87</v>
      </c>
      <c r="BK196" s="317">
        <f>ROUND(I196*H196,2)</f>
        <v>0</v>
      </c>
      <c r="BL196" s="193" t="s">
        <v>178</v>
      </c>
      <c r="BM196" s="316" t="s">
        <v>1383</v>
      </c>
    </row>
    <row r="197" spans="1:65" s="330" customFormat="1" x14ac:dyDescent="0.3">
      <c r="B197" s="331"/>
      <c r="C197" s="332"/>
      <c r="D197" s="321" t="s">
        <v>99</v>
      </c>
      <c r="E197" s="333" t="s">
        <v>11</v>
      </c>
      <c r="F197" s="334" t="s">
        <v>90</v>
      </c>
      <c r="G197" s="332"/>
      <c r="H197" s="335">
        <v>3</v>
      </c>
      <c r="I197" s="336"/>
      <c r="J197" s="332"/>
      <c r="K197" s="332"/>
      <c r="L197" s="337"/>
      <c r="M197" s="338"/>
      <c r="N197" s="339"/>
      <c r="O197" s="339"/>
      <c r="P197" s="339"/>
      <c r="Q197" s="339"/>
      <c r="R197" s="339"/>
      <c r="S197" s="339"/>
      <c r="T197" s="340"/>
      <c r="AT197" s="341" t="s">
        <v>99</v>
      </c>
      <c r="AU197" s="341" t="s">
        <v>1</v>
      </c>
      <c r="AV197" s="330" t="s">
        <v>1</v>
      </c>
      <c r="AW197" s="330" t="s">
        <v>101</v>
      </c>
      <c r="AX197" s="330" t="s">
        <v>87</v>
      </c>
      <c r="AY197" s="341" t="s">
        <v>89</v>
      </c>
    </row>
    <row r="198" spans="1:65" s="203" customFormat="1" ht="16.5" customHeight="1" x14ac:dyDescent="0.3">
      <c r="A198" s="199"/>
      <c r="B198" s="200"/>
      <c r="C198" s="305" t="s">
        <v>324</v>
      </c>
      <c r="D198" s="305" t="s">
        <v>92</v>
      </c>
      <c r="E198" s="306" t="s">
        <v>1384</v>
      </c>
      <c r="F198" s="307" t="s">
        <v>1385</v>
      </c>
      <c r="G198" s="308" t="s">
        <v>109</v>
      </c>
      <c r="H198" s="309">
        <v>7</v>
      </c>
      <c r="I198" s="310"/>
      <c r="J198" s="311">
        <f>ROUND(I198*H198,2)</f>
        <v>0</v>
      </c>
      <c r="K198" s="307" t="s">
        <v>96</v>
      </c>
      <c r="L198" s="202"/>
      <c r="M198" s="312" t="s">
        <v>11</v>
      </c>
      <c r="N198" s="313" t="s">
        <v>30</v>
      </c>
      <c r="O198" s="209"/>
      <c r="P198" s="314">
        <f>O198*H198</f>
        <v>0</v>
      </c>
      <c r="Q198" s="314">
        <v>1.2999999999999999E-4</v>
      </c>
      <c r="R198" s="314">
        <f>Q198*H198</f>
        <v>9.0999999999999989E-4</v>
      </c>
      <c r="S198" s="314">
        <v>0</v>
      </c>
      <c r="T198" s="315">
        <f>S198*H198</f>
        <v>0</v>
      </c>
      <c r="U198" s="199"/>
      <c r="V198" s="199"/>
      <c r="W198" s="199"/>
      <c r="X198" s="199"/>
      <c r="Y198" s="199"/>
      <c r="Z198" s="199"/>
      <c r="AA198" s="199"/>
      <c r="AB198" s="199"/>
      <c r="AC198" s="199"/>
      <c r="AD198" s="199"/>
      <c r="AE198" s="199"/>
      <c r="AR198" s="316" t="s">
        <v>178</v>
      </c>
      <c r="AT198" s="316" t="s">
        <v>92</v>
      </c>
      <c r="AU198" s="316" t="s">
        <v>1</v>
      </c>
      <c r="AY198" s="193" t="s">
        <v>89</v>
      </c>
      <c r="BE198" s="317">
        <f>IF(N198="základní",J198,0)</f>
        <v>0</v>
      </c>
      <c r="BF198" s="317">
        <f>IF(N198="snížená",J198,0)</f>
        <v>0</v>
      </c>
      <c r="BG198" s="317">
        <f>IF(N198="zákl. přenesená",J198,0)</f>
        <v>0</v>
      </c>
      <c r="BH198" s="317">
        <f>IF(N198="sníž. přenesená",J198,0)</f>
        <v>0</v>
      </c>
      <c r="BI198" s="317">
        <f>IF(N198="nulová",J198,0)</f>
        <v>0</v>
      </c>
      <c r="BJ198" s="193" t="s">
        <v>87</v>
      </c>
      <c r="BK198" s="317">
        <f>ROUND(I198*H198,2)</f>
        <v>0</v>
      </c>
      <c r="BL198" s="193" t="s">
        <v>178</v>
      </c>
      <c r="BM198" s="316" t="s">
        <v>1386</v>
      </c>
    </row>
    <row r="199" spans="1:65" s="330" customFormat="1" x14ac:dyDescent="0.3">
      <c r="B199" s="331"/>
      <c r="C199" s="332"/>
      <c r="D199" s="321" t="s">
        <v>99</v>
      </c>
      <c r="E199" s="333" t="s">
        <v>11</v>
      </c>
      <c r="F199" s="334" t="s">
        <v>124</v>
      </c>
      <c r="G199" s="332"/>
      <c r="H199" s="335">
        <v>7</v>
      </c>
      <c r="I199" s="336"/>
      <c r="J199" s="332"/>
      <c r="K199" s="332"/>
      <c r="L199" s="337"/>
      <c r="M199" s="338"/>
      <c r="N199" s="339"/>
      <c r="O199" s="339"/>
      <c r="P199" s="339"/>
      <c r="Q199" s="339"/>
      <c r="R199" s="339"/>
      <c r="S199" s="339"/>
      <c r="T199" s="340"/>
      <c r="AT199" s="341" t="s">
        <v>99</v>
      </c>
      <c r="AU199" s="341" t="s">
        <v>1</v>
      </c>
      <c r="AV199" s="330" t="s">
        <v>1</v>
      </c>
      <c r="AW199" s="330" t="s">
        <v>101</v>
      </c>
      <c r="AX199" s="330" t="s">
        <v>87</v>
      </c>
      <c r="AY199" s="341" t="s">
        <v>89</v>
      </c>
    </row>
    <row r="200" spans="1:65" s="203" customFormat="1" ht="16.5" customHeight="1" x14ac:dyDescent="0.3">
      <c r="A200" s="199"/>
      <c r="B200" s="200"/>
      <c r="C200" s="305" t="s">
        <v>342</v>
      </c>
      <c r="D200" s="305" t="s">
        <v>92</v>
      </c>
      <c r="E200" s="306" t="s">
        <v>1387</v>
      </c>
      <c r="F200" s="307" t="s">
        <v>1388</v>
      </c>
      <c r="G200" s="308" t="s">
        <v>109</v>
      </c>
      <c r="H200" s="309">
        <v>2</v>
      </c>
      <c r="I200" s="310"/>
      <c r="J200" s="311">
        <f>ROUND(I200*H200,2)</f>
        <v>0</v>
      </c>
      <c r="K200" s="307" t="s">
        <v>96</v>
      </c>
      <c r="L200" s="202"/>
      <c r="M200" s="312" t="s">
        <v>11</v>
      </c>
      <c r="N200" s="313" t="s">
        <v>30</v>
      </c>
      <c r="O200" s="209"/>
      <c r="P200" s="314">
        <f>O200*H200</f>
        <v>0</v>
      </c>
      <c r="Q200" s="314">
        <v>2.2000000000000001E-4</v>
      </c>
      <c r="R200" s="314">
        <f>Q200*H200</f>
        <v>4.4000000000000002E-4</v>
      </c>
      <c r="S200" s="314">
        <v>0</v>
      </c>
      <c r="T200" s="315">
        <f>S200*H200</f>
        <v>0</v>
      </c>
      <c r="U200" s="199"/>
      <c r="V200" s="199"/>
      <c r="W200" s="199"/>
      <c r="X200" s="199"/>
      <c r="Y200" s="199"/>
      <c r="Z200" s="199"/>
      <c r="AA200" s="199"/>
      <c r="AB200" s="199"/>
      <c r="AC200" s="199"/>
      <c r="AD200" s="199"/>
      <c r="AE200" s="199"/>
      <c r="AR200" s="316" t="s">
        <v>178</v>
      </c>
      <c r="AT200" s="316" t="s">
        <v>92</v>
      </c>
      <c r="AU200" s="316" t="s">
        <v>1</v>
      </c>
      <c r="AY200" s="193" t="s">
        <v>89</v>
      </c>
      <c r="BE200" s="317">
        <f>IF(N200="základní",J200,0)</f>
        <v>0</v>
      </c>
      <c r="BF200" s="317">
        <f>IF(N200="snížená",J200,0)</f>
        <v>0</v>
      </c>
      <c r="BG200" s="317">
        <f>IF(N200="zákl. přenesená",J200,0)</f>
        <v>0</v>
      </c>
      <c r="BH200" s="317">
        <f>IF(N200="sníž. přenesená",J200,0)</f>
        <v>0</v>
      </c>
      <c r="BI200" s="317">
        <f>IF(N200="nulová",J200,0)</f>
        <v>0</v>
      </c>
      <c r="BJ200" s="193" t="s">
        <v>87</v>
      </c>
      <c r="BK200" s="317">
        <f>ROUND(I200*H200,2)</f>
        <v>0</v>
      </c>
      <c r="BL200" s="193" t="s">
        <v>178</v>
      </c>
      <c r="BM200" s="316" t="s">
        <v>1389</v>
      </c>
    </row>
    <row r="201" spans="1:65" s="330" customFormat="1" x14ac:dyDescent="0.3">
      <c r="B201" s="331"/>
      <c r="C201" s="332"/>
      <c r="D201" s="321" t="s">
        <v>99</v>
      </c>
      <c r="E201" s="333" t="s">
        <v>11</v>
      </c>
      <c r="F201" s="334" t="s">
        <v>1</v>
      </c>
      <c r="G201" s="332"/>
      <c r="H201" s="335">
        <v>2</v>
      </c>
      <c r="I201" s="336"/>
      <c r="J201" s="332"/>
      <c r="K201" s="332"/>
      <c r="L201" s="337"/>
      <c r="M201" s="338"/>
      <c r="N201" s="339"/>
      <c r="O201" s="339"/>
      <c r="P201" s="339"/>
      <c r="Q201" s="339"/>
      <c r="R201" s="339"/>
      <c r="S201" s="339"/>
      <c r="T201" s="340"/>
      <c r="AT201" s="341" t="s">
        <v>99</v>
      </c>
      <c r="AU201" s="341" t="s">
        <v>1</v>
      </c>
      <c r="AV201" s="330" t="s">
        <v>1</v>
      </c>
      <c r="AW201" s="330" t="s">
        <v>101</v>
      </c>
      <c r="AX201" s="330" t="s">
        <v>87</v>
      </c>
      <c r="AY201" s="341" t="s">
        <v>89</v>
      </c>
    </row>
    <row r="202" spans="1:65" s="203" customFormat="1" ht="16.5" customHeight="1" x14ac:dyDescent="0.3">
      <c r="A202" s="199"/>
      <c r="B202" s="200"/>
      <c r="C202" s="305" t="s">
        <v>1189</v>
      </c>
      <c r="D202" s="305" t="s">
        <v>92</v>
      </c>
      <c r="E202" s="306" t="s">
        <v>1390</v>
      </c>
      <c r="F202" s="307" t="s">
        <v>1391</v>
      </c>
      <c r="G202" s="308" t="s">
        <v>109</v>
      </c>
      <c r="H202" s="309">
        <v>8</v>
      </c>
      <c r="I202" s="310"/>
      <c r="J202" s="311">
        <f>ROUND(I202*H202,2)</f>
        <v>0</v>
      </c>
      <c r="K202" s="307" t="s">
        <v>96</v>
      </c>
      <c r="L202" s="202"/>
      <c r="M202" s="312" t="s">
        <v>11</v>
      </c>
      <c r="N202" s="313" t="s">
        <v>30</v>
      </c>
      <c r="O202" s="209"/>
      <c r="P202" s="314">
        <f>O202*H202</f>
        <v>0</v>
      </c>
      <c r="Q202" s="314">
        <v>7.6000000000000004E-4</v>
      </c>
      <c r="R202" s="314">
        <f>Q202*H202</f>
        <v>6.0800000000000003E-3</v>
      </c>
      <c r="S202" s="314">
        <v>0</v>
      </c>
      <c r="T202" s="315">
        <f>S202*H202</f>
        <v>0</v>
      </c>
      <c r="U202" s="199"/>
      <c r="V202" s="199"/>
      <c r="W202" s="199"/>
      <c r="X202" s="199"/>
      <c r="Y202" s="199"/>
      <c r="Z202" s="199"/>
      <c r="AA202" s="199"/>
      <c r="AB202" s="199"/>
      <c r="AC202" s="199"/>
      <c r="AD202" s="199"/>
      <c r="AE202" s="199"/>
      <c r="AR202" s="316" t="s">
        <v>178</v>
      </c>
      <c r="AT202" s="316" t="s">
        <v>92</v>
      </c>
      <c r="AU202" s="316" t="s">
        <v>1</v>
      </c>
      <c r="AY202" s="193" t="s">
        <v>89</v>
      </c>
      <c r="BE202" s="317">
        <f>IF(N202="základní",J202,0)</f>
        <v>0</v>
      </c>
      <c r="BF202" s="317">
        <f>IF(N202="snížená",J202,0)</f>
        <v>0</v>
      </c>
      <c r="BG202" s="317">
        <f>IF(N202="zákl. přenesená",J202,0)</f>
        <v>0</v>
      </c>
      <c r="BH202" s="317">
        <f>IF(N202="sníž. přenesená",J202,0)</f>
        <v>0</v>
      </c>
      <c r="BI202" s="317">
        <f>IF(N202="nulová",J202,0)</f>
        <v>0</v>
      </c>
      <c r="BJ202" s="193" t="s">
        <v>87</v>
      </c>
      <c r="BK202" s="317">
        <f>ROUND(I202*H202,2)</f>
        <v>0</v>
      </c>
      <c r="BL202" s="193" t="s">
        <v>178</v>
      </c>
      <c r="BM202" s="316" t="s">
        <v>1392</v>
      </c>
    </row>
    <row r="203" spans="1:65" s="330" customFormat="1" x14ac:dyDescent="0.3">
      <c r="B203" s="331"/>
      <c r="C203" s="332"/>
      <c r="D203" s="321" t="s">
        <v>99</v>
      </c>
      <c r="E203" s="333" t="s">
        <v>11</v>
      </c>
      <c r="F203" s="334" t="s">
        <v>129</v>
      </c>
      <c r="G203" s="332"/>
      <c r="H203" s="335">
        <v>8</v>
      </c>
      <c r="I203" s="336"/>
      <c r="J203" s="332"/>
      <c r="K203" s="332"/>
      <c r="L203" s="337"/>
      <c r="M203" s="338"/>
      <c r="N203" s="339"/>
      <c r="O203" s="339"/>
      <c r="P203" s="339"/>
      <c r="Q203" s="339"/>
      <c r="R203" s="339"/>
      <c r="S203" s="339"/>
      <c r="T203" s="340"/>
      <c r="AT203" s="341" t="s">
        <v>99</v>
      </c>
      <c r="AU203" s="341" t="s">
        <v>1</v>
      </c>
      <c r="AV203" s="330" t="s">
        <v>1</v>
      </c>
      <c r="AW203" s="330" t="s">
        <v>101</v>
      </c>
      <c r="AX203" s="330" t="s">
        <v>87</v>
      </c>
      <c r="AY203" s="341" t="s">
        <v>89</v>
      </c>
    </row>
    <row r="204" spans="1:65" s="203" customFormat="1" ht="16.5" customHeight="1" x14ac:dyDescent="0.3">
      <c r="A204" s="199"/>
      <c r="B204" s="200"/>
      <c r="C204" s="305" t="s">
        <v>346</v>
      </c>
      <c r="D204" s="305" t="s">
        <v>92</v>
      </c>
      <c r="E204" s="306" t="s">
        <v>1393</v>
      </c>
      <c r="F204" s="307" t="s">
        <v>1394</v>
      </c>
      <c r="G204" s="308" t="s">
        <v>109</v>
      </c>
      <c r="H204" s="309">
        <v>2</v>
      </c>
      <c r="I204" s="310"/>
      <c r="J204" s="311">
        <f>ROUND(I204*H204,2)</f>
        <v>0</v>
      </c>
      <c r="K204" s="307" t="s">
        <v>96</v>
      </c>
      <c r="L204" s="202"/>
      <c r="M204" s="312" t="s">
        <v>11</v>
      </c>
      <c r="N204" s="313" t="s">
        <v>30</v>
      </c>
      <c r="O204" s="209"/>
      <c r="P204" s="314">
        <f>O204*H204</f>
        <v>0</v>
      </c>
      <c r="Q204" s="314">
        <v>9.5E-4</v>
      </c>
      <c r="R204" s="314">
        <f>Q204*H204</f>
        <v>1.9E-3</v>
      </c>
      <c r="S204" s="314">
        <v>0</v>
      </c>
      <c r="T204" s="315">
        <f>S204*H204</f>
        <v>0</v>
      </c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  <c r="AR204" s="316" t="s">
        <v>178</v>
      </c>
      <c r="AT204" s="316" t="s">
        <v>92</v>
      </c>
      <c r="AU204" s="316" t="s">
        <v>1</v>
      </c>
      <c r="AY204" s="193" t="s">
        <v>89</v>
      </c>
      <c r="BE204" s="317">
        <f>IF(N204="základní",J204,0)</f>
        <v>0</v>
      </c>
      <c r="BF204" s="317">
        <f>IF(N204="snížená",J204,0)</f>
        <v>0</v>
      </c>
      <c r="BG204" s="317">
        <f>IF(N204="zákl. přenesená",J204,0)</f>
        <v>0</v>
      </c>
      <c r="BH204" s="317">
        <f>IF(N204="sníž. přenesená",J204,0)</f>
        <v>0</v>
      </c>
      <c r="BI204" s="317">
        <f>IF(N204="nulová",J204,0)</f>
        <v>0</v>
      </c>
      <c r="BJ204" s="193" t="s">
        <v>87</v>
      </c>
      <c r="BK204" s="317">
        <f>ROUND(I204*H204,2)</f>
        <v>0</v>
      </c>
      <c r="BL204" s="193" t="s">
        <v>178</v>
      </c>
      <c r="BM204" s="316" t="s">
        <v>1395</v>
      </c>
    </row>
    <row r="205" spans="1:65" s="330" customFormat="1" x14ac:dyDescent="0.3">
      <c r="B205" s="331"/>
      <c r="C205" s="332"/>
      <c r="D205" s="321" t="s">
        <v>99</v>
      </c>
      <c r="E205" s="333" t="s">
        <v>11</v>
      </c>
      <c r="F205" s="334" t="s">
        <v>1</v>
      </c>
      <c r="G205" s="332"/>
      <c r="H205" s="335">
        <v>2</v>
      </c>
      <c r="I205" s="336"/>
      <c r="J205" s="332"/>
      <c r="K205" s="332"/>
      <c r="L205" s="337"/>
      <c r="M205" s="338"/>
      <c r="N205" s="339"/>
      <c r="O205" s="339"/>
      <c r="P205" s="339"/>
      <c r="Q205" s="339"/>
      <c r="R205" s="339"/>
      <c r="S205" s="339"/>
      <c r="T205" s="340"/>
      <c r="AT205" s="341" t="s">
        <v>99</v>
      </c>
      <c r="AU205" s="341" t="s">
        <v>1</v>
      </c>
      <c r="AV205" s="330" t="s">
        <v>1</v>
      </c>
      <c r="AW205" s="330" t="s">
        <v>101</v>
      </c>
      <c r="AX205" s="330" t="s">
        <v>87</v>
      </c>
      <c r="AY205" s="341" t="s">
        <v>89</v>
      </c>
    </row>
    <row r="206" spans="1:65" s="203" customFormat="1" ht="21.75" customHeight="1" x14ac:dyDescent="0.3">
      <c r="A206" s="199"/>
      <c r="B206" s="200"/>
      <c r="C206" s="305" t="s">
        <v>356</v>
      </c>
      <c r="D206" s="305" t="s">
        <v>92</v>
      </c>
      <c r="E206" s="306" t="s">
        <v>1396</v>
      </c>
      <c r="F206" s="307" t="s">
        <v>1397</v>
      </c>
      <c r="G206" s="308" t="s">
        <v>109</v>
      </c>
      <c r="H206" s="309">
        <v>3</v>
      </c>
      <c r="I206" s="310"/>
      <c r="J206" s="311">
        <f>ROUND(I206*H206,2)</f>
        <v>0</v>
      </c>
      <c r="K206" s="307" t="s">
        <v>96</v>
      </c>
      <c r="L206" s="202"/>
      <c r="M206" s="312" t="s">
        <v>11</v>
      </c>
      <c r="N206" s="313" t="s">
        <v>30</v>
      </c>
      <c r="O206" s="209"/>
      <c r="P206" s="314">
        <f>O206*H206</f>
        <v>0</v>
      </c>
      <c r="Q206" s="314">
        <v>1.47E-3</v>
      </c>
      <c r="R206" s="314">
        <f>Q206*H206</f>
        <v>4.4099999999999999E-3</v>
      </c>
      <c r="S206" s="314">
        <v>0</v>
      </c>
      <c r="T206" s="315">
        <f>S206*H206</f>
        <v>0</v>
      </c>
      <c r="U206" s="199"/>
      <c r="V206" s="199"/>
      <c r="W206" s="199"/>
      <c r="X206" s="199"/>
      <c r="Y206" s="199"/>
      <c r="Z206" s="199"/>
      <c r="AA206" s="199"/>
      <c r="AB206" s="199"/>
      <c r="AC206" s="199"/>
      <c r="AD206" s="199"/>
      <c r="AE206" s="199"/>
      <c r="AR206" s="316" t="s">
        <v>178</v>
      </c>
      <c r="AT206" s="316" t="s">
        <v>92</v>
      </c>
      <c r="AU206" s="316" t="s">
        <v>1</v>
      </c>
      <c r="AY206" s="193" t="s">
        <v>89</v>
      </c>
      <c r="BE206" s="317">
        <f>IF(N206="základní",J206,0)</f>
        <v>0</v>
      </c>
      <c r="BF206" s="317">
        <f>IF(N206="snížená",J206,0)</f>
        <v>0</v>
      </c>
      <c r="BG206" s="317">
        <f>IF(N206="zákl. přenesená",J206,0)</f>
        <v>0</v>
      </c>
      <c r="BH206" s="317">
        <f>IF(N206="sníž. přenesená",J206,0)</f>
        <v>0</v>
      </c>
      <c r="BI206" s="317">
        <f>IF(N206="nulová",J206,0)</f>
        <v>0</v>
      </c>
      <c r="BJ206" s="193" t="s">
        <v>87</v>
      </c>
      <c r="BK206" s="317">
        <f>ROUND(I206*H206,2)</f>
        <v>0</v>
      </c>
      <c r="BL206" s="193" t="s">
        <v>178</v>
      </c>
      <c r="BM206" s="316" t="s">
        <v>1398</v>
      </c>
    </row>
    <row r="207" spans="1:65" s="330" customFormat="1" x14ac:dyDescent="0.3">
      <c r="B207" s="331"/>
      <c r="C207" s="332"/>
      <c r="D207" s="321" t="s">
        <v>99</v>
      </c>
      <c r="E207" s="333" t="s">
        <v>11</v>
      </c>
      <c r="F207" s="334" t="s">
        <v>90</v>
      </c>
      <c r="G207" s="332"/>
      <c r="H207" s="335">
        <v>3</v>
      </c>
      <c r="I207" s="336"/>
      <c r="J207" s="332"/>
      <c r="K207" s="332"/>
      <c r="L207" s="337"/>
      <c r="M207" s="338"/>
      <c r="N207" s="339"/>
      <c r="O207" s="339"/>
      <c r="P207" s="339"/>
      <c r="Q207" s="339"/>
      <c r="R207" s="339"/>
      <c r="S207" s="339"/>
      <c r="T207" s="340"/>
      <c r="AT207" s="341" t="s">
        <v>99</v>
      </c>
      <c r="AU207" s="341" t="s">
        <v>1</v>
      </c>
      <c r="AV207" s="330" t="s">
        <v>1</v>
      </c>
      <c r="AW207" s="330" t="s">
        <v>101</v>
      </c>
      <c r="AX207" s="330" t="s">
        <v>87</v>
      </c>
      <c r="AY207" s="341" t="s">
        <v>89</v>
      </c>
    </row>
    <row r="208" spans="1:65" s="203" customFormat="1" ht="16.5" customHeight="1" x14ac:dyDescent="0.3">
      <c r="A208" s="199"/>
      <c r="B208" s="200"/>
      <c r="C208" s="305" t="s">
        <v>364</v>
      </c>
      <c r="D208" s="305" t="s">
        <v>92</v>
      </c>
      <c r="E208" s="306" t="s">
        <v>1399</v>
      </c>
      <c r="F208" s="307" t="s">
        <v>1400</v>
      </c>
      <c r="G208" s="308" t="s">
        <v>109</v>
      </c>
      <c r="H208" s="309">
        <v>6</v>
      </c>
      <c r="I208" s="310"/>
      <c r="J208" s="311">
        <f>ROUND(I208*H208,2)</f>
        <v>0</v>
      </c>
      <c r="K208" s="307" t="s">
        <v>96</v>
      </c>
      <c r="L208" s="202"/>
      <c r="M208" s="312" t="s">
        <v>11</v>
      </c>
      <c r="N208" s="313" t="s">
        <v>30</v>
      </c>
      <c r="O208" s="209"/>
      <c r="P208" s="314">
        <f>O208*H208</f>
        <v>0</v>
      </c>
      <c r="Q208" s="314">
        <v>5.6999999999999998E-4</v>
      </c>
      <c r="R208" s="314">
        <f>Q208*H208</f>
        <v>3.4199999999999999E-3</v>
      </c>
      <c r="S208" s="314">
        <v>0</v>
      </c>
      <c r="T208" s="315">
        <f>S208*H208</f>
        <v>0</v>
      </c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/>
      <c r="AR208" s="316" t="s">
        <v>178</v>
      </c>
      <c r="AT208" s="316" t="s">
        <v>92</v>
      </c>
      <c r="AU208" s="316" t="s">
        <v>1</v>
      </c>
      <c r="AY208" s="193" t="s">
        <v>89</v>
      </c>
      <c r="BE208" s="317">
        <f>IF(N208="základní",J208,0)</f>
        <v>0</v>
      </c>
      <c r="BF208" s="317">
        <f>IF(N208="snížená",J208,0)</f>
        <v>0</v>
      </c>
      <c r="BG208" s="317">
        <f>IF(N208="zákl. přenesená",J208,0)</f>
        <v>0</v>
      </c>
      <c r="BH208" s="317">
        <f>IF(N208="sníž. přenesená",J208,0)</f>
        <v>0</v>
      </c>
      <c r="BI208" s="317">
        <f>IF(N208="nulová",J208,0)</f>
        <v>0</v>
      </c>
      <c r="BJ208" s="193" t="s">
        <v>87</v>
      </c>
      <c r="BK208" s="317">
        <f>ROUND(I208*H208,2)</f>
        <v>0</v>
      </c>
      <c r="BL208" s="193" t="s">
        <v>178</v>
      </c>
      <c r="BM208" s="316" t="s">
        <v>1401</v>
      </c>
    </row>
    <row r="209" spans="1:65" s="330" customFormat="1" x14ac:dyDescent="0.3">
      <c r="B209" s="331"/>
      <c r="C209" s="332"/>
      <c r="D209" s="321" t="s">
        <v>99</v>
      </c>
      <c r="E209" s="333" t="s">
        <v>11</v>
      </c>
      <c r="F209" s="334" t="s">
        <v>118</v>
      </c>
      <c r="G209" s="332"/>
      <c r="H209" s="335">
        <v>6</v>
      </c>
      <c r="I209" s="336"/>
      <c r="J209" s="332"/>
      <c r="K209" s="332"/>
      <c r="L209" s="337"/>
      <c r="M209" s="338"/>
      <c r="N209" s="339"/>
      <c r="O209" s="339"/>
      <c r="P209" s="339"/>
      <c r="Q209" s="339"/>
      <c r="R209" s="339"/>
      <c r="S209" s="339"/>
      <c r="T209" s="340"/>
      <c r="AT209" s="341" t="s">
        <v>99</v>
      </c>
      <c r="AU209" s="341" t="s">
        <v>1</v>
      </c>
      <c r="AV209" s="330" t="s">
        <v>1</v>
      </c>
      <c r="AW209" s="330" t="s">
        <v>101</v>
      </c>
      <c r="AX209" s="330" t="s">
        <v>87</v>
      </c>
      <c r="AY209" s="341" t="s">
        <v>89</v>
      </c>
    </row>
    <row r="210" spans="1:65" s="203" customFormat="1" ht="22.8" x14ac:dyDescent="0.3">
      <c r="A210" s="199"/>
      <c r="B210" s="200"/>
      <c r="C210" s="305" t="s">
        <v>370</v>
      </c>
      <c r="D210" s="305" t="s">
        <v>92</v>
      </c>
      <c r="E210" s="306" t="s">
        <v>1402</v>
      </c>
      <c r="F210" s="307" t="s">
        <v>1403</v>
      </c>
      <c r="G210" s="308" t="s">
        <v>244</v>
      </c>
      <c r="H210" s="309">
        <v>100.6</v>
      </c>
      <c r="I210" s="310"/>
      <c r="J210" s="311">
        <f>ROUND(I210*H210,2)</f>
        <v>0</v>
      </c>
      <c r="K210" s="307" t="s">
        <v>96</v>
      </c>
      <c r="L210" s="202"/>
      <c r="M210" s="312" t="s">
        <v>11</v>
      </c>
      <c r="N210" s="313" t="s">
        <v>30</v>
      </c>
      <c r="O210" s="209"/>
      <c r="P210" s="314">
        <f>O210*H210</f>
        <v>0</v>
      </c>
      <c r="Q210" s="314">
        <v>1.9000000000000001E-4</v>
      </c>
      <c r="R210" s="314">
        <f>Q210*H210</f>
        <v>1.9113999999999999E-2</v>
      </c>
      <c r="S210" s="314">
        <v>0</v>
      </c>
      <c r="T210" s="315">
        <f>S210*H210</f>
        <v>0</v>
      </c>
      <c r="U210" s="199"/>
      <c r="V210" s="199"/>
      <c r="W210" s="199"/>
      <c r="X210" s="199"/>
      <c r="Y210" s="199"/>
      <c r="Z210" s="199"/>
      <c r="AA210" s="199"/>
      <c r="AB210" s="199"/>
      <c r="AC210" s="199"/>
      <c r="AD210" s="199"/>
      <c r="AE210" s="199"/>
      <c r="AR210" s="316" t="s">
        <v>178</v>
      </c>
      <c r="AT210" s="316" t="s">
        <v>92</v>
      </c>
      <c r="AU210" s="316" t="s">
        <v>1</v>
      </c>
      <c r="AY210" s="193" t="s">
        <v>89</v>
      </c>
      <c r="BE210" s="317">
        <f>IF(N210="základní",J210,0)</f>
        <v>0</v>
      </c>
      <c r="BF210" s="317">
        <f>IF(N210="snížená",J210,0)</f>
        <v>0</v>
      </c>
      <c r="BG210" s="317">
        <f>IF(N210="zákl. přenesená",J210,0)</f>
        <v>0</v>
      </c>
      <c r="BH210" s="317">
        <f>IF(N210="sníž. přenesená",J210,0)</f>
        <v>0</v>
      </c>
      <c r="BI210" s="317">
        <f>IF(N210="nulová",J210,0)</f>
        <v>0</v>
      </c>
      <c r="BJ210" s="193" t="s">
        <v>87</v>
      </c>
      <c r="BK210" s="317">
        <f>ROUND(I210*H210,2)</f>
        <v>0</v>
      </c>
      <c r="BL210" s="193" t="s">
        <v>178</v>
      </c>
      <c r="BM210" s="316" t="s">
        <v>1404</v>
      </c>
    </row>
    <row r="211" spans="1:65" s="330" customFormat="1" x14ac:dyDescent="0.3">
      <c r="B211" s="331"/>
      <c r="C211" s="332"/>
      <c r="D211" s="321" t="s">
        <v>99</v>
      </c>
      <c r="E211" s="333" t="s">
        <v>11</v>
      </c>
      <c r="F211" s="334" t="s">
        <v>1405</v>
      </c>
      <c r="G211" s="332"/>
      <c r="H211" s="335">
        <v>100.6</v>
      </c>
      <c r="I211" s="336"/>
      <c r="J211" s="332"/>
      <c r="K211" s="332"/>
      <c r="L211" s="337"/>
      <c r="M211" s="338"/>
      <c r="N211" s="339"/>
      <c r="O211" s="339"/>
      <c r="P211" s="339"/>
      <c r="Q211" s="339"/>
      <c r="R211" s="339"/>
      <c r="S211" s="339"/>
      <c r="T211" s="340"/>
      <c r="AT211" s="341" t="s">
        <v>99</v>
      </c>
      <c r="AU211" s="341" t="s">
        <v>1</v>
      </c>
      <c r="AV211" s="330" t="s">
        <v>1</v>
      </c>
      <c r="AW211" s="330" t="s">
        <v>101</v>
      </c>
      <c r="AX211" s="330" t="s">
        <v>87</v>
      </c>
      <c r="AY211" s="341" t="s">
        <v>89</v>
      </c>
    </row>
    <row r="212" spans="1:65" s="203" customFormat="1" ht="16.5" customHeight="1" x14ac:dyDescent="0.3">
      <c r="A212" s="199"/>
      <c r="B212" s="200"/>
      <c r="C212" s="305" t="s">
        <v>375</v>
      </c>
      <c r="D212" s="305" t="s">
        <v>92</v>
      </c>
      <c r="E212" s="306" t="s">
        <v>1406</v>
      </c>
      <c r="F212" s="307" t="s">
        <v>1407</v>
      </c>
      <c r="G212" s="308" t="s">
        <v>233</v>
      </c>
      <c r="H212" s="309">
        <v>4</v>
      </c>
      <c r="I212" s="310"/>
      <c r="J212" s="311">
        <f>ROUND(I212*H212,2)</f>
        <v>0</v>
      </c>
      <c r="K212" s="307" t="s">
        <v>96</v>
      </c>
      <c r="L212" s="202"/>
      <c r="M212" s="312" t="s">
        <v>11</v>
      </c>
      <c r="N212" s="313" t="s">
        <v>30</v>
      </c>
      <c r="O212" s="209"/>
      <c r="P212" s="314">
        <f>O212*H212</f>
        <v>0</v>
      </c>
      <c r="Q212" s="314">
        <v>2.4000000000000001E-4</v>
      </c>
      <c r="R212" s="314">
        <f>Q212*H212</f>
        <v>9.6000000000000002E-4</v>
      </c>
      <c r="S212" s="314">
        <v>0</v>
      </c>
      <c r="T212" s="315">
        <f>S212*H212</f>
        <v>0</v>
      </c>
      <c r="U212" s="199"/>
      <c r="V212" s="199"/>
      <c r="W212" s="199"/>
      <c r="X212" s="199"/>
      <c r="Y212" s="199"/>
      <c r="Z212" s="199"/>
      <c r="AA212" s="199"/>
      <c r="AB212" s="199"/>
      <c r="AC212" s="199"/>
      <c r="AD212" s="199"/>
      <c r="AE212" s="199"/>
      <c r="AR212" s="316" t="s">
        <v>178</v>
      </c>
      <c r="AT212" s="316" t="s">
        <v>92</v>
      </c>
      <c r="AU212" s="316" t="s">
        <v>1</v>
      </c>
      <c r="AY212" s="193" t="s">
        <v>89</v>
      </c>
      <c r="BE212" s="317">
        <f>IF(N212="základní",J212,0)</f>
        <v>0</v>
      </c>
      <c r="BF212" s="317">
        <f>IF(N212="snížená",J212,0)</f>
        <v>0</v>
      </c>
      <c r="BG212" s="317">
        <f>IF(N212="zákl. přenesená",J212,0)</f>
        <v>0</v>
      </c>
      <c r="BH212" s="317">
        <f>IF(N212="sníž. přenesená",J212,0)</f>
        <v>0</v>
      </c>
      <c r="BI212" s="317">
        <f>IF(N212="nulová",J212,0)</f>
        <v>0</v>
      </c>
      <c r="BJ212" s="193" t="s">
        <v>87</v>
      </c>
      <c r="BK212" s="317">
        <f>ROUND(I212*H212,2)</f>
        <v>0</v>
      </c>
      <c r="BL212" s="193" t="s">
        <v>178</v>
      </c>
      <c r="BM212" s="316" t="s">
        <v>1408</v>
      </c>
    </row>
    <row r="213" spans="1:65" s="330" customFormat="1" x14ac:dyDescent="0.3">
      <c r="B213" s="331"/>
      <c r="C213" s="332"/>
      <c r="D213" s="321" t="s">
        <v>99</v>
      </c>
      <c r="E213" s="333" t="s">
        <v>11</v>
      </c>
      <c r="F213" s="334" t="s">
        <v>97</v>
      </c>
      <c r="G213" s="332"/>
      <c r="H213" s="335">
        <v>4</v>
      </c>
      <c r="I213" s="336"/>
      <c r="J213" s="332"/>
      <c r="K213" s="332"/>
      <c r="L213" s="337"/>
      <c r="M213" s="338"/>
      <c r="N213" s="339"/>
      <c r="O213" s="339"/>
      <c r="P213" s="339"/>
      <c r="Q213" s="339"/>
      <c r="R213" s="339"/>
      <c r="S213" s="339"/>
      <c r="T213" s="340"/>
      <c r="AT213" s="341" t="s">
        <v>99</v>
      </c>
      <c r="AU213" s="341" t="s">
        <v>1</v>
      </c>
      <c r="AV213" s="330" t="s">
        <v>1</v>
      </c>
      <c r="AW213" s="330" t="s">
        <v>101</v>
      </c>
      <c r="AX213" s="330" t="s">
        <v>87</v>
      </c>
      <c r="AY213" s="341" t="s">
        <v>89</v>
      </c>
    </row>
    <row r="214" spans="1:65" s="203" customFormat="1" ht="22.8" x14ac:dyDescent="0.3">
      <c r="A214" s="199"/>
      <c r="B214" s="200"/>
      <c r="C214" s="305" t="s">
        <v>379</v>
      </c>
      <c r="D214" s="305" t="s">
        <v>92</v>
      </c>
      <c r="E214" s="306" t="s">
        <v>1409</v>
      </c>
      <c r="F214" s="307" t="s">
        <v>1410</v>
      </c>
      <c r="G214" s="308" t="s">
        <v>148</v>
      </c>
      <c r="H214" s="309">
        <v>0.16400000000000001</v>
      </c>
      <c r="I214" s="310"/>
      <c r="J214" s="311">
        <f>ROUND(I214*H214,2)</f>
        <v>0</v>
      </c>
      <c r="K214" s="307" t="s">
        <v>96</v>
      </c>
      <c r="L214" s="202"/>
      <c r="M214" s="312" t="s">
        <v>11</v>
      </c>
      <c r="N214" s="313" t="s">
        <v>30</v>
      </c>
      <c r="O214" s="209"/>
      <c r="P214" s="314">
        <f>O214*H214</f>
        <v>0</v>
      </c>
      <c r="Q214" s="314">
        <v>0</v>
      </c>
      <c r="R214" s="314">
        <f>Q214*H214</f>
        <v>0</v>
      </c>
      <c r="S214" s="314">
        <v>0</v>
      </c>
      <c r="T214" s="315">
        <f>S214*H214</f>
        <v>0</v>
      </c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R214" s="316" t="s">
        <v>178</v>
      </c>
      <c r="AT214" s="316" t="s">
        <v>92</v>
      </c>
      <c r="AU214" s="316" t="s">
        <v>1</v>
      </c>
      <c r="AY214" s="193" t="s">
        <v>89</v>
      </c>
      <c r="BE214" s="317">
        <f>IF(N214="základní",J214,0)</f>
        <v>0</v>
      </c>
      <c r="BF214" s="317">
        <f>IF(N214="snížená",J214,0)</f>
        <v>0</v>
      </c>
      <c r="BG214" s="317">
        <f>IF(N214="zákl. přenesená",J214,0)</f>
        <v>0</v>
      </c>
      <c r="BH214" s="317">
        <f>IF(N214="sníž. přenesená",J214,0)</f>
        <v>0</v>
      </c>
      <c r="BI214" s="317">
        <f>IF(N214="nulová",J214,0)</f>
        <v>0</v>
      </c>
      <c r="BJ214" s="193" t="s">
        <v>87</v>
      </c>
      <c r="BK214" s="317">
        <f>ROUND(I214*H214,2)</f>
        <v>0</v>
      </c>
      <c r="BL214" s="193" t="s">
        <v>178</v>
      </c>
      <c r="BM214" s="316" t="s">
        <v>1411</v>
      </c>
    </row>
    <row r="215" spans="1:65" s="203" customFormat="1" ht="22.8" x14ac:dyDescent="0.3">
      <c r="A215" s="199"/>
      <c r="B215" s="200"/>
      <c r="C215" s="305" t="s">
        <v>383</v>
      </c>
      <c r="D215" s="305" t="s">
        <v>92</v>
      </c>
      <c r="E215" s="306" t="s">
        <v>1412</v>
      </c>
      <c r="F215" s="307" t="s">
        <v>1413</v>
      </c>
      <c r="G215" s="308" t="s">
        <v>148</v>
      </c>
      <c r="H215" s="309">
        <v>0.16400000000000001</v>
      </c>
      <c r="I215" s="310"/>
      <c r="J215" s="311">
        <f>ROUND(I215*H215,2)</f>
        <v>0</v>
      </c>
      <c r="K215" s="307" t="s">
        <v>96</v>
      </c>
      <c r="L215" s="202"/>
      <c r="M215" s="312" t="s">
        <v>11</v>
      </c>
      <c r="N215" s="313" t="s">
        <v>30</v>
      </c>
      <c r="O215" s="209"/>
      <c r="P215" s="314">
        <f>O215*H215</f>
        <v>0</v>
      </c>
      <c r="Q215" s="314">
        <v>0</v>
      </c>
      <c r="R215" s="314">
        <f>Q215*H215</f>
        <v>0</v>
      </c>
      <c r="S215" s="314">
        <v>0</v>
      </c>
      <c r="T215" s="315">
        <f>S215*H215</f>
        <v>0</v>
      </c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R215" s="316" t="s">
        <v>178</v>
      </c>
      <c r="AT215" s="316" t="s">
        <v>92</v>
      </c>
      <c r="AU215" s="316" t="s">
        <v>1</v>
      </c>
      <c r="AY215" s="193" t="s">
        <v>89</v>
      </c>
      <c r="BE215" s="317">
        <f>IF(N215="základní",J215,0)</f>
        <v>0</v>
      </c>
      <c r="BF215" s="317">
        <f>IF(N215="snížená",J215,0)</f>
        <v>0</v>
      </c>
      <c r="BG215" s="317">
        <f>IF(N215="zákl. přenesená",J215,0)</f>
        <v>0</v>
      </c>
      <c r="BH215" s="317">
        <f>IF(N215="sníž. přenesená",J215,0)</f>
        <v>0</v>
      </c>
      <c r="BI215" s="317">
        <f>IF(N215="nulová",J215,0)</f>
        <v>0</v>
      </c>
      <c r="BJ215" s="193" t="s">
        <v>87</v>
      </c>
      <c r="BK215" s="317">
        <f>ROUND(I215*H215,2)</f>
        <v>0</v>
      </c>
      <c r="BL215" s="193" t="s">
        <v>178</v>
      </c>
      <c r="BM215" s="316" t="s">
        <v>1414</v>
      </c>
    </row>
    <row r="216" spans="1:65" s="290" customFormat="1" ht="22.8" customHeight="1" x14ac:dyDescent="0.25">
      <c r="B216" s="291"/>
      <c r="C216" s="292"/>
      <c r="D216" s="293" t="s">
        <v>84</v>
      </c>
      <c r="E216" s="342" t="s">
        <v>547</v>
      </c>
      <c r="F216" s="342" t="s">
        <v>548</v>
      </c>
      <c r="G216" s="292"/>
      <c r="H216" s="292"/>
      <c r="I216" s="295"/>
      <c r="J216" s="343">
        <f>BK216</f>
        <v>0</v>
      </c>
      <c r="K216" s="292"/>
      <c r="L216" s="297"/>
      <c r="M216" s="298"/>
      <c r="N216" s="299"/>
      <c r="O216" s="299"/>
      <c r="P216" s="300">
        <f>SUM(P217:P233)</f>
        <v>0</v>
      </c>
      <c r="Q216" s="299"/>
      <c r="R216" s="300">
        <f>SUM(R217:R233)</f>
        <v>0.17427999999999996</v>
      </c>
      <c r="S216" s="299"/>
      <c r="T216" s="301">
        <f>SUM(T217:T233)</f>
        <v>0</v>
      </c>
      <c r="AR216" s="302" t="s">
        <v>1</v>
      </c>
      <c r="AT216" s="303" t="s">
        <v>84</v>
      </c>
      <c r="AU216" s="303" t="s">
        <v>87</v>
      </c>
      <c r="AY216" s="302" t="s">
        <v>89</v>
      </c>
      <c r="BK216" s="304">
        <f>SUM(BK217:BK233)</f>
        <v>0</v>
      </c>
    </row>
    <row r="217" spans="1:65" s="203" customFormat="1" ht="21.75" customHeight="1" x14ac:dyDescent="0.3">
      <c r="A217" s="199"/>
      <c r="B217" s="200"/>
      <c r="C217" s="305" t="s">
        <v>1232</v>
      </c>
      <c r="D217" s="305" t="s">
        <v>92</v>
      </c>
      <c r="E217" s="306" t="s">
        <v>1415</v>
      </c>
      <c r="F217" s="307" t="s">
        <v>1416</v>
      </c>
      <c r="G217" s="308" t="s">
        <v>233</v>
      </c>
      <c r="H217" s="309">
        <v>3</v>
      </c>
      <c r="I217" s="310"/>
      <c r="J217" s="311">
        <f>ROUND(I217*H217,2)</f>
        <v>0</v>
      </c>
      <c r="K217" s="307" t="s">
        <v>96</v>
      </c>
      <c r="L217" s="202"/>
      <c r="M217" s="312" t="s">
        <v>11</v>
      </c>
      <c r="N217" s="313" t="s">
        <v>30</v>
      </c>
      <c r="O217" s="209"/>
      <c r="P217" s="314">
        <f>O217*H217</f>
        <v>0</v>
      </c>
      <c r="Q217" s="314">
        <v>1.6969999999999999E-2</v>
      </c>
      <c r="R217" s="314">
        <f>Q217*H217</f>
        <v>5.0909999999999997E-2</v>
      </c>
      <c r="S217" s="314">
        <v>0</v>
      </c>
      <c r="T217" s="315">
        <f>S217*H217</f>
        <v>0</v>
      </c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R217" s="316" t="s">
        <v>178</v>
      </c>
      <c r="AT217" s="316" t="s">
        <v>92</v>
      </c>
      <c r="AU217" s="316" t="s">
        <v>1</v>
      </c>
      <c r="AY217" s="193" t="s">
        <v>89</v>
      </c>
      <c r="BE217" s="317">
        <f>IF(N217="základní",J217,0)</f>
        <v>0</v>
      </c>
      <c r="BF217" s="317">
        <f>IF(N217="snížená",J217,0)</f>
        <v>0</v>
      </c>
      <c r="BG217" s="317">
        <f>IF(N217="zákl. přenesená",J217,0)</f>
        <v>0</v>
      </c>
      <c r="BH217" s="317">
        <f>IF(N217="sníž. přenesená",J217,0)</f>
        <v>0</v>
      </c>
      <c r="BI217" s="317">
        <f>IF(N217="nulová",J217,0)</f>
        <v>0</v>
      </c>
      <c r="BJ217" s="193" t="s">
        <v>87</v>
      </c>
      <c r="BK217" s="317">
        <f>ROUND(I217*H217,2)</f>
        <v>0</v>
      </c>
      <c r="BL217" s="193" t="s">
        <v>178</v>
      </c>
      <c r="BM217" s="316" t="s">
        <v>1417</v>
      </c>
    </row>
    <row r="218" spans="1:65" s="203" customFormat="1" ht="28.8" x14ac:dyDescent="0.3">
      <c r="A218" s="199"/>
      <c r="B218" s="200"/>
      <c r="C218" s="201"/>
      <c r="D218" s="321" t="s">
        <v>1418</v>
      </c>
      <c r="E218" s="201"/>
      <c r="F218" s="383" t="s">
        <v>1419</v>
      </c>
      <c r="G218" s="201"/>
      <c r="H218" s="201"/>
      <c r="I218" s="384"/>
      <c r="J218" s="201"/>
      <c r="K218" s="201"/>
      <c r="L218" s="202"/>
      <c r="M218" s="385"/>
      <c r="N218" s="386"/>
      <c r="O218" s="209"/>
      <c r="P218" s="209"/>
      <c r="Q218" s="209"/>
      <c r="R218" s="209"/>
      <c r="S218" s="209"/>
      <c r="T218" s="210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T218" s="193" t="s">
        <v>1418</v>
      </c>
      <c r="AU218" s="193" t="s">
        <v>1</v>
      </c>
    </row>
    <row r="219" spans="1:65" s="330" customFormat="1" x14ac:dyDescent="0.3">
      <c r="B219" s="331"/>
      <c r="C219" s="332"/>
      <c r="D219" s="321" t="s">
        <v>99</v>
      </c>
      <c r="E219" s="333" t="s">
        <v>11</v>
      </c>
      <c r="F219" s="334" t="s">
        <v>90</v>
      </c>
      <c r="G219" s="332"/>
      <c r="H219" s="335">
        <v>3</v>
      </c>
      <c r="I219" s="336"/>
      <c r="J219" s="332"/>
      <c r="K219" s="332"/>
      <c r="L219" s="337"/>
      <c r="M219" s="338"/>
      <c r="N219" s="339"/>
      <c r="O219" s="339"/>
      <c r="P219" s="339"/>
      <c r="Q219" s="339"/>
      <c r="R219" s="339"/>
      <c r="S219" s="339"/>
      <c r="T219" s="340"/>
      <c r="AT219" s="341" t="s">
        <v>99</v>
      </c>
      <c r="AU219" s="341" t="s">
        <v>1</v>
      </c>
      <c r="AV219" s="330" t="s">
        <v>1</v>
      </c>
      <c r="AW219" s="330" t="s">
        <v>101</v>
      </c>
      <c r="AX219" s="330" t="s">
        <v>87</v>
      </c>
      <c r="AY219" s="341" t="s">
        <v>89</v>
      </c>
    </row>
    <row r="220" spans="1:65" s="203" customFormat="1" ht="16.5" customHeight="1" x14ac:dyDescent="0.3">
      <c r="A220" s="199"/>
      <c r="B220" s="200"/>
      <c r="C220" s="305" t="s">
        <v>387</v>
      </c>
      <c r="D220" s="305" t="s">
        <v>92</v>
      </c>
      <c r="E220" s="306" t="s">
        <v>1420</v>
      </c>
      <c r="F220" s="307" t="s">
        <v>1421</v>
      </c>
      <c r="G220" s="308" t="s">
        <v>233</v>
      </c>
      <c r="H220" s="309">
        <v>2</v>
      </c>
      <c r="I220" s="310"/>
      <c r="J220" s="311">
        <f>ROUND(I220*H220,2)</f>
        <v>0</v>
      </c>
      <c r="K220" s="307" t="s">
        <v>96</v>
      </c>
      <c r="L220" s="202"/>
      <c r="M220" s="312" t="s">
        <v>11</v>
      </c>
      <c r="N220" s="313" t="s">
        <v>30</v>
      </c>
      <c r="O220" s="209"/>
      <c r="P220" s="314">
        <f>O220*H220</f>
        <v>0</v>
      </c>
      <c r="Q220" s="314">
        <v>1.7690000000000001E-2</v>
      </c>
      <c r="R220" s="314">
        <f>Q220*H220</f>
        <v>3.5380000000000002E-2</v>
      </c>
      <c r="S220" s="314">
        <v>0</v>
      </c>
      <c r="T220" s="315">
        <f>S220*H220</f>
        <v>0</v>
      </c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R220" s="316" t="s">
        <v>178</v>
      </c>
      <c r="AT220" s="316" t="s">
        <v>92</v>
      </c>
      <c r="AU220" s="316" t="s">
        <v>1</v>
      </c>
      <c r="AY220" s="193" t="s">
        <v>89</v>
      </c>
      <c r="BE220" s="317">
        <f>IF(N220="základní",J220,0)</f>
        <v>0</v>
      </c>
      <c r="BF220" s="317">
        <f>IF(N220="snížená",J220,0)</f>
        <v>0</v>
      </c>
      <c r="BG220" s="317">
        <f>IF(N220="zákl. přenesená",J220,0)</f>
        <v>0</v>
      </c>
      <c r="BH220" s="317">
        <f>IF(N220="sníž. přenesená",J220,0)</f>
        <v>0</v>
      </c>
      <c r="BI220" s="317">
        <f>IF(N220="nulová",J220,0)</f>
        <v>0</v>
      </c>
      <c r="BJ220" s="193" t="s">
        <v>87</v>
      </c>
      <c r="BK220" s="317">
        <f>ROUND(I220*H220,2)</f>
        <v>0</v>
      </c>
      <c r="BL220" s="193" t="s">
        <v>178</v>
      </c>
      <c r="BM220" s="316" t="s">
        <v>1422</v>
      </c>
    </row>
    <row r="221" spans="1:65" s="330" customFormat="1" x14ac:dyDescent="0.3">
      <c r="B221" s="331"/>
      <c r="C221" s="332"/>
      <c r="D221" s="321" t="s">
        <v>99</v>
      </c>
      <c r="E221" s="333" t="s">
        <v>11</v>
      </c>
      <c r="F221" s="334" t="s">
        <v>1</v>
      </c>
      <c r="G221" s="332"/>
      <c r="H221" s="335">
        <v>2</v>
      </c>
      <c r="I221" s="336"/>
      <c r="J221" s="332"/>
      <c r="K221" s="332"/>
      <c r="L221" s="337"/>
      <c r="M221" s="338"/>
      <c r="N221" s="339"/>
      <c r="O221" s="339"/>
      <c r="P221" s="339"/>
      <c r="Q221" s="339"/>
      <c r="R221" s="339"/>
      <c r="S221" s="339"/>
      <c r="T221" s="340"/>
      <c r="AT221" s="341" t="s">
        <v>99</v>
      </c>
      <c r="AU221" s="341" t="s">
        <v>1</v>
      </c>
      <c r="AV221" s="330" t="s">
        <v>1</v>
      </c>
      <c r="AW221" s="330" t="s">
        <v>101</v>
      </c>
      <c r="AX221" s="330" t="s">
        <v>87</v>
      </c>
      <c r="AY221" s="341" t="s">
        <v>89</v>
      </c>
    </row>
    <row r="222" spans="1:65" s="203" customFormat="1" ht="16.5" customHeight="1" x14ac:dyDescent="0.3">
      <c r="A222" s="199"/>
      <c r="B222" s="200"/>
      <c r="C222" s="305" t="s">
        <v>393</v>
      </c>
      <c r="D222" s="305" t="s">
        <v>92</v>
      </c>
      <c r="E222" s="306" t="s">
        <v>1423</v>
      </c>
      <c r="F222" s="307" t="s">
        <v>1424</v>
      </c>
      <c r="G222" s="308" t="s">
        <v>233</v>
      </c>
      <c r="H222" s="309">
        <v>2</v>
      </c>
      <c r="I222" s="310"/>
      <c r="J222" s="311">
        <f>ROUND(I222*H222,2)</f>
        <v>0</v>
      </c>
      <c r="K222" s="307" t="s">
        <v>11</v>
      </c>
      <c r="L222" s="202"/>
      <c r="M222" s="312" t="s">
        <v>11</v>
      </c>
      <c r="N222" s="313" t="s">
        <v>30</v>
      </c>
      <c r="O222" s="209"/>
      <c r="P222" s="314">
        <f>O222*H222</f>
        <v>0</v>
      </c>
      <c r="Q222" s="314">
        <v>1.1800000000000001E-3</v>
      </c>
      <c r="R222" s="314">
        <f>Q222*H222</f>
        <v>2.3600000000000001E-3</v>
      </c>
      <c r="S222" s="314">
        <v>0</v>
      </c>
      <c r="T222" s="315">
        <f>S222*H222</f>
        <v>0</v>
      </c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R222" s="316" t="s">
        <v>178</v>
      </c>
      <c r="AT222" s="316" t="s">
        <v>92</v>
      </c>
      <c r="AU222" s="316" t="s">
        <v>1</v>
      </c>
      <c r="AY222" s="193" t="s">
        <v>89</v>
      </c>
      <c r="BE222" s="317">
        <f>IF(N222="základní",J222,0)</f>
        <v>0</v>
      </c>
      <c r="BF222" s="317">
        <f>IF(N222="snížená",J222,0)</f>
        <v>0</v>
      </c>
      <c r="BG222" s="317">
        <f>IF(N222="zákl. přenesená",J222,0)</f>
        <v>0</v>
      </c>
      <c r="BH222" s="317">
        <f>IF(N222="sníž. přenesená",J222,0)</f>
        <v>0</v>
      </c>
      <c r="BI222" s="317">
        <f>IF(N222="nulová",J222,0)</f>
        <v>0</v>
      </c>
      <c r="BJ222" s="193" t="s">
        <v>87</v>
      </c>
      <c r="BK222" s="317">
        <f>ROUND(I222*H222,2)</f>
        <v>0</v>
      </c>
      <c r="BL222" s="193" t="s">
        <v>178</v>
      </c>
      <c r="BM222" s="316" t="s">
        <v>1425</v>
      </c>
    </row>
    <row r="223" spans="1:65" s="330" customFormat="1" x14ac:dyDescent="0.3">
      <c r="B223" s="331"/>
      <c r="C223" s="332"/>
      <c r="D223" s="321" t="s">
        <v>99</v>
      </c>
      <c r="E223" s="333" t="s">
        <v>11</v>
      </c>
      <c r="F223" s="334" t="s">
        <v>1</v>
      </c>
      <c r="G223" s="332"/>
      <c r="H223" s="335">
        <v>2</v>
      </c>
      <c r="I223" s="336"/>
      <c r="J223" s="332"/>
      <c r="K223" s="332"/>
      <c r="L223" s="337"/>
      <c r="M223" s="338"/>
      <c r="N223" s="339"/>
      <c r="O223" s="339"/>
      <c r="P223" s="339"/>
      <c r="Q223" s="339"/>
      <c r="R223" s="339"/>
      <c r="S223" s="339"/>
      <c r="T223" s="340"/>
      <c r="AT223" s="341" t="s">
        <v>99</v>
      </c>
      <c r="AU223" s="341" t="s">
        <v>1</v>
      </c>
      <c r="AV223" s="330" t="s">
        <v>1</v>
      </c>
      <c r="AW223" s="330" t="s">
        <v>101</v>
      </c>
      <c r="AX223" s="330" t="s">
        <v>87</v>
      </c>
      <c r="AY223" s="341" t="s">
        <v>89</v>
      </c>
    </row>
    <row r="224" spans="1:65" s="203" customFormat="1" ht="22.8" x14ac:dyDescent="0.3">
      <c r="A224" s="199"/>
      <c r="B224" s="200"/>
      <c r="C224" s="305" t="s">
        <v>397</v>
      </c>
      <c r="D224" s="305" t="s">
        <v>92</v>
      </c>
      <c r="E224" s="306" t="s">
        <v>1426</v>
      </c>
      <c r="F224" s="307" t="s">
        <v>1427</v>
      </c>
      <c r="G224" s="308" t="s">
        <v>233</v>
      </c>
      <c r="H224" s="309">
        <v>2</v>
      </c>
      <c r="I224" s="310"/>
      <c r="J224" s="311">
        <f>ROUND(I224*H224,2)</f>
        <v>0</v>
      </c>
      <c r="K224" s="307" t="s">
        <v>96</v>
      </c>
      <c r="L224" s="202"/>
      <c r="M224" s="312" t="s">
        <v>11</v>
      </c>
      <c r="N224" s="313" t="s">
        <v>30</v>
      </c>
      <c r="O224" s="209"/>
      <c r="P224" s="314">
        <f>O224*H224</f>
        <v>0</v>
      </c>
      <c r="Q224" s="314">
        <v>2.0729999999999998E-2</v>
      </c>
      <c r="R224" s="314">
        <f>Q224*H224</f>
        <v>4.1459999999999997E-2</v>
      </c>
      <c r="S224" s="314">
        <v>0</v>
      </c>
      <c r="T224" s="315">
        <f>S224*H224</f>
        <v>0</v>
      </c>
      <c r="U224" s="199"/>
      <c r="V224" s="199"/>
      <c r="W224" s="199"/>
      <c r="X224" s="199"/>
      <c r="Y224" s="199"/>
      <c r="Z224" s="199"/>
      <c r="AA224" s="199"/>
      <c r="AB224" s="199"/>
      <c r="AC224" s="199"/>
      <c r="AD224" s="199"/>
      <c r="AE224" s="199"/>
      <c r="AR224" s="316" t="s">
        <v>178</v>
      </c>
      <c r="AT224" s="316" t="s">
        <v>92</v>
      </c>
      <c r="AU224" s="316" t="s">
        <v>1</v>
      </c>
      <c r="AY224" s="193" t="s">
        <v>89</v>
      </c>
      <c r="BE224" s="317">
        <f>IF(N224="základní",J224,0)</f>
        <v>0</v>
      </c>
      <c r="BF224" s="317">
        <f>IF(N224="snížená",J224,0)</f>
        <v>0</v>
      </c>
      <c r="BG224" s="317">
        <f>IF(N224="zákl. přenesená",J224,0)</f>
        <v>0</v>
      </c>
      <c r="BH224" s="317">
        <f>IF(N224="sníž. přenesená",J224,0)</f>
        <v>0</v>
      </c>
      <c r="BI224" s="317">
        <f>IF(N224="nulová",J224,0)</f>
        <v>0</v>
      </c>
      <c r="BJ224" s="193" t="s">
        <v>87</v>
      </c>
      <c r="BK224" s="317">
        <f>ROUND(I224*H224,2)</f>
        <v>0</v>
      </c>
      <c r="BL224" s="193" t="s">
        <v>178</v>
      </c>
      <c r="BM224" s="316" t="s">
        <v>1428</v>
      </c>
    </row>
    <row r="225" spans="1:65" s="330" customFormat="1" x14ac:dyDescent="0.3">
      <c r="B225" s="331"/>
      <c r="C225" s="332"/>
      <c r="D225" s="321" t="s">
        <v>99</v>
      </c>
      <c r="E225" s="333" t="s">
        <v>11</v>
      </c>
      <c r="F225" s="334" t="s">
        <v>1</v>
      </c>
      <c r="G225" s="332"/>
      <c r="H225" s="335">
        <v>2</v>
      </c>
      <c r="I225" s="336"/>
      <c r="J225" s="332"/>
      <c r="K225" s="332"/>
      <c r="L225" s="337"/>
      <c r="M225" s="338"/>
      <c r="N225" s="339"/>
      <c r="O225" s="339"/>
      <c r="P225" s="339"/>
      <c r="Q225" s="339"/>
      <c r="R225" s="339"/>
      <c r="S225" s="339"/>
      <c r="T225" s="340"/>
      <c r="AT225" s="341" t="s">
        <v>99</v>
      </c>
      <c r="AU225" s="341" t="s">
        <v>1</v>
      </c>
      <c r="AV225" s="330" t="s">
        <v>1</v>
      </c>
      <c r="AW225" s="330" t="s">
        <v>101</v>
      </c>
      <c r="AX225" s="330" t="s">
        <v>87</v>
      </c>
      <c r="AY225" s="341" t="s">
        <v>89</v>
      </c>
    </row>
    <row r="226" spans="1:65" s="203" customFormat="1" ht="22.8" x14ac:dyDescent="0.3">
      <c r="A226" s="199"/>
      <c r="B226" s="200"/>
      <c r="C226" s="305" t="s">
        <v>402</v>
      </c>
      <c r="D226" s="305" t="s">
        <v>92</v>
      </c>
      <c r="E226" s="306" t="s">
        <v>1429</v>
      </c>
      <c r="F226" s="307" t="s">
        <v>1430</v>
      </c>
      <c r="G226" s="308" t="s">
        <v>233</v>
      </c>
      <c r="H226" s="309">
        <v>2</v>
      </c>
      <c r="I226" s="310"/>
      <c r="J226" s="311">
        <f>ROUND(I226*H226,2)</f>
        <v>0</v>
      </c>
      <c r="K226" s="307" t="s">
        <v>96</v>
      </c>
      <c r="L226" s="202"/>
      <c r="M226" s="312" t="s">
        <v>11</v>
      </c>
      <c r="N226" s="313" t="s">
        <v>30</v>
      </c>
      <c r="O226" s="209"/>
      <c r="P226" s="314">
        <f>O226*H226</f>
        <v>0</v>
      </c>
      <c r="Q226" s="314">
        <v>2.9399999999999999E-3</v>
      </c>
      <c r="R226" s="314">
        <f>Q226*H226</f>
        <v>5.8799999999999998E-3</v>
      </c>
      <c r="S226" s="314">
        <v>0</v>
      </c>
      <c r="T226" s="315">
        <f>S226*H226</f>
        <v>0</v>
      </c>
      <c r="U226" s="199"/>
      <c r="V226" s="199"/>
      <c r="W226" s="199"/>
      <c r="X226" s="199"/>
      <c r="Y226" s="199"/>
      <c r="Z226" s="199"/>
      <c r="AA226" s="199"/>
      <c r="AB226" s="199"/>
      <c r="AC226" s="199"/>
      <c r="AD226" s="199"/>
      <c r="AE226" s="199"/>
      <c r="AR226" s="316" t="s">
        <v>178</v>
      </c>
      <c r="AT226" s="316" t="s">
        <v>92</v>
      </c>
      <c r="AU226" s="316" t="s">
        <v>1</v>
      </c>
      <c r="AY226" s="193" t="s">
        <v>89</v>
      </c>
      <c r="BE226" s="317">
        <f>IF(N226="základní",J226,0)</f>
        <v>0</v>
      </c>
      <c r="BF226" s="317">
        <f>IF(N226="snížená",J226,0)</f>
        <v>0</v>
      </c>
      <c r="BG226" s="317">
        <f>IF(N226="zákl. přenesená",J226,0)</f>
        <v>0</v>
      </c>
      <c r="BH226" s="317">
        <f>IF(N226="sníž. přenesená",J226,0)</f>
        <v>0</v>
      </c>
      <c r="BI226" s="317">
        <f>IF(N226="nulová",J226,0)</f>
        <v>0</v>
      </c>
      <c r="BJ226" s="193" t="s">
        <v>87</v>
      </c>
      <c r="BK226" s="317">
        <f>ROUND(I226*H226,2)</f>
        <v>0</v>
      </c>
      <c r="BL226" s="193" t="s">
        <v>178</v>
      </c>
      <c r="BM226" s="316" t="s">
        <v>1431</v>
      </c>
    </row>
    <row r="227" spans="1:65" s="330" customFormat="1" x14ac:dyDescent="0.3">
      <c r="B227" s="331"/>
      <c r="C227" s="332"/>
      <c r="D227" s="321" t="s">
        <v>99</v>
      </c>
      <c r="E227" s="333" t="s">
        <v>11</v>
      </c>
      <c r="F227" s="334" t="s">
        <v>1</v>
      </c>
      <c r="G227" s="332"/>
      <c r="H227" s="335">
        <v>2</v>
      </c>
      <c r="I227" s="336"/>
      <c r="J227" s="332"/>
      <c r="K227" s="332"/>
      <c r="L227" s="337"/>
      <c r="M227" s="338"/>
      <c r="N227" s="339"/>
      <c r="O227" s="339"/>
      <c r="P227" s="339"/>
      <c r="Q227" s="339"/>
      <c r="R227" s="339"/>
      <c r="S227" s="339"/>
      <c r="T227" s="340"/>
      <c r="AT227" s="341" t="s">
        <v>99</v>
      </c>
      <c r="AU227" s="341" t="s">
        <v>1</v>
      </c>
      <c r="AV227" s="330" t="s">
        <v>1</v>
      </c>
      <c r="AW227" s="330" t="s">
        <v>101</v>
      </c>
      <c r="AX227" s="330" t="s">
        <v>87</v>
      </c>
      <c r="AY227" s="341" t="s">
        <v>89</v>
      </c>
    </row>
    <row r="228" spans="1:65" s="203" customFormat="1" ht="22.8" x14ac:dyDescent="0.3">
      <c r="A228" s="199"/>
      <c r="B228" s="200"/>
      <c r="C228" s="305" t="s">
        <v>409</v>
      </c>
      <c r="D228" s="305" t="s">
        <v>92</v>
      </c>
      <c r="E228" s="306" t="s">
        <v>1432</v>
      </c>
      <c r="F228" s="307" t="s">
        <v>1433</v>
      </c>
      <c r="G228" s="308" t="s">
        <v>233</v>
      </c>
      <c r="H228" s="309">
        <v>1</v>
      </c>
      <c r="I228" s="310"/>
      <c r="J228" s="311">
        <f>ROUND(I228*H228,2)</f>
        <v>0</v>
      </c>
      <c r="K228" s="307" t="s">
        <v>96</v>
      </c>
      <c r="L228" s="202"/>
      <c r="M228" s="312" t="s">
        <v>11</v>
      </c>
      <c r="N228" s="313" t="s">
        <v>30</v>
      </c>
      <c r="O228" s="209"/>
      <c r="P228" s="314">
        <f>O228*H228</f>
        <v>0</v>
      </c>
      <c r="Q228" s="314">
        <v>1.8689999999999998E-2</v>
      </c>
      <c r="R228" s="314">
        <f>Q228*H228</f>
        <v>1.8689999999999998E-2</v>
      </c>
      <c r="S228" s="314">
        <v>0</v>
      </c>
      <c r="T228" s="315">
        <f>S228*H228</f>
        <v>0</v>
      </c>
      <c r="U228" s="199"/>
      <c r="V228" s="199"/>
      <c r="W228" s="199"/>
      <c r="X228" s="199"/>
      <c r="Y228" s="199"/>
      <c r="Z228" s="199"/>
      <c r="AA228" s="199"/>
      <c r="AB228" s="199"/>
      <c r="AC228" s="199"/>
      <c r="AD228" s="199"/>
      <c r="AE228" s="199"/>
      <c r="AR228" s="316" t="s">
        <v>178</v>
      </c>
      <c r="AT228" s="316" t="s">
        <v>92</v>
      </c>
      <c r="AU228" s="316" t="s">
        <v>1</v>
      </c>
      <c r="AY228" s="193" t="s">
        <v>89</v>
      </c>
      <c r="BE228" s="317">
        <f>IF(N228="základní",J228,0)</f>
        <v>0</v>
      </c>
      <c r="BF228" s="317">
        <f>IF(N228="snížená",J228,0)</f>
        <v>0</v>
      </c>
      <c r="BG228" s="317">
        <f>IF(N228="zákl. přenesená",J228,0)</f>
        <v>0</v>
      </c>
      <c r="BH228" s="317">
        <f>IF(N228="sníž. přenesená",J228,0)</f>
        <v>0</v>
      </c>
      <c r="BI228" s="317">
        <f>IF(N228="nulová",J228,0)</f>
        <v>0</v>
      </c>
      <c r="BJ228" s="193" t="s">
        <v>87</v>
      </c>
      <c r="BK228" s="317">
        <f>ROUND(I228*H228,2)</f>
        <v>0</v>
      </c>
      <c r="BL228" s="193" t="s">
        <v>178</v>
      </c>
      <c r="BM228" s="316" t="s">
        <v>1434</v>
      </c>
    </row>
    <row r="229" spans="1:65" s="203" customFormat="1" ht="16.5" customHeight="1" x14ac:dyDescent="0.3">
      <c r="A229" s="199"/>
      <c r="B229" s="200"/>
      <c r="C229" s="305" t="s">
        <v>414</v>
      </c>
      <c r="D229" s="305" t="s">
        <v>92</v>
      </c>
      <c r="E229" s="306" t="s">
        <v>1435</v>
      </c>
      <c r="F229" s="307" t="s">
        <v>1436</v>
      </c>
      <c r="G229" s="308" t="s">
        <v>233</v>
      </c>
      <c r="H229" s="309">
        <v>1</v>
      </c>
      <c r="I229" s="310"/>
      <c r="J229" s="311">
        <f>ROUND(I229*H229,2)</f>
        <v>0</v>
      </c>
      <c r="K229" s="307" t="s">
        <v>96</v>
      </c>
      <c r="L229" s="202"/>
      <c r="M229" s="312" t="s">
        <v>11</v>
      </c>
      <c r="N229" s="313" t="s">
        <v>30</v>
      </c>
      <c r="O229" s="209"/>
      <c r="P229" s="314">
        <f>O229*H229</f>
        <v>0</v>
      </c>
      <c r="Q229" s="314">
        <v>1.9599999999999999E-3</v>
      </c>
      <c r="R229" s="314">
        <f>Q229*H229</f>
        <v>1.9599999999999999E-3</v>
      </c>
      <c r="S229" s="314">
        <v>0</v>
      </c>
      <c r="T229" s="315">
        <f>S229*H229</f>
        <v>0</v>
      </c>
      <c r="U229" s="199"/>
      <c r="V229" s="199"/>
      <c r="W229" s="199"/>
      <c r="X229" s="199"/>
      <c r="Y229" s="199"/>
      <c r="Z229" s="199"/>
      <c r="AA229" s="199"/>
      <c r="AB229" s="199"/>
      <c r="AC229" s="199"/>
      <c r="AD229" s="199"/>
      <c r="AE229" s="199"/>
      <c r="AR229" s="316" t="s">
        <v>178</v>
      </c>
      <c r="AT229" s="316" t="s">
        <v>92</v>
      </c>
      <c r="AU229" s="316" t="s">
        <v>1</v>
      </c>
      <c r="AY229" s="193" t="s">
        <v>89</v>
      </c>
      <c r="BE229" s="317">
        <f>IF(N229="základní",J229,0)</f>
        <v>0</v>
      </c>
      <c r="BF229" s="317">
        <f>IF(N229="snížená",J229,0)</f>
        <v>0</v>
      </c>
      <c r="BG229" s="317">
        <f>IF(N229="zákl. přenesená",J229,0)</f>
        <v>0</v>
      </c>
      <c r="BH229" s="317">
        <f>IF(N229="sníž. přenesená",J229,0)</f>
        <v>0</v>
      </c>
      <c r="BI229" s="317">
        <f>IF(N229="nulová",J229,0)</f>
        <v>0</v>
      </c>
      <c r="BJ229" s="193" t="s">
        <v>87</v>
      </c>
      <c r="BK229" s="317">
        <f>ROUND(I229*H229,2)</f>
        <v>0</v>
      </c>
      <c r="BL229" s="193" t="s">
        <v>178</v>
      </c>
      <c r="BM229" s="316" t="s">
        <v>1437</v>
      </c>
    </row>
    <row r="230" spans="1:65" s="203" customFormat="1" ht="22.8" x14ac:dyDescent="0.3">
      <c r="A230" s="199"/>
      <c r="B230" s="200"/>
      <c r="C230" s="305" t="s">
        <v>418</v>
      </c>
      <c r="D230" s="305" t="s">
        <v>92</v>
      </c>
      <c r="E230" s="306" t="s">
        <v>1438</v>
      </c>
      <c r="F230" s="307" t="s">
        <v>1439</v>
      </c>
      <c r="G230" s="308" t="s">
        <v>233</v>
      </c>
      <c r="H230" s="309">
        <v>6</v>
      </c>
      <c r="I230" s="310"/>
      <c r="J230" s="311">
        <f>ROUND(I230*H230,2)</f>
        <v>0</v>
      </c>
      <c r="K230" s="307" t="s">
        <v>11</v>
      </c>
      <c r="L230" s="202"/>
      <c r="M230" s="312" t="s">
        <v>11</v>
      </c>
      <c r="N230" s="313" t="s">
        <v>30</v>
      </c>
      <c r="O230" s="209"/>
      <c r="P230" s="314">
        <f>O230*H230</f>
        <v>0</v>
      </c>
      <c r="Q230" s="314">
        <v>2.9399999999999999E-3</v>
      </c>
      <c r="R230" s="314">
        <f>Q230*H230</f>
        <v>1.7639999999999999E-2</v>
      </c>
      <c r="S230" s="314">
        <v>0</v>
      </c>
      <c r="T230" s="315">
        <f>S230*H230</f>
        <v>0</v>
      </c>
      <c r="U230" s="199"/>
      <c r="V230" s="199"/>
      <c r="W230" s="199"/>
      <c r="X230" s="199"/>
      <c r="Y230" s="199"/>
      <c r="Z230" s="199"/>
      <c r="AA230" s="199"/>
      <c r="AB230" s="199"/>
      <c r="AC230" s="199"/>
      <c r="AD230" s="199"/>
      <c r="AE230" s="199"/>
      <c r="AR230" s="316" t="s">
        <v>178</v>
      </c>
      <c r="AT230" s="316" t="s">
        <v>92</v>
      </c>
      <c r="AU230" s="316" t="s">
        <v>1</v>
      </c>
      <c r="AY230" s="193" t="s">
        <v>89</v>
      </c>
      <c r="BE230" s="317">
        <f>IF(N230="základní",J230,0)</f>
        <v>0</v>
      </c>
      <c r="BF230" s="317">
        <f>IF(N230="snížená",J230,0)</f>
        <v>0</v>
      </c>
      <c r="BG230" s="317">
        <f>IF(N230="zákl. přenesená",J230,0)</f>
        <v>0</v>
      </c>
      <c r="BH230" s="317">
        <f>IF(N230="sníž. přenesená",J230,0)</f>
        <v>0</v>
      </c>
      <c r="BI230" s="317">
        <f>IF(N230="nulová",J230,0)</f>
        <v>0</v>
      </c>
      <c r="BJ230" s="193" t="s">
        <v>87</v>
      </c>
      <c r="BK230" s="317">
        <f>ROUND(I230*H230,2)</f>
        <v>0</v>
      </c>
      <c r="BL230" s="193" t="s">
        <v>178</v>
      </c>
      <c r="BM230" s="316" t="s">
        <v>1440</v>
      </c>
    </row>
    <row r="231" spans="1:65" s="330" customFormat="1" x14ac:dyDescent="0.3">
      <c r="B231" s="331"/>
      <c r="C231" s="332"/>
      <c r="D231" s="321" t="s">
        <v>99</v>
      </c>
      <c r="E231" s="333" t="s">
        <v>11</v>
      </c>
      <c r="F231" s="334" t="s">
        <v>118</v>
      </c>
      <c r="G231" s="332"/>
      <c r="H231" s="335">
        <v>6</v>
      </c>
      <c r="I231" s="336"/>
      <c r="J231" s="332"/>
      <c r="K231" s="332"/>
      <c r="L231" s="337"/>
      <c r="M231" s="338"/>
      <c r="N231" s="339"/>
      <c r="O231" s="339"/>
      <c r="P231" s="339"/>
      <c r="Q231" s="339"/>
      <c r="R231" s="339"/>
      <c r="S231" s="339"/>
      <c r="T231" s="340"/>
      <c r="AT231" s="341" t="s">
        <v>99</v>
      </c>
      <c r="AU231" s="341" t="s">
        <v>1</v>
      </c>
      <c r="AV231" s="330" t="s">
        <v>1</v>
      </c>
      <c r="AW231" s="330" t="s">
        <v>101</v>
      </c>
      <c r="AX231" s="330" t="s">
        <v>87</v>
      </c>
      <c r="AY231" s="341" t="s">
        <v>89</v>
      </c>
    </row>
    <row r="232" spans="1:65" s="203" customFormat="1" ht="22.8" x14ac:dyDescent="0.3">
      <c r="A232" s="199"/>
      <c r="B232" s="200"/>
      <c r="C232" s="305" t="s">
        <v>426</v>
      </c>
      <c r="D232" s="305" t="s">
        <v>92</v>
      </c>
      <c r="E232" s="306" t="s">
        <v>1441</v>
      </c>
      <c r="F232" s="307" t="s">
        <v>1442</v>
      </c>
      <c r="G232" s="308" t="s">
        <v>148</v>
      </c>
      <c r="H232" s="309">
        <v>0.214</v>
      </c>
      <c r="I232" s="310"/>
      <c r="J232" s="311">
        <f>ROUND(I232*H232,2)</f>
        <v>0</v>
      </c>
      <c r="K232" s="307" t="s">
        <v>96</v>
      </c>
      <c r="L232" s="202"/>
      <c r="M232" s="312" t="s">
        <v>11</v>
      </c>
      <c r="N232" s="313" t="s">
        <v>30</v>
      </c>
      <c r="O232" s="209"/>
      <c r="P232" s="314">
        <f>O232*H232</f>
        <v>0</v>
      </c>
      <c r="Q232" s="314">
        <v>0</v>
      </c>
      <c r="R232" s="314">
        <f>Q232*H232</f>
        <v>0</v>
      </c>
      <c r="S232" s="314">
        <v>0</v>
      </c>
      <c r="T232" s="315">
        <f>S232*H232</f>
        <v>0</v>
      </c>
      <c r="U232" s="199"/>
      <c r="V232" s="199"/>
      <c r="W232" s="199"/>
      <c r="X232" s="199"/>
      <c r="Y232" s="199"/>
      <c r="Z232" s="199"/>
      <c r="AA232" s="199"/>
      <c r="AB232" s="199"/>
      <c r="AC232" s="199"/>
      <c r="AD232" s="199"/>
      <c r="AE232" s="199"/>
      <c r="AR232" s="316" t="s">
        <v>178</v>
      </c>
      <c r="AT232" s="316" t="s">
        <v>92</v>
      </c>
      <c r="AU232" s="316" t="s">
        <v>1</v>
      </c>
      <c r="AY232" s="193" t="s">
        <v>89</v>
      </c>
      <c r="BE232" s="317">
        <f>IF(N232="základní",J232,0)</f>
        <v>0</v>
      </c>
      <c r="BF232" s="317">
        <f>IF(N232="snížená",J232,0)</f>
        <v>0</v>
      </c>
      <c r="BG232" s="317">
        <f>IF(N232="zákl. přenesená",J232,0)</f>
        <v>0</v>
      </c>
      <c r="BH232" s="317">
        <f>IF(N232="sníž. přenesená",J232,0)</f>
        <v>0</v>
      </c>
      <c r="BI232" s="317">
        <f>IF(N232="nulová",J232,0)</f>
        <v>0</v>
      </c>
      <c r="BJ232" s="193" t="s">
        <v>87</v>
      </c>
      <c r="BK232" s="317">
        <f>ROUND(I232*H232,2)</f>
        <v>0</v>
      </c>
      <c r="BL232" s="193" t="s">
        <v>178</v>
      </c>
      <c r="BM232" s="316" t="s">
        <v>1443</v>
      </c>
    </row>
    <row r="233" spans="1:65" s="203" customFormat="1" ht="22.8" x14ac:dyDescent="0.3">
      <c r="A233" s="199"/>
      <c r="B233" s="200"/>
      <c r="C233" s="305" t="s">
        <v>431</v>
      </c>
      <c r="D233" s="305" t="s">
        <v>92</v>
      </c>
      <c r="E233" s="306" t="s">
        <v>566</v>
      </c>
      <c r="F233" s="307" t="s">
        <v>567</v>
      </c>
      <c r="G233" s="308" t="s">
        <v>148</v>
      </c>
      <c r="H233" s="309">
        <v>0.17399999999999999</v>
      </c>
      <c r="I233" s="310"/>
      <c r="J233" s="311">
        <f>ROUND(I233*H233,2)</f>
        <v>0</v>
      </c>
      <c r="K233" s="307" t="s">
        <v>96</v>
      </c>
      <c r="L233" s="202"/>
      <c r="M233" s="312" t="s">
        <v>11</v>
      </c>
      <c r="N233" s="313" t="s">
        <v>30</v>
      </c>
      <c r="O233" s="209"/>
      <c r="P233" s="314">
        <f>O233*H233</f>
        <v>0</v>
      </c>
      <c r="Q233" s="314">
        <v>0</v>
      </c>
      <c r="R233" s="314">
        <f>Q233*H233</f>
        <v>0</v>
      </c>
      <c r="S233" s="314">
        <v>0</v>
      </c>
      <c r="T233" s="315">
        <f>S233*H233</f>
        <v>0</v>
      </c>
      <c r="U233" s="199"/>
      <c r="V233" s="199"/>
      <c r="W233" s="199"/>
      <c r="X233" s="199"/>
      <c r="Y233" s="199"/>
      <c r="Z233" s="199"/>
      <c r="AA233" s="199"/>
      <c r="AB233" s="199"/>
      <c r="AC233" s="199"/>
      <c r="AD233" s="199"/>
      <c r="AE233" s="199"/>
      <c r="AR233" s="316" t="s">
        <v>178</v>
      </c>
      <c r="AT233" s="316" t="s">
        <v>92</v>
      </c>
      <c r="AU233" s="316" t="s">
        <v>1</v>
      </c>
      <c r="AY233" s="193" t="s">
        <v>89</v>
      </c>
      <c r="BE233" s="317">
        <f>IF(N233="základní",J233,0)</f>
        <v>0</v>
      </c>
      <c r="BF233" s="317">
        <f>IF(N233="snížená",J233,0)</f>
        <v>0</v>
      </c>
      <c r="BG233" s="317">
        <f>IF(N233="zákl. přenesená",J233,0)</f>
        <v>0</v>
      </c>
      <c r="BH233" s="317">
        <f>IF(N233="sníž. přenesená",J233,0)</f>
        <v>0</v>
      </c>
      <c r="BI233" s="317">
        <f>IF(N233="nulová",J233,0)</f>
        <v>0</v>
      </c>
      <c r="BJ233" s="193" t="s">
        <v>87</v>
      </c>
      <c r="BK233" s="317">
        <f>ROUND(I233*H233,2)</f>
        <v>0</v>
      </c>
      <c r="BL233" s="193" t="s">
        <v>178</v>
      </c>
      <c r="BM233" s="316" t="s">
        <v>1444</v>
      </c>
    </row>
    <row r="234" spans="1:65" s="290" customFormat="1" ht="25.95" customHeight="1" x14ac:dyDescent="0.25">
      <c r="B234" s="291"/>
      <c r="C234" s="292"/>
      <c r="D234" s="293" t="s">
        <v>84</v>
      </c>
      <c r="E234" s="294" t="s">
        <v>1445</v>
      </c>
      <c r="F234" s="294" t="s">
        <v>1446</v>
      </c>
      <c r="G234" s="292"/>
      <c r="H234" s="292"/>
      <c r="I234" s="295"/>
      <c r="J234" s="296">
        <f>BK234</f>
        <v>0</v>
      </c>
      <c r="K234" s="292"/>
      <c r="L234" s="297"/>
      <c r="M234" s="298"/>
      <c r="N234" s="299"/>
      <c r="O234" s="299"/>
      <c r="P234" s="300">
        <f>SUM(P235:P237)</f>
        <v>0</v>
      </c>
      <c r="Q234" s="299"/>
      <c r="R234" s="300">
        <f>SUM(R235:R237)</f>
        <v>2.76E-2</v>
      </c>
      <c r="S234" s="299"/>
      <c r="T234" s="301">
        <f>SUM(T235:T237)</f>
        <v>0</v>
      </c>
      <c r="AR234" s="302" t="s">
        <v>1</v>
      </c>
      <c r="AT234" s="303" t="s">
        <v>84</v>
      </c>
      <c r="AU234" s="303" t="s">
        <v>88</v>
      </c>
      <c r="AY234" s="302" t="s">
        <v>89</v>
      </c>
      <c r="BK234" s="304">
        <f>SUM(BK235:BK237)</f>
        <v>0</v>
      </c>
    </row>
    <row r="235" spans="1:65" s="203" customFormat="1" ht="22.8" x14ac:dyDescent="0.3">
      <c r="A235" s="199"/>
      <c r="B235" s="200"/>
      <c r="C235" s="305" t="s">
        <v>438</v>
      </c>
      <c r="D235" s="305" t="s">
        <v>92</v>
      </c>
      <c r="E235" s="306" t="s">
        <v>1447</v>
      </c>
      <c r="F235" s="307" t="s">
        <v>1448</v>
      </c>
      <c r="G235" s="308" t="s">
        <v>233</v>
      </c>
      <c r="H235" s="309">
        <v>3</v>
      </c>
      <c r="I235" s="310"/>
      <c r="J235" s="311">
        <f>ROUND(I235*H235,2)</f>
        <v>0</v>
      </c>
      <c r="K235" s="307" t="s">
        <v>96</v>
      </c>
      <c r="L235" s="202"/>
      <c r="M235" s="312" t="s">
        <v>11</v>
      </c>
      <c r="N235" s="313" t="s">
        <v>30</v>
      </c>
      <c r="O235" s="209"/>
      <c r="P235" s="314">
        <f>O235*H235</f>
        <v>0</v>
      </c>
      <c r="Q235" s="314">
        <v>9.1999999999999998E-3</v>
      </c>
      <c r="R235" s="314">
        <f>Q235*H235</f>
        <v>2.76E-2</v>
      </c>
      <c r="S235" s="314">
        <v>0</v>
      </c>
      <c r="T235" s="315">
        <f>S235*H235</f>
        <v>0</v>
      </c>
      <c r="U235" s="199"/>
      <c r="V235" s="199"/>
      <c r="W235" s="199"/>
      <c r="X235" s="199"/>
      <c r="Y235" s="199"/>
      <c r="Z235" s="199"/>
      <c r="AA235" s="199"/>
      <c r="AB235" s="199"/>
      <c r="AC235" s="199"/>
      <c r="AD235" s="199"/>
      <c r="AE235" s="199"/>
      <c r="AR235" s="316" t="s">
        <v>178</v>
      </c>
      <c r="AT235" s="316" t="s">
        <v>92</v>
      </c>
      <c r="AU235" s="316" t="s">
        <v>87</v>
      </c>
      <c r="AY235" s="193" t="s">
        <v>89</v>
      </c>
      <c r="BE235" s="317">
        <f>IF(N235="základní",J235,0)</f>
        <v>0</v>
      </c>
      <c r="BF235" s="317">
        <f>IF(N235="snížená",J235,0)</f>
        <v>0</v>
      </c>
      <c r="BG235" s="317">
        <f>IF(N235="zákl. přenesená",J235,0)</f>
        <v>0</v>
      </c>
      <c r="BH235" s="317">
        <f>IF(N235="sníž. přenesená",J235,0)</f>
        <v>0</v>
      </c>
      <c r="BI235" s="317">
        <f>IF(N235="nulová",J235,0)</f>
        <v>0</v>
      </c>
      <c r="BJ235" s="193" t="s">
        <v>87</v>
      </c>
      <c r="BK235" s="317">
        <f>ROUND(I235*H235,2)</f>
        <v>0</v>
      </c>
      <c r="BL235" s="193" t="s">
        <v>178</v>
      </c>
      <c r="BM235" s="316" t="s">
        <v>1449</v>
      </c>
    </row>
    <row r="236" spans="1:65" s="330" customFormat="1" x14ac:dyDescent="0.3">
      <c r="B236" s="331"/>
      <c r="C236" s="332"/>
      <c r="D236" s="321" t="s">
        <v>99</v>
      </c>
      <c r="E236" s="333" t="s">
        <v>11</v>
      </c>
      <c r="F236" s="334" t="s">
        <v>90</v>
      </c>
      <c r="G236" s="332"/>
      <c r="H236" s="335">
        <v>3</v>
      </c>
      <c r="I236" s="336"/>
      <c r="J236" s="332"/>
      <c r="K236" s="332"/>
      <c r="L236" s="337"/>
      <c r="M236" s="338"/>
      <c r="N236" s="339"/>
      <c r="O236" s="339"/>
      <c r="P236" s="339"/>
      <c r="Q236" s="339"/>
      <c r="R236" s="339"/>
      <c r="S236" s="339"/>
      <c r="T236" s="340"/>
      <c r="AT236" s="341" t="s">
        <v>99</v>
      </c>
      <c r="AU236" s="341" t="s">
        <v>87</v>
      </c>
      <c r="AV236" s="330" t="s">
        <v>1</v>
      </c>
      <c r="AW236" s="330" t="s">
        <v>101</v>
      </c>
      <c r="AX236" s="330" t="s">
        <v>87</v>
      </c>
      <c r="AY236" s="341" t="s">
        <v>89</v>
      </c>
    </row>
    <row r="237" spans="1:65" s="203" customFormat="1" ht="22.8" x14ac:dyDescent="0.3">
      <c r="A237" s="199"/>
      <c r="B237" s="200"/>
      <c r="C237" s="305" t="s">
        <v>485</v>
      </c>
      <c r="D237" s="305" t="s">
        <v>92</v>
      </c>
      <c r="E237" s="306" t="s">
        <v>1450</v>
      </c>
      <c r="F237" s="307" t="s">
        <v>1451</v>
      </c>
      <c r="G237" s="308" t="s">
        <v>148</v>
      </c>
      <c r="H237" s="309">
        <v>2.8000000000000001E-2</v>
      </c>
      <c r="I237" s="310"/>
      <c r="J237" s="311">
        <f>ROUND(I237*H237,2)</f>
        <v>0</v>
      </c>
      <c r="K237" s="307" t="s">
        <v>96</v>
      </c>
      <c r="L237" s="202"/>
      <c r="M237" s="312" t="s">
        <v>11</v>
      </c>
      <c r="N237" s="313" t="s">
        <v>30</v>
      </c>
      <c r="O237" s="209"/>
      <c r="P237" s="314">
        <f>O237*H237</f>
        <v>0</v>
      </c>
      <c r="Q237" s="314">
        <v>0</v>
      </c>
      <c r="R237" s="314">
        <f>Q237*H237</f>
        <v>0</v>
      </c>
      <c r="S237" s="314">
        <v>0</v>
      </c>
      <c r="T237" s="315">
        <f>S237*H237</f>
        <v>0</v>
      </c>
      <c r="U237" s="199"/>
      <c r="V237" s="199"/>
      <c r="W237" s="199"/>
      <c r="X237" s="199"/>
      <c r="Y237" s="199"/>
      <c r="Z237" s="199"/>
      <c r="AA237" s="199"/>
      <c r="AB237" s="199"/>
      <c r="AC237" s="199"/>
      <c r="AD237" s="199"/>
      <c r="AE237" s="199"/>
      <c r="AR237" s="316" t="s">
        <v>178</v>
      </c>
      <c r="AT237" s="316" t="s">
        <v>92</v>
      </c>
      <c r="AU237" s="316" t="s">
        <v>87</v>
      </c>
      <c r="AY237" s="193" t="s">
        <v>89</v>
      </c>
      <c r="BE237" s="317">
        <f>IF(N237="základní",J237,0)</f>
        <v>0</v>
      </c>
      <c r="BF237" s="317">
        <f>IF(N237="snížená",J237,0)</f>
        <v>0</v>
      </c>
      <c r="BG237" s="317">
        <f>IF(N237="zákl. přenesená",J237,0)</f>
        <v>0</v>
      </c>
      <c r="BH237" s="317">
        <f>IF(N237="sníž. přenesená",J237,0)</f>
        <v>0</v>
      </c>
      <c r="BI237" s="317">
        <f>IF(N237="nulová",J237,0)</f>
        <v>0</v>
      </c>
      <c r="BJ237" s="193" t="s">
        <v>87</v>
      </c>
      <c r="BK237" s="317">
        <f>ROUND(I237*H237,2)</f>
        <v>0</v>
      </c>
      <c r="BL237" s="193" t="s">
        <v>178</v>
      </c>
      <c r="BM237" s="316" t="s">
        <v>1452</v>
      </c>
    </row>
    <row r="238" spans="1:65" s="290" customFormat="1" ht="25.95" customHeight="1" x14ac:dyDescent="0.25">
      <c r="B238" s="291"/>
      <c r="C238" s="292"/>
      <c r="D238" s="293" t="s">
        <v>84</v>
      </c>
      <c r="E238" s="294" t="s">
        <v>422</v>
      </c>
      <c r="F238" s="294" t="s">
        <v>423</v>
      </c>
      <c r="G238" s="292"/>
      <c r="H238" s="292"/>
      <c r="I238" s="295"/>
      <c r="J238" s="296">
        <f>BK238</f>
        <v>0</v>
      </c>
      <c r="K238" s="292"/>
      <c r="L238" s="297"/>
      <c r="M238" s="298"/>
      <c r="N238" s="299"/>
      <c r="O238" s="299"/>
      <c r="P238" s="300">
        <f>P239</f>
        <v>0</v>
      </c>
      <c r="Q238" s="299"/>
      <c r="R238" s="300">
        <f>R239</f>
        <v>1.12E-2</v>
      </c>
      <c r="S238" s="299"/>
      <c r="T238" s="301">
        <f>T239</f>
        <v>0</v>
      </c>
      <c r="AR238" s="302" t="s">
        <v>1</v>
      </c>
      <c r="AT238" s="303" t="s">
        <v>84</v>
      </c>
      <c r="AU238" s="303" t="s">
        <v>88</v>
      </c>
      <c r="AY238" s="302" t="s">
        <v>89</v>
      </c>
      <c r="BK238" s="304">
        <f>BK239</f>
        <v>0</v>
      </c>
    </row>
    <row r="239" spans="1:65" s="290" customFormat="1" ht="22.8" customHeight="1" x14ac:dyDescent="0.25">
      <c r="B239" s="291"/>
      <c r="C239" s="292"/>
      <c r="D239" s="293" t="s">
        <v>84</v>
      </c>
      <c r="E239" s="342" t="s">
        <v>1193</v>
      </c>
      <c r="F239" s="342" t="s">
        <v>1194</v>
      </c>
      <c r="G239" s="292"/>
      <c r="H239" s="292"/>
      <c r="I239" s="295"/>
      <c r="J239" s="343">
        <f>BK239</f>
        <v>0</v>
      </c>
      <c r="K239" s="292"/>
      <c r="L239" s="297"/>
      <c r="M239" s="298"/>
      <c r="N239" s="299"/>
      <c r="O239" s="299"/>
      <c r="P239" s="300">
        <f>SUM(P240:P246)</f>
        <v>0</v>
      </c>
      <c r="Q239" s="299"/>
      <c r="R239" s="300">
        <f>SUM(R240:R246)</f>
        <v>1.12E-2</v>
      </c>
      <c r="S239" s="299"/>
      <c r="T239" s="301">
        <f>SUM(T240:T246)</f>
        <v>0</v>
      </c>
      <c r="AR239" s="302" t="s">
        <v>1</v>
      </c>
      <c r="AT239" s="303" t="s">
        <v>84</v>
      </c>
      <c r="AU239" s="303" t="s">
        <v>87</v>
      </c>
      <c r="AY239" s="302" t="s">
        <v>89</v>
      </c>
      <c r="BK239" s="304">
        <f>SUM(BK240:BK246)</f>
        <v>0</v>
      </c>
    </row>
    <row r="240" spans="1:65" s="203" customFormat="1" ht="16.5" customHeight="1" x14ac:dyDescent="0.3">
      <c r="A240" s="199"/>
      <c r="B240" s="200"/>
      <c r="C240" s="305" t="s">
        <v>471</v>
      </c>
      <c r="D240" s="305" t="s">
        <v>92</v>
      </c>
      <c r="E240" s="306" t="s">
        <v>1453</v>
      </c>
      <c r="F240" s="307" t="s">
        <v>1454</v>
      </c>
      <c r="G240" s="308" t="s">
        <v>109</v>
      </c>
      <c r="H240" s="309">
        <v>4</v>
      </c>
      <c r="I240" s="310"/>
      <c r="J240" s="311">
        <f>ROUND(I240*H240,2)</f>
        <v>0</v>
      </c>
      <c r="K240" s="307" t="s">
        <v>96</v>
      </c>
      <c r="L240" s="202"/>
      <c r="M240" s="312" t="s">
        <v>11</v>
      </c>
      <c r="N240" s="313" t="s">
        <v>30</v>
      </c>
      <c r="O240" s="209"/>
      <c r="P240" s="314">
        <f>O240*H240</f>
        <v>0</v>
      </c>
      <c r="Q240" s="314">
        <v>0</v>
      </c>
      <c r="R240" s="314">
        <f>Q240*H240</f>
        <v>0</v>
      </c>
      <c r="S240" s="314">
        <v>0</v>
      </c>
      <c r="T240" s="315">
        <f>S240*H240</f>
        <v>0</v>
      </c>
      <c r="U240" s="199"/>
      <c r="V240" s="199"/>
      <c r="W240" s="199"/>
      <c r="X240" s="199"/>
      <c r="Y240" s="199"/>
      <c r="Z240" s="199"/>
      <c r="AA240" s="199"/>
      <c r="AB240" s="199"/>
      <c r="AC240" s="199"/>
      <c r="AD240" s="199"/>
      <c r="AE240" s="199"/>
      <c r="AR240" s="316" t="s">
        <v>178</v>
      </c>
      <c r="AT240" s="316" t="s">
        <v>92</v>
      </c>
      <c r="AU240" s="316" t="s">
        <v>1</v>
      </c>
      <c r="AY240" s="193" t="s">
        <v>89</v>
      </c>
      <c r="BE240" s="317">
        <f>IF(N240="základní",J240,0)</f>
        <v>0</v>
      </c>
      <c r="BF240" s="317">
        <f>IF(N240="snížená",J240,0)</f>
        <v>0</v>
      </c>
      <c r="BG240" s="317">
        <f>IF(N240="zákl. přenesená",J240,0)</f>
        <v>0</v>
      </c>
      <c r="BH240" s="317">
        <f>IF(N240="sníž. přenesená",J240,0)</f>
        <v>0</v>
      </c>
      <c r="BI240" s="317">
        <f>IF(N240="nulová",J240,0)</f>
        <v>0</v>
      </c>
      <c r="BJ240" s="193" t="s">
        <v>87</v>
      </c>
      <c r="BK240" s="317">
        <f>ROUND(I240*H240,2)</f>
        <v>0</v>
      </c>
      <c r="BL240" s="193" t="s">
        <v>178</v>
      </c>
      <c r="BM240" s="316" t="s">
        <v>1455</v>
      </c>
    </row>
    <row r="241" spans="1:65" s="330" customFormat="1" x14ac:dyDescent="0.3">
      <c r="B241" s="331"/>
      <c r="C241" s="332"/>
      <c r="D241" s="321" t="s">
        <v>99</v>
      </c>
      <c r="E241" s="333" t="s">
        <v>11</v>
      </c>
      <c r="F241" s="334" t="s">
        <v>97</v>
      </c>
      <c r="G241" s="332"/>
      <c r="H241" s="335">
        <v>4</v>
      </c>
      <c r="I241" s="336"/>
      <c r="J241" s="332"/>
      <c r="K241" s="332"/>
      <c r="L241" s="337"/>
      <c r="M241" s="338"/>
      <c r="N241" s="339"/>
      <c r="O241" s="339"/>
      <c r="P241" s="339"/>
      <c r="Q241" s="339"/>
      <c r="R241" s="339"/>
      <c r="S241" s="339"/>
      <c r="T241" s="340"/>
      <c r="AT241" s="341" t="s">
        <v>99</v>
      </c>
      <c r="AU241" s="341" t="s">
        <v>1</v>
      </c>
      <c r="AV241" s="330" t="s">
        <v>1</v>
      </c>
      <c r="AW241" s="330" t="s">
        <v>101</v>
      </c>
      <c r="AX241" s="330" t="s">
        <v>87</v>
      </c>
      <c r="AY241" s="341" t="s">
        <v>89</v>
      </c>
    </row>
    <row r="242" spans="1:65" s="203" customFormat="1" ht="16.5" customHeight="1" x14ac:dyDescent="0.3">
      <c r="A242" s="199"/>
      <c r="B242" s="200"/>
      <c r="C242" s="373" t="s">
        <v>475</v>
      </c>
      <c r="D242" s="373" t="s">
        <v>284</v>
      </c>
      <c r="E242" s="374" t="s">
        <v>1456</v>
      </c>
      <c r="F242" s="375" t="s">
        <v>1457</v>
      </c>
      <c r="G242" s="376" t="s">
        <v>109</v>
      </c>
      <c r="H242" s="377">
        <v>4</v>
      </c>
      <c r="I242" s="378"/>
      <c r="J242" s="379">
        <f>ROUND(I242*H242,2)</f>
        <v>0</v>
      </c>
      <c r="K242" s="375" t="s">
        <v>96</v>
      </c>
      <c r="L242" s="380"/>
      <c r="M242" s="381" t="s">
        <v>11</v>
      </c>
      <c r="N242" s="382" t="s">
        <v>30</v>
      </c>
      <c r="O242" s="209"/>
      <c r="P242" s="314">
        <f>O242*H242</f>
        <v>0</v>
      </c>
      <c r="Q242" s="314">
        <v>2.9999999999999997E-4</v>
      </c>
      <c r="R242" s="314">
        <f>Q242*H242</f>
        <v>1.1999999999999999E-3</v>
      </c>
      <c r="S242" s="314">
        <v>0</v>
      </c>
      <c r="T242" s="315">
        <f>S242*H242</f>
        <v>0</v>
      </c>
      <c r="U242" s="199"/>
      <c r="V242" s="199"/>
      <c r="W242" s="199"/>
      <c r="X242" s="199"/>
      <c r="Y242" s="199"/>
      <c r="Z242" s="199"/>
      <c r="AA242" s="199"/>
      <c r="AB242" s="199"/>
      <c r="AC242" s="199"/>
      <c r="AD242" s="199"/>
      <c r="AE242" s="199"/>
      <c r="AR242" s="316" t="s">
        <v>288</v>
      </c>
      <c r="AT242" s="316" t="s">
        <v>284</v>
      </c>
      <c r="AU242" s="316" t="s">
        <v>1</v>
      </c>
      <c r="AY242" s="193" t="s">
        <v>89</v>
      </c>
      <c r="BE242" s="317">
        <f>IF(N242="základní",J242,0)</f>
        <v>0</v>
      </c>
      <c r="BF242" s="317">
        <f>IF(N242="snížená",J242,0)</f>
        <v>0</v>
      </c>
      <c r="BG242" s="317">
        <f>IF(N242="zákl. přenesená",J242,0)</f>
        <v>0</v>
      </c>
      <c r="BH242" s="317">
        <f>IF(N242="sníž. přenesená",J242,0)</f>
        <v>0</v>
      </c>
      <c r="BI242" s="317">
        <f>IF(N242="nulová",J242,0)</f>
        <v>0</v>
      </c>
      <c r="BJ242" s="193" t="s">
        <v>87</v>
      </c>
      <c r="BK242" s="317">
        <f>ROUND(I242*H242,2)</f>
        <v>0</v>
      </c>
      <c r="BL242" s="193" t="s">
        <v>178</v>
      </c>
      <c r="BM242" s="316" t="s">
        <v>1458</v>
      </c>
    </row>
    <row r="243" spans="1:65" s="203" customFormat="1" ht="16.5" customHeight="1" x14ac:dyDescent="0.3">
      <c r="A243" s="199"/>
      <c r="B243" s="200"/>
      <c r="C243" s="305" t="s">
        <v>455</v>
      </c>
      <c r="D243" s="305" t="s">
        <v>92</v>
      </c>
      <c r="E243" s="306" t="s">
        <v>1459</v>
      </c>
      <c r="F243" s="307" t="s">
        <v>1460</v>
      </c>
      <c r="G243" s="308" t="s">
        <v>574</v>
      </c>
      <c r="H243" s="309">
        <v>1</v>
      </c>
      <c r="I243" s="310"/>
      <c r="J243" s="311">
        <f>ROUND(I243*H243,2)</f>
        <v>0</v>
      </c>
      <c r="K243" s="307" t="s">
        <v>11</v>
      </c>
      <c r="L243" s="202"/>
      <c r="M243" s="312" t="s">
        <v>11</v>
      </c>
      <c r="N243" s="313" t="s">
        <v>30</v>
      </c>
      <c r="O243" s="209"/>
      <c r="P243" s="314">
        <f>O243*H243</f>
        <v>0</v>
      </c>
      <c r="Q243" s="314">
        <v>0.01</v>
      </c>
      <c r="R243" s="314">
        <f>Q243*H243</f>
        <v>0.01</v>
      </c>
      <c r="S243" s="314">
        <v>0</v>
      </c>
      <c r="T243" s="315">
        <f>S243*H243</f>
        <v>0</v>
      </c>
      <c r="U243" s="199"/>
      <c r="V243" s="199"/>
      <c r="W243" s="199"/>
      <c r="X243" s="199"/>
      <c r="Y243" s="199"/>
      <c r="Z243" s="199"/>
      <c r="AA243" s="199"/>
      <c r="AB243" s="199"/>
      <c r="AC243" s="199"/>
      <c r="AD243" s="199"/>
      <c r="AE243" s="199"/>
      <c r="AR243" s="316" t="s">
        <v>178</v>
      </c>
      <c r="AT243" s="316" t="s">
        <v>92</v>
      </c>
      <c r="AU243" s="316" t="s">
        <v>1</v>
      </c>
      <c r="AY243" s="193" t="s">
        <v>89</v>
      </c>
      <c r="BE243" s="317">
        <f>IF(N243="základní",J243,0)</f>
        <v>0</v>
      </c>
      <c r="BF243" s="317">
        <f>IF(N243="snížená",J243,0)</f>
        <v>0</v>
      </c>
      <c r="BG243" s="317">
        <f>IF(N243="zákl. přenesená",J243,0)</f>
        <v>0</v>
      </c>
      <c r="BH243" s="317">
        <f>IF(N243="sníž. přenesená",J243,0)</f>
        <v>0</v>
      </c>
      <c r="BI243" s="317">
        <f>IF(N243="nulová",J243,0)</f>
        <v>0</v>
      </c>
      <c r="BJ243" s="193" t="s">
        <v>87</v>
      </c>
      <c r="BK243" s="317">
        <f>ROUND(I243*H243,2)</f>
        <v>0</v>
      </c>
      <c r="BL243" s="193" t="s">
        <v>178</v>
      </c>
      <c r="BM243" s="316" t="s">
        <v>1461</v>
      </c>
    </row>
    <row r="244" spans="1:65" s="330" customFormat="1" x14ac:dyDescent="0.3">
      <c r="B244" s="331"/>
      <c r="C244" s="332"/>
      <c r="D244" s="321" t="s">
        <v>99</v>
      </c>
      <c r="E244" s="333" t="s">
        <v>11</v>
      </c>
      <c r="F244" s="334" t="s">
        <v>87</v>
      </c>
      <c r="G244" s="332"/>
      <c r="H244" s="335">
        <v>1</v>
      </c>
      <c r="I244" s="336"/>
      <c r="J244" s="332"/>
      <c r="K244" s="332"/>
      <c r="L244" s="337"/>
      <c r="M244" s="338"/>
      <c r="N244" s="339"/>
      <c r="O244" s="339"/>
      <c r="P244" s="339"/>
      <c r="Q244" s="339"/>
      <c r="R244" s="339"/>
      <c r="S244" s="339"/>
      <c r="T244" s="340"/>
      <c r="AT244" s="341" t="s">
        <v>99</v>
      </c>
      <c r="AU244" s="341" t="s">
        <v>1</v>
      </c>
      <c r="AV244" s="330" t="s">
        <v>1</v>
      </c>
      <c r="AW244" s="330" t="s">
        <v>101</v>
      </c>
      <c r="AX244" s="330" t="s">
        <v>87</v>
      </c>
      <c r="AY244" s="341" t="s">
        <v>89</v>
      </c>
    </row>
    <row r="245" spans="1:65" s="203" customFormat="1" ht="22.8" x14ac:dyDescent="0.3">
      <c r="A245" s="199"/>
      <c r="B245" s="200"/>
      <c r="C245" s="305" t="s">
        <v>461</v>
      </c>
      <c r="D245" s="305" t="s">
        <v>92</v>
      </c>
      <c r="E245" s="306" t="s">
        <v>1462</v>
      </c>
      <c r="F245" s="307" t="s">
        <v>1463</v>
      </c>
      <c r="G245" s="308" t="s">
        <v>148</v>
      </c>
      <c r="H245" s="309">
        <v>1.0999999999999999E-2</v>
      </c>
      <c r="I245" s="310"/>
      <c r="J245" s="311">
        <f>ROUND(I245*H245,2)</f>
        <v>0</v>
      </c>
      <c r="K245" s="307" t="s">
        <v>96</v>
      </c>
      <c r="L245" s="202"/>
      <c r="M245" s="312" t="s">
        <v>11</v>
      </c>
      <c r="N245" s="313" t="s">
        <v>30</v>
      </c>
      <c r="O245" s="209"/>
      <c r="P245" s="314">
        <f>O245*H245</f>
        <v>0</v>
      </c>
      <c r="Q245" s="314">
        <v>0</v>
      </c>
      <c r="R245" s="314">
        <f>Q245*H245</f>
        <v>0</v>
      </c>
      <c r="S245" s="314">
        <v>0</v>
      </c>
      <c r="T245" s="315">
        <f>S245*H245</f>
        <v>0</v>
      </c>
      <c r="U245" s="199"/>
      <c r="V245" s="199"/>
      <c r="W245" s="199"/>
      <c r="X245" s="199"/>
      <c r="Y245" s="199"/>
      <c r="Z245" s="199"/>
      <c r="AA245" s="199"/>
      <c r="AB245" s="199"/>
      <c r="AC245" s="199"/>
      <c r="AD245" s="199"/>
      <c r="AE245" s="199"/>
      <c r="AR245" s="316" t="s">
        <v>178</v>
      </c>
      <c r="AT245" s="316" t="s">
        <v>92</v>
      </c>
      <c r="AU245" s="316" t="s">
        <v>1</v>
      </c>
      <c r="AY245" s="193" t="s">
        <v>89</v>
      </c>
      <c r="BE245" s="317">
        <f>IF(N245="základní",J245,0)</f>
        <v>0</v>
      </c>
      <c r="BF245" s="317">
        <f>IF(N245="snížená",J245,0)</f>
        <v>0</v>
      </c>
      <c r="BG245" s="317">
        <f>IF(N245="zákl. přenesená",J245,0)</f>
        <v>0</v>
      </c>
      <c r="BH245" s="317">
        <f>IF(N245="sníž. přenesená",J245,0)</f>
        <v>0</v>
      </c>
      <c r="BI245" s="317">
        <f>IF(N245="nulová",J245,0)</f>
        <v>0</v>
      </c>
      <c r="BJ245" s="193" t="s">
        <v>87</v>
      </c>
      <c r="BK245" s="317">
        <f>ROUND(I245*H245,2)</f>
        <v>0</v>
      </c>
      <c r="BL245" s="193" t="s">
        <v>178</v>
      </c>
      <c r="BM245" s="316" t="s">
        <v>1464</v>
      </c>
    </row>
    <row r="246" spans="1:65" s="203" customFormat="1" ht="22.8" x14ac:dyDescent="0.3">
      <c r="A246" s="199"/>
      <c r="B246" s="200"/>
      <c r="C246" s="305" t="s">
        <v>466</v>
      </c>
      <c r="D246" s="305" t="s">
        <v>92</v>
      </c>
      <c r="E246" s="306" t="s">
        <v>1465</v>
      </c>
      <c r="F246" s="307" t="s">
        <v>1466</v>
      </c>
      <c r="G246" s="308" t="s">
        <v>148</v>
      </c>
      <c r="H246" s="309">
        <v>1.0999999999999999E-2</v>
      </c>
      <c r="I246" s="310"/>
      <c r="J246" s="311">
        <f>ROUND(I246*H246,2)</f>
        <v>0</v>
      </c>
      <c r="K246" s="307" t="s">
        <v>96</v>
      </c>
      <c r="L246" s="202"/>
      <c r="M246" s="312" t="s">
        <v>11</v>
      </c>
      <c r="N246" s="313" t="s">
        <v>30</v>
      </c>
      <c r="O246" s="209"/>
      <c r="P246" s="314">
        <f>O246*H246</f>
        <v>0</v>
      </c>
      <c r="Q246" s="314">
        <v>0</v>
      </c>
      <c r="R246" s="314">
        <f>Q246*H246</f>
        <v>0</v>
      </c>
      <c r="S246" s="314">
        <v>0</v>
      </c>
      <c r="T246" s="315">
        <f>S246*H246</f>
        <v>0</v>
      </c>
      <c r="U246" s="199"/>
      <c r="V246" s="199"/>
      <c r="W246" s="199"/>
      <c r="X246" s="199"/>
      <c r="Y246" s="199"/>
      <c r="Z246" s="199"/>
      <c r="AA246" s="199"/>
      <c r="AB246" s="199"/>
      <c r="AC246" s="199"/>
      <c r="AD246" s="199"/>
      <c r="AE246" s="199"/>
      <c r="AR246" s="316" t="s">
        <v>178</v>
      </c>
      <c r="AT246" s="316" t="s">
        <v>92</v>
      </c>
      <c r="AU246" s="316" t="s">
        <v>1</v>
      </c>
      <c r="AY246" s="193" t="s">
        <v>89</v>
      </c>
      <c r="BE246" s="317">
        <f>IF(N246="základní",J246,0)</f>
        <v>0</v>
      </c>
      <c r="BF246" s="317">
        <f>IF(N246="snížená",J246,0)</f>
        <v>0</v>
      </c>
      <c r="BG246" s="317">
        <f>IF(N246="zákl. přenesená",J246,0)</f>
        <v>0</v>
      </c>
      <c r="BH246" s="317">
        <f>IF(N246="sníž. přenesená",J246,0)</f>
        <v>0</v>
      </c>
      <c r="BI246" s="317">
        <f>IF(N246="nulová",J246,0)</f>
        <v>0</v>
      </c>
      <c r="BJ246" s="193" t="s">
        <v>87</v>
      </c>
      <c r="BK246" s="317">
        <f>ROUND(I246*H246,2)</f>
        <v>0</v>
      </c>
      <c r="BL246" s="193" t="s">
        <v>178</v>
      </c>
      <c r="BM246" s="316" t="s">
        <v>1467</v>
      </c>
    </row>
    <row r="247" spans="1:65" s="290" customFormat="1" ht="25.95" customHeight="1" x14ac:dyDescent="0.25">
      <c r="B247" s="291"/>
      <c r="C247" s="292"/>
      <c r="D247" s="293" t="s">
        <v>84</v>
      </c>
      <c r="E247" s="294" t="s">
        <v>284</v>
      </c>
      <c r="F247" s="294" t="s">
        <v>1468</v>
      </c>
      <c r="G247" s="292"/>
      <c r="H247" s="292"/>
      <c r="I247" s="295"/>
      <c r="J247" s="296">
        <f>BK247</f>
        <v>0</v>
      </c>
      <c r="K247" s="292"/>
      <c r="L247" s="297"/>
      <c r="M247" s="298"/>
      <c r="N247" s="299"/>
      <c r="O247" s="299"/>
      <c r="P247" s="300">
        <f>P248</f>
        <v>0</v>
      </c>
      <c r="Q247" s="299"/>
      <c r="R247" s="300">
        <f>R248</f>
        <v>0</v>
      </c>
      <c r="S247" s="299"/>
      <c r="T247" s="301">
        <f>T248</f>
        <v>0</v>
      </c>
      <c r="AR247" s="302" t="s">
        <v>90</v>
      </c>
      <c r="AT247" s="303" t="s">
        <v>84</v>
      </c>
      <c r="AU247" s="303" t="s">
        <v>88</v>
      </c>
      <c r="AY247" s="302" t="s">
        <v>89</v>
      </c>
      <c r="BK247" s="304">
        <f>BK248</f>
        <v>0</v>
      </c>
    </row>
    <row r="248" spans="1:65" s="290" customFormat="1" ht="22.8" customHeight="1" x14ac:dyDescent="0.25">
      <c r="B248" s="291"/>
      <c r="C248" s="292"/>
      <c r="D248" s="293" t="s">
        <v>84</v>
      </c>
      <c r="E248" s="342" t="s">
        <v>1469</v>
      </c>
      <c r="F248" s="342" t="s">
        <v>1470</v>
      </c>
      <c r="G248" s="292"/>
      <c r="H248" s="292"/>
      <c r="I248" s="295"/>
      <c r="J248" s="343">
        <f>BK248</f>
        <v>0</v>
      </c>
      <c r="K248" s="292"/>
      <c r="L248" s="297"/>
      <c r="M248" s="298"/>
      <c r="N248" s="299"/>
      <c r="O248" s="299"/>
      <c r="P248" s="300">
        <v>0</v>
      </c>
      <c r="Q248" s="299"/>
      <c r="R248" s="300">
        <v>0</v>
      </c>
      <c r="S248" s="299"/>
      <c r="T248" s="301">
        <v>0</v>
      </c>
      <c r="AR248" s="302" t="s">
        <v>90</v>
      </c>
      <c r="AT248" s="303" t="s">
        <v>84</v>
      </c>
      <c r="AU248" s="303" t="s">
        <v>87</v>
      </c>
      <c r="AY248" s="302" t="s">
        <v>89</v>
      </c>
      <c r="BK248" s="304">
        <v>0</v>
      </c>
    </row>
    <row r="249" spans="1:65" s="290" customFormat="1" ht="25.95" customHeight="1" x14ac:dyDescent="0.25">
      <c r="B249" s="291"/>
      <c r="C249" s="292"/>
      <c r="D249" s="293" t="s">
        <v>84</v>
      </c>
      <c r="E249" s="294" t="s">
        <v>941</v>
      </c>
      <c r="F249" s="294" t="s">
        <v>941</v>
      </c>
      <c r="G249" s="292"/>
      <c r="H249" s="292"/>
      <c r="I249" s="295"/>
      <c r="J249" s="296">
        <f>BK249</f>
        <v>0</v>
      </c>
      <c r="K249" s="292"/>
      <c r="L249" s="297"/>
      <c r="M249" s="298"/>
      <c r="N249" s="299"/>
      <c r="O249" s="299"/>
      <c r="P249" s="300">
        <f>P250</f>
        <v>0</v>
      </c>
      <c r="Q249" s="299"/>
      <c r="R249" s="300">
        <f>R250</f>
        <v>0</v>
      </c>
      <c r="S249" s="299"/>
      <c r="T249" s="301">
        <f>T250</f>
        <v>0</v>
      </c>
      <c r="AR249" s="302" t="s">
        <v>97</v>
      </c>
      <c r="AT249" s="303" t="s">
        <v>84</v>
      </c>
      <c r="AU249" s="303" t="s">
        <v>88</v>
      </c>
      <c r="AY249" s="302" t="s">
        <v>89</v>
      </c>
      <c r="BK249" s="304">
        <f>BK250</f>
        <v>0</v>
      </c>
    </row>
    <row r="250" spans="1:65" s="290" customFormat="1" ht="22.8" customHeight="1" x14ac:dyDescent="0.25">
      <c r="B250" s="291"/>
      <c r="C250" s="292"/>
      <c r="D250" s="293" t="s">
        <v>84</v>
      </c>
      <c r="E250" s="342" t="s">
        <v>942</v>
      </c>
      <c r="F250" s="342" t="s">
        <v>941</v>
      </c>
      <c r="G250" s="292"/>
      <c r="H250" s="292"/>
      <c r="I250" s="295"/>
      <c r="J250" s="343">
        <f>BK250</f>
        <v>0</v>
      </c>
      <c r="K250" s="292"/>
      <c r="L250" s="297"/>
      <c r="M250" s="298"/>
      <c r="N250" s="299"/>
      <c r="O250" s="299"/>
      <c r="P250" s="300">
        <f>P251</f>
        <v>0</v>
      </c>
      <c r="Q250" s="299"/>
      <c r="R250" s="300">
        <f>R251</f>
        <v>0</v>
      </c>
      <c r="S250" s="299"/>
      <c r="T250" s="301">
        <f>T251</f>
        <v>0</v>
      </c>
      <c r="AR250" s="302" t="s">
        <v>97</v>
      </c>
      <c r="AT250" s="303" t="s">
        <v>84</v>
      </c>
      <c r="AU250" s="303" t="s">
        <v>87</v>
      </c>
      <c r="AY250" s="302" t="s">
        <v>89</v>
      </c>
      <c r="BK250" s="304">
        <f>BK251</f>
        <v>0</v>
      </c>
    </row>
    <row r="251" spans="1:65" s="203" customFormat="1" ht="16.5" customHeight="1" x14ac:dyDescent="0.3">
      <c r="A251" s="199"/>
      <c r="B251" s="200"/>
      <c r="C251" s="305" t="s">
        <v>490</v>
      </c>
      <c r="D251" s="305" t="s">
        <v>92</v>
      </c>
      <c r="E251" s="306" t="s">
        <v>944</v>
      </c>
      <c r="F251" s="307" t="s">
        <v>945</v>
      </c>
      <c r="G251" s="308" t="s">
        <v>11</v>
      </c>
      <c r="H251" s="309">
        <v>1</v>
      </c>
      <c r="I251" s="310"/>
      <c r="J251" s="311">
        <f>ROUND(I251*H251,2)</f>
        <v>0</v>
      </c>
      <c r="K251" s="307" t="s">
        <v>11</v>
      </c>
      <c r="L251" s="202"/>
      <c r="M251" s="368" t="s">
        <v>11</v>
      </c>
      <c r="N251" s="369" t="s">
        <v>30</v>
      </c>
      <c r="O251" s="370"/>
      <c r="P251" s="371">
        <f>O251*H251</f>
        <v>0</v>
      </c>
      <c r="Q251" s="371">
        <v>0</v>
      </c>
      <c r="R251" s="371">
        <f>Q251*H251</f>
        <v>0</v>
      </c>
      <c r="S251" s="371">
        <v>0</v>
      </c>
      <c r="T251" s="372">
        <f>S251*H251</f>
        <v>0</v>
      </c>
      <c r="U251" s="199"/>
      <c r="V251" s="199"/>
      <c r="W251" s="199"/>
      <c r="X251" s="199"/>
      <c r="Y251" s="199"/>
      <c r="Z251" s="199"/>
      <c r="AA251" s="199"/>
      <c r="AB251" s="199"/>
      <c r="AC251" s="199"/>
      <c r="AD251" s="199"/>
      <c r="AE251" s="199"/>
      <c r="AR251" s="316" t="s">
        <v>946</v>
      </c>
      <c r="AT251" s="316" t="s">
        <v>92</v>
      </c>
      <c r="AU251" s="316" t="s">
        <v>1</v>
      </c>
      <c r="AY251" s="193" t="s">
        <v>89</v>
      </c>
      <c r="BE251" s="317">
        <f>IF(N251="základní",J251,0)</f>
        <v>0</v>
      </c>
      <c r="BF251" s="317">
        <f>IF(N251="snížená",J251,0)</f>
        <v>0</v>
      </c>
      <c r="BG251" s="317">
        <f>IF(N251="zákl. přenesená",J251,0)</f>
        <v>0</v>
      </c>
      <c r="BH251" s="317">
        <f>IF(N251="sníž. přenesená",J251,0)</f>
        <v>0</v>
      </c>
      <c r="BI251" s="317">
        <f>IF(N251="nulová",J251,0)</f>
        <v>0</v>
      </c>
      <c r="BJ251" s="193" t="s">
        <v>87</v>
      </c>
      <c r="BK251" s="317">
        <f>ROUND(I251*H251,2)</f>
        <v>0</v>
      </c>
      <c r="BL251" s="193" t="s">
        <v>946</v>
      </c>
      <c r="BM251" s="316" t="s">
        <v>1471</v>
      </c>
    </row>
    <row r="252" spans="1:65" s="203" customFormat="1" ht="6.9" customHeight="1" x14ac:dyDescent="0.3">
      <c r="A252" s="199"/>
      <c r="B252" s="204"/>
      <c r="C252" s="205"/>
      <c r="D252" s="205"/>
      <c r="E252" s="205"/>
      <c r="F252" s="205"/>
      <c r="G252" s="205"/>
      <c r="H252" s="205"/>
      <c r="I252" s="205"/>
      <c r="J252" s="205"/>
      <c r="K252" s="205"/>
      <c r="L252" s="202"/>
      <c r="M252" s="199"/>
      <c r="O252" s="199"/>
      <c r="P252" s="199"/>
      <c r="Q252" s="199"/>
      <c r="R252" s="199"/>
      <c r="S252" s="199"/>
      <c r="T252" s="199"/>
      <c r="U252" s="199"/>
      <c r="V252" s="199"/>
      <c r="W252" s="199"/>
      <c r="X252" s="199"/>
      <c r="Y252" s="199"/>
      <c r="Z252" s="199"/>
      <c r="AA252" s="199"/>
      <c r="AB252" s="199"/>
      <c r="AC252" s="199"/>
      <c r="AD252" s="199"/>
      <c r="AE252" s="199"/>
    </row>
  </sheetData>
  <sheetProtection algorithmName="SHA-512" hashValue="MFMBJ9dtFfRqKFoLbfvV/DiyOdAbNF8iZVvY1tB8Ltam2VctQW+l/oY1vDUXp4vXeuYva2SH02rzC/uJ6HP7zg==" saltValue="cRGjsNHB3BY865VQKN62tTFBntzcVqoZRYgmQeXFqFKcgm9UDI+hmsyLY6CL9hUpomSR3F0ZLWyXp5r7hf+4FA==" spinCount="100000" sheet="1" objects="1" scenarios="1" formatColumns="0" formatRows="0" autoFilter="0"/>
  <autoFilter ref="C90:K251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opLeftCell="A82" workbookViewId="0">
      <selection activeCell="J103" sqref="J103"/>
    </sheetView>
  </sheetViews>
  <sheetFormatPr defaultRowHeight="10.199999999999999" x14ac:dyDescent="0.2"/>
  <cols>
    <col min="1" max="1" width="6.44140625" style="191" customWidth="1"/>
    <col min="2" max="2" width="0.88671875" style="191" customWidth="1"/>
    <col min="3" max="3" width="3.21875" style="191" customWidth="1"/>
    <col min="4" max="4" width="3.33203125" style="191" customWidth="1"/>
    <col min="5" max="5" width="13.33203125" style="191" customWidth="1"/>
    <col min="6" max="6" width="78.44140625" style="191" customWidth="1"/>
    <col min="7" max="7" width="5.77734375" style="191" customWidth="1"/>
    <col min="8" max="8" width="10.88671875" style="191" customWidth="1"/>
    <col min="9" max="9" width="12.33203125" style="191" customWidth="1"/>
    <col min="10" max="11" width="17.33203125" style="191" customWidth="1"/>
    <col min="12" max="12" width="7.21875" style="191" customWidth="1"/>
    <col min="13" max="13" width="8.44140625" style="191" hidden="1" customWidth="1"/>
    <col min="14" max="14" width="8.88671875" style="191"/>
    <col min="15" max="20" width="11" style="191" hidden="1" customWidth="1"/>
    <col min="21" max="21" width="12.6640625" style="191" hidden="1" customWidth="1"/>
    <col min="22" max="22" width="9.5546875" style="191" customWidth="1"/>
    <col min="23" max="23" width="12.6640625" style="191" customWidth="1"/>
    <col min="24" max="24" width="9.5546875" style="191" customWidth="1"/>
    <col min="25" max="25" width="11.6640625" style="191" customWidth="1"/>
    <col min="26" max="26" width="8.5546875" style="191" customWidth="1"/>
    <col min="27" max="27" width="11.6640625" style="191" customWidth="1"/>
    <col min="28" max="28" width="12.6640625" style="191" customWidth="1"/>
    <col min="29" max="29" width="8.5546875" style="191" customWidth="1"/>
    <col min="30" max="30" width="11.6640625" style="191" customWidth="1"/>
    <col min="31" max="31" width="12.6640625" style="191" customWidth="1"/>
    <col min="32" max="16384" width="8.88671875" style="191"/>
  </cols>
  <sheetData>
    <row r="2" spans="1:46" ht="36.9" customHeight="1" x14ac:dyDescent="0.2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93" t="s">
        <v>994</v>
      </c>
    </row>
    <row r="3" spans="1:46" ht="6.9" customHeight="1" x14ac:dyDescent="0.2"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194"/>
      <c r="AT3" s="193" t="s">
        <v>1</v>
      </c>
    </row>
    <row r="4" spans="1:46" ht="24.9" customHeight="1" x14ac:dyDescent="0.2">
      <c r="B4" s="194"/>
      <c r="D4" s="219" t="s">
        <v>2</v>
      </c>
      <c r="L4" s="194"/>
      <c r="M4" s="220" t="s">
        <v>3</v>
      </c>
      <c r="AT4" s="193" t="s">
        <v>4</v>
      </c>
    </row>
    <row r="5" spans="1:46" ht="6.9" customHeight="1" x14ac:dyDescent="0.2">
      <c r="B5" s="194"/>
      <c r="L5" s="194"/>
    </row>
    <row r="6" spans="1:46" ht="12" customHeight="1" x14ac:dyDescent="0.2">
      <c r="B6" s="194"/>
      <c r="D6" s="221" t="s">
        <v>5</v>
      </c>
      <c r="L6" s="194"/>
    </row>
    <row r="7" spans="1:46" ht="16.5" customHeight="1" x14ac:dyDescent="0.2">
      <c r="B7" s="194"/>
      <c r="E7" s="222" t="str">
        <f>'[1]Rekapitulace stavby'!K6</f>
        <v>Rozšíření posilovny o Warm up zónu</v>
      </c>
      <c r="F7" s="223"/>
      <c r="G7" s="223"/>
      <c r="H7" s="223"/>
      <c r="L7" s="194"/>
    </row>
    <row r="8" spans="1:46" s="203" customFormat="1" ht="12" customHeight="1" x14ac:dyDescent="0.3">
      <c r="A8" s="199"/>
      <c r="B8" s="202"/>
      <c r="C8" s="199"/>
      <c r="D8" s="221" t="s">
        <v>6</v>
      </c>
      <c r="E8" s="199"/>
      <c r="F8" s="199"/>
      <c r="G8" s="199"/>
      <c r="H8" s="199"/>
      <c r="I8" s="199"/>
      <c r="J8" s="199"/>
      <c r="K8" s="199"/>
      <c r="L8" s="224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46" s="203" customFormat="1" ht="16.5" customHeight="1" x14ac:dyDescent="0.3">
      <c r="A9" s="199"/>
      <c r="B9" s="202"/>
      <c r="C9" s="199"/>
      <c r="D9" s="199"/>
      <c r="E9" s="225" t="s">
        <v>1472</v>
      </c>
      <c r="F9" s="226"/>
      <c r="G9" s="226"/>
      <c r="H9" s="226"/>
      <c r="I9" s="199"/>
      <c r="J9" s="199"/>
      <c r="K9" s="199"/>
      <c r="L9" s="224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46" s="203" customFormat="1" x14ac:dyDescent="0.3">
      <c r="A10" s="199"/>
      <c r="B10" s="202"/>
      <c r="C10" s="199"/>
      <c r="D10" s="199"/>
      <c r="E10" s="199"/>
      <c r="F10" s="199"/>
      <c r="G10" s="199"/>
      <c r="H10" s="199"/>
      <c r="I10" s="199"/>
      <c r="J10" s="199"/>
      <c r="K10" s="199"/>
      <c r="L10" s="224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46" s="203" customFormat="1" ht="12" customHeight="1" x14ac:dyDescent="0.3">
      <c r="A11" s="199"/>
      <c r="B11" s="202"/>
      <c r="C11" s="199"/>
      <c r="D11" s="221" t="s">
        <v>8</v>
      </c>
      <c r="E11" s="199"/>
      <c r="F11" s="227" t="s">
        <v>9</v>
      </c>
      <c r="G11" s="199"/>
      <c r="H11" s="199"/>
      <c r="I11" s="221" t="s">
        <v>10</v>
      </c>
      <c r="J11" s="227" t="s">
        <v>11</v>
      </c>
      <c r="K11" s="199"/>
      <c r="L11" s="224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46" s="203" customFormat="1" ht="12" customHeight="1" x14ac:dyDescent="0.3">
      <c r="A12" s="199"/>
      <c r="B12" s="202"/>
      <c r="C12" s="199"/>
      <c r="D12" s="221" t="s">
        <v>12</v>
      </c>
      <c r="E12" s="199"/>
      <c r="F12" s="227" t="s">
        <v>13</v>
      </c>
      <c r="G12" s="199"/>
      <c r="H12" s="199"/>
      <c r="I12" s="221" t="s">
        <v>14</v>
      </c>
      <c r="J12" s="228" t="str">
        <f>'[1]Rekapitulace stavby'!AN8</f>
        <v>15. 4. 2021</v>
      </c>
      <c r="K12" s="199"/>
      <c r="L12" s="224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46" s="203" customFormat="1" ht="10.8" customHeight="1" x14ac:dyDescent="0.3">
      <c r="A13" s="199"/>
      <c r="B13" s="202"/>
      <c r="C13" s="199"/>
      <c r="D13" s="199"/>
      <c r="E13" s="199"/>
      <c r="F13" s="199"/>
      <c r="G13" s="199"/>
      <c r="H13" s="199"/>
      <c r="I13" s="199"/>
      <c r="J13" s="199"/>
      <c r="K13" s="199"/>
      <c r="L13" s="224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46" s="203" customFormat="1" ht="12" customHeight="1" x14ac:dyDescent="0.3">
      <c r="A14" s="199"/>
      <c r="B14" s="202"/>
      <c r="C14" s="199"/>
      <c r="D14" s="221" t="s">
        <v>15</v>
      </c>
      <c r="E14" s="199"/>
      <c r="F14" s="199"/>
      <c r="G14" s="199"/>
      <c r="H14" s="199"/>
      <c r="I14" s="221" t="s">
        <v>16</v>
      </c>
      <c r="J14" s="227" t="s">
        <v>11</v>
      </c>
      <c r="K14" s="199"/>
      <c r="L14" s="224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46" s="203" customFormat="1" ht="18" customHeight="1" x14ac:dyDescent="0.3">
      <c r="A15" s="199"/>
      <c r="B15" s="202"/>
      <c r="C15" s="199"/>
      <c r="D15" s="199"/>
      <c r="E15" s="227" t="s">
        <v>17</v>
      </c>
      <c r="F15" s="199"/>
      <c r="G15" s="199"/>
      <c r="H15" s="199"/>
      <c r="I15" s="221" t="s">
        <v>18</v>
      </c>
      <c r="J15" s="227" t="s">
        <v>11</v>
      </c>
      <c r="K15" s="199"/>
      <c r="L15" s="224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46" s="203" customFormat="1" ht="6.9" customHeight="1" x14ac:dyDescent="0.3">
      <c r="A16" s="199"/>
      <c r="B16" s="202"/>
      <c r="C16" s="199"/>
      <c r="D16" s="199"/>
      <c r="E16" s="199"/>
      <c r="F16" s="199"/>
      <c r="G16" s="199"/>
      <c r="H16" s="199"/>
      <c r="I16" s="199"/>
      <c r="J16" s="199"/>
      <c r="K16" s="199"/>
      <c r="L16" s="224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31" s="203" customFormat="1" ht="12" customHeight="1" x14ac:dyDescent="0.3">
      <c r="A17" s="199"/>
      <c r="B17" s="202"/>
      <c r="C17" s="199"/>
      <c r="D17" s="221" t="s">
        <v>19</v>
      </c>
      <c r="E17" s="199"/>
      <c r="F17" s="199"/>
      <c r="G17" s="199"/>
      <c r="H17" s="199"/>
      <c r="I17" s="221" t="s">
        <v>16</v>
      </c>
      <c r="J17" s="198" t="str">
        <f>'[1]Rekapitulace stavby'!AN13</f>
        <v>Vyplň údaj</v>
      </c>
      <c r="K17" s="199"/>
      <c r="L17" s="224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31" s="203" customFormat="1" ht="18" customHeight="1" x14ac:dyDescent="0.3">
      <c r="A18" s="199"/>
      <c r="B18" s="202"/>
      <c r="C18" s="199"/>
      <c r="D18" s="199"/>
      <c r="E18" s="229" t="str">
        <f>'[1]Rekapitulace stavby'!E14</f>
        <v>Vyplň údaj</v>
      </c>
      <c r="F18" s="230"/>
      <c r="G18" s="230"/>
      <c r="H18" s="230"/>
      <c r="I18" s="221" t="s">
        <v>18</v>
      </c>
      <c r="J18" s="198" t="str">
        <f>'[1]Rekapitulace stavby'!AN14</f>
        <v>Vyplň údaj</v>
      </c>
      <c r="K18" s="199"/>
      <c r="L18" s="224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31" s="203" customFormat="1" ht="6.9" customHeight="1" x14ac:dyDescent="0.3">
      <c r="A19" s="199"/>
      <c r="B19" s="202"/>
      <c r="C19" s="199"/>
      <c r="D19" s="199"/>
      <c r="E19" s="199"/>
      <c r="F19" s="199"/>
      <c r="G19" s="199"/>
      <c r="H19" s="199"/>
      <c r="I19" s="199"/>
      <c r="J19" s="199"/>
      <c r="K19" s="199"/>
      <c r="L19" s="224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31" s="203" customFormat="1" ht="12" customHeight="1" x14ac:dyDescent="0.3">
      <c r="A20" s="199"/>
      <c r="B20" s="202"/>
      <c r="C20" s="199"/>
      <c r="D20" s="221" t="s">
        <v>20</v>
      </c>
      <c r="E20" s="199"/>
      <c r="F20" s="199"/>
      <c r="G20" s="199"/>
      <c r="H20" s="199"/>
      <c r="I20" s="221" t="s">
        <v>16</v>
      </c>
      <c r="J20" s="227" t="s">
        <v>11</v>
      </c>
      <c r="K20" s="199"/>
      <c r="L20" s="224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31" s="203" customFormat="1" ht="18" customHeight="1" x14ac:dyDescent="0.3">
      <c r="A21" s="199"/>
      <c r="B21" s="202"/>
      <c r="C21" s="199"/>
      <c r="D21" s="199"/>
      <c r="E21" s="227" t="s">
        <v>1473</v>
      </c>
      <c r="F21" s="199"/>
      <c r="G21" s="199"/>
      <c r="H21" s="199"/>
      <c r="I21" s="221" t="s">
        <v>18</v>
      </c>
      <c r="J21" s="227" t="s">
        <v>11</v>
      </c>
      <c r="K21" s="199"/>
      <c r="L21" s="224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</row>
    <row r="22" spans="1:31" s="203" customFormat="1" ht="6.9" customHeight="1" x14ac:dyDescent="0.3">
      <c r="A22" s="199"/>
      <c r="B22" s="202"/>
      <c r="C22" s="199"/>
      <c r="D22" s="199"/>
      <c r="E22" s="199"/>
      <c r="F22" s="199"/>
      <c r="G22" s="199"/>
      <c r="H22" s="199"/>
      <c r="I22" s="199"/>
      <c r="J22" s="199"/>
      <c r="K22" s="199"/>
      <c r="L22" s="224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</row>
    <row r="23" spans="1:31" s="203" customFormat="1" ht="12" customHeight="1" x14ac:dyDescent="0.3">
      <c r="A23" s="199"/>
      <c r="B23" s="202"/>
      <c r="C23" s="199"/>
      <c r="D23" s="221" t="s">
        <v>22</v>
      </c>
      <c r="E23" s="199"/>
      <c r="F23" s="199"/>
      <c r="G23" s="199"/>
      <c r="H23" s="199"/>
      <c r="I23" s="221" t="s">
        <v>16</v>
      </c>
      <c r="J23" s="227" t="str">
        <f>IF('[1]Rekapitulace stavby'!AN19="","",'[1]Rekapitulace stavby'!AN19)</f>
        <v/>
      </c>
      <c r="K23" s="199"/>
      <c r="L23" s="224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</row>
    <row r="24" spans="1:31" s="203" customFormat="1" ht="18" customHeight="1" x14ac:dyDescent="0.3">
      <c r="A24" s="199"/>
      <c r="B24" s="202"/>
      <c r="C24" s="199"/>
      <c r="D24" s="199"/>
      <c r="E24" s="227" t="str">
        <f>IF('[1]Rekapitulace stavby'!E20="","",'[1]Rekapitulace stavby'!E20)</f>
        <v xml:space="preserve"> </v>
      </c>
      <c r="F24" s="199"/>
      <c r="G24" s="199"/>
      <c r="H24" s="199"/>
      <c r="I24" s="221" t="s">
        <v>18</v>
      </c>
      <c r="J24" s="227" t="str">
        <f>IF('[1]Rekapitulace stavby'!AN20="","",'[1]Rekapitulace stavby'!AN20)</f>
        <v/>
      </c>
      <c r="K24" s="199"/>
      <c r="L24" s="224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</row>
    <row r="25" spans="1:31" s="203" customFormat="1" ht="6.9" customHeight="1" x14ac:dyDescent="0.3">
      <c r="A25" s="199"/>
      <c r="B25" s="202"/>
      <c r="C25" s="199"/>
      <c r="D25" s="199"/>
      <c r="E25" s="199"/>
      <c r="F25" s="199"/>
      <c r="G25" s="199"/>
      <c r="H25" s="199"/>
      <c r="I25" s="199"/>
      <c r="J25" s="199"/>
      <c r="K25" s="199"/>
      <c r="L25" s="224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</row>
    <row r="26" spans="1:31" s="203" customFormat="1" ht="12" customHeight="1" x14ac:dyDescent="0.3">
      <c r="A26" s="199"/>
      <c r="B26" s="202"/>
      <c r="C26" s="199"/>
      <c r="D26" s="221" t="s">
        <v>24</v>
      </c>
      <c r="E26" s="199"/>
      <c r="F26" s="199"/>
      <c r="G26" s="199"/>
      <c r="H26" s="199"/>
      <c r="I26" s="199"/>
      <c r="J26" s="199"/>
      <c r="K26" s="199"/>
      <c r="L26" s="224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</row>
    <row r="27" spans="1:31" s="235" customFormat="1" ht="16.5" customHeight="1" x14ac:dyDescent="0.3">
      <c r="A27" s="231"/>
      <c r="B27" s="232"/>
      <c r="C27" s="231"/>
      <c r="D27" s="231"/>
      <c r="E27" s="233" t="s">
        <v>11</v>
      </c>
      <c r="F27" s="233"/>
      <c r="G27" s="233"/>
      <c r="H27" s="233"/>
      <c r="I27" s="231"/>
      <c r="J27" s="231"/>
      <c r="K27" s="231"/>
      <c r="L27" s="234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</row>
    <row r="28" spans="1:31" s="203" customFormat="1" ht="6.9" customHeight="1" x14ac:dyDescent="0.3">
      <c r="A28" s="199"/>
      <c r="B28" s="202"/>
      <c r="C28" s="199"/>
      <c r="D28" s="199"/>
      <c r="E28" s="199"/>
      <c r="F28" s="199"/>
      <c r="G28" s="199"/>
      <c r="H28" s="199"/>
      <c r="I28" s="199"/>
      <c r="J28" s="199"/>
      <c r="K28" s="199"/>
      <c r="L28" s="224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</row>
    <row r="29" spans="1:31" s="203" customFormat="1" ht="6.9" customHeight="1" x14ac:dyDescent="0.3">
      <c r="A29" s="199"/>
      <c r="B29" s="202"/>
      <c r="C29" s="199"/>
      <c r="D29" s="236"/>
      <c r="E29" s="236"/>
      <c r="F29" s="236"/>
      <c r="G29" s="236"/>
      <c r="H29" s="236"/>
      <c r="I29" s="236"/>
      <c r="J29" s="236"/>
      <c r="K29" s="236"/>
      <c r="L29" s="224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31" s="203" customFormat="1" ht="25.35" customHeight="1" x14ac:dyDescent="0.3">
      <c r="A30" s="199"/>
      <c r="B30" s="202"/>
      <c r="C30" s="199"/>
      <c r="D30" s="237" t="s">
        <v>25</v>
      </c>
      <c r="E30" s="199"/>
      <c r="F30" s="199"/>
      <c r="G30" s="199"/>
      <c r="H30" s="199"/>
      <c r="I30" s="199"/>
      <c r="J30" s="238">
        <f>ROUND(J84, 2)</f>
        <v>0</v>
      </c>
      <c r="K30" s="199"/>
      <c r="L30" s="224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31" s="203" customFormat="1" ht="6.9" customHeight="1" x14ac:dyDescent="0.3">
      <c r="A31" s="199"/>
      <c r="B31" s="202"/>
      <c r="C31" s="199"/>
      <c r="D31" s="236"/>
      <c r="E31" s="236"/>
      <c r="F31" s="236"/>
      <c r="G31" s="236"/>
      <c r="H31" s="236"/>
      <c r="I31" s="236"/>
      <c r="J31" s="236"/>
      <c r="K31" s="236"/>
      <c r="L31" s="224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</row>
    <row r="32" spans="1:31" s="203" customFormat="1" ht="14.4" customHeight="1" x14ac:dyDescent="0.3">
      <c r="A32" s="199"/>
      <c r="B32" s="202"/>
      <c r="C32" s="199"/>
      <c r="D32" s="199"/>
      <c r="E32" s="199"/>
      <c r="F32" s="239" t="s">
        <v>26</v>
      </c>
      <c r="G32" s="199"/>
      <c r="H32" s="199"/>
      <c r="I32" s="239" t="s">
        <v>27</v>
      </c>
      <c r="J32" s="239" t="s">
        <v>28</v>
      </c>
      <c r="K32" s="199"/>
      <c r="L32" s="224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</row>
    <row r="33" spans="1:31" s="203" customFormat="1" ht="14.4" customHeight="1" x14ac:dyDescent="0.3">
      <c r="A33" s="199"/>
      <c r="B33" s="202"/>
      <c r="C33" s="199"/>
      <c r="D33" s="240" t="s">
        <v>29</v>
      </c>
      <c r="E33" s="221" t="s">
        <v>30</v>
      </c>
      <c r="F33" s="241">
        <f>ROUND((SUM(BE84:BE136)),  2)</f>
        <v>0</v>
      </c>
      <c r="G33" s="199"/>
      <c r="H33" s="199"/>
      <c r="I33" s="242">
        <v>0.21</v>
      </c>
      <c r="J33" s="241">
        <f>ROUND(((SUM(BE84:BE136))*I33),  2)</f>
        <v>0</v>
      </c>
      <c r="K33" s="199"/>
      <c r="L33" s="224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</row>
    <row r="34" spans="1:31" s="203" customFormat="1" ht="14.4" customHeight="1" x14ac:dyDescent="0.3">
      <c r="A34" s="199"/>
      <c r="B34" s="202"/>
      <c r="C34" s="199"/>
      <c r="D34" s="199"/>
      <c r="E34" s="221" t="s">
        <v>31</v>
      </c>
      <c r="F34" s="241">
        <f>ROUND((SUM(BF84:BF136)),  2)</f>
        <v>0</v>
      </c>
      <c r="G34" s="199"/>
      <c r="H34" s="199"/>
      <c r="I34" s="242">
        <v>0.15</v>
      </c>
      <c r="J34" s="241">
        <f>ROUND(((SUM(BF84:BF136))*I34),  2)</f>
        <v>0</v>
      </c>
      <c r="K34" s="199"/>
      <c r="L34" s="224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31" s="203" customFormat="1" ht="14.4" hidden="1" customHeight="1" x14ac:dyDescent="0.3">
      <c r="A35" s="199"/>
      <c r="B35" s="202"/>
      <c r="C35" s="199"/>
      <c r="D35" s="199"/>
      <c r="E35" s="221" t="s">
        <v>32</v>
      </c>
      <c r="F35" s="241">
        <f>ROUND((SUM(BG84:BG136)),  2)</f>
        <v>0</v>
      </c>
      <c r="G35" s="199"/>
      <c r="H35" s="199"/>
      <c r="I35" s="242">
        <v>0.21</v>
      </c>
      <c r="J35" s="241">
        <f>0</f>
        <v>0</v>
      </c>
      <c r="K35" s="199"/>
      <c r="L35" s="224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31" s="203" customFormat="1" ht="14.4" hidden="1" customHeight="1" x14ac:dyDescent="0.3">
      <c r="A36" s="199"/>
      <c r="B36" s="202"/>
      <c r="C36" s="199"/>
      <c r="D36" s="199"/>
      <c r="E36" s="221" t="s">
        <v>33</v>
      </c>
      <c r="F36" s="241">
        <f>ROUND((SUM(BH84:BH136)),  2)</f>
        <v>0</v>
      </c>
      <c r="G36" s="199"/>
      <c r="H36" s="199"/>
      <c r="I36" s="242">
        <v>0.15</v>
      </c>
      <c r="J36" s="241">
        <f>0</f>
        <v>0</v>
      </c>
      <c r="K36" s="199"/>
      <c r="L36" s="224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31" s="203" customFormat="1" ht="14.4" hidden="1" customHeight="1" x14ac:dyDescent="0.3">
      <c r="A37" s="199"/>
      <c r="B37" s="202"/>
      <c r="C37" s="199"/>
      <c r="D37" s="199"/>
      <c r="E37" s="221" t="s">
        <v>34</v>
      </c>
      <c r="F37" s="241">
        <f>ROUND((SUM(BI84:BI136)),  2)</f>
        <v>0</v>
      </c>
      <c r="G37" s="199"/>
      <c r="H37" s="199"/>
      <c r="I37" s="242">
        <v>0</v>
      </c>
      <c r="J37" s="241">
        <f>0</f>
        <v>0</v>
      </c>
      <c r="K37" s="199"/>
      <c r="L37" s="224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31" s="203" customFormat="1" ht="6.9" customHeight="1" x14ac:dyDescent="0.3">
      <c r="A38" s="199"/>
      <c r="B38" s="202"/>
      <c r="C38" s="199"/>
      <c r="D38" s="199"/>
      <c r="E38" s="199"/>
      <c r="F38" s="199"/>
      <c r="G38" s="199"/>
      <c r="H38" s="199"/>
      <c r="I38" s="199"/>
      <c r="J38" s="199"/>
      <c r="K38" s="199"/>
      <c r="L38" s="224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31" s="203" customFormat="1" ht="25.35" customHeight="1" x14ac:dyDescent="0.3">
      <c r="A39" s="199"/>
      <c r="B39" s="202"/>
      <c r="C39" s="243"/>
      <c r="D39" s="244" t="s">
        <v>35</v>
      </c>
      <c r="E39" s="245"/>
      <c r="F39" s="245"/>
      <c r="G39" s="246" t="s">
        <v>36</v>
      </c>
      <c r="H39" s="247" t="s">
        <v>37</v>
      </c>
      <c r="I39" s="245"/>
      <c r="J39" s="248">
        <f>SUM(J30:J37)</f>
        <v>0</v>
      </c>
      <c r="K39" s="249"/>
      <c r="L39" s="224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31" s="203" customFormat="1" ht="14.4" customHeight="1" x14ac:dyDescent="0.3">
      <c r="A40" s="199"/>
      <c r="B40" s="250"/>
      <c r="C40" s="251"/>
      <c r="D40" s="251"/>
      <c r="E40" s="251"/>
      <c r="F40" s="251"/>
      <c r="G40" s="251"/>
      <c r="H40" s="251"/>
      <c r="I40" s="251"/>
      <c r="J40" s="251"/>
      <c r="K40" s="251"/>
      <c r="L40" s="224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4" spans="1:31" s="203" customFormat="1" ht="6.9" customHeight="1" x14ac:dyDescent="0.3">
      <c r="A44" s="199"/>
      <c r="B44" s="252"/>
      <c r="C44" s="253"/>
      <c r="D44" s="253"/>
      <c r="E44" s="253"/>
      <c r="F44" s="253"/>
      <c r="G44" s="253"/>
      <c r="H44" s="253"/>
      <c r="I44" s="253"/>
      <c r="J44" s="253"/>
      <c r="K44" s="253"/>
      <c r="L44" s="224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31" s="203" customFormat="1" ht="24.9" customHeight="1" x14ac:dyDescent="0.3">
      <c r="A45" s="199"/>
      <c r="B45" s="200"/>
      <c r="C45" s="195" t="s">
        <v>38</v>
      </c>
      <c r="D45" s="201"/>
      <c r="E45" s="201"/>
      <c r="F45" s="201"/>
      <c r="G45" s="201"/>
      <c r="H45" s="201"/>
      <c r="I45" s="201"/>
      <c r="J45" s="201"/>
      <c r="K45" s="201"/>
      <c r="L45" s="224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31" s="203" customFormat="1" ht="6.9" customHeight="1" x14ac:dyDescent="0.3">
      <c r="A46" s="199"/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24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31" s="203" customFormat="1" ht="12" customHeight="1" x14ac:dyDescent="0.3">
      <c r="A47" s="199"/>
      <c r="B47" s="200"/>
      <c r="C47" s="196" t="s">
        <v>5</v>
      </c>
      <c r="D47" s="201"/>
      <c r="E47" s="201"/>
      <c r="F47" s="201"/>
      <c r="G47" s="201"/>
      <c r="H47" s="201"/>
      <c r="I47" s="201"/>
      <c r="J47" s="201"/>
      <c r="K47" s="201"/>
      <c r="L47" s="224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</row>
    <row r="48" spans="1:31" s="203" customFormat="1" ht="16.5" customHeight="1" x14ac:dyDescent="0.3">
      <c r="A48" s="199"/>
      <c r="B48" s="200"/>
      <c r="C48" s="201"/>
      <c r="D48" s="201"/>
      <c r="E48" s="254" t="str">
        <f>E7</f>
        <v>Rozšíření posilovny o Warm up zónu</v>
      </c>
      <c r="F48" s="255"/>
      <c r="G48" s="255"/>
      <c r="H48" s="255"/>
      <c r="I48" s="201"/>
      <c r="J48" s="201"/>
      <c r="K48" s="201"/>
      <c r="L48" s="224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</row>
    <row r="49" spans="1:47" s="203" customFormat="1" ht="12" customHeight="1" x14ac:dyDescent="0.3">
      <c r="A49" s="199"/>
      <c r="B49" s="200"/>
      <c r="C49" s="196" t="s">
        <v>6</v>
      </c>
      <c r="D49" s="201"/>
      <c r="E49" s="201"/>
      <c r="F49" s="201"/>
      <c r="G49" s="201"/>
      <c r="H49" s="201"/>
      <c r="I49" s="201"/>
      <c r="J49" s="201"/>
      <c r="K49" s="201"/>
      <c r="L49" s="224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</row>
    <row r="50" spans="1:47" s="203" customFormat="1" ht="16.5" customHeight="1" x14ac:dyDescent="0.3">
      <c r="A50" s="199"/>
      <c r="B50" s="200"/>
      <c r="C50" s="201"/>
      <c r="D50" s="201"/>
      <c r="E50" s="208" t="str">
        <f>E9</f>
        <v>04 - Elektroinstalace</v>
      </c>
      <c r="F50" s="256"/>
      <c r="G50" s="256"/>
      <c r="H50" s="256"/>
      <c r="I50" s="201"/>
      <c r="J50" s="201"/>
      <c r="K50" s="201"/>
      <c r="L50" s="224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</row>
    <row r="51" spans="1:47" s="203" customFormat="1" ht="6.9" customHeight="1" x14ac:dyDescent="0.3">
      <c r="A51" s="199"/>
      <c r="B51" s="200"/>
      <c r="C51" s="201"/>
      <c r="D51" s="201"/>
      <c r="E51" s="201"/>
      <c r="F51" s="201"/>
      <c r="G51" s="201"/>
      <c r="H51" s="201"/>
      <c r="I51" s="201"/>
      <c r="J51" s="201"/>
      <c r="K51" s="201"/>
      <c r="L51" s="224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</row>
    <row r="52" spans="1:47" s="203" customFormat="1" ht="12" customHeight="1" x14ac:dyDescent="0.3">
      <c r="A52" s="199"/>
      <c r="B52" s="200"/>
      <c r="C52" s="196" t="s">
        <v>12</v>
      </c>
      <c r="D52" s="201"/>
      <c r="E52" s="201"/>
      <c r="F52" s="197" t="str">
        <f>F12</f>
        <v>Praha č.p.269/31</v>
      </c>
      <c r="G52" s="201"/>
      <c r="H52" s="201"/>
      <c r="I52" s="196" t="s">
        <v>14</v>
      </c>
      <c r="J52" s="257" t="str">
        <f>IF(J12="","",J12)</f>
        <v>15. 4. 2021</v>
      </c>
      <c r="K52" s="201"/>
      <c r="L52" s="224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</row>
    <row r="53" spans="1:47" s="203" customFormat="1" ht="6.9" customHeight="1" x14ac:dyDescent="0.3">
      <c r="A53" s="199"/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24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</row>
    <row r="54" spans="1:47" s="203" customFormat="1" ht="25.65" customHeight="1" x14ac:dyDescent="0.3">
      <c r="A54" s="199"/>
      <c r="B54" s="200"/>
      <c r="C54" s="196" t="s">
        <v>15</v>
      </c>
      <c r="D54" s="201"/>
      <c r="E54" s="201"/>
      <c r="F54" s="197" t="str">
        <f>E15</f>
        <v>Fakulta tělesné výchovy a sportu University Karlov</v>
      </c>
      <c r="G54" s="201"/>
      <c r="H54" s="201"/>
      <c r="I54" s="196" t="s">
        <v>20</v>
      </c>
      <c r="J54" s="258" t="str">
        <f>E21</f>
        <v>IBF MANAGEMENT s.r.o</v>
      </c>
      <c r="K54" s="201"/>
      <c r="L54" s="224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</row>
    <row r="55" spans="1:47" s="203" customFormat="1" ht="15.15" customHeight="1" x14ac:dyDescent="0.3">
      <c r="A55" s="199"/>
      <c r="B55" s="200"/>
      <c r="C55" s="196" t="s">
        <v>19</v>
      </c>
      <c r="D55" s="201"/>
      <c r="E55" s="201"/>
      <c r="F55" s="197" t="str">
        <f>IF(E18="","",E18)</f>
        <v>Vyplň údaj</v>
      </c>
      <c r="G55" s="201"/>
      <c r="H55" s="201"/>
      <c r="I55" s="196" t="s">
        <v>22</v>
      </c>
      <c r="J55" s="258" t="str">
        <f>E24</f>
        <v xml:space="preserve"> </v>
      </c>
      <c r="K55" s="201"/>
      <c r="L55" s="224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</row>
    <row r="56" spans="1:47" s="203" customFormat="1" ht="10.35" customHeight="1" x14ac:dyDescent="0.3">
      <c r="A56" s="199"/>
      <c r="B56" s="200"/>
      <c r="C56" s="201"/>
      <c r="D56" s="201"/>
      <c r="E56" s="201"/>
      <c r="F56" s="201"/>
      <c r="G56" s="201"/>
      <c r="H56" s="201"/>
      <c r="I56" s="201"/>
      <c r="J56" s="201"/>
      <c r="K56" s="201"/>
      <c r="L56" s="224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</row>
    <row r="57" spans="1:47" s="203" customFormat="1" ht="29.25" customHeight="1" x14ac:dyDescent="0.3">
      <c r="A57" s="199"/>
      <c r="B57" s="200"/>
      <c r="C57" s="259" t="s">
        <v>39</v>
      </c>
      <c r="D57" s="260"/>
      <c r="E57" s="260"/>
      <c r="F57" s="260"/>
      <c r="G57" s="260"/>
      <c r="H57" s="260"/>
      <c r="I57" s="260"/>
      <c r="J57" s="261" t="s">
        <v>40</v>
      </c>
      <c r="K57" s="260"/>
      <c r="L57" s="224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</row>
    <row r="58" spans="1:47" s="203" customFormat="1" ht="10.35" customHeight="1" x14ac:dyDescent="0.3">
      <c r="A58" s="199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24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</row>
    <row r="59" spans="1:47" s="203" customFormat="1" ht="22.8" customHeight="1" x14ac:dyDescent="0.3">
      <c r="A59" s="199"/>
      <c r="B59" s="200"/>
      <c r="C59" s="262" t="s">
        <v>41</v>
      </c>
      <c r="D59" s="201"/>
      <c r="E59" s="201"/>
      <c r="F59" s="201"/>
      <c r="G59" s="201"/>
      <c r="H59" s="201"/>
      <c r="I59" s="201"/>
      <c r="J59" s="263">
        <f>J84</f>
        <v>0</v>
      </c>
      <c r="K59" s="201"/>
      <c r="L59" s="224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U59" s="193" t="s">
        <v>42</v>
      </c>
    </row>
    <row r="60" spans="1:47" s="264" customFormat="1" ht="24.9" customHeight="1" x14ac:dyDescent="0.3">
      <c r="B60" s="265"/>
      <c r="C60" s="266"/>
      <c r="D60" s="267" t="s">
        <v>1474</v>
      </c>
      <c r="E60" s="268"/>
      <c r="F60" s="268"/>
      <c r="G60" s="268"/>
      <c r="H60" s="268"/>
      <c r="I60" s="268"/>
      <c r="J60" s="269">
        <f>J85</f>
        <v>0</v>
      </c>
      <c r="K60" s="266"/>
      <c r="L60" s="270"/>
    </row>
    <row r="61" spans="1:47" s="264" customFormat="1" ht="24.9" customHeight="1" x14ac:dyDescent="0.3">
      <c r="B61" s="265"/>
      <c r="C61" s="266"/>
      <c r="D61" s="267" t="s">
        <v>1475</v>
      </c>
      <c r="E61" s="268"/>
      <c r="F61" s="268"/>
      <c r="G61" s="268"/>
      <c r="H61" s="268"/>
      <c r="I61" s="268"/>
      <c r="J61" s="269">
        <f>J97</f>
        <v>0</v>
      </c>
      <c r="K61" s="266"/>
      <c r="L61" s="270"/>
    </row>
    <row r="62" spans="1:47" s="264" customFormat="1" ht="24.9" customHeight="1" x14ac:dyDescent="0.3">
      <c r="B62" s="265"/>
      <c r="C62" s="266"/>
      <c r="D62" s="267" t="s">
        <v>1476</v>
      </c>
      <c r="E62" s="268"/>
      <c r="F62" s="268"/>
      <c r="G62" s="268"/>
      <c r="H62" s="268"/>
      <c r="I62" s="268"/>
      <c r="J62" s="269">
        <f>J124</f>
        <v>0</v>
      </c>
      <c r="K62" s="266"/>
      <c r="L62" s="270"/>
    </row>
    <row r="63" spans="1:47" s="264" customFormat="1" ht="24.9" customHeight="1" x14ac:dyDescent="0.3">
      <c r="B63" s="265"/>
      <c r="C63" s="266"/>
      <c r="D63" s="267" t="s">
        <v>66</v>
      </c>
      <c r="E63" s="268"/>
      <c r="F63" s="268"/>
      <c r="G63" s="268"/>
      <c r="H63" s="268"/>
      <c r="I63" s="268"/>
      <c r="J63" s="269">
        <f>J134</f>
        <v>0</v>
      </c>
      <c r="K63" s="266"/>
      <c r="L63" s="270"/>
    </row>
    <row r="64" spans="1:47" s="271" customFormat="1" ht="19.95" customHeight="1" x14ac:dyDescent="0.3">
      <c r="B64" s="272"/>
      <c r="C64" s="273"/>
      <c r="D64" s="274" t="s">
        <v>1477</v>
      </c>
      <c r="E64" s="275"/>
      <c r="F64" s="275"/>
      <c r="G64" s="275"/>
      <c r="H64" s="275"/>
      <c r="I64" s="275"/>
      <c r="J64" s="276">
        <f>J135</f>
        <v>0</v>
      </c>
      <c r="K64" s="273"/>
      <c r="L64" s="277"/>
    </row>
    <row r="65" spans="1:31" s="203" customFormat="1" ht="21.75" customHeight="1" x14ac:dyDescent="0.3">
      <c r="A65" s="199"/>
      <c r="B65" s="200"/>
      <c r="C65" s="201"/>
      <c r="D65" s="201"/>
      <c r="E65" s="201"/>
      <c r="F65" s="201"/>
      <c r="G65" s="201"/>
      <c r="H65" s="201"/>
      <c r="I65" s="201"/>
      <c r="J65" s="201"/>
      <c r="K65" s="201"/>
      <c r="L65" s="224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</row>
    <row r="66" spans="1:31" s="203" customFormat="1" ht="6.9" customHeight="1" x14ac:dyDescent="0.3">
      <c r="A66" s="199"/>
      <c r="B66" s="204"/>
      <c r="C66" s="205"/>
      <c r="D66" s="205"/>
      <c r="E66" s="205"/>
      <c r="F66" s="205"/>
      <c r="G66" s="205"/>
      <c r="H66" s="205"/>
      <c r="I66" s="205"/>
      <c r="J66" s="205"/>
      <c r="K66" s="205"/>
      <c r="L66" s="224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</row>
    <row r="70" spans="1:31" s="203" customFormat="1" ht="6.9" customHeight="1" x14ac:dyDescent="0.3">
      <c r="A70" s="199"/>
      <c r="B70" s="206"/>
      <c r="C70" s="207"/>
      <c r="D70" s="207"/>
      <c r="E70" s="207"/>
      <c r="F70" s="207"/>
      <c r="G70" s="207"/>
      <c r="H70" s="207"/>
      <c r="I70" s="207"/>
      <c r="J70" s="207"/>
      <c r="K70" s="207"/>
      <c r="L70" s="224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</row>
    <row r="71" spans="1:31" s="203" customFormat="1" ht="24.9" customHeight="1" x14ac:dyDescent="0.3">
      <c r="A71" s="199"/>
      <c r="B71" s="200"/>
      <c r="C71" s="195" t="s">
        <v>68</v>
      </c>
      <c r="D71" s="201"/>
      <c r="E71" s="201"/>
      <c r="F71" s="201"/>
      <c r="G71" s="201"/>
      <c r="H71" s="201"/>
      <c r="I71" s="201"/>
      <c r="J71" s="201"/>
      <c r="K71" s="201"/>
      <c r="L71" s="224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</row>
    <row r="72" spans="1:31" s="203" customFormat="1" ht="6.9" customHeight="1" x14ac:dyDescent="0.3">
      <c r="A72" s="199"/>
      <c r="B72" s="200"/>
      <c r="C72" s="201"/>
      <c r="D72" s="201"/>
      <c r="E72" s="201"/>
      <c r="F72" s="201"/>
      <c r="G72" s="201"/>
      <c r="H72" s="201"/>
      <c r="I72" s="201"/>
      <c r="J72" s="201"/>
      <c r="K72" s="201"/>
      <c r="L72" s="224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</row>
    <row r="73" spans="1:31" s="203" customFormat="1" ht="12" customHeight="1" x14ac:dyDescent="0.3">
      <c r="A73" s="199"/>
      <c r="B73" s="200"/>
      <c r="C73" s="196" t="s">
        <v>5</v>
      </c>
      <c r="D73" s="201"/>
      <c r="E73" s="201"/>
      <c r="F73" s="201"/>
      <c r="G73" s="201"/>
      <c r="H73" s="201"/>
      <c r="I73" s="201"/>
      <c r="J73" s="201"/>
      <c r="K73" s="201"/>
      <c r="L73" s="224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</row>
    <row r="74" spans="1:31" s="203" customFormat="1" ht="16.5" customHeight="1" x14ac:dyDescent="0.3">
      <c r="A74" s="199"/>
      <c r="B74" s="200"/>
      <c r="C74" s="201"/>
      <c r="D74" s="201"/>
      <c r="E74" s="254" t="str">
        <f>E7</f>
        <v>Rozšíření posilovny o Warm up zónu</v>
      </c>
      <c r="F74" s="255"/>
      <c r="G74" s="255"/>
      <c r="H74" s="255"/>
      <c r="I74" s="201"/>
      <c r="J74" s="201"/>
      <c r="K74" s="201"/>
      <c r="L74" s="224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</row>
    <row r="75" spans="1:31" s="203" customFormat="1" ht="12" customHeight="1" x14ac:dyDescent="0.3">
      <c r="A75" s="199"/>
      <c r="B75" s="200"/>
      <c r="C75" s="196" t="s">
        <v>6</v>
      </c>
      <c r="D75" s="201"/>
      <c r="E75" s="201"/>
      <c r="F75" s="201"/>
      <c r="G75" s="201"/>
      <c r="H75" s="201"/>
      <c r="I75" s="201"/>
      <c r="J75" s="201"/>
      <c r="K75" s="201"/>
      <c r="L75" s="224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</row>
    <row r="76" spans="1:31" s="203" customFormat="1" ht="16.5" customHeight="1" x14ac:dyDescent="0.3">
      <c r="A76" s="199"/>
      <c r="B76" s="200"/>
      <c r="C76" s="201"/>
      <c r="D76" s="201"/>
      <c r="E76" s="208" t="str">
        <f>E9</f>
        <v>04 - Elektroinstalace</v>
      </c>
      <c r="F76" s="256"/>
      <c r="G76" s="256"/>
      <c r="H76" s="256"/>
      <c r="I76" s="201"/>
      <c r="J76" s="201"/>
      <c r="K76" s="201"/>
      <c r="L76" s="224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</row>
    <row r="77" spans="1:31" s="203" customFormat="1" ht="6.9" customHeight="1" x14ac:dyDescent="0.3">
      <c r="A77" s="199"/>
      <c r="B77" s="200"/>
      <c r="C77" s="201"/>
      <c r="D77" s="201"/>
      <c r="E77" s="201"/>
      <c r="F77" s="201"/>
      <c r="G77" s="201"/>
      <c r="H77" s="201"/>
      <c r="I77" s="201"/>
      <c r="J77" s="201"/>
      <c r="K77" s="201"/>
      <c r="L77" s="224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</row>
    <row r="78" spans="1:31" s="203" customFormat="1" ht="12" customHeight="1" x14ac:dyDescent="0.3">
      <c r="A78" s="199"/>
      <c r="B78" s="200"/>
      <c r="C78" s="196" t="s">
        <v>12</v>
      </c>
      <c r="D78" s="201"/>
      <c r="E78" s="201"/>
      <c r="F78" s="197" t="str">
        <f>F12</f>
        <v>Praha č.p.269/31</v>
      </c>
      <c r="G78" s="201"/>
      <c r="H78" s="201"/>
      <c r="I78" s="196" t="s">
        <v>14</v>
      </c>
      <c r="J78" s="257" t="str">
        <f>IF(J12="","",J12)</f>
        <v>15. 4. 2021</v>
      </c>
      <c r="K78" s="201"/>
      <c r="L78" s="224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</row>
    <row r="79" spans="1:31" s="203" customFormat="1" ht="6.9" customHeight="1" x14ac:dyDescent="0.3">
      <c r="A79" s="199"/>
      <c r="B79" s="200"/>
      <c r="C79" s="201"/>
      <c r="D79" s="201"/>
      <c r="E79" s="201"/>
      <c r="F79" s="201"/>
      <c r="G79" s="201"/>
      <c r="H79" s="201"/>
      <c r="I79" s="201"/>
      <c r="J79" s="201"/>
      <c r="K79" s="201"/>
      <c r="L79" s="224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</row>
    <row r="80" spans="1:31" s="203" customFormat="1" ht="25.65" customHeight="1" x14ac:dyDescent="0.3">
      <c r="A80" s="199"/>
      <c r="B80" s="200"/>
      <c r="C80" s="196" t="s">
        <v>15</v>
      </c>
      <c r="D80" s="201"/>
      <c r="E80" s="201"/>
      <c r="F80" s="197" t="str">
        <f>E15</f>
        <v>Fakulta tělesné výchovy a sportu University Karlov</v>
      </c>
      <c r="G80" s="201"/>
      <c r="H80" s="201"/>
      <c r="I80" s="196" t="s">
        <v>20</v>
      </c>
      <c r="J80" s="258" t="str">
        <f>E21</f>
        <v>IBF MANAGEMENT s.r.o</v>
      </c>
      <c r="K80" s="201"/>
      <c r="L80" s="224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</row>
    <row r="81" spans="1:65" s="203" customFormat="1" ht="15.15" customHeight="1" x14ac:dyDescent="0.3">
      <c r="A81" s="199"/>
      <c r="B81" s="200"/>
      <c r="C81" s="196" t="s">
        <v>19</v>
      </c>
      <c r="D81" s="201"/>
      <c r="E81" s="201"/>
      <c r="F81" s="197" t="str">
        <f>IF(E18="","",E18)</f>
        <v>Vyplň údaj</v>
      </c>
      <c r="G81" s="201"/>
      <c r="H81" s="201"/>
      <c r="I81" s="196" t="s">
        <v>22</v>
      </c>
      <c r="J81" s="258" t="str">
        <f>E24</f>
        <v xml:space="preserve"> </v>
      </c>
      <c r="K81" s="201"/>
      <c r="L81" s="224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</row>
    <row r="82" spans="1:65" s="203" customFormat="1" ht="10.35" customHeight="1" x14ac:dyDescent="0.3">
      <c r="A82" s="199"/>
      <c r="B82" s="200"/>
      <c r="C82" s="201"/>
      <c r="D82" s="201"/>
      <c r="E82" s="201"/>
      <c r="F82" s="201"/>
      <c r="G82" s="201"/>
      <c r="H82" s="201"/>
      <c r="I82" s="201"/>
      <c r="J82" s="201"/>
      <c r="K82" s="201"/>
      <c r="L82" s="224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</row>
    <row r="83" spans="1:65" s="284" customFormat="1" ht="29.25" customHeight="1" x14ac:dyDescent="0.3">
      <c r="A83" s="278"/>
      <c r="B83" s="279"/>
      <c r="C83" s="280" t="s">
        <v>69</v>
      </c>
      <c r="D83" s="281" t="s">
        <v>70</v>
      </c>
      <c r="E83" s="281" t="s">
        <v>71</v>
      </c>
      <c r="F83" s="281" t="s">
        <v>72</v>
      </c>
      <c r="G83" s="281" t="s">
        <v>73</v>
      </c>
      <c r="H83" s="281" t="s">
        <v>74</v>
      </c>
      <c r="I83" s="281" t="s">
        <v>75</v>
      </c>
      <c r="J83" s="281" t="s">
        <v>40</v>
      </c>
      <c r="K83" s="282" t="s">
        <v>76</v>
      </c>
      <c r="L83" s="283"/>
      <c r="M83" s="211" t="s">
        <v>11</v>
      </c>
      <c r="N83" s="212" t="s">
        <v>29</v>
      </c>
      <c r="O83" s="212" t="s">
        <v>77</v>
      </c>
      <c r="P83" s="212" t="s">
        <v>78</v>
      </c>
      <c r="Q83" s="212" t="s">
        <v>79</v>
      </c>
      <c r="R83" s="212" t="s">
        <v>80</v>
      </c>
      <c r="S83" s="212" t="s">
        <v>81</v>
      </c>
      <c r="T83" s="213" t="s">
        <v>82</v>
      </c>
      <c r="U83" s="278"/>
      <c r="V83" s="278"/>
      <c r="W83" s="278"/>
      <c r="X83" s="278"/>
      <c r="Y83" s="278"/>
      <c r="Z83" s="278"/>
      <c r="AA83" s="278"/>
      <c r="AB83" s="278"/>
      <c r="AC83" s="278"/>
      <c r="AD83" s="278"/>
      <c r="AE83" s="278"/>
    </row>
    <row r="84" spans="1:65" s="203" customFormat="1" ht="22.8" customHeight="1" x14ac:dyDescent="0.3">
      <c r="A84" s="199"/>
      <c r="B84" s="200"/>
      <c r="C84" s="216" t="s">
        <v>83</v>
      </c>
      <c r="D84" s="201"/>
      <c r="E84" s="201"/>
      <c r="F84" s="201"/>
      <c r="G84" s="201"/>
      <c r="H84" s="201"/>
      <c r="I84" s="201"/>
      <c r="J84" s="285">
        <f>BK84</f>
        <v>0</v>
      </c>
      <c r="K84" s="201"/>
      <c r="L84" s="202"/>
      <c r="M84" s="214"/>
      <c r="N84" s="286"/>
      <c r="O84" s="215"/>
      <c r="P84" s="287">
        <f>P85+P97+P124+P134</f>
        <v>0</v>
      </c>
      <c r="Q84" s="215"/>
      <c r="R84" s="287">
        <f>R85+R97+R124+R134</f>
        <v>0</v>
      </c>
      <c r="S84" s="215"/>
      <c r="T84" s="288">
        <f>T85+T97+T124+T134</f>
        <v>0</v>
      </c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  <c r="AT84" s="193" t="s">
        <v>84</v>
      </c>
      <c r="AU84" s="193" t="s">
        <v>42</v>
      </c>
      <c r="BK84" s="289">
        <f>BK85+BK97+BK124+BK134</f>
        <v>0</v>
      </c>
    </row>
    <row r="85" spans="1:65" s="290" customFormat="1" ht="25.95" customHeight="1" x14ac:dyDescent="0.25">
      <c r="B85" s="291"/>
      <c r="C85" s="292"/>
      <c r="D85" s="293" t="s">
        <v>84</v>
      </c>
      <c r="E85" s="294" t="s">
        <v>1478</v>
      </c>
      <c r="F85" s="294" t="s">
        <v>1479</v>
      </c>
      <c r="G85" s="292"/>
      <c r="H85" s="292"/>
      <c r="I85" s="295"/>
      <c r="J85" s="296">
        <f>BK85</f>
        <v>0</v>
      </c>
      <c r="K85" s="292"/>
      <c r="L85" s="297"/>
      <c r="M85" s="298"/>
      <c r="N85" s="299"/>
      <c r="O85" s="299"/>
      <c r="P85" s="300">
        <f>SUM(P86:P96)</f>
        <v>0</v>
      </c>
      <c r="Q85" s="299"/>
      <c r="R85" s="300">
        <f>SUM(R86:R96)</f>
        <v>0</v>
      </c>
      <c r="S85" s="299"/>
      <c r="T85" s="301">
        <f>SUM(T86:T96)</f>
        <v>0</v>
      </c>
      <c r="AR85" s="302" t="s">
        <v>87</v>
      </c>
      <c r="AT85" s="303" t="s">
        <v>84</v>
      </c>
      <c r="AU85" s="303" t="s">
        <v>88</v>
      </c>
      <c r="AY85" s="302" t="s">
        <v>89</v>
      </c>
      <c r="BK85" s="304">
        <f>SUM(BK86:BK96)</f>
        <v>0</v>
      </c>
    </row>
    <row r="86" spans="1:65" s="203" customFormat="1" ht="16.5" customHeight="1" x14ac:dyDescent="0.3">
      <c r="A86" s="199"/>
      <c r="B86" s="200"/>
      <c r="C86" s="305" t="s">
        <v>87</v>
      </c>
      <c r="D86" s="305" t="s">
        <v>92</v>
      </c>
      <c r="E86" s="306" t="s">
        <v>1480</v>
      </c>
      <c r="F86" s="307" t="s">
        <v>1481</v>
      </c>
      <c r="G86" s="308" t="s">
        <v>1482</v>
      </c>
      <c r="H86" s="309">
        <v>1</v>
      </c>
      <c r="I86" s="310"/>
      <c r="J86" s="311">
        <f t="shared" ref="J86:J96" si="0">ROUND(I86*H86,2)</f>
        <v>0</v>
      </c>
      <c r="K86" s="307" t="s">
        <v>11</v>
      </c>
      <c r="L86" s="202"/>
      <c r="M86" s="312" t="s">
        <v>11</v>
      </c>
      <c r="N86" s="313" t="s">
        <v>30</v>
      </c>
      <c r="O86" s="209"/>
      <c r="P86" s="314">
        <f t="shared" ref="P86:P96" si="1">O86*H86</f>
        <v>0</v>
      </c>
      <c r="Q86" s="314">
        <v>0</v>
      </c>
      <c r="R86" s="314">
        <f t="shared" ref="R86:R96" si="2">Q86*H86</f>
        <v>0</v>
      </c>
      <c r="S86" s="314">
        <v>0</v>
      </c>
      <c r="T86" s="315">
        <f t="shared" ref="T86:T96" si="3">S86*H86</f>
        <v>0</v>
      </c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  <c r="AR86" s="316" t="s">
        <v>97</v>
      </c>
      <c r="AT86" s="316" t="s">
        <v>92</v>
      </c>
      <c r="AU86" s="316" t="s">
        <v>87</v>
      </c>
      <c r="AY86" s="193" t="s">
        <v>89</v>
      </c>
      <c r="BE86" s="317">
        <f t="shared" ref="BE86:BE96" si="4">IF(N86="základní",J86,0)</f>
        <v>0</v>
      </c>
      <c r="BF86" s="317">
        <f t="shared" ref="BF86:BF96" si="5">IF(N86="snížená",J86,0)</f>
        <v>0</v>
      </c>
      <c r="BG86" s="317">
        <f t="shared" ref="BG86:BG96" si="6">IF(N86="zákl. přenesená",J86,0)</f>
        <v>0</v>
      </c>
      <c r="BH86" s="317">
        <f t="shared" ref="BH86:BH96" si="7">IF(N86="sníž. přenesená",J86,0)</f>
        <v>0</v>
      </c>
      <c r="BI86" s="317">
        <f t="shared" ref="BI86:BI96" si="8">IF(N86="nulová",J86,0)</f>
        <v>0</v>
      </c>
      <c r="BJ86" s="193" t="s">
        <v>87</v>
      </c>
      <c r="BK86" s="317">
        <f t="shared" ref="BK86:BK96" si="9">ROUND(I86*H86,2)</f>
        <v>0</v>
      </c>
      <c r="BL86" s="193" t="s">
        <v>97</v>
      </c>
      <c r="BM86" s="316" t="s">
        <v>1</v>
      </c>
    </row>
    <row r="87" spans="1:65" s="203" customFormat="1" ht="16.5" customHeight="1" x14ac:dyDescent="0.3">
      <c r="A87" s="199"/>
      <c r="B87" s="200"/>
      <c r="C87" s="305" t="s">
        <v>1</v>
      </c>
      <c r="D87" s="305" t="s">
        <v>92</v>
      </c>
      <c r="E87" s="306" t="s">
        <v>1483</v>
      </c>
      <c r="F87" s="307" t="s">
        <v>1484</v>
      </c>
      <c r="G87" s="308" t="s">
        <v>1482</v>
      </c>
      <c r="H87" s="309">
        <v>4</v>
      </c>
      <c r="I87" s="310"/>
      <c r="J87" s="311">
        <f t="shared" si="0"/>
        <v>0</v>
      </c>
      <c r="K87" s="307" t="s">
        <v>11</v>
      </c>
      <c r="L87" s="202"/>
      <c r="M87" s="312" t="s">
        <v>11</v>
      </c>
      <c r="N87" s="313" t="s">
        <v>30</v>
      </c>
      <c r="O87" s="209"/>
      <c r="P87" s="314">
        <f t="shared" si="1"/>
        <v>0</v>
      </c>
      <c r="Q87" s="314">
        <v>0</v>
      </c>
      <c r="R87" s="314">
        <f t="shared" si="2"/>
        <v>0</v>
      </c>
      <c r="S87" s="314">
        <v>0</v>
      </c>
      <c r="T87" s="315">
        <f t="shared" si="3"/>
        <v>0</v>
      </c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R87" s="316" t="s">
        <v>97</v>
      </c>
      <c r="AT87" s="316" t="s">
        <v>92</v>
      </c>
      <c r="AU87" s="316" t="s">
        <v>87</v>
      </c>
      <c r="AY87" s="193" t="s">
        <v>89</v>
      </c>
      <c r="BE87" s="317">
        <f t="shared" si="4"/>
        <v>0</v>
      </c>
      <c r="BF87" s="317">
        <f t="shared" si="5"/>
        <v>0</v>
      </c>
      <c r="BG87" s="317">
        <f t="shared" si="6"/>
        <v>0</v>
      </c>
      <c r="BH87" s="317">
        <f t="shared" si="7"/>
        <v>0</v>
      </c>
      <c r="BI87" s="317">
        <f t="shared" si="8"/>
        <v>0</v>
      </c>
      <c r="BJ87" s="193" t="s">
        <v>87</v>
      </c>
      <c r="BK87" s="317">
        <f t="shared" si="9"/>
        <v>0</v>
      </c>
      <c r="BL87" s="193" t="s">
        <v>97</v>
      </c>
      <c r="BM87" s="316" t="s">
        <v>97</v>
      </c>
    </row>
    <row r="88" spans="1:65" s="203" customFormat="1" ht="16.5" customHeight="1" x14ac:dyDescent="0.3">
      <c r="A88" s="199"/>
      <c r="B88" s="200"/>
      <c r="C88" s="305" t="s">
        <v>90</v>
      </c>
      <c r="D88" s="305" t="s">
        <v>92</v>
      </c>
      <c r="E88" s="306" t="s">
        <v>1485</v>
      </c>
      <c r="F88" s="307" t="s">
        <v>1486</v>
      </c>
      <c r="G88" s="308" t="s">
        <v>1482</v>
      </c>
      <c r="H88" s="309">
        <v>14</v>
      </c>
      <c r="I88" s="310"/>
      <c r="J88" s="311">
        <f t="shared" si="0"/>
        <v>0</v>
      </c>
      <c r="K88" s="307" t="s">
        <v>11</v>
      </c>
      <c r="L88" s="202"/>
      <c r="M88" s="312" t="s">
        <v>11</v>
      </c>
      <c r="N88" s="313" t="s">
        <v>30</v>
      </c>
      <c r="O88" s="209"/>
      <c r="P88" s="314">
        <f t="shared" si="1"/>
        <v>0</v>
      </c>
      <c r="Q88" s="314">
        <v>0</v>
      </c>
      <c r="R88" s="314">
        <f t="shared" si="2"/>
        <v>0</v>
      </c>
      <c r="S88" s="314">
        <v>0</v>
      </c>
      <c r="T88" s="315">
        <f t="shared" si="3"/>
        <v>0</v>
      </c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R88" s="316" t="s">
        <v>97</v>
      </c>
      <c r="AT88" s="316" t="s">
        <v>92</v>
      </c>
      <c r="AU88" s="316" t="s">
        <v>87</v>
      </c>
      <c r="AY88" s="193" t="s">
        <v>89</v>
      </c>
      <c r="BE88" s="317">
        <f t="shared" si="4"/>
        <v>0</v>
      </c>
      <c r="BF88" s="317">
        <f t="shared" si="5"/>
        <v>0</v>
      </c>
      <c r="BG88" s="317">
        <f t="shared" si="6"/>
        <v>0</v>
      </c>
      <c r="BH88" s="317">
        <f t="shared" si="7"/>
        <v>0</v>
      </c>
      <c r="BI88" s="317">
        <f t="shared" si="8"/>
        <v>0</v>
      </c>
      <c r="BJ88" s="193" t="s">
        <v>87</v>
      </c>
      <c r="BK88" s="317">
        <f t="shared" si="9"/>
        <v>0</v>
      </c>
      <c r="BL88" s="193" t="s">
        <v>97</v>
      </c>
      <c r="BM88" s="316" t="s">
        <v>118</v>
      </c>
    </row>
    <row r="89" spans="1:65" s="203" customFormat="1" ht="16.5" customHeight="1" x14ac:dyDescent="0.3">
      <c r="A89" s="199"/>
      <c r="B89" s="200"/>
      <c r="C89" s="305" t="s">
        <v>97</v>
      </c>
      <c r="D89" s="305" t="s">
        <v>92</v>
      </c>
      <c r="E89" s="306" t="s">
        <v>1487</v>
      </c>
      <c r="F89" s="307" t="s">
        <v>1488</v>
      </c>
      <c r="G89" s="308" t="s">
        <v>1482</v>
      </c>
      <c r="H89" s="309">
        <v>6</v>
      </c>
      <c r="I89" s="310"/>
      <c r="J89" s="311">
        <f t="shared" si="0"/>
        <v>0</v>
      </c>
      <c r="K89" s="307" t="s">
        <v>11</v>
      </c>
      <c r="L89" s="202"/>
      <c r="M89" s="312" t="s">
        <v>11</v>
      </c>
      <c r="N89" s="313" t="s">
        <v>30</v>
      </c>
      <c r="O89" s="209"/>
      <c r="P89" s="314">
        <f t="shared" si="1"/>
        <v>0</v>
      </c>
      <c r="Q89" s="314">
        <v>0</v>
      </c>
      <c r="R89" s="314">
        <f t="shared" si="2"/>
        <v>0</v>
      </c>
      <c r="S89" s="314">
        <v>0</v>
      </c>
      <c r="T89" s="315">
        <f t="shared" si="3"/>
        <v>0</v>
      </c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R89" s="316" t="s">
        <v>97</v>
      </c>
      <c r="AT89" s="316" t="s">
        <v>92</v>
      </c>
      <c r="AU89" s="316" t="s">
        <v>87</v>
      </c>
      <c r="AY89" s="193" t="s">
        <v>89</v>
      </c>
      <c r="BE89" s="317">
        <f t="shared" si="4"/>
        <v>0</v>
      </c>
      <c r="BF89" s="317">
        <f t="shared" si="5"/>
        <v>0</v>
      </c>
      <c r="BG89" s="317">
        <f t="shared" si="6"/>
        <v>0</v>
      </c>
      <c r="BH89" s="317">
        <f t="shared" si="7"/>
        <v>0</v>
      </c>
      <c r="BI89" s="317">
        <f t="shared" si="8"/>
        <v>0</v>
      </c>
      <c r="BJ89" s="193" t="s">
        <v>87</v>
      </c>
      <c r="BK89" s="317">
        <f t="shared" si="9"/>
        <v>0</v>
      </c>
      <c r="BL89" s="193" t="s">
        <v>97</v>
      </c>
      <c r="BM89" s="316" t="s">
        <v>129</v>
      </c>
    </row>
    <row r="90" spans="1:65" s="203" customFormat="1" ht="16.5" customHeight="1" x14ac:dyDescent="0.3">
      <c r="A90" s="199"/>
      <c r="B90" s="200"/>
      <c r="C90" s="305" t="s">
        <v>114</v>
      </c>
      <c r="D90" s="305" t="s">
        <v>92</v>
      </c>
      <c r="E90" s="306" t="s">
        <v>1489</v>
      </c>
      <c r="F90" s="307" t="s">
        <v>1490</v>
      </c>
      <c r="G90" s="308" t="s">
        <v>1482</v>
      </c>
      <c r="H90" s="309">
        <v>1</v>
      </c>
      <c r="I90" s="310"/>
      <c r="J90" s="311">
        <f t="shared" si="0"/>
        <v>0</v>
      </c>
      <c r="K90" s="307" t="s">
        <v>11</v>
      </c>
      <c r="L90" s="202"/>
      <c r="M90" s="312" t="s">
        <v>11</v>
      </c>
      <c r="N90" s="313" t="s">
        <v>30</v>
      </c>
      <c r="O90" s="209"/>
      <c r="P90" s="314">
        <f t="shared" si="1"/>
        <v>0</v>
      </c>
      <c r="Q90" s="314">
        <v>0</v>
      </c>
      <c r="R90" s="314">
        <f t="shared" si="2"/>
        <v>0</v>
      </c>
      <c r="S90" s="314">
        <v>0</v>
      </c>
      <c r="T90" s="315">
        <f t="shared" si="3"/>
        <v>0</v>
      </c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R90" s="316" t="s">
        <v>97</v>
      </c>
      <c r="AT90" s="316" t="s">
        <v>92</v>
      </c>
      <c r="AU90" s="316" t="s">
        <v>87</v>
      </c>
      <c r="AY90" s="193" t="s">
        <v>89</v>
      </c>
      <c r="BE90" s="317">
        <f t="shared" si="4"/>
        <v>0</v>
      </c>
      <c r="BF90" s="317">
        <f t="shared" si="5"/>
        <v>0</v>
      </c>
      <c r="BG90" s="317">
        <f t="shared" si="6"/>
        <v>0</v>
      </c>
      <c r="BH90" s="317">
        <f t="shared" si="7"/>
        <v>0</v>
      </c>
      <c r="BI90" s="317">
        <f t="shared" si="8"/>
        <v>0</v>
      </c>
      <c r="BJ90" s="193" t="s">
        <v>87</v>
      </c>
      <c r="BK90" s="317">
        <f t="shared" si="9"/>
        <v>0</v>
      </c>
      <c r="BL90" s="193" t="s">
        <v>97</v>
      </c>
      <c r="BM90" s="316" t="s">
        <v>141</v>
      </c>
    </row>
    <row r="91" spans="1:65" s="203" customFormat="1" ht="16.5" customHeight="1" x14ac:dyDescent="0.3">
      <c r="A91" s="199"/>
      <c r="B91" s="200"/>
      <c r="C91" s="305" t="s">
        <v>118</v>
      </c>
      <c r="D91" s="305" t="s">
        <v>92</v>
      </c>
      <c r="E91" s="306" t="s">
        <v>1491</v>
      </c>
      <c r="F91" s="307" t="s">
        <v>1492</v>
      </c>
      <c r="G91" s="308" t="s">
        <v>1482</v>
      </c>
      <c r="H91" s="309">
        <v>1</v>
      </c>
      <c r="I91" s="310"/>
      <c r="J91" s="311">
        <f t="shared" si="0"/>
        <v>0</v>
      </c>
      <c r="K91" s="307" t="s">
        <v>11</v>
      </c>
      <c r="L91" s="202"/>
      <c r="M91" s="312" t="s">
        <v>11</v>
      </c>
      <c r="N91" s="313" t="s">
        <v>30</v>
      </c>
      <c r="O91" s="209"/>
      <c r="P91" s="314">
        <f t="shared" si="1"/>
        <v>0</v>
      </c>
      <c r="Q91" s="314">
        <v>0</v>
      </c>
      <c r="R91" s="314">
        <f t="shared" si="2"/>
        <v>0</v>
      </c>
      <c r="S91" s="314">
        <v>0</v>
      </c>
      <c r="T91" s="315">
        <f t="shared" si="3"/>
        <v>0</v>
      </c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R91" s="316" t="s">
        <v>97</v>
      </c>
      <c r="AT91" s="316" t="s">
        <v>92</v>
      </c>
      <c r="AU91" s="316" t="s">
        <v>87</v>
      </c>
      <c r="AY91" s="193" t="s">
        <v>89</v>
      </c>
      <c r="BE91" s="317">
        <f t="shared" si="4"/>
        <v>0</v>
      </c>
      <c r="BF91" s="317">
        <f t="shared" si="5"/>
        <v>0</v>
      </c>
      <c r="BG91" s="317">
        <f t="shared" si="6"/>
        <v>0</v>
      </c>
      <c r="BH91" s="317">
        <f t="shared" si="7"/>
        <v>0</v>
      </c>
      <c r="BI91" s="317">
        <f t="shared" si="8"/>
        <v>0</v>
      </c>
      <c r="BJ91" s="193" t="s">
        <v>87</v>
      </c>
      <c r="BK91" s="317">
        <f t="shared" si="9"/>
        <v>0</v>
      </c>
      <c r="BL91" s="193" t="s">
        <v>97</v>
      </c>
      <c r="BM91" s="316" t="s">
        <v>151</v>
      </c>
    </row>
    <row r="92" spans="1:65" s="203" customFormat="1" ht="16.5" customHeight="1" x14ac:dyDescent="0.3">
      <c r="A92" s="199"/>
      <c r="B92" s="200"/>
      <c r="C92" s="305" t="s">
        <v>124</v>
      </c>
      <c r="D92" s="305" t="s">
        <v>92</v>
      </c>
      <c r="E92" s="306" t="s">
        <v>1493</v>
      </c>
      <c r="F92" s="307" t="s">
        <v>1494</v>
      </c>
      <c r="G92" s="308" t="s">
        <v>1482</v>
      </c>
      <c r="H92" s="309">
        <v>1</v>
      </c>
      <c r="I92" s="310"/>
      <c r="J92" s="311">
        <f t="shared" si="0"/>
        <v>0</v>
      </c>
      <c r="K92" s="307" t="s">
        <v>11</v>
      </c>
      <c r="L92" s="202"/>
      <c r="M92" s="312" t="s">
        <v>11</v>
      </c>
      <c r="N92" s="313" t="s">
        <v>30</v>
      </c>
      <c r="O92" s="209"/>
      <c r="P92" s="314">
        <f t="shared" si="1"/>
        <v>0</v>
      </c>
      <c r="Q92" s="314">
        <v>0</v>
      </c>
      <c r="R92" s="314">
        <f t="shared" si="2"/>
        <v>0</v>
      </c>
      <c r="S92" s="314">
        <v>0</v>
      </c>
      <c r="T92" s="315">
        <f t="shared" si="3"/>
        <v>0</v>
      </c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R92" s="316" t="s">
        <v>97</v>
      </c>
      <c r="AT92" s="316" t="s">
        <v>92</v>
      </c>
      <c r="AU92" s="316" t="s">
        <v>87</v>
      </c>
      <c r="AY92" s="193" t="s">
        <v>89</v>
      </c>
      <c r="BE92" s="317">
        <f t="shared" si="4"/>
        <v>0</v>
      </c>
      <c r="BF92" s="317">
        <f t="shared" si="5"/>
        <v>0</v>
      </c>
      <c r="BG92" s="317">
        <f t="shared" si="6"/>
        <v>0</v>
      </c>
      <c r="BH92" s="317">
        <f t="shared" si="7"/>
        <v>0</v>
      </c>
      <c r="BI92" s="317">
        <f t="shared" si="8"/>
        <v>0</v>
      </c>
      <c r="BJ92" s="193" t="s">
        <v>87</v>
      </c>
      <c r="BK92" s="317">
        <f t="shared" si="9"/>
        <v>0</v>
      </c>
      <c r="BL92" s="193" t="s">
        <v>97</v>
      </c>
      <c r="BM92" s="316" t="s">
        <v>162</v>
      </c>
    </row>
    <row r="93" spans="1:65" s="203" customFormat="1" ht="16.5" customHeight="1" x14ac:dyDescent="0.3">
      <c r="A93" s="199"/>
      <c r="B93" s="200"/>
      <c r="C93" s="305" t="s">
        <v>129</v>
      </c>
      <c r="D93" s="305" t="s">
        <v>92</v>
      </c>
      <c r="E93" s="306" t="s">
        <v>1495</v>
      </c>
      <c r="F93" s="307" t="s">
        <v>1496</v>
      </c>
      <c r="G93" s="308" t="s">
        <v>1482</v>
      </c>
      <c r="H93" s="309">
        <v>1</v>
      </c>
      <c r="I93" s="310"/>
      <c r="J93" s="311">
        <f t="shared" si="0"/>
        <v>0</v>
      </c>
      <c r="K93" s="307" t="s">
        <v>11</v>
      </c>
      <c r="L93" s="202"/>
      <c r="M93" s="312" t="s">
        <v>11</v>
      </c>
      <c r="N93" s="313" t="s">
        <v>30</v>
      </c>
      <c r="O93" s="209"/>
      <c r="P93" s="314">
        <f t="shared" si="1"/>
        <v>0</v>
      </c>
      <c r="Q93" s="314">
        <v>0</v>
      </c>
      <c r="R93" s="314">
        <f t="shared" si="2"/>
        <v>0</v>
      </c>
      <c r="S93" s="314">
        <v>0</v>
      </c>
      <c r="T93" s="315">
        <f t="shared" si="3"/>
        <v>0</v>
      </c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R93" s="316" t="s">
        <v>97</v>
      </c>
      <c r="AT93" s="316" t="s">
        <v>92</v>
      </c>
      <c r="AU93" s="316" t="s">
        <v>87</v>
      </c>
      <c r="AY93" s="193" t="s">
        <v>89</v>
      </c>
      <c r="BE93" s="317">
        <f t="shared" si="4"/>
        <v>0</v>
      </c>
      <c r="BF93" s="317">
        <f t="shared" si="5"/>
        <v>0</v>
      </c>
      <c r="BG93" s="317">
        <f t="shared" si="6"/>
        <v>0</v>
      </c>
      <c r="BH93" s="317">
        <f t="shared" si="7"/>
        <v>0</v>
      </c>
      <c r="BI93" s="317">
        <f t="shared" si="8"/>
        <v>0</v>
      </c>
      <c r="BJ93" s="193" t="s">
        <v>87</v>
      </c>
      <c r="BK93" s="317">
        <f t="shared" si="9"/>
        <v>0</v>
      </c>
      <c r="BL93" s="193" t="s">
        <v>97</v>
      </c>
      <c r="BM93" s="316" t="s">
        <v>178</v>
      </c>
    </row>
    <row r="94" spans="1:65" s="203" customFormat="1" ht="16.5" customHeight="1" x14ac:dyDescent="0.3">
      <c r="A94" s="199"/>
      <c r="B94" s="200"/>
      <c r="C94" s="305" t="s">
        <v>136</v>
      </c>
      <c r="D94" s="305" t="s">
        <v>92</v>
      </c>
      <c r="E94" s="306" t="s">
        <v>1497</v>
      </c>
      <c r="F94" s="307" t="s">
        <v>1498</v>
      </c>
      <c r="G94" s="308" t="s">
        <v>1499</v>
      </c>
      <c r="H94" s="309">
        <v>25</v>
      </c>
      <c r="I94" s="310"/>
      <c r="J94" s="311">
        <f t="shared" si="0"/>
        <v>0</v>
      </c>
      <c r="K94" s="307" t="s">
        <v>11</v>
      </c>
      <c r="L94" s="202"/>
      <c r="M94" s="312" t="s">
        <v>11</v>
      </c>
      <c r="N94" s="313" t="s">
        <v>30</v>
      </c>
      <c r="O94" s="209"/>
      <c r="P94" s="314">
        <f t="shared" si="1"/>
        <v>0</v>
      </c>
      <c r="Q94" s="314">
        <v>0</v>
      </c>
      <c r="R94" s="314">
        <f t="shared" si="2"/>
        <v>0</v>
      </c>
      <c r="S94" s="314">
        <v>0</v>
      </c>
      <c r="T94" s="315">
        <f t="shared" si="3"/>
        <v>0</v>
      </c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R94" s="316" t="s">
        <v>97</v>
      </c>
      <c r="AT94" s="316" t="s">
        <v>92</v>
      </c>
      <c r="AU94" s="316" t="s">
        <v>87</v>
      </c>
      <c r="AY94" s="193" t="s">
        <v>89</v>
      </c>
      <c r="BE94" s="317">
        <f t="shared" si="4"/>
        <v>0</v>
      </c>
      <c r="BF94" s="317">
        <f t="shared" si="5"/>
        <v>0</v>
      </c>
      <c r="BG94" s="317">
        <f t="shared" si="6"/>
        <v>0</v>
      </c>
      <c r="BH94" s="317">
        <f t="shared" si="7"/>
        <v>0</v>
      </c>
      <c r="BI94" s="317">
        <f t="shared" si="8"/>
        <v>0</v>
      </c>
      <c r="BJ94" s="193" t="s">
        <v>87</v>
      </c>
      <c r="BK94" s="317">
        <f t="shared" si="9"/>
        <v>0</v>
      </c>
      <c r="BL94" s="193" t="s">
        <v>97</v>
      </c>
      <c r="BM94" s="316" t="s">
        <v>197</v>
      </c>
    </row>
    <row r="95" spans="1:65" s="203" customFormat="1" ht="16.5" customHeight="1" x14ac:dyDescent="0.3">
      <c r="A95" s="199"/>
      <c r="B95" s="200"/>
      <c r="C95" s="305" t="s">
        <v>141</v>
      </c>
      <c r="D95" s="305" t="s">
        <v>92</v>
      </c>
      <c r="E95" s="306" t="s">
        <v>1500</v>
      </c>
      <c r="F95" s="307" t="s">
        <v>1501</v>
      </c>
      <c r="G95" s="308" t="s">
        <v>1482</v>
      </c>
      <c r="H95" s="309">
        <v>1</v>
      </c>
      <c r="I95" s="310"/>
      <c r="J95" s="311">
        <f t="shared" si="0"/>
        <v>0</v>
      </c>
      <c r="K95" s="307" t="s">
        <v>11</v>
      </c>
      <c r="L95" s="202"/>
      <c r="M95" s="312" t="s">
        <v>11</v>
      </c>
      <c r="N95" s="313" t="s">
        <v>30</v>
      </c>
      <c r="O95" s="209"/>
      <c r="P95" s="314">
        <f t="shared" si="1"/>
        <v>0</v>
      </c>
      <c r="Q95" s="314">
        <v>0</v>
      </c>
      <c r="R95" s="314">
        <f t="shared" si="2"/>
        <v>0</v>
      </c>
      <c r="S95" s="314">
        <v>0</v>
      </c>
      <c r="T95" s="315">
        <f t="shared" si="3"/>
        <v>0</v>
      </c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R95" s="316" t="s">
        <v>97</v>
      </c>
      <c r="AT95" s="316" t="s">
        <v>92</v>
      </c>
      <c r="AU95" s="316" t="s">
        <v>87</v>
      </c>
      <c r="AY95" s="193" t="s">
        <v>89</v>
      </c>
      <c r="BE95" s="317">
        <f t="shared" si="4"/>
        <v>0</v>
      </c>
      <c r="BF95" s="317">
        <f t="shared" si="5"/>
        <v>0</v>
      </c>
      <c r="BG95" s="317">
        <f t="shared" si="6"/>
        <v>0</v>
      </c>
      <c r="BH95" s="317">
        <f t="shared" si="7"/>
        <v>0</v>
      </c>
      <c r="BI95" s="317">
        <f t="shared" si="8"/>
        <v>0</v>
      </c>
      <c r="BJ95" s="193" t="s">
        <v>87</v>
      </c>
      <c r="BK95" s="317">
        <f t="shared" si="9"/>
        <v>0</v>
      </c>
      <c r="BL95" s="193" t="s">
        <v>97</v>
      </c>
      <c r="BM95" s="316" t="s">
        <v>217</v>
      </c>
    </row>
    <row r="96" spans="1:65" s="203" customFormat="1" ht="16.5" customHeight="1" x14ac:dyDescent="0.3">
      <c r="A96" s="199"/>
      <c r="B96" s="200"/>
      <c r="C96" s="305" t="s">
        <v>145</v>
      </c>
      <c r="D96" s="305" t="s">
        <v>92</v>
      </c>
      <c r="E96" s="306" t="s">
        <v>1502</v>
      </c>
      <c r="F96" s="307" t="s">
        <v>1503</v>
      </c>
      <c r="G96" s="308" t="s">
        <v>1504</v>
      </c>
      <c r="H96" s="309">
        <v>3</v>
      </c>
      <c r="I96" s="310"/>
      <c r="J96" s="311">
        <f t="shared" si="0"/>
        <v>0</v>
      </c>
      <c r="K96" s="307" t="s">
        <v>11</v>
      </c>
      <c r="L96" s="202"/>
      <c r="M96" s="312" t="s">
        <v>11</v>
      </c>
      <c r="N96" s="313" t="s">
        <v>30</v>
      </c>
      <c r="O96" s="209"/>
      <c r="P96" s="314">
        <f t="shared" si="1"/>
        <v>0</v>
      </c>
      <c r="Q96" s="314">
        <v>0</v>
      </c>
      <c r="R96" s="314">
        <f t="shared" si="2"/>
        <v>0</v>
      </c>
      <c r="S96" s="314">
        <v>0</v>
      </c>
      <c r="T96" s="315">
        <f t="shared" si="3"/>
        <v>0</v>
      </c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R96" s="316" t="s">
        <v>97</v>
      </c>
      <c r="AT96" s="316" t="s">
        <v>92</v>
      </c>
      <c r="AU96" s="316" t="s">
        <v>87</v>
      </c>
      <c r="AY96" s="193" t="s">
        <v>89</v>
      </c>
      <c r="BE96" s="317">
        <f t="shared" si="4"/>
        <v>0</v>
      </c>
      <c r="BF96" s="317">
        <f t="shared" si="5"/>
        <v>0</v>
      </c>
      <c r="BG96" s="317">
        <f t="shared" si="6"/>
        <v>0</v>
      </c>
      <c r="BH96" s="317">
        <f t="shared" si="7"/>
        <v>0</v>
      </c>
      <c r="BI96" s="317">
        <f t="shared" si="8"/>
        <v>0</v>
      </c>
      <c r="BJ96" s="193" t="s">
        <v>87</v>
      </c>
      <c r="BK96" s="317">
        <f t="shared" si="9"/>
        <v>0</v>
      </c>
      <c r="BL96" s="193" t="s">
        <v>97</v>
      </c>
      <c r="BM96" s="316" t="s">
        <v>230</v>
      </c>
    </row>
    <row r="97" spans="1:65" s="290" customFormat="1" ht="25.95" customHeight="1" x14ac:dyDescent="0.25">
      <c r="B97" s="291"/>
      <c r="C97" s="292"/>
      <c r="D97" s="293" t="s">
        <v>84</v>
      </c>
      <c r="E97" s="294" t="s">
        <v>1505</v>
      </c>
      <c r="F97" s="294" t="s">
        <v>1506</v>
      </c>
      <c r="G97" s="292"/>
      <c r="H97" s="292"/>
      <c r="I97" s="295"/>
      <c r="J97" s="296">
        <f>BK97</f>
        <v>0</v>
      </c>
      <c r="K97" s="292"/>
      <c r="L97" s="297"/>
      <c r="M97" s="298"/>
      <c r="N97" s="299"/>
      <c r="O97" s="299"/>
      <c r="P97" s="300">
        <f>SUM(P98:P123)</f>
        <v>0</v>
      </c>
      <c r="Q97" s="299"/>
      <c r="R97" s="300">
        <f>SUM(R98:R123)</f>
        <v>0</v>
      </c>
      <c r="S97" s="299"/>
      <c r="T97" s="301">
        <f>SUM(T98:T123)</f>
        <v>0</v>
      </c>
      <c r="AR97" s="302" t="s">
        <v>87</v>
      </c>
      <c r="AT97" s="303" t="s">
        <v>84</v>
      </c>
      <c r="AU97" s="303" t="s">
        <v>88</v>
      </c>
      <c r="AY97" s="302" t="s">
        <v>89</v>
      </c>
      <c r="BK97" s="304">
        <f>SUM(BK98:BK123)</f>
        <v>0</v>
      </c>
    </row>
    <row r="98" spans="1:65" s="203" customFormat="1" ht="16.5" customHeight="1" x14ac:dyDescent="0.3">
      <c r="A98" s="199"/>
      <c r="B98" s="200"/>
      <c r="C98" s="305" t="s">
        <v>151</v>
      </c>
      <c r="D98" s="305" t="s">
        <v>92</v>
      </c>
      <c r="E98" s="306" t="s">
        <v>1507</v>
      </c>
      <c r="F98" s="307" t="s">
        <v>1508</v>
      </c>
      <c r="G98" s="308" t="s">
        <v>1499</v>
      </c>
      <c r="H98" s="309">
        <v>4</v>
      </c>
      <c r="I98" s="310"/>
      <c r="J98" s="311">
        <f t="shared" ref="J98:J123" si="10">ROUND(I98*H98,2)</f>
        <v>0</v>
      </c>
      <c r="K98" s="307" t="s">
        <v>11</v>
      </c>
      <c r="L98" s="202"/>
      <c r="M98" s="312" t="s">
        <v>11</v>
      </c>
      <c r="N98" s="313" t="s">
        <v>30</v>
      </c>
      <c r="O98" s="209"/>
      <c r="P98" s="314">
        <f t="shared" ref="P98:P123" si="11">O98*H98</f>
        <v>0</v>
      </c>
      <c r="Q98" s="314">
        <v>0</v>
      </c>
      <c r="R98" s="314">
        <f t="shared" ref="R98:R123" si="12">Q98*H98</f>
        <v>0</v>
      </c>
      <c r="S98" s="314">
        <v>0</v>
      </c>
      <c r="T98" s="315">
        <f t="shared" ref="T98:T123" si="13">S98*H98</f>
        <v>0</v>
      </c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R98" s="316" t="s">
        <v>97</v>
      </c>
      <c r="AT98" s="316" t="s">
        <v>92</v>
      </c>
      <c r="AU98" s="316" t="s">
        <v>87</v>
      </c>
      <c r="AY98" s="193" t="s">
        <v>89</v>
      </c>
      <c r="BE98" s="317">
        <f t="shared" ref="BE98:BE123" si="14">IF(N98="základní",J98,0)</f>
        <v>0</v>
      </c>
      <c r="BF98" s="317">
        <f t="shared" ref="BF98:BF123" si="15">IF(N98="snížená",J98,0)</f>
        <v>0</v>
      </c>
      <c r="BG98" s="317">
        <f t="shared" ref="BG98:BG123" si="16">IF(N98="zákl. přenesená",J98,0)</f>
        <v>0</v>
      </c>
      <c r="BH98" s="317">
        <f t="shared" ref="BH98:BH123" si="17">IF(N98="sníž. přenesená",J98,0)</f>
        <v>0</v>
      </c>
      <c r="BI98" s="317">
        <f t="shared" ref="BI98:BI123" si="18">IF(N98="nulová",J98,0)</f>
        <v>0</v>
      </c>
      <c r="BJ98" s="193" t="s">
        <v>87</v>
      </c>
      <c r="BK98" s="317">
        <f t="shared" ref="BK98:BK123" si="19">ROUND(I98*H98,2)</f>
        <v>0</v>
      </c>
      <c r="BL98" s="193" t="s">
        <v>97</v>
      </c>
      <c r="BM98" s="316" t="s">
        <v>241</v>
      </c>
    </row>
    <row r="99" spans="1:65" s="203" customFormat="1" ht="16.5" customHeight="1" x14ac:dyDescent="0.3">
      <c r="A99" s="199"/>
      <c r="B99" s="200"/>
      <c r="C99" s="305" t="s">
        <v>156</v>
      </c>
      <c r="D99" s="305" t="s">
        <v>92</v>
      </c>
      <c r="E99" s="306" t="s">
        <v>1509</v>
      </c>
      <c r="F99" s="307" t="s">
        <v>1510</v>
      </c>
      <c r="G99" s="308" t="s">
        <v>1499</v>
      </c>
      <c r="H99" s="309">
        <v>8</v>
      </c>
      <c r="I99" s="310"/>
      <c r="J99" s="311">
        <f t="shared" si="10"/>
        <v>0</v>
      </c>
      <c r="K99" s="307" t="s">
        <v>11</v>
      </c>
      <c r="L99" s="202"/>
      <c r="M99" s="312" t="s">
        <v>11</v>
      </c>
      <c r="N99" s="313" t="s">
        <v>30</v>
      </c>
      <c r="O99" s="209"/>
      <c r="P99" s="314">
        <f t="shared" si="11"/>
        <v>0</v>
      </c>
      <c r="Q99" s="314">
        <v>0</v>
      </c>
      <c r="R99" s="314">
        <f t="shared" si="12"/>
        <v>0</v>
      </c>
      <c r="S99" s="314">
        <v>0</v>
      </c>
      <c r="T99" s="315">
        <f t="shared" si="13"/>
        <v>0</v>
      </c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R99" s="316" t="s">
        <v>97</v>
      </c>
      <c r="AT99" s="316" t="s">
        <v>92</v>
      </c>
      <c r="AU99" s="316" t="s">
        <v>87</v>
      </c>
      <c r="AY99" s="193" t="s">
        <v>89</v>
      </c>
      <c r="BE99" s="317">
        <f t="shared" si="14"/>
        <v>0</v>
      </c>
      <c r="BF99" s="317">
        <f t="shared" si="15"/>
        <v>0</v>
      </c>
      <c r="BG99" s="317">
        <f t="shared" si="16"/>
        <v>0</v>
      </c>
      <c r="BH99" s="317">
        <f t="shared" si="17"/>
        <v>0</v>
      </c>
      <c r="BI99" s="317">
        <f t="shared" si="18"/>
        <v>0</v>
      </c>
      <c r="BJ99" s="193" t="s">
        <v>87</v>
      </c>
      <c r="BK99" s="317">
        <f t="shared" si="19"/>
        <v>0</v>
      </c>
      <c r="BL99" s="193" t="s">
        <v>97</v>
      </c>
      <c r="BM99" s="316" t="s">
        <v>255</v>
      </c>
    </row>
    <row r="100" spans="1:65" s="203" customFormat="1" ht="16.5" customHeight="1" x14ac:dyDescent="0.3">
      <c r="A100" s="199"/>
      <c r="B100" s="200"/>
      <c r="C100" s="305" t="s">
        <v>162</v>
      </c>
      <c r="D100" s="305" t="s">
        <v>92</v>
      </c>
      <c r="E100" s="306" t="s">
        <v>1511</v>
      </c>
      <c r="F100" s="307" t="s">
        <v>1512</v>
      </c>
      <c r="G100" s="308" t="s">
        <v>1499</v>
      </c>
      <c r="H100" s="309">
        <v>2</v>
      </c>
      <c r="I100" s="310"/>
      <c r="J100" s="311">
        <f t="shared" si="10"/>
        <v>0</v>
      </c>
      <c r="K100" s="307" t="s">
        <v>11</v>
      </c>
      <c r="L100" s="202"/>
      <c r="M100" s="312" t="s">
        <v>11</v>
      </c>
      <c r="N100" s="313" t="s">
        <v>30</v>
      </c>
      <c r="O100" s="209"/>
      <c r="P100" s="314">
        <f t="shared" si="11"/>
        <v>0</v>
      </c>
      <c r="Q100" s="314">
        <v>0</v>
      </c>
      <c r="R100" s="314">
        <f t="shared" si="12"/>
        <v>0</v>
      </c>
      <c r="S100" s="314">
        <v>0</v>
      </c>
      <c r="T100" s="315">
        <f t="shared" si="13"/>
        <v>0</v>
      </c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R100" s="316" t="s">
        <v>97</v>
      </c>
      <c r="AT100" s="316" t="s">
        <v>92</v>
      </c>
      <c r="AU100" s="316" t="s">
        <v>87</v>
      </c>
      <c r="AY100" s="193" t="s">
        <v>89</v>
      </c>
      <c r="BE100" s="317">
        <f t="shared" si="14"/>
        <v>0</v>
      </c>
      <c r="BF100" s="317">
        <f t="shared" si="15"/>
        <v>0</v>
      </c>
      <c r="BG100" s="317">
        <f t="shared" si="16"/>
        <v>0</v>
      </c>
      <c r="BH100" s="317">
        <f t="shared" si="17"/>
        <v>0</v>
      </c>
      <c r="BI100" s="317">
        <f t="shared" si="18"/>
        <v>0</v>
      </c>
      <c r="BJ100" s="193" t="s">
        <v>87</v>
      </c>
      <c r="BK100" s="317">
        <f t="shared" si="19"/>
        <v>0</v>
      </c>
      <c r="BL100" s="193" t="s">
        <v>97</v>
      </c>
      <c r="BM100" s="316" t="s">
        <v>271</v>
      </c>
    </row>
    <row r="101" spans="1:65" s="203" customFormat="1" ht="16.5" customHeight="1" x14ac:dyDescent="0.3">
      <c r="A101" s="199"/>
      <c r="B101" s="200"/>
      <c r="C101" s="305" t="s">
        <v>170</v>
      </c>
      <c r="D101" s="305" t="s">
        <v>92</v>
      </c>
      <c r="E101" s="306" t="s">
        <v>1513</v>
      </c>
      <c r="F101" s="307" t="s">
        <v>1514</v>
      </c>
      <c r="G101" s="308" t="s">
        <v>1499</v>
      </c>
      <c r="H101" s="309">
        <v>26</v>
      </c>
      <c r="I101" s="310"/>
      <c r="J101" s="311">
        <f t="shared" si="10"/>
        <v>0</v>
      </c>
      <c r="K101" s="307" t="s">
        <v>11</v>
      </c>
      <c r="L101" s="202"/>
      <c r="M101" s="312" t="s">
        <v>11</v>
      </c>
      <c r="N101" s="313" t="s">
        <v>30</v>
      </c>
      <c r="O101" s="209"/>
      <c r="P101" s="314">
        <f t="shared" si="11"/>
        <v>0</v>
      </c>
      <c r="Q101" s="314">
        <v>0</v>
      </c>
      <c r="R101" s="314">
        <f t="shared" si="12"/>
        <v>0</v>
      </c>
      <c r="S101" s="314">
        <v>0</v>
      </c>
      <c r="T101" s="315">
        <f t="shared" si="13"/>
        <v>0</v>
      </c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R101" s="316" t="s">
        <v>97</v>
      </c>
      <c r="AT101" s="316" t="s">
        <v>92</v>
      </c>
      <c r="AU101" s="316" t="s">
        <v>87</v>
      </c>
      <c r="AY101" s="193" t="s">
        <v>89</v>
      </c>
      <c r="BE101" s="317">
        <f t="shared" si="14"/>
        <v>0</v>
      </c>
      <c r="BF101" s="317">
        <f t="shared" si="15"/>
        <v>0</v>
      </c>
      <c r="BG101" s="317">
        <f t="shared" si="16"/>
        <v>0</v>
      </c>
      <c r="BH101" s="317">
        <f t="shared" si="17"/>
        <v>0</v>
      </c>
      <c r="BI101" s="317">
        <f t="shared" si="18"/>
        <v>0</v>
      </c>
      <c r="BJ101" s="193" t="s">
        <v>87</v>
      </c>
      <c r="BK101" s="317">
        <f t="shared" si="19"/>
        <v>0</v>
      </c>
      <c r="BL101" s="193" t="s">
        <v>97</v>
      </c>
      <c r="BM101" s="316" t="s">
        <v>279</v>
      </c>
    </row>
    <row r="102" spans="1:65" s="203" customFormat="1" ht="16.5" customHeight="1" x14ac:dyDescent="0.3">
      <c r="A102" s="199"/>
      <c r="B102" s="200"/>
      <c r="C102" s="305" t="s">
        <v>178</v>
      </c>
      <c r="D102" s="305" t="s">
        <v>92</v>
      </c>
      <c r="E102" s="306" t="s">
        <v>1515</v>
      </c>
      <c r="F102" s="307" t="s">
        <v>1516</v>
      </c>
      <c r="G102" s="308" t="s">
        <v>1482</v>
      </c>
      <c r="H102" s="309">
        <v>20</v>
      </c>
      <c r="I102" s="310"/>
      <c r="J102" s="311">
        <f t="shared" si="10"/>
        <v>0</v>
      </c>
      <c r="K102" s="307" t="s">
        <v>11</v>
      </c>
      <c r="L102" s="202"/>
      <c r="M102" s="312" t="s">
        <v>11</v>
      </c>
      <c r="N102" s="313" t="s">
        <v>30</v>
      </c>
      <c r="O102" s="209"/>
      <c r="P102" s="314">
        <f t="shared" si="11"/>
        <v>0</v>
      </c>
      <c r="Q102" s="314">
        <v>0</v>
      </c>
      <c r="R102" s="314">
        <f t="shared" si="12"/>
        <v>0</v>
      </c>
      <c r="S102" s="314">
        <v>0</v>
      </c>
      <c r="T102" s="315">
        <f t="shared" si="13"/>
        <v>0</v>
      </c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R102" s="316" t="s">
        <v>97</v>
      </c>
      <c r="AT102" s="316" t="s">
        <v>92</v>
      </c>
      <c r="AU102" s="316" t="s">
        <v>87</v>
      </c>
      <c r="AY102" s="193" t="s">
        <v>89</v>
      </c>
      <c r="BE102" s="317">
        <f t="shared" si="14"/>
        <v>0</v>
      </c>
      <c r="BF102" s="317">
        <f t="shared" si="15"/>
        <v>0</v>
      </c>
      <c r="BG102" s="317">
        <f t="shared" si="16"/>
        <v>0</v>
      </c>
      <c r="BH102" s="317">
        <f t="shared" si="17"/>
        <v>0</v>
      </c>
      <c r="BI102" s="317">
        <f t="shared" si="18"/>
        <v>0</v>
      </c>
      <c r="BJ102" s="193" t="s">
        <v>87</v>
      </c>
      <c r="BK102" s="317">
        <f t="shared" si="19"/>
        <v>0</v>
      </c>
      <c r="BL102" s="193" t="s">
        <v>97</v>
      </c>
      <c r="BM102" s="316" t="s">
        <v>288</v>
      </c>
    </row>
    <row r="103" spans="1:65" s="203" customFormat="1" ht="16.5" customHeight="1" x14ac:dyDescent="0.3">
      <c r="A103" s="199"/>
      <c r="B103" s="200"/>
      <c r="C103" s="305" t="s">
        <v>189</v>
      </c>
      <c r="D103" s="305" t="s">
        <v>92</v>
      </c>
      <c r="E103" s="306" t="s">
        <v>1517</v>
      </c>
      <c r="F103" s="307" t="s">
        <v>1518</v>
      </c>
      <c r="G103" s="308" t="s">
        <v>1482</v>
      </c>
      <c r="H103" s="309">
        <v>18</v>
      </c>
      <c r="I103" s="310"/>
      <c r="J103" s="311">
        <f t="shared" si="10"/>
        <v>0</v>
      </c>
      <c r="K103" s="307" t="s">
        <v>11</v>
      </c>
      <c r="L103" s="202"/>
      <c r="M103" s="312" t="s">
        <v>11</v>
      </c>
      <c r="N103" s="313" t="s">
        <v>30</v>
      </c>
      <c r="O103" s="209"/>
      <c r="P103" s="314">
        <f t="shared" si="11"/>
        <v>0</v>
      </c>
      <c r="Q103" s="314">
        <v>0</v>
      </c>
      <c r="R103" s="314">
        <f t="shared" si="12"/>
        <v>0</v>
      </c>
      <c r="S103" s="314">
        <v>0</v>
      </c>
      <c r="T103" s="315">
        <f t="shared" si="13"/>
        <v>0</v>
      </c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  <c r="AR103" s="316" t="s">
        <v>97</v>
      </c>
      <c r="AT103" s="316" t="s">
        <v>92</v>
      </c>
      <c r="AU103" s="316" t="s">
        <v>87</v>
      </c>
      <c r="AY103" s="193" t="s">
        <v>89</v>
      </c>
      <c r="BE103" s="317">
        <f t="shared" si="14"/>
        <v>0</v>
      </c>
      <c r="BF103" s="317">
        <f t="shared" si="15"/>
        <v>0</v>
      </c>
      <c r="BG103" s="317">
        <f t="shared" si="16"/>
        <v>0</v>
      </c>
      <c r="BH103" s="317">
        <f t="shared" si="17"/>
        <v>0</v>
      </c>
      <c r="BI103" s="317">
        <f t="shared" si="18"/>
        <v>0</v>
      </c>
      <c r="BJ103" s="193" t="s">
        <v>87</v>
      </c>
      <c r="BK103" s="317">
        <f t="shared" si="19"/>
        <v>0</v>
      </c>
      <c r="BL103" s="193" t="s">
        <v>97</v>
      </c>
      <c r="BM103" s="316" t="s">
        <v>296</v>
      </c>
    </row>
    <row r="104" spans="1:65" s="203" customFormat="1" ht="16.5" customHeight="1" x14ac:dyDescent="0.3">
      <c r="A104" s="199"/>
      <c r="B104" s="200"/>
      <c r="C104" s="305" t="s">
        <v>197</v>
      </c>
      <c r="D104" s="305" t="s">
        <v>92</v>
      </c>
      <c r="E104" s="306" t="s">
        <v>1519</v>
      </c>
      <c r="F104" s="307" t="s">
        <v>1520</v>
      </c>
      <c r="G104" s="308" t="s">
        <v>1482</v>
      </c>
      <c r="H104" s="309">
        <v>28</v>
      </c>
      <c r="I104" s="310"/>
      <c r="J104" s="311">
        <f t="shared" si="10"/>
        <v>0</v>
      </c>
      <c r="K104" s="307" t="s">
        <v>11</v>
      </c>
      <c r="L104" s="202"/>
      <c r="M104" s="312" t="s">
        <v>11</v>
      </c>
      <c r="N104" s="313" t="s">
        <v>30</v>
      </c>
      <c r="O104" s="209"/>
      <c r="P104" s="314">
        <f t="shared" si="11"/>
        <v>0</v>
      </c>
      <c r="Q104" s="314">
        <v>0</v>
      </c>
      <c r="R104" s="314">
        <f t="shared" si="12"/>
        <v>0</v>
      </c>
      <c r="S104" s="314">
        <v>0</v>
      </c>
      <c r="T104" s="315">
        <f t="shared" si="13"/>
        <v>0</v>
      </c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R104" s="316" t="s">
        <v>97</v>
      </c>
      <c r="AT104" s="316" t="s">
        <v>92</v>
      </c>
      <c r="AU104" s="316" t="s">
        <v>87</v>
      </c>
      <c r="AY104" s="193" t="s">
        <v>89</v>
      </c>
      <c r="BE104" s="317">
        <f t="shared" si="14"/>
        <v>0</v>
      </c>
      <c r="BF104" s="317">
        <f t="shared" si="15"/>
        <v>0</v>
      </c>
      <c r="BG104" s="317">
        <f t="shared" si="16"/>
        <v>0</v>
      </c>
      <c r="BH104" s="317">
        <f t="shared" si="17"/>
        <v>0</v>
      </c>
      <c r="BI104" s="317">
        <f t="shared" si="18"/>
        <v>0</v>
      </c>
      <c r="BJ104" s="193" t="s">
        <v>87</v>
      </c>
      <c r="BK104" s="317">
        <f t="shared" si="19"/>
        <v>0</v>
      </c>
      <c r="BL104" s="193" t="s">
        <v>97</v>
      </c>
      <c r="BM104" s="316" t="s">
        <v>304</v>
      </c>
    </row>
    <row r="105" spans="1:65" s="203" customFormat="1" ht="16.5" customHeight="1" x14ac:dyDescent="0.3">
      <c r="A105" s="199"/>
      <c r="B105" s="200"/>
      <c r="C105" s="305" t="s">
        <v>201</v>
      </c>
      <c r="D105" s="305" t="s">
        <v>92</v>
      </c>
      <c r="E105" s="306" t="s">
        <v>1521</v>
      </c>
      <c r="F105" s="307" t="s">
        <v>1522</v>
      </c>
      <c r="G105" s="308" t="s">
        <v>1499</v>
      </c>
      <c r="H105" s="309">
        <v>8</v>
      </c>
      <c r="I105" s="310"/>
      <c r="J105" s="311">
        <f t="shared" si="10"/>
        <v>0</v>
      </c>
      <c r="K105" s="307" t="s">
        <v>11</v>
      </c>
      <c r="L105" s="202"/>
      <c r="M105" s="312" t="s">
        <v>11</v>
      </c>
      <c r="N105" s="313" t="s">
        <v>30</v>
      </c>
      <c r="O105" s="209"/>
      <c r="P105" s="314">
        <f t="shared" si="11"/>
        <v>0</v>
      </c>
      <c r="Q105" s="314">
        <v>0</v>
      </c>
      <c r="R105" s="314">
        <f t="shared" si="12"/>
        <v>0</v>
      </c>
      <c r="S105" s="314">
        <v>0</v>
      </c>
      <c r="T105" s="315">
        <f t="shared" si="13"/>
        <v>0</v>
      </c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R105" s="316" t="s">
        <v>97</v>
      </c>
      <c r="AT105" s="316" t="s">
        <v>92</v>
      </c>
      <c r="AU105" s="316" t="s">
        <v>87</v>
      </c>
      <c r="AY105" s="193" t="s">
        <v>89</v>
      </c>
      <c r="BE105" s="317">
        <f t="shared" si="14"/>
        <v>0</v>
      </c>
      <c r="BF105" s="317">
        <f t="shared" si="15"/>
        <v>0</v>
      </c>
      <c r="BG105" s="317">
        <f t="shared" si="16"/>
        <v>0</v>
      </c>
      <c r="BH105" s="317">
        <f t="shared" si="17"/>
        <v>0</v>
      </c>
      <c r="BI105" s="317">
        <f t="shared" si="18"/>
        <v>0</v>
      </c>
      <c r="BJ105" s="193" t="s">
        <v>87</v>
      </c>
      <c r="BK105" s="317">
        <f t="shared" si="19"/>
        <v>0</v>
      </c>
      <c r="BL105" s="193" t="s">
        <v>97</v>
      </c>
      <c r="BM105" s="316" t="s">
        <v>324</v>
      </c>
    </row>
    <row r="106" spans="1:65" s="203" customFormat="1" ht="16.5" customHeight="1" x14ac:dyDescent="0.3">
      <c r="A106" s="199"/>
      <c r="B106" s="200"/>
      <c r="C106" s="305" t="s">
        <v>217</v>
      </c>
      <c r="D106" s="305" t="s">
        <v>92</v>
      </c>
      <c r="E106" s="306" t="s">
        <v>1523</v>
      </c>
      <c r="F106" s="307" t="s">
        <v>1524</v>
      </c>
      <c r="G106" s="308" t="s">
        <v>1499</v>
      </c>
      <c r="H106" s="309">
        <v>9</v>
      </c>
      <c r="I106" s="310"/>
      <c r="J106" s="311">
        <f t="shared" si="10"/>
        <v>0</v>
      </c>
      <c r="K106" s="307" t="s">
        <v>11</v>
      </c>
      <c r="L106" s="202"/>
      <c r="M106" s="312" t="s">
        <v>11</v>
      </c>
      <c r="N106" s="313" t="s">
        <v>30</v>
      </c>
      <c r="O106" s="209"/>
      <c r="P106" s="314">
        <f t="shared" si="11"/>
        <v>0</v>
      </c>
      <c r="Q106" s="314">
        <v>0</v>
      </c>
      <c r="R106" s="314">
        <f t="shared" si="12"/>
        <v>0</v>
      </c>
      <c r="S106" s="314">
        <v>0</v>
      </c>
      <c r="T106" s="315">
        <f t="shared" si="13"/>
        <v>0</v>
      </c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R106" s="316" t="s">
        <v>97</v>
      </c>
      <c r="AT106" s="316" t="s">
        <v>92</v>
      </c>
      <c r="AU106" s="316" t="s">
        <v>87</v>
      </c>
      <c r="AY106" s="193" t="s">
        <v>89</v>
      </c>
      <c r="BE106" s="317">
        <f t="shared" si="14"/>
        <v>0</v>
      </c>
      <c r="BF106" s="317">
        <f t="shared" si="15"/>
        <v>0</v>
      </c>
      <c r="BG106" s="317">
        <f t="shared" si="16"/>
        <v>0</v>
      </c>
      <c r="BH106" s="317">
        <f t="shared" si="17"/>
        <v>0</v>
      </c>
      <c r="BI106" s="317">
        <f t="shared" si="18"/>
        <v>0</v>
      </c>
      <c r="BJ106" s="193" t="s">
        <v>87</v>
      </c>
      <c r="BK106" s="317">
        <f t="shared" si="19"/>
        <v>0</v>
      </c>
      <c r="BL106" s="193" t="s">
        <v>97</v>
      </c>
      <c r="BM106" s="316" t="s">
        <v>1189</v>
      </c>
    </row>
    <row r="107" spans="1:65" s="203" customFormat="1" ht="16.5" customHeight="1" x14ac:dyDescent="0.3">
      <c r="A107" s="199"/>
      <c r="B107" s="200"/>
      <c r="C107" s="305" t="s">
        <v>223</v>
      </c>
      <c r="D107" s="305" t="s">
        <v>92</v>
      </c>
      <c r="E107" s="306" t="s">
        <v>1525</v>
      </c>
      <c r="F107" s="307" t="s">
        <v>1526</v>
      </c>
      <c r="G107" s="308" t="s">
        <v>244</v>
      </c>
      <c r="H107" s="309">
        <v>437</v>
      </c>
      <c r="I107" s="310"/>
      <c r="J107" s="311">
        <f t="shared" si="10"/>
        <v>0</v>
      </c>
      <c r="K107" s="307" t="s">
        <v>11</v>
      </c>
      <c r="L107" s="202"/>
      <c r="M107" s="312" t="s">
        <v>11</v>
      </c>
      <c r="N107" s="313" t="s">
        <v>30</v>
      </c>
      <c r="O107" s="209"/>
      <c r="P107" s="314">
        <f t="shared" si="11"/>
        <v>0</v>
      </c>
      <c r="Q107" s="314">
        <v>0</v>
      </c>
      <c r="R107" s="314">
        <f t="shared" si="12"/>
        <v>0</v>
      </c>
      <c r="S107" s="314">
        <v>0</v>
      </c>
      <c r="T107" s="315">
        <f t="shared" si="13"/>
        <v>0</v>
      </c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R107" s="316" t="s">
        <v>97</v>
      </c>
      <c r="AT107" s="316" t="s">
        <v>92</v>
      </c>
      <c r="AU107" s="316" t="s">
        <v>87</v>
      </c>
      <c r="AY107" s="193" t="s">
        <v>89</v>
      </c>
      <c r="BE107" s="317">
        <f t="shared" si="14"/>
        <v>0</v>
      </c>
      <c r="BF107" s="317">
        <f t="shared" si="15"/>
        <v>0</v>
      </c>
      <c r="BG107" s="317">
        <f t="shared" si="16"/>
        <v>0</v>
      </c>
      <c r="BH107" s="317">
        <f t="shared" si="17"/>
        <v>0</v>
      </c>
      <c r="BI107" s="317">
        <f t="shared" si="18"/>
        <v>0</v>
      </c>
      <c r="BJ107" s="193" t="s">
        <v>87</v>
      </c>
      <c r="BK107" s="317">
        <f t="shared" si="19"/>
        <v>0</v>
      </c>
      <c r="BL107" s="193" t="s">
        <v>97</v>
      </c>
      <c r="BM107" s="316" t="s">
        <v>356</v>
      </c>
    </row>
    <row r="108" spans="1:65" s="203" customFormat="1" ht="16.5" customHeight="1" x14ac:dyDescent="0.3">
      <c r="A108" s="199"/>
      <c r="B108" s="200"/>
      <c r="C108" s="305" t="s">
        <v>230</v>
      </c>
      <c r="D108" s="305" t="s">
        <v>92</v>
      </c>
      <c r="E108" s="306" t="s">
        <v>1527</v>
      </c>
      <c r="F108" s="307" t="s">
        <v>1528</v>
      </c>
      <c r="G108" s="308" t="s">
        <v>244</v>
      </c>
      <c r="H108" s="309">
        <v>302</v>
      </c>
      <c r="I108" s="310"/>
      <c r="J108" s="311">
        <f t="shared" si="10"/>
        <v>0</v>
      </c>
      <c r="K108" s="307" t="s">
        <v>11</v>
      </c>
      <c r="L108" s="202"/>
      <c r="M108" s="312" t="s">
        <v>11</v>
      </c>
      <c r="N108" s="313" t="s">
        <v>30</v>
      </c>
      <c r="O108" s="209"/>
      <c r="P108" s="314">
        <f t="shared" si="11"/>
        <v>0</v>
      </c>
      <c r="Q108" s="314">
        <v>0</v>
      </c>
      <c r="R108" s="314">
        <f t="shared" si="12"/>
        <v>0</v>
      </c>
      <c r="S108" s="314">
        <v>0</v>
      </c>
      <c r="T108" s="315">
        <f t="shared" si="13"/>
        <v>0</v>
      </c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R108" s="316" t="s">
        <v>97</v>
      </c>
      <c r="AT108" s="316" t="s">
        <v>92</v>
      </c>
      <c r="AU108" s="316" t="s">
        <v>87</v>
      </c>
      <c r="AY108" s="193" t="s">
        <v>89</v>
      </c>
      <c r="BE108" s="317">
        <f t="shared" si="14"/>
        <v>0</v>
      </c>
      <c r="BF108" s="317">
        <f t="shared" si="15"/>
        <v>0</v>
      </c>
      <c r="BG108" s="317">
        <f t="shared" si="16"/>
        <v>0</v>
      </c>
      <c r="BH108" s="317">
        <f t="shared" si="17"/>
        <v>0</v>
      </c>
      <c r="BI108" s="317">
        <f t="shared" si="18"/>
        <v>0</v>
      </c>
      <c r="BJ108" s="193" t="s">
        <v>87</v>
      </c>
      <c r="BK108" s="317">
        <f t="shared" si="19"/>
        <v>0</v>
      </c>
      <c r="BL108" s="193" t="s">
        <v>97</v>
      </c>
      <c r="BM108" s="316" t="s">
        <v>370</v>
      </c>
    </row>
    <row r="109" spans="1:65" s="203" customFormat="1" ht="16.5" customHeight="1" x14ac:dyDescent="0.3">
      <c r="A109" s="199"/>
      <c r="B109" s="200"/>
      <c r="C109" s="305" t="s">
        <v>235</v>
      </c>
      <c r="D109" s="305" t="s">
        <v>92</v>
      </c>
      <c r="E109" s="306" t="s">
        <v>1529</v>
      </c>
      <c r="F109" s="307" t="s">
        <v>1530</v>
      </c>
      <c r="G109" s="308" t="s">
        <v>244</v>
      </c>
      <c r="H109" s="309">
        <v>35</v>
      </c>
      <c r="I109" s="310"/>
      <c r="J109" s="311">
        <f t="shared" si="10"/>
        <v>0</v>
      </c>
      <c r="K109" s="307" t="s">
        <v>11</v>
      </c>
      <c r="L109" s="202"/>
      <c r="M109" s="312" t="s">
        <v>11</v>
      </c>
      <c r="N109" s="313" t="s">
        <v>30</v>
      </c>
      <c r="O109" s="209"/>
      <c r="P109" s="314">
        <f t="shared" si="11"/>
        <v>0</v>
      </c>
      <c r="Q109" s="314">
        <v>0</v>
      </c>
      <c r="R109" s="314">
        <f t="shared" si="12"/>
        <v>0</v>
      </c>
      <c r="S109" s="314">
        <v>0</v>
      </c>
      <c r="T109" s="315">
        <f t="shared" si="13"/>
        <v>0</v>
      </c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/>
      <c r="AR109" s="316" t="s">
        <v>97</v>
      </c>
      <c r="AT109" s="316" t="s">
        <v>92</v>
      </c>
      <c r="AU109" s="316" t="s">
        <v>87</v>
      </c>
      <c r="AY109" s="193" t="s">
        <v>89</v>
      </c>
      <c r="BE109" s="317">
        <f t="shared" si="14"/>
        <v>0</v>
      </c>
      <c r="BF109" s="317">
        <f t="shared" si="15"/>
        <v>0</v>
      </c>
      <c r="BG109" s="317">
        <f t="shared" si="16"/>
        <v>0</v>
      </c>
      <c r="BH109" s="317">
        <f t="shared" si="17"/>
        <v>0</v>
      </c>
      <c r="BI109" s="317">
        <f t="shared" si="18"/>
        <v>0</v>
      </c>
      <c r="BJ109" s="193" t="s">
        <v>87</v>
      </c>
      <c r="BK109" s="317">
        <f t="shared" si="19"/>
        <v>0</v>
      </c>
      <c r="BL109" s="193" t="s">
        <v>97</v>
      </c>
      <c r="BM109" s="316" t="s">
        <v>379</v>
      </c>
    </row>
    <row r="110" spans="1:65" s="203" customFormat="1" ht="16.5" customHeight="1" x14ac:dyDescent="0.3">
      <c r="A110" s="199"/>
      <c r="B110" s="200"/>
      <c r="C110" s="305" t="s">
        <v>241</v>
      </c>
      <c r="D110" s="305" t="s">
        <v>92</v>
      </c>
      <c r="E110" s="306" t="s">
        <v>1531</v>
      </c>
      <c r="F110" s="307" t="s">
        <v>1532</v>
      </c>
      <c r="G110" s="308" t="s">
        <v>244</v>
      </c>
      <c r="H110" s="309">
        <v>18</v>
      </c>
      <c r="I110" s="310"/>
      <c r="J110" s="311">
        <f t="shared" si="10"/>
        <v>0</v>
      </c>
      <c r="K110" s="307" t="s">
        <v>11</v>
      </c>
      <c r="L110" s="202"/>
      <c r="M110" s="312" t="s">
        <v>11</v>
      </c>
      <c r="N110" s="313" t="s">
        <v>30</v>
      </c>
      <c r="O110" s="209"/>
      <c r="P110" s="314">
        <f t="shared" si="11"/>
        <v>0</v>
      </c>
      <c r="Q110" s="314">
        <v>0</v>
      </c>
      <c r="R110" s="314">
        <f t="shared" si="12"/>
        <v>0</v>
      </c>
      <c r="S110" s="314">
        <v>0</v>
      </c>
      <c r="T110" s="315">
        <f t="shared" si="13"/>
        <v>0</v>
      </c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R110" s="316" t="s">
        <v>97</v>
      </c>
      <c r="AT110" s="316" t="s">
        <v>92</v>
      </c>
      <c r="AU110" s="316" t="s">
        <v>87</v>
      </c>
      <c r="AY110" s="193" t="s">
        <v>89</v>
      </c>
      <c r="BE110" s="317">
        <f t="shared" si="14"/>
        <v>0</v>
      </c>
      <c r="BF110" s="317">
        <f t="shared" si="15"/>
        <v>0</v>
      </c>
      <c r="BG110" s="317">
        <f t="shared" si="16"/>
        <v>0</v>
      </c>
      <c r="BH110" s="317">
        <f t="shared" si="17"/>
        <v>0</v>
      </c>
      <c r="BI110" s="317">
        <f t="shared" si="18"/>
        <v>0</v>
      </c>
      <c r="BJ110" s="193" t="s">
        <v>87</v>
      </c>
      <c r="BK110" s="317">
        <f t="shared" si="19"/>
        <v>0</v>
      </c>
      <c r="BL110" s="193" t="s">
        <v>97</v>
      </c>
      <c r="BM110" s="316" t="s">
        <v>1232</v>
      </c>
    </row>
    <row r="111" spans="1:65" s="203" customFormat="1" ht="16.5" customHeight="1" x14ac:dyDescent="0.3">
      <c r="A111" s="199"/>
      <c r="B111" s="200"/>
      <c r="C111" s="305" t="s">
        <v>1137</v>
      </c>
      <c r="D111" s="305" t="s">
        <v>92</v>
      </c>
      <c r="E111" s="306" t="s">
        <v>1533</v>
      </c>
      <c r="F111" s="307" t="s">
        <v>1534</v>
      </c>
      <c r="G111" s="308" t="s">
        <v>244</v>
      </c>
      <c r="H111" s="309">
        <v>25</v>
      </c>
      <c r="I111" s="310"/>
      <c r="J111" s="311">
        <f t="shared" si="10"/>
        <v>0</v>
      </c>
      <c r="K111" s="307" t="s">
        <v>11</v>
      </c>
      <c r="L111" s="202"/>
      <c r="M111" s="312" t="s">
        <v>11</v>
      </c>
      <c r="N111" s="313" t="s">
        <v>30</v>
      </c>
      <c r="O111" s="209"/>
      <c r="P111" s="314">
        <f t="shared" si="11"/>
        <v>0</v>
      </c>
      <c r="Q111" s="314">
        <v>0</v>
      </c>
      <c r="R111" s="314">
        <f t="shared" si="12"/>
        <v>0</v>
      </c>
      <c r="S111" s="314">
        <v>0</v>
      </c>
      <c r="T111" s="315">
        <f t="shared" si="13"/>
        <v>0</v>
      </c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R111" s="316" t="s">
        <v>97</v>
      </c>
      <c r="AT111" s="316" t="s">
        <v>92</v>
      </c>
      <c r="AU111" s="316" t="s">
        <v>87</v>
      </c>
      <c r="AY111" s="193" t="s">
        <v>89</v>
      </c>
      <c r="BE111" s="317">
        <f t="shared" si="14"/>
        <v>0</v>
      </c>
      <c r="BF111" s="317">
        <f t="shared" si="15"/>
        <v>0</v>
      </c>
      <c r="BG111" s="317">
        <f t="shared" si="16"/>
        <v>0</v>
      </c>
      <c r="BH111" s="317">
        <f t="shared" si="17"/>
        <v>0</v>
      </c>
      <c r="BI111" s="317">
        <f t="shared" si="18"/>
        <v>0</v>
      </c>
      <c r="BJ111" s="193" t="s">
        <v>87</v>
      </c>
      <c r="BK111" s="317">
        <f t="shared" si="19"/>
        <v>0</v>
      </c>
      <c r="BL111" s="193" t="s">
        <v>97</v>
      </c>
      <c r="BM111" s="316" t="s">
        <v>393</v>
      </c>
    </row>
    <row r="112" spans="1:65" s="203" customFormat="1" ht="16.5" customHeight="1" x14ac:dyDescent="0.3">
      <c r="A112" s="199"/>
      <c r="B112" s="200"/>
      <c r="C112" s="305" t="s">
        <v>255</v>
      </c>
      <c r="D112" s="305" t="s">
        <v>92</v>
      </c>
      <c r="E112" s="306" t="s">
        <v>1535</v>
      </c>
      <c r="F112" s="307" t="s">
        <v>1536</v>
      </c>
      <c r="G112" s="308" t="s">
        <v>244</v>
      </c>
      <c r="H112" s="309">
        <v>75</v>
      </c>
      <c r="I112" s="310"/>
      <c r="J112" s="311">
        <f t="shared" si="10"/>
        <v>0</v>
      </c>
      <c r="K112" s="307" t="s">
        <v>11</v>
      </c>
      <c r="L112" s="202"/>
      <c r="M112" s="312" t="s">
        <v>11</v>
      </c>
      <c r="N112" s="313" t="s">
        <v>30</v>
      </c>
      <c r="O112" s="209"/>
      <c r="P112" s="314">
        <f t="shared" si="11"/>
        <v>0</v>
      </c>
      <c r="Q112" s="314">
        <v>0</v>
      </c>
      <c r="R112" s="314">
        <f t="shared" si="12"/>
        <v>0</v>
      </c>
      <c r="S112" s="314">
        <v>0</v>
      </c>
      <c r="T112" s="315">
        <f t="shared" si="13"/>
        <v>0</v>
      </c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/>
      <c r="AR112" s="316" t="s">
        <v>97</v>
      </c>
      <c r="AT112" s="316" t="s">
        <v>92</v>
      </c>
      <c r="AU112" s="316" t="s">
        <v>87</v>
      </c>
      <c r="AY112" s="193" t="s">
        <v>89</v>
      </c>
      <c r="BE112" s="317">
        <f t="shared" si="14"/>
        <v>0</v>
      </c>
      <c r="BF112" s="317">
        <f t="shared" si="15"/>
        <v>0</v>
      </c>
      <c r="BG112" s="317">
        <f t="shared" si="16"/>
        <v>0</v>
      </c>
      <c r="BH112" s="317">
        <f t="shared" si="17"/>
        <v>0</v>
      </c>
      <c r="BI112" s="317">
        <f t="shared" si="18"/>
        <v>0</v>
      </c>
      <c r="BJ112" s="193" t="s">
        <v>87</v>
      </c>
      <c r="BK112" s="317">
        <f t="shared" si="19"/>
        <v>0</v>
      </c>
      <c r="BL112" s="193" t="s">
        <v>97</v>
      </c>
      <c r="BM112" s="316" t="s">
        <v>402</v>
      </c>
    </row>
    <row r="113" spans="1:65" s="203" customFormat="1" ht="16.5" customHeight="1" x14ac:dyDescent="0.3">
      <c r="A113" s="199"/>
      <c r="B113" s="200"/>
      <c r="C113" s="305" t="s">
        <v>249</v>
      </c>
      <c r="D113" s="305" t="s">
        <v>92</v>
      </c>
      <c r="E113" s="306" t="s">
        <v>1537</v>
      </c>
      <c r="F113" s="307" t="s">
        <v>1538</v>
      </c>
      <c r="G113" s="308" t="s">
        <v>244</v>
      </c>
      <c r="H113" s="309">
        <v>50</v>
      </c>
      <c r="I113" s="310"/>
      <c r="J113" s="311">
        <f t="shared" si="10"/>
        <v>0</v>
      </c>
      <c r="K113" s="307" t="s">
        <v>11</v>
      </c>
      <c r="L113" s="202"/>
      <c r="M113" s="312" t="s">
        <v>11</v>
      </c>
      <c r="N113" s="313" t="s">
        <v>30</v>
      </c>
      <c r="O113" s="209"/>
      <c r="P113" s="314">
        <f t="shared" si="11"/>
        <v>0</v>
      </c>
      <c r="Q113" s="314">
        <v>0</v>
      </c>
      <c r="R113" s="314">
        <f t="shared" si="12"/>
        <v>0</v>
      </c>
      <c r="S113" s="314">
        <v>0</v>
      </c>
      <c r="T113" s="315">
        <f t="shared" si="13"/>
        <v>0</v>
      </c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  <c r="AR113" s="316" t="s">
        <v>97</v>
      </c>
      <c r="AT113" s="316" t="s">
        <v>92</v>
      </c>
      <c r="AU113" s="316" t="s">
        <v>87</v>
      </c>
      <c r="AY113" s="193" t="s">
        <v>89</v>
      </c>
      <c r="BE113" s="317">
        <f t="shared" si="14"/>
        <v>0</v>
      </c>
      <c r="BF113" s="317">
        <f t="shared" si="15"/>
        <v>0</v>
      </c>
      <c r="BG113" s="317">
        <f t="shared" si="16"/>
        <v>0</v>
      </c>
      <c r="BH113" s="317">
        <f t="shared" si="17"/>
        <v>0</v>
      </c>
      <c r="BI113" s="317">
        <f t="shared" si="18"/>
        <v>0</v>
      </c>
      <c r="BJ113" s="193" t="s">
        <v>87</v>
      </c>
      <c r="BK113" s="317">
        <f t="shared" si="19"/>
        <v>0</v>
      </c>
      <c r="BL113" s="193" t="s">
        <v>97</v>
      </c>
      <c r="BM113" s="316" t="s">
        <v>414</v>
      </c>
    </row>
    <row r="114" spans="1:65" s="203" customFormat="1" ht="16.5" customHeight="1" x14ac:dyDescent="0.3">
      <c r="A114" s="199"/>
      <c r="B114" s="200"/>
      <c r="C114" s="305" t="s">
        <v>271</v>
      </c>
      <c r="D114" s="305" t="s">
        <v>92</v>
      </c>
      <c r="E114" s="306" t="s">
        <v>1539</v>
      </c>
      <c r="F114" s="307" t="s">
        <v>1540</v>
      </c>
      <c r="G114" s="308" t="s">
        <v>1499</v>
      </c>
      <c r="H114" s="309">
        <v>10</v>
      </c>
      <c r="I114" s="310"/>
      <c r="J114" s="311">
        <f t="shared" si="10"/>
        <v>0</v>
      </c>
      <c r="K114" s="307" t="s">
        <v>11</v>
      </c>
      <c r="L114" s="202"/>
      <c r="M114" s="312" t="s">
        <v>11</v>
      </c>
      <c r="N114" s="313" t="s">
        <v>30</v>
      </c>
      <c r="O114" s="209"/>
      <c r="P114" s="314">
        <f t="shared" si="11"/>
        <v>0</v>
      </c>
      <c r="Q114" s="314">
        <v>0</v>
      </c>
      <c r="R114" s="314">
        <f t="shared" si="12"/>
        <v>0</v>
      </c>
      <c r="S114" s="314">
        <v>0</v>
      </c>
      <c r="T114" s="315">
        <f t="shared" si="13"/>
        <v>0</v>
      </c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R114" s="316" t="s">
        <v>97</v>
      </c>
      <c r="AT114" s="316" t="s">
        <v>92</v>
      </c>
      <c r="AU114" s="316" t="s">
        <v>87</v>
      </c>
      <c r="AY114" s="193" t="s">
        <v>89</v>
      </c>
      <c r="BE114" s="317">
        <f t="shared" si="14"/>
        <v>0</v>
      </c>
      <c r="BF114" s="317">
        <f t="shared" si="15"/>
        <v>0</v>
      </c>
      <c r="BG114" s="317">
        <f t="shared" si="16"/>
        <v>0</v>
      </c>
      <c r="BH114" s="317">
        <f t="shared" si="17"/>
        <v>0</v>
      </c>
      <c r="BI114" s="317">
        <f t="shared" si="18"/>
        <v>0</v>
      </c>
      <c r="BJ114" s="193" t="s">
        <v>87</v>
      </c>
      <c r="BK114" s="317">
        <f t="shared" si="19"/>
        <v>0</v>
      </c>
      <c r="BL114" s="193" t="s">
        <v>97</v>
      </c>
      <c r="BM114" s="316" t="s">
        <v>426</v>
      </c>
    </row>
    <row r="115" spans="1:65" s="203" customFormat="1" ht="21.75" customHeight="1" x14ac:dyDescent="0.3">
      <c r="A115" s="199"/>
      <c r="B115" s="200"/>
      <c r="C115" s="305" t="s">
        <v>275</v>
      </c>
      <c r="D115" s="305" t="s">
        <v>92</v>
      </c>
      <c r="E115" s="306" t="s">
        <v>1541</v>
      </c>
      <c r="F115" s="307" t="s">
        <v>1542</v>
      </c>
      <c r="G115" s="308" t="s">
        <v>1499</v>
      </c>
      <c r="H115" s="309">
        <v>1</v>
      </c>
      <c r="I115" s="310"/>
      <c r="J115" s="311">
        <f t="shared" si="10"/>
        <v>0</v>
      </c>
      <c r="K115" s="307" t="s">
        <v>11</v>
      </c>
      <c r="L115" s="202"/>
      <c r="M115" s="312" t="s">
        <v>11</v>
      </c>
      <c r="N115" s="313" t="s">
        <v>30</v>
      </c>
      <c r="O115" s="209"/>
      <c r="P115" s="314">
        <f t="shared" si="11"/>
        <v>0</v>
      </c>
      <c r="Q115" s="314">
        <v>0</v>
      </c>
      <c r="R115" s="314">
        <f t="shared" si="12"/>
        <v>0</v>
      </c>
      <c r="S115" s="314">
        <v>0</v>
      </c>
      <c r="T115" s="315">
        <f t="shared" si="13"/>
        <v>0</v>
      </c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R115" s="316" t="s">
        <v>97</v>
      </c>
      <c r="AT115" s="316" t="s">
        <v>92</v>
      </c>
      <c r="AU115" s="316" t="s">
        <v>87</v>
      </c>
      <c r="AY115" s="193" t="s">
        <v>89</v>
      </c>
      <c r="BE115" s="317">
        <f t="shared" si="14"/>
        <v>0</v>
      </c>
      <c r="BF115" s="317">
        <f t="shared" si="15"/>
        <v>0</v>
      </c>
      <c r="BG115" s="317">
        <f t="shared" si="16"/>
        <v>0</v>
      </c>
      <c r="BH115" s="317">
        <f t="shared" si="17"/>
        <v>0</v>
      </c>
      <c r="BI115" s="317">
        <f t="shared" si="18"/>
        <v>0</v>
      </c>
      <c r="BJ115" s="193" t="s">
        <v>87</v>
      </c>
      <c r="BK115" s="317">
        <f t="shared" si="19"/>
        <v>0</v>
      </c>
      <c r="BL115" s="193" t="s">
        <v>97</v>
      </c>
      <c r="BM115" s="316" t="s">
        <v>438</v>
      </c>
    </row>
    <row r="116" spans="1:65" s="203" customFormat="1" ht="21.75" customHeight="1" x14ac:dyDescent="0.3">
      <c r="A116" s="199"/>
      <c r="B116" s="200"/>
      <c r="C116" s="305" t="s">
        <v>279</v>
      </c>
      <c r="D116" s="305" t="s">
        <v>92</v>
      </c>
      <c r="E116" s="306" t="s">
        <v>1543</v>
      </c>
      <c r="F116" s="307" t="s">
        <v>1544</v>
      </c>
      <c r="G116" s="308" t="s">
        <v>1499</v>
      </c>
      <c r="H116" s="309">
        <v>1</v>
      </c>
      <c r="I116" s="310"/>
      <c r="J116" s="311">
        <f t="shared" si="10"/>
        <v>0</v>
      </c>
      <c r="K116" s="307" t="s">
        <v>11</v>
      </c>
      <c r="L116" s="202"/>
      <c r="M116" s="312" t="s">
        <v>11</v>
      </c>
      <c r="N116" s="313" t="s">
        <v>30</v>
      </c>
      <c r="O116" s="209"/>
      <c r="P116" s="314">
        <f t="shared" si="11"/>
        <v>0</v>
      </c>
      <c r="Q116" s="314">
        <v>0</v>
      </c>
      <c r="R116" s="314">
        <f t="shared" si="12"/>
        <v>0</v>
      </c>
      <c r="S116" s="314">
        <v>0</v>
      </c>
      <c r="T116" s="315">
        <f t="shared" si="13"/>
        <v>0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R116" s="316" t="s">
        <v>97</v>
      </c>
      <c r="AT116" s="316" t="s">
        <v>92</v>
      </c>
      <c r="AU116" s="316" t="s">
        <v>87</v>
      </c>
      <c r="AY116" s="193" t="s">
        <v>89</v>
      </c>
      <c r="BE116" s="317">
        <f t="shared" si="14"/>
        <v>0</v>
      </c>
      <c r="BF116" s="317">
        <f t="shared" si="15"/>
        <v>0</v>
      </c>
      <c r="BG116" s="317">
        <f t="shared" si="16"/>
        <v>0</v>
      </c>
      <c r="BH116" s="317">
        <f t="shared" si="17"/>
        <v>0</v>
      </c>
      <c r="BI116" s="317">
        <f t="shared" si="18"/>
        <v>0</v>
      </c>
      <c r="BJ116" s="193" t="s">
        <v>87</v>
      </c>
      <c r="BK116" s="317">
        <f t="shared" si="19"/>
        <v>0</v>
      </c>
      <c r="BL116" s="193" t="s">
        <v>97</v>
      </c>
      <c r="BM116" s="316" t="s">
        <v>449</v>
      </c>
    </row>
    <row r="117" spans="1:65" s="203" customFormat="1" ht="16.5" customHeight="1" x14ac:dyDescent="0.3">
      <c r="A117" s="199"/>
      <c r="B117" s="200"/>
      <c r="C117" s="305" t="s">
        <v>283</v>
      </c>
      <c r="D117" s="305" t="s">
        <v>92</v>
      </c>
      <c r="E117" s="306" t="s">
        <v>1545</v>
      </c>
      <c r="F117" s="307" t="s">
        <v>1546</v>
      </c>
      <c r="G117" s="308" t="s">
        <v>1499</v>
      </c>
      <c r="H117" s="309">
        <v>2</v>
      </c>
      <c r="I117" s="310"/>
      <c r="J117" s="311">
        <f t="shared" si="10"/>
        <v>0</v>
      </c>
      <c r="K117" s="307" t="s">
        <v>11</v>
      </c>
      <c r="L117" s="202"/>
      <c r="M117" s="312" t="s">
        <v>11</v>
      </c>
      <c r="N117" s="313" t="s">
        <v>30</v>
      </c>
      <c r="O117" s="209"/>
      <c r="P117" s="314">
        <f t="shared" si="11"/>
        <v>0</v>
      </c>
      <c r="Q117" s="314">
        <v>0</v>
      </c>
      <c r="R117" s="314">
        <f t="shared" si="12"/>
        <v>0</v>
      </c>
      <c r="S117" s="314">
        <v>0</v>
      </c>
      <c r="T117" s="315">
        <f t="shared" si="13"/>
        <v>0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  <c r="AR117" s="316" t="s">
        <v>97</v>
      </c>
      <c r="AT117" s="316" t="s">
        <v>92</v>
      </c>
      <c r="AU117" s="316" t="s">
        <v>87</v>
      </c>
      <c r="AY117" s="193" t="s">
        <v>89</v>
      </c>
      <c r="BE117" s="317">
        <f t="shared" si="14"/>
        <v>0</v>
      </c>
      <c r="BF117" s="317">
        <f t="shared" si="15"/>
        <v>0</v>
      </c>
      <c r="BG117" s="317">
        <f t="shared" si="16"/>
        <v>0</v>
      </c>
      <c r="BH117" s="317">
        <f t="shared" si="17"/>
        <v>0</v>
      </c>
      <c r="BI117" s="317">
        <f t="shared" si="18"/>
        <v>0</v>
      </c>
      <c r="BJ117" s="193" t="s">
        <v>87</v>
      </c>
      <c r="BK117" s="317">
        <f t="shared" si="19"/>
        <v>0</v>
      </c>
      <c r="BL117" s="193" t="s">
        <v>97</v>
      </c>
      <c r="BM117" s="316" t="s">
        <v>461</v>
      </c>
    </row>
    <row r="118" spans="1:65" s="203" customFormat="1" ht="16.5" customHeight="1" x14ac:dyDescent="0.3">
      <c r="A118" s="199"/>
      <c r="B118" s="200"/>
      <c r="C118" s="305" t="s">
        <v>288</v>
      </c>
      <c r="D118" s="305" t="s">
        <v>92</v>
      </c>
      <c r="E118" s="306" t="s">
        <v>1547</v>
      </c>
      <c r="F118" s="307" t="s">
        <v>1548</v>
      </c>
      <c r="G118" s="308" t="s">
        <v>1499</v>
      </c>
      <c r="H118" s="309">
        <v>2</v>
      </c>
      <c r="I118" s="310"/>
      <c r="J118" s="311">
        <f t="shared" si="10"/>
        <v>0</v>
      </c>
      <c r="K118" s="307" t="s">
        <v>11</v>
      </c>
      <c r="L118" s="202"/>
      <c r="M118" s="312" t="s">
        <v>11</v>
      </c>
      <c r="N118" s="313" t="s">
        <v>30</v>
      </c>
      <c r="O118" s="209"/>
      <c r="P118" s="314">
        <f t="shared" si="11"/>
        <v>0</v>
      </c>
      <c r="Q118" s="314">
        <v>0</v>
      </c>
      <c r="R118" s="314">
        <f t="shared" si="12"/>
        <v>0</v>
      </c>
      <c r="S118" s="314">
        <v>0</v>
      </c>
      <c r="T118" s="315">
        <f t="shared" si="13"/>
        <v>0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R118" s="316" t="s">
        <v>97</v>
      </c>
      <c r="AT118" s="316" t="s">
        <v>92</v>
      </c>
      <c r="AU118" s="316" t="s">
        <v>87</v>
      </c>
      <c r="AY118" s="193" t="s">
        <v>89</v>
      </c>
      <c r="BE118" s="317">
        <f t="shared" si="14"/>
        <v>0</v>
      </c>
      <c r="BF118" s="317">
        <f t="shared" si="15"/>
        <v>0</v>
      </c>
      <c r="BG118" s="317">
        <f t="shared" si="16"/>
        <v>0</v>
      </c>
      <c r="BH118" s="317">
        <f t="shared" si="17"/>
        <v>0</v>
      </c>
      <c r="BI118" s="317">
        <f t="shared" si="18"/>
        <v>0</v>
      </c>
      <c r="BJ118" s="193" t="s">
        <v>87</v>
      </c>
      <c r="BK118" s="317">
        <f t="shared" si="19"/>
        <v>0</v>
      </c>
      <c r="BL118" s="193" t="s">
        <v>97</v>
      </c>
      <c r="BM118" s="316" t="s">
        <v>471</v>
      </c>
    </row>
    <row r="119" spans="1:65" s="203" customFormat="1" ht="16.5" customHeight="1" x14ac:dyDescent="0.3">
      <c r="A119" s="199"/>
      <c r="B119" s="200"/>
      <c r="C119" s="305" t="s">
        <v>292</v>
      </c>
      <c r="D119" s="305" t="s">
        <v>92</v>
      </c>
      <c r="E119" s="306" t="s">
        <v>1549</v>
      </c>
      <c r="F119" s="307" t="s">
        <v>1550</v>
      </c>
      <c r="G119" s="308" t="s">
        <v>244</v>
      </c>
      <c r="H119" s="309">
        <v>24</v>
      </c>
      <c r="I119" s="310"/>
      <c r="J119" s="311">
        <f t="shared" si="10"/>
        <v>0</v>
      </c>
      <c r="K119" s="307" t="s">
        <v>11</v>
      </c>
      <c r="L119" s="202"/>
      <c r="M119" s="312" t="s">
        <v>11</v>
      </c>
      <c r="N119" s="313" t="s">
        <v>30</v>
      </c>
      <c r="O119" s="209"/>
      <c r="P119" s="314">
        <f t="shared" si="11"/>
        <v>0</v>
      </c>
      <c r="Q119" s="314">
        <v>0</v>
      </c>
      <c r="R119" s="314">
        <f t="shared" si="12"/>
        <v>0</v>
      </c>
      <c r="S119" s="314">
        <v>0</v>
      </c>
      <c r="T119" s="315">
        <f t="shared" si="13"/>
        <v>0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R119" s="316" t="s">
        <v>97</v>
      </c>
      <c r="AT119" s="316" t="s">
        <v>92</v>
      </c>
      <c r="AU119" s="316" t="s">
        <v>87</v>
      </c>
      <c r="AY119" s="193" t="s">
        <v>89</v>
      </c>
      <c r="BE119" s="317">
        <f t="shared" si="14"/>
        <v>0</v>
      </c>
      <c r="BF119" s="317">
        <f t="shared" si="15"/>
        <v>0</v>
      </c>
      <c r="BG119" s="317">
        <f t="shared" si="16"/>
        <v>0</v>
      </c>
      <c r="BH119" s="317">
        <f t="shared" si="17"/>
        <v>0</v>
      </c>
      <c r="BI119" s="317">
        <f t="shared" si="18"/>
        <v>0</v>
      </c>
      <c r="BJ119" s="193" t="s">
        <v>87</v>
      </c>
      <c r="BK119" s="317">
        <f t="shared" si="19"/>
        <v>0</v>
      </c>
      <c r="BL119" s="193" t="s">
        <v>97</v>
      </c>
      <c r="BM119" s="316" t="s">
        <v>481</v>
      </c>
    </row>
    <row r="120" spans="1:65" s="203" customFormat="1" ht="16.5" customHeight="1" x14ac:dyDescent="0.3">
      <c r="A120" s="199"/>
      <c r="B120" s="200"/>
      <c r="C120" s="305" t="s">
        <v>296</v>
      </c>
      <c r="D120" s="305" t="s">
        <v>92</v>
      </c>
      <c r="E120" s="306" t="s">
        <v>1551</v>
      </c>
      <c r="F120" s="307" t="s">
        <v>1552</v>
      </c>
      <c r="G120" s="308" t="s">
        <v>244</v>
      </c>
      <c r="H120" s="309">
        <v>2</v>
      </c>
      <c r="I120" s="310"/>
      <c r="J120" s="311">
        <f t="shared" si="10"/>
        <v>0</v>
      </c>
      <c r="K120" s="307" t="s">
        <v>11</v>
      </c>
      <c r="L120" s="202"/>
      <c r="M120" s="312" t="s">
        <v>11</v>
      </c>
      <c r="N120" s="313" t="s">
        <v>30</v>
      </c>
      <c r="O120" s="209"/>
      <c r="P120" s="314">
        <f t="shared" si="11"/>
        <v>0</v>
      </c>
      <c r="Q120" s="314">
        <v>0</v>
      </c>
      <c r="R120" s="314">
        <f t="shared" si="12"/>
        <v>0</v>
      </c>
      <c r="S120" s="314">
        <v>0</v>
      </c>
      <c r="T120" s="315">
        <f t="shared" si="13"/>
        <v>0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R120" s="316" t="s">
        <v>97</v>
      </c>
      <c r="AT120" s="316" t="s">
        <v>92</v>
      </c>
      <c r="AU120" s="316" t="s">
        <v>87</v>
      </c>
      <c r="AY120" s="193" t="s">
        <v>89</v>
      </c>
      <c r="BE120" s="317">
        <f t="shared" si="14"/>
        <v>0</v>
      </c>
      <c r="BF120" s="317">
        <f t="shared" si="15"/>
        <v>0</v>
      </c>
      <c r="BG120" s="317">
        <f t="shared" si="16"/>
        <v>0</v>
      </c>
      <c r="BH120" s="317">
        <f t="shared" si="17"/>
        <v>0</v>
      </c>
      <c r="BI120" s="317">
        <f t="shared" si="18"/>
        <v>0</v>
      </c>
      <c r="BJ120" s="193" t="s">
        <v>87</v>
      </c>
      <c r="BK120" s="317">
        <f t="shared" si="19"/>
        <v>0</v>
      </c>
      <c r="BL120" s="193" t="s">
        <v>97</v>
      </c>
      <c r="BM120" s="316" t="s">
        <v>490</v>
      </c>
    </row>
    <row r="121" spans="1:65" s="203" customFormat="1" ht="16.5" customHeight="1" x14ac:dyDescent="0.3">
      <c r="A121" s="199"/>
      <c r="B121" s="200"/>
      <c r="C121" s="305" t="s">
        <v>300</v>
      </c>
      <c r="D121" s="305" t="s">
        <v>92</v>
      </c>
      <c r="E121" s="306" t="s">
        <v>1553</v>
      </c>
      <c r="F121" s="307" t="s">
        <v>1554</v>
      </c>
      <c r="G121" s="308" t="s">
        <v>1504</v>
      </c>
      <c r="H121" s="309">
        <v>20</v>
      </c>
      <c r="I121" s="310"/>
      <c r="J121" s="311">
        <f t="shared" si="10"/>
        <v>0</v>
      </c>
      <c r="K121" s="307" t="s">
        <v>11</v>
      </c>
      <c r="L121" s="202"/>
      <c r="M121" s="312" t="s">
        <v>11</v>
      </c>
      <c r="N121" s="313" t="s">
        <v>30</v>
      </c>
      <c r="O121" s="209"/>
      <c r="P121" s="314">
        <f t="shared" si="11"/>
        <v>0</v>
      </c>
      <c r="Q121" s="314">
        <v>0</v>
      </c>
      <c r="R121" s="314">
        <f t="shared" si="12"/>
        <v>0</v>
      </c>
      <c r="S121" s="314">
        <v>0</v>
      </c>
      <c r="T121" s="315">
        <f t="shared" si="13"/>
        <v>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R121" s="316" t="s">
        <v>97</v>
      </c>
      <c r="AT121" s="316" t="s">
        <v>92</v>
      </c>
      <c r="AU121" s="316" t="s">
        <v>87</v>
      </c>
      <c r="AY121" s="193" t="s">
        <v>89</v>
      </c>
      <c r="BE121" s="317">
        <f t="shared" si="14"/>
        <v>0</v>
      </c>
      <c r="BF121" s="317">
        <f t="shared" si="15"/>
        <v>0</v>
      </c>
      <c r="BG121" s="317">
        <f t="shared" si="16"/>
        <v>0</v>
      </c>
      <c r="BH121" s="317">
        <f t="shared" si="17"/>
        <v>0</v>
      </c>
      <c r="BI121" s="317">
        <f t="shared" si="18"/>
        <v>0</v>
      </c>
      <c r="BJ121" s="193" t="s">
        <v>87</v>
      </c>
      <c r="BK121" s="317">
        <f t="shared" si="19"/>
        <v>0</v>
      </c>
      <c r="BL121" s="193" t="s">
        <v>97</v>
      </c>
      <c r="BM121" s="316" t="s">
        <v>500</v>
      </c>
    </row>
    <row r="122" spans="1:65" s="203" customFormat="1" ht="16.5" customHeight="1" x14ac:dyDescent="0.3">
      <c r="A122" s="199"/>
      <c r="B122" s="200"/>
      <c r="C122" s="305" t="s">
        <v>304</v>
      </c>
      <c r="D122" s="305" t="s">
        <v>92</v>
      </c>
      <c r="E122" s="306" t="s">
        <v>1555</v>
      </c>
      <c r="F122" s="307" t="s">
        <v>1556</v>
      </c>
      <c r="G122" s="308" t="s">
        <v>1504</v>
      </c>
      <c r="H122" s="309">
        <v>2</v>
      </c>
      <c r="I122" s="310"/>
      <c r="J122" s="311">
        <f t="shared" si="10"/>
        <v>0</v>
      </c>
      <c r="K122" s="307" t="s">
        <v>11</v>
      </c>
      <c r="L122" s="202"/>
      <c r="M122" s="312" t="s">
        <v>11</v>
      </c>
      <c r="N122" s="313" t="s">
        <v>30</v>
      </c>
      <c r="O122" s="209"/>
      <c r="P122" s="314">
        <f t="shared" si="11"/>
        <v>0</v>
      </c>
      <c r="Q122" s="314">
        <v>0</v>
      </c>
      <c r="R122" s="314">
        <f t="shared" si="12"/>
        <v>0</v>
      </c>
      <c r="S122" s="314">
        <v>0</v>
      </c>
      <c r="T122" s="315">
        <f t="shared" si="13"/>
        <v>0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  <c r="AR122" s="316" t="s">
        <v>97</v>
      </c>
      <c r="AT122" s="316" t="s">
        <v>92</v>
      </c>
      <c r="AU122" s="316" t="s">
        <v>87</v>
      </c>
      <c r="AY122" s="193" t="s">
        <v>89</v>
      </c>
      <c r="BE122" s="317">
        <f t="shared" si="14"/>
        <v>0</v>
      </c>
      <c r="BF122" s="317">
        <f t="shared" si="15"/>
        <v>0</v>
      </c>
      <c r="BG122" s="317">
        <f t="shared" si="16"/>
        <v>0</v>
      </c>
      <c r="BH122" s="317">
        <f t="shared" si="17"/>
        <v>0</v>
      </c>
      <c r="BI122" s="317">
        <f t="shared" si="18"/>
        <v>0</v>
      </c>
      <c r="BJ122" s="193" t="s">
        <v>87</v>
      </c>
      <c r="BK122" s="317">
        <f t="shared" si="19"/>
        <v>0</v>
      </c>
      <c r="BL122" s="193" t="s">
        <v>97</v>
      </c>
      <c r="BM122" s="316" t="s">
        <v>512</v>
      </c>
    </row>
    <row r="123" spans="1:65" s="203" customFormat="1" ht="16.5" customHeight="1" x14ac:dyDescent="0.3">
      <c r="A123" s="199"/>
      <c r="B123" s="200"/>
      <c r="C123" s="305" t="s">
        <v>309</v>
      </c>
      <c r="D123" s="305" t="s">
        <v>92</v>
      </c>
      <c r="E123" s="306" t="s">
        <v>1557</v>
      </c>
      <c r="F123" s="307" t="s">
        <v>1558</v>
      </c>
      <c r="G123" s="308" t="s">
        <v>233</v>
      </c>
      <c r="H123" s="309">
        <v>1</v>
      </c>
      <c r="I123" s="310"/>
      <c r="J123" s="311">
        <f t="shared" si="10"/>
        <v>0</v>
      </c>
      <c r="K123" s="307" t="s">
        <v>11</v>
      </c>
      <c r="L123" s="202"/>
      <c r="M123" s="312" t="s">
        <v>11</v>
      </c>
      <c r="N123" s="313" t="s">
        <v>30</v>
      </c>
      <c r="O123" s="209"/>
      <c r="P123" s="314">
        <f t="shared" si="11"/>
        <v>0</v>
      </c>
      <c r="Q123" s="314">
        <v>0</v>
      </c>
      <c r="R123" s="314">
        <f t="shared" si="12"/>
        <v>0</v>
      </c>
      <c r="S123" s="314">
        <v>0</v>
      </c>
      <c r="T123" s="315">
        <f t="shared" si="13"/>
        <v>0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R123" s="316" t="s">
        <v>97</v>
      </c>
      <c r="AT123" s="316" t="s">
        <v>92</v>
      </c>
      <c r="AU123" s="316" t="s">
        <v>87</v>
      </c>
      <c r="AY123" s="193" t="s">
        <v>89</v>
      </c>
      <c r="BE123" s="317">
        <f t="shared" si="14"/>
        <v>0</v>
      </c>
      <c r="BF123" s="317">
        <f t="shared" si="15"/>
        <v>0</v>
      </c>
      <c r="BG123" s="317">
        <f t="shared" si="16"/>
        <v>0</v>
      </c>
      <c r="BH123" s="317">
        <f t="shared" si="17"/>
        <v>0</v>
      </c>
      <c r="BI123" s="317">
        <f t="shared" si="18"/>
        <v>0</v>
      </c>
      <c r="BJ123" s="193" t="s">
        <v>87</v>
      </c>
      <c r="BK123" s="317">
        <f t="shared" si="19"/>
        <v>0</v>
      </c>
      <c r="BL123" s="193" t="s">
        <v>97</v>
      </c>
      <c r="BM123" s="316" t="s">
        <v>1559</v>
      </c>
    </row>
    <row r="124" spans="1:65" s="290" customFormat="1" ht="25.95" customHeight="1" x14ac:dyDescent="0.25">
      <c r="B124" s="291"/>
      <c r="C124" s="292"/>
      <c r="D124" s="293" t="s">
        <v>84</v>
      </c>
      <c r="E124" s="294" t="s">
        <v>1560</v>
      </c>
      <c r="F124" s="294" t="s">
        <v>1561</v>
      </c>
      <c r="G124" s="292"/>
      <c r="H124" s="292"/>
      <c r="I124" s="295"/>
      <c r="J124" s="296">
        <f>BK124</f>
        <v>0</v>
      </c>
      <c r="K124" s="292"/>
      <c r="L124" s="297"/>
      <c r="M124" s="298"/>
      <c r="N124" s="299"/>
      <c r="O124" s="299"/>
      <c r="P124" s="300">
        <f>SUM(P125:P133)</f>
        <v>0</v>
      </c>
      <c r="Q124" s="299"/>
      <c r="R124" s="300">
        <f>SUM(R125:R133)</f>
        <v>0</v>
      </c>
      <c r="S124" s="299"/>
      <c r="T124" s="301">
        <f>SUM(T125:T133)</f>
        <v>0</v>
      </c>
      <c r="AR124" s="302" t="s">
        <v>87</v>
      </c>
      <c r="AT124" s="303" t="s">
        <v>84</v>
      </c>
      <c r="AU124" s="303" t="s">
        <v>88</v>
      </c>
      <c r="AY124" s="302" t="s">
        <v>89</v>
      </c>
      <c r="BK124" s="304">
        <f>SUM(BK125:BK133)</f>
        <v>0</v>
      </c>
    </row>
    <row r="125" spans="1:65" s="203" customFormat="1" ht="16.5" customHeight="1" x14ac:dyDescent="0.3">
      <c r="A125" s="199"/>
      <c r="B125" s="200"/>
      <c r="C125" s="305" t="s">
        <v>324</v>
      </c>
      <c r="D125" s="305" t="s">
        <v>92</v>
      </c>
      <c r="E125" s="306" t="s">
        <v>1562</v>
      </c>
      <c r="F125" s="307" t="s">
        <v>1563</v>
      </c>
      <c r="G125" s="308" t="s">
        <v>1482</v>
      </c>
      <c r="H125" s="309">
        <v>4</v>
      </c>
      <c r="I125" s="310"/>
      <c r="J125" s="311">
        <f>ROUND(I125*H125,2)</f>
        <v>0</v>
      </c>
      <c r="K125" s="307" t="s">
        <v>11</v>
      </c>
      <c r="L125" s="202"/>
      <c r="M125" s="312" t="s">
        <v>11</v>
      </c>
      <c r="N125" s="313" t="s">
        <v>30</v>
      </c>
      <c r="O125" s="209"/>
      <c r="P125" s="314">
        <f>O125*H125</f>
        <v>0</v>
      </c>
      <c r="Q125" s="314">
        <v>0</v>
      </c>
      <c r="R125" s="314">
        <f>Q125*H125</f>
        <v>0</v>
      </c>
      <c r="S125" s="314">
        <v>0</v>
      </c>
      <c r="T125" s="315">
        <f>S125*H125</f>
        <v>0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  <c r="AR125" s="316" t="s">
        <v>97</v>
      </c>
      <c r="AT125" s="316" t="s">
        <v>92</v>
      </c>
      <c r="AU125" s="316" t="s">
        <v>87</v>
      </c>
      <c r="AY125" s="193" t="s">
        <v>89</v>
      </c>
      <c r="BE125" s="317">
        <f>IF(N125="základní",J125,0)</f>
        <v>0</v>
      </c>
      <c r="BF125" s="317">
        <f>IF(N125="snížená",J125,0)</f>
        <v>0</v>
      </c>
      <c r="BG125" s="317">
        <f>IF(N125="zákl. přenesená",J125,0)</f>
        <v>0</v>
      </c>
      <c r="BH125" s="317">
        <f>IF(N125="sníž. přenesená",J125,0)</f>
        <v>0</v>
      </c>
      <c r="BI125" s="317">
        <f>IF(N125="nulová",J125,0)</f>
        <v>0</v>
      </c>
      <c r="BJ125" s="193" t="s">
        <v>87</v>
      </c>
      <c r="BK125" s="317">
        <f>ROUND(I125*H125,2)</f>
        <v>0</v>
      </c>
      <c r="BL125" s="193" t="s">
        <v>97</v>
      </c>
      <c r="BM125" s="316" t="s">
        <v>523</v>
      </c>
    </row>
    <row r="126" spans="1:65" s="203" customFormat="1" ht="16.5" customHeight="1" x14ac:dyDescent="0.3">
      <c r="A126" s="199"/>
      <c r="B126" s="200"/>
      <c r="C126" s="305" t="s">
        <v>342</v>
      </c>
      <c r="D126" s="305" t="s">
        <v>92</v>
      </c>
      <c r="E126" s="306" t="s">
        <v>1564</v>
      </c>
      <c r="F126" s="307" t="s">
        <v>1565</v>
      </c>
      <c r="G126" s="308" t="s">
        <v>1482</v>
      </c>
      <c r="H126" s="309">
        <v>4</v>
      </c>
      <c r="I126" s="310"/>
      <c r="J126" s="311">
        <f>ROUND(I126*H126,2)</f>
        <v>0</v>
      </c>
      <c r="K126" s="307" t="s">
        <v>11</v>
      </c>
      <c r="L126" s="202"/>
      <c r="M126" s="312" t="s">
        <v>11</v>
      </c>
      <c r="N126" s="313" t="s">
        <v>30</v>
      </c>
      <c r="O126" s="209"/>
      <c r="P126" s="314">
        <f>O126*H126</f>
        <v>0</v>
      </c>
      <c r="Q126" s="314">
        <v>0</v>
      </c>
      <c r="R126" s="314">
        <f>Q126*H126</f>
        <v>0</v>
      </c>
      <c r="S126" s="314">
        <v>0</v>
      </c>
      <c r="T126" s="315">
        <f>S126*H126</f>
        <v>0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  <c r="AR126" s="316" t="s">
        <v>97</v>
      </c>
      <c r="AT126" s="316" t="s">
        <v>92</v>
      </c>
      <c r="AU126" s="316" t="s">
        <v>87</v>
      </c>
      <c r="AY126" s="193" t="s">
        <v>89</v>
      </c>
      <c r="BE126" s="317">
        <f>IF(N126="základní",J126,0)</f>
        <v>0</v>
      </c>
      <c r="BF126" s="317">
        <f>IF(N126="snížená",J126,0)</f>
        <v>0</v>
      </c>
      <c r="BG126" s="317">
        <f>IF(N126="zákl. přenesená",J126,0)</f>
        <v>0</v>
      </c>
      <c r="BH126" s="317">
        <f>IF(N126="sníž. přenesená",J126,0)</f>
        <v>0</v>
      </c>
      <c r="BI126" s="317">
        <f>IF(N126="nulová",J126,0)</f>
        <v>0</v>
      </c>
      <c r="BJ126" s="193" t="s">
        <v>87</v>
      </c>
      <c r="BK126" s="317">
        <f>ROUND(I126*H126,2)</f>
        <v>0</v>
      </c>
      <c r="BL126" s="193" t="s">
        <v>97</v>
      </c>
      <c r="BM126" s="316" t="s">
        <v>532</v>
      </c>
    </row>
    <row r="127" spans="1:65" s="203" customFormat="1" ht="16.5" customHeight="1" x14ac:dyDescent="0.3">
      <c r="A127" s="199"/>
      <c r="B127" s="200"/>
      <c r="C127" s="305" t="s">
        <v>1189</v>
      </c>
      <c r="D127" s="305" t="s">
        <v>92</v>
      </c>
      <c r="E127" s="306" t="s">
        <v>1566</v>
      </c>
      <c r="F127" s="307" t="s">
        <v>1567</v>
      </c>
      <c r="G127" s="308" t="s">
        <v>244</v>
      </c>
      <c r="H127" s="309">
        <v>565</v>
      </c>
      <c r="I127" s="310"/>
      <c r="J127" s="311">
        <f>ROUND(I127*H127,2)</f>
        <v>0</v>
      </c>
      <c r="K127" s="307" t="s">
        <v>11</v>
      </c>
      <c r="L127" s="202"/>
      <c r="M127" s="312" t="s">
        <v>11</v>
      </c>
      <c r="N127" s="313" t="s">
        <v>30</v>
      </c>
      <c r="O127" s="209"/>
      <c r="P127" s="314">
        <f>O127*H127</f>
        <v>0</v>
      </c>
      <c r="Q127" s="314">
        <v>0</v>
      </c>
      <c r="R127" s="314">
        <f>Q127*H127</f>
        <v>0</v>
      </c>
      <c r="S127" s="314">
        <v>0</v>
      </c>
      <c r="T127" s="315">
        <f>S127*H127</f>
        <v>0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R127" s="316" t="s">
        <v>97</v>
      </c>
      <c r="AT127" s="316" t="s">
        <v>92</v>
      </c>
      <c r="AU127" s="316" t="s">
        <v>87</v>
      </c>
      <c r="AY127" s="193" t="s">
        <v>89</v>
      </c>
      <c r="BE127" s="317">
        <f>IF(N127="základní",J127,0)</f>
        <v>0</v>
      </c>
      <c r="BF127" s="317">
        <f>IF(N127="snížená",J127,0)</f>
        <v>0</v>
      </c>
      <c r="BG127" s="317">
        <f>IF(N127="zákl. přenesená",J127,0)</f>
        <v>0</v>
      </c>
      <c r="BH127" s="317">
        <f>IF(N127="sníž. přenesená",J127,0)</f>
        <v>0</v>
      </c>
      <c r="BI127" s="317">
        <f>IF(N127="nulová",J127,0)</f>
        <v>0</v>
      </c>
      <c r="BJ127" s="193" t="s">
        <v>87</v>
      </c>
      <c r="BK127" s="317">
        <f>ROUND(I127*H127,2)</f>
        <v>0</v>
      </c>
      <c r="BL127" s="193" t="s">
        <v>97</v>
      </c>
      <c r="BM127" s="316" t="s">
        <v>542</v>
      </c>
    </row>
    <row r="128" spans="1:65" s="203" customFormat="1" ht="16.5" customHeight="1" x14ac:dyDescent="0.3">
      <c r="A128" s="199"/>
      <c r="B128" s="200"/>
      <c r="C128" s="305" t="s">
        <v>346</v>
      </c>
      <c r="D128" s="305" t="s">
        <v>92</v>
      </c>
      <c r="E128" s="306" t="s">
        <v>1568</v>
      </c>
      <c r="F128" s="307" t="s">
        <v>1569</v>
      </c>
      <c r="G128" s="308" t="s">
        <v>1499</v>
      </c>
      <c r="H128" s="309">
        <v>33</v>
      </c>
      <c r="I128" s="310"/>
      <c r="J128" s="311">
        <f>ROUND(I128*H128,2)</f>
        <v>0</v>
      </c>
      <c r="K128" s="307" t="s">
        <v>11</v>
      </c>
      <c r="L128" s="202"/>
      <c r="M128" s="312" t="s">
        <v>11</v>
      </c>
      <c r="N128" s="313" t="s">
        <v>30</v>
      </c>
      <c r="O128" s="209"/>
      <c r="P128" s="314">
        <f>O128*H128</f>
        <v>0</v>
      </c>
      <c r="Q128" s="314">
        <v>0</v>
      </c>
      <c r="R128" s="314">
        <f>Q128*H128</f>
        <v>0</v>
      </c>
      <c r="S128" s="314">
        <v>0</v>
      </c>
      <c r="T128" s="315">
        <f>S128*H128</f>
        <v>0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  <c r="AR128" s="316" t="s">
        <v>97</v>
      </c>
      <c r="AT128" s="316" t="s">
        <v>92</v>
      </c>
      <c r="AU128" s="316" t="s">
        <v>87</v>
      </c>
      <c r="AY128" s="193" t="s">
        <v>89</v>
      </c>
      <c r="BE128" s="317">
        <f>IF(N128="základní",J128,0)</f>
        <v>0</v>
      </c>
      <c r="BF128" s="317">
        <f>IF(N128="snížená",J128,0)</f>
        <v>0</v>
      </c>
      <c r="BG128" s="317">
        <f>IF(N128="zákl. přenesená",J128,0)</f>
        <v>0</v>
      </c>
      <c r="BH128" s="317">
        <f>IF(N128="sníž. přenesená",J128,0)</f>
        <v>0</v>
      </c>
      <c r="BI128" s="317">
        <f>IF(N128="nulová",J128,0)</f>
        <v>0</v>
      </c>
      <c r="BJ128" s="193" t="s">
        <v>87</v>
      </c>
      <c r="BK128" s="317">
        <f>ROUND(I128*H128,2)</f>
        <v>0</v>
      </c>
      <c r="BL128" s="193" t="s">
        <v>97</v>
      </c>
      <c r="BM128" s="316" t="s">
        <v>553</v>
      </c>
    </row>
    <row r="129" spans="1:65" s="203" customFormat="1" ht="19.2" x14ac:dyDescent="0.3">
      <c r="A129" s="199"/>
      <c r="B129" s="200"/>
      <c r="C129" s="201"/>
      <c r="D129" s="321" t="s">
        <v>1418</v>
      </c>
      <c r="E129" s="201"/>
      <c r="F129" s="383" t="s">
        <v>1570</v>
      </c>
      <c r="G129" s="201"/>
      <c r="H129" s="201"/>
      <c r="I129" s="384"/>
      <c r="J129" s="201"/>
      <c r="K129" s="201"/>
      <c r="L129" s="202"/>
      <c r="M129" s="385"/>
      <c r="N129" s="386"/>
      <c r="O129" s="209"/>
      <c r="P129" s="209"/>
      <c r="Q129" s="209"/>
      <c r="R129" s="209"/>
      <c r="S129" s="209"/>
      <c r="T129" s="210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T129" s="193" t="s">
        <v>1418</v>
      </c>
      <c r="AU129" s="193" t="s">
        <v>87</v>
      </c>
    </row>
    <row r="130" spans="1:65" s="203" customFormat="1" ht="16.5" customHeight="1" x14ac:dyDescent="0.3">
      <c r="A130" s="199"/>
      <c r="B130" s="200"/>
      <c r="C130" s="305" t="s">
        <v>364</v>
      </c>
      <c r="D130" s="305" t="s">
        <v>92</v>
      </c>
      <c r="E130" s="306" t="s">
        <v>1571</v>
      </c>
      <c r="F130" s="307" t="s">
        <v>1558</v>
      </c>
      <c r="G130" s="308" t="s">
        <v>233</v>
      </c>
      <c r="H130" s="309">
        <v>1</v>
      </c>
      <c r="I130" s="310"/>
      <c r="J130" s="311">
        <f>ROUND(I130*H130,2)</f>
        <v>0</v>
      </c>
      <c r="K130" s="307" t="s">
        <v>11</v>
      </c>
      <c r="L130" s="202"/>
      <c r="M130" s="312" t="s">
        <v>11</v>
      </c>
      <c r="N130" s="313" t="s">
        <v>30</v>
      </c>
      <c r="O130" s="209"/>
      <c r="P130" s="314">
        <f>O130*H130</f>
        <v>0</v>
      </c>
      <c r="Q130" s="314">
        <v>0</v>
      </c>
      <c r="R130" s="314">
        <f>Q130*H130</f>
        <v>0</v>
      </c>
      <c r="S130" s="314">
        <v>0</v>
      </c>
      <c r="T130" s="315">
        <f>S130*H130</f>
        <v>0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R130" s="316" t="s">
        <v>97</v>
      </c>
      <c r="AT130" s="316" t="s">
        <v>92</v>
      </c>
      <c r="AU130" s="316" t="s">
        <v>87</v>
      </c>
      <c r="AY130" s="193" t="s">
        <v>89</v>
      </c>
      <c r="BE130" s="317">
        <f>IF(N130="základní",J130,0)</f>
        <v>0</v>
      </c>
      <c r="BF130" s="317">
        <f>IF(N130="snížená",J130,0)</f>
        <v>0</v>
      </c>
      <c r="BG130" s="317">
        <f>IF(N130="zákl. přenesená",J130,0)</f>
        <v>0</v>
      </c>
      <c r="BH130" s="317">
        <f>IF(N130="sníž. přenesená",J130,0)</f>
        <v>0</v>
      </c>
      <c r="BI130" s="317">
        <f>IF(N130="nulová",J130,0)</f>
        <v>0</v>
      </c>
      <c r="BJ130" s="193" t="s">
        <v>87</v>
      </c>
      <c r="BK130" s="317">
        <f>ROUND(I130*H130,2)</f>
        <v>0</v>
      </c>
      <c r="BL130" s="193" t="s">
        <v>97</v>
      </c>
      <c r="BM130" s="316" t="s">
        <v>1572</v>
      </c>
    </row>
    <row r="131" spans="1:65" s="203" customFormat="1" ht="16.5" customHeight="1" x14ac:dyDescent="0.3">
      <c r="A131" s="199"/>
      <c r="B131" s="200"/>
      <c r="C131" s="305" t="s">
        <v>375</v>
      </c>
      <c r="D131" s="305" t="s">
        <v>92</v>
      </c>
      <c r="E131" s="306" t="s">
        <v>1573</v>
      </c>
      <c r="F131" s="307" t="s">
        <v>1574</v>
      </c>
      <c r="G131" s="308" t="s">
        <v>244</v>
      </c>
      <c r="H131" s="309">
        <v>200</v>
      </c>
      <c r="I131" s="310"/>
      <c r="J131" s="311">
        <f>ROUND(I131*H131,2)</f>
        <v>0</v>
      </c>
      <c r="K131" s="307" t="s">
        <v>11</v>
      </c>
      <c r="L131" s="202"/>
      <c r="M131" s="312" t="s">
        <v>11</v>
      </c>
      <c r="N131" s="313" t="s">
        <v>30</v>
      </c>
      <c r="O131" s="209"/>
      <c r="P131" s="314">
        <f>O131*H131</f>
        <v>0</v>
      </c>
      <c r="Q131" s="314">
        <v>0</v>
      </c>
      <c r="R131" s="314">
        <f>Q131*H131</f>
        <v>0</v>
      </c>
      <c r="S131" s="314">
        <v>0</v>
      </c>
      <c r="T131" s="315">
        <f>S131*H131</f>
        <v>0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R131" s="316" t="s">
        <v>97</v>
      </c>
      <c r="AT131" s="316" t="s">
        <v>92</v>
      </c>
      <c r="AU131" s="316" t="s">
        <v>87</v>
      </c>
      <c r="AY131" s="193" t="s">
        <v>89</v>
      </c>
      <c r="BE131" s="317">
        <f>IF(N131="základní",J131,0)</f>
        <v>0</v>
      </c>
      <c r="BF131" s="317">
        <f>IF(N131="snížená",J131,0)</f>
        <v>0</v>
      </c>
      <c r="BG131" s="317">
        <f>IF(N131="zákl. přenesená",J131,0)</f>
        <v>0</v>
      </c>
      <c r="BH131" s="317">
        <f>IF(N131="sníž. přenesená",J131,0)</f>
        <v>0</v>
      </c>
      <c r="BI131" s="317">
        <f>IF(N131="nulová",J131,0)</f>
        <v>0</v>
      </c>
      <c r="BJ131" s="193" t="s">
        <v>87</v>
      </c>
      <c r="BK131" s="317">
        <f>ROUND(I131*H131,2)</f>
        <v>0</v>
      </c>
      <c r="BL131" s="193" t="s">
        <v>97</v>
      </c>
      <c r="BM131" s="316" t="s">
        <v>1575</v>
      </c>
    </row>
    <row r="132" spans="1:65" s="203" customFormat="1" ht="16.5" customHeight="1" x14ac:dyDescent="0.3">
      <c r="A132" s="199"/>
      <c r="B132" s="200"/>
      <c r="C132" s="305" t="s">
        <v>356</v>
      </c>
      <c r="D132" s="305" t="s">
        <v>92</v>
      </c>
      <c r="E132" s="306" t="s">
        <v>1576</v>
      </c>
      <c r="F132" s="307" t="s">
        <v>1577</v>
      </c>
      <c r="G132" s="308" t="s">
        <v>1499</v>
      </c>
      <c r="H132" s="309">
        <v>2</v>
      </c>
      <c r="I132" s="310"/>
      <c r="J132" s="311">
        <f>ROUND(I132*H132,2)</f>
        <v>0</v>
      </c>
      <c r="K132" s="307" t="s">
        <v>11</v>
      </c>
      <c r="L132" s="202"/>
      <c r="M132" s="312" t="s">
        <v>11</v>
      </c>
      <c r="N132" s="313" t="s">
        <v>30</v>
      </c>
      <c r="O132" s="209"/>
      <c r="P132" s="314">
        <f>O132*H132</f>
        <v>0</v>
      </c>
      <c r="Q132" s="314">
        <v>0</v>
      </c>
      <c r="R132" s="314">
        <f>Q132*H132</f>
        <v>0</v>
      </c>
      <c r="S132" s="314">
        <v>0</v>
      </c>
      <c r="T132" s="315">
        <f>S132*H132</f>
        <v>0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  <c r="AR132" s="316" t="s">
        <v>97</v>
      </c>
      <c r="AT132" s="316" t="s">
        <v>92</v>
      </c>
      <c r="AU132" s="316" t="s">
        <v>87</v>
      </c>
      <c r="AY132" s="193" t="s">
        <v>89</v>
      </c>
      <c r="BE132" s="317">
        <f>IF(N132="základní",J132,0)</f>
        <v>0</v>
      </c>
      <c r="BF132" s="317">
        <f>IF(N132="snížená",J132,0)</f>
        <v>0</v>
      </c>
      <c r="BG132" s="317">
        <f>IF(N132="zákl. přenesená",J132,0)</f>
        <v>0</v>
      </c>
      <c r="BH132" s="317">
        <f>IF(N132="sníž. přenesená",J132,0)</f>
        <v>0</v>
      </c>
      <c r="BI132" s="317">
        <f>IF(N132="nulová",J132,0)</f>
        <v>0</v>
      </c>
      <c r="BJ132" s="193" t="s">
        <v>87</v>
      </c>
      <c r="BK132" s="317">
        <f>ROUND(I132*H132,2)</f>
        <v>0</v>
      </c>
      <c r="BL132" s="193" t="s">
        <v>97</v>
      </c>
      <c r="BM132" s="316" t="s">
        <v>1578</v>
      </c>
    </row>
    <row r="133" spans="1:65" s="203" customFormat="1" ht="19.2" x14ac:dyDescent="0.3">
      <c r="A133" s="199"/>
      <c r="B133" s="200"/>
      <c r="C133" s="201"/>
      <c r="D133" s="321" t="s">
        <v>1418</v>
      </c>
      <c r="E133" s="201"/>
      <c r="F133" s="383" t="s">
        <v>1570</v>
      </c>
      <c r="G133" s="201"/>
      <c r="H133" s="201"/>
      <c r="I133" s="384"/>
      <c r="J133" s="201"/>
      <c r="K133" s="201"/>
      <c r="L133" s="202"/>
      <c r="M133" s="385"/>
      <c r="N133" s="386"/>
      <c r="O133" s="209"/>
      <c r="P133" s="209"/>
      <c r="Q133" s="209"/>
      <c r="R133" s="209"/>
      <c r="S133" s="209"/>
      <c r="T133" s="210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T133" s="193" t="s">
        <v>1418</v>
      </c>
      <c r="AU133" s="193" t="s">
        <v>87</v>
      </c>
    </row>
    <row r="134" spans="1:65" s="290" customFormat="1" ht="25.95" customHeight="1" x14ac:dyDescent="0.25">
      <c r="B134" s="291"/>
      <c r="C134" s="292"/>
      <c r="D134" s="293" t="s">
        <v>84</v>
      </c>
      <c r="E134" s="294" t="s">
        <v>941</v>
      </c>
      <c r="F134" s="294" t="s">
        <v>941</v>
      </c>
      <c r="G134" s="292"/>
      <c r="H134" s="292"/>
      <c r="I134" s="295"/>
      <c r="J134" s="296">
        <f>BK134</f>
        <v>0</v>
      </c>
      <c r="K134" s="292"/>
      <c r="L134" s="297"/>
      <c r="M134" s="298"/>
      <c r="N134" s="299"/>
      <c r="O134" s="299"/>
      <c r="P134" s="300">
        <f>P135</f>
        <v>0</v>
      </c>
      <c r="Q134" s="299"/>
      <c r="R134" s="300">
        <f>R135</f>
        <v>0</v>
      </c>
      <c r="S134" s="299"/>
      <c r="T134" s="301">
        <f>T135</f>
        <v>0</v>
      </c>
      <c r="AR134" s="302" t="s">
        <v>97</v>
      </c>
      <c r="AT134" s="303" t="s">
        <v>84</v>
      </c>
      <c r="AU134" s="303" t="s">
        <v>88</v>
      </c>
      <c r="AY134" s="302" t="s">
        <v>89</v>
      </c>
      <c r="BK134" s="304">
        <f>BK135</f>
        <v>0</v>
      </c>
    </row>
    <row r="135" spans="1:65" s="290" customFormat="1" ht="22.8" customHeight="1" x14ac:dyDescent="0.25">
      <c r="B135" s="291"/>
      <c r="C135" s="292"/>
      <c r="D135" s="293" t="s">
        <v>84</v>
      </c>
      <c r="E135" s="342" t="s">
        <v>1579</v>
      </c>
      <c r="F135" s="342" t="s">
        <v>941</v>
      </c>
      <c r="G135" s="292"/>
      <c r="H135" s="292"/>
      <c r="I135" s="295"/>
      <c r="J135" s="343">
        <f>BK135</f>
        <v>0</v>
      </c>
      <c r="K135" s="292"/>
      <c r="L135" s="297"/>
      <c r="M135" s="298"/>
      <c r="N135" s="299"/>
      <c r="O135" s="299"/>
      <c r="P135" s="300">
        <f>P136</f>
        <v>0</v>
      </c>
      <c r="Q135" s="299"/>
      <c r="R135" s="300">
        <f>R136</f>
        <v>0</v>
      </c>
      <c r="S135" s="299"/>
      <c r="T135" s="301">
        <f>T136</f>
        <v>0</v>
      </c>
      <c r="AR135" s="302" t="s">
        <v>97</v>
      </c>
      <c r="AT135" s="303" t="s">
        <v>84</v>
      </c>
      <c r="AU135" s="303" t="s">
        <v>87</v>
      </c>
      <c r="AY135" s="302" t="s">
        <v>89</v>
      </c>
      <c r="BK135" s="304">
        <f>BK136</f>
        <v>0</v>
      </c>
    </row>
    <row r="136" spans="1:65" s="203" customFormat="1" ht="16.5" customHeight="1" x14ac:dyDescent="0.3">
      <c r="A136" s="199"/>
      <c r="B136" s="200"/>
      <c r="C136" s="305" t="s">
        <v>370</v>
      </c>
      <c r="D136" s="305" t="s">
        <v>92</v>
      </c>
      <c r="E136" s="306" t="s">
        <v>1580</v>
      </c>
      <c r="F136" s="307" t="s">
        <v>1581</v>
      </c>
      <c r="G136" s="308" t="s">
        <v>11</v>
      </c>
      <c r="H136" s="309">
        <v>1</v>
      </c>
      <c r="I136" s="310"/>
      <c r="J136" s="311">
        <f>ROUND(I136*H136,2)</f>
        <v>0</v>
      </c>
      <c r="K136" s="307" t="s">
        <v>11</v>
      </c>
      <c r="L136" s="202"/>
      <c r="M136" s="368" t="s">
        <v>11</v>
      </c>
      <c r="N136" s="369" t="s">
        <v>30</v>
      </c>
      <c r="O136" s="370"/>
      <c r="P136" s="371">
        <f>O136*H136</f>
        <v>0</v>
      </c>
      <c r="Q136" s="371">
        <v>0</v>
      </c>
      <c r="R136" s="371">
        <f>Q136*H136</f>
        <v>0</v>
      </c>
      <c r="S136" s="371">
        <v>0</v>
      </c>
      <c r="T136" s="372">
        <f>S136*H136</f>
        <v>0</v>
      </c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  <c r="AR136" s="316" t="s">
        <v>1582</v>
      </c>
      <c r="AT136" s="316" t="s">
        <v>92</v>
      </c>
      <c r="AU136" s="316" t="s">
        <v>1</v>
      </c>
      <c r="AY136" s="193" t="s">
        <v>89</v>
      </c>
      <c r="BE136" s="317">
        <f>IF(N136="základní",J136,0)</f>
        <v>0</v>
      </c>
      <c r="BF136" s="317">
        <f>IF(N136="snížená",J136,0)</f>
        <v>0</v>
      </c>
      <c r="BG136" s="317">
        <f>IF(N136="zákl. přenesená",J136,0)</f>
        <v>0</v>
      </c>
      <c r="BH136" s="317">
        <f>IF(N136="sníž. přenesená",J136,0)</f>
        <v>0</v>
      </c>
      <c r="BI136" s="317">
        <f>IF(N136="nulová",J136,0)</f>
        <v>0</v>
      </c>
      <c r="BJ136" s="193" t="s">
        <v>87</v>
      </c>
      <c r="BK136" s="317">
        <f>ROUND(I136*H136,2)</f>
        <v>0</v>
      </c>
      <c r="BL136" s="193" t="s">
        <v>1582</v>
      </c>
      <c r="BM136" s="316" t="s">
        <v>1583</v>
      </c>
    </row>
    <row r="137" spans="1:65" s="203" customFormat="1" ht="6.9" customHeight="1" x14ac:dyDescent="0.3">
      <c r="A137" s="199"/>
      <c r="B137" s="204"/>
      <c r="C137" s="205"/>
      <c r="D137" s="205"/>
      <c r="E137" s="205"/>
      <c r="F137" s="205"/>
      <c r="G137" s="205"/>
      <c r="H137" s="205"/>
      <c r="I137" s="205"/>
      <c r="J137" s="205"/>
      <c r="K137" s="205"/>
      <c r="L137" s="202"/>
      <c r="M137" s="199"/>
      <c r="O137" s="199"/>
      <c r="P137" s="199"/>
      <c r="Q137" s="199"/>
      <c r="R137" s="199"/>
      <c r="S137" s="199"/>
      <c r="T137" s="199"/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</row>
  </sheetData>
  <sheetProtection algorithmName="SHA-512" hashValue="M2x/hFXv4bst5Pqyi0JwVzBovbe3l4nhPPseFmRnBZBsfoJa1F72j4OUGeh+10OREu5C2hutndXr75ePCxjlSg==" saltValue="SITccSDMmzjQgZTbc73bs2Gk0suM3Yq7EtAM3CUzq5wnODZQzOURmrOs+dcqulbZ+MPuiLDpSX5K0KvT74zagA==" spinCount="100000" sheet="1" objects="1" scenarios="1" formatColumns="0" formatRows="0" autoFilter="0"/>
  <autoFilter ref="C83:K13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topLeftCell="A104" workbookViewId="0">
      <selection activeCell="J119" sqref="J119"/>
    </sheetView>
  </sheetViews>
  <sheetFormatPr defaultRowHeight="10.199999999999999" x14ac:dyDescent="0.2"/>
  <cols>
    <col min="1" max="1" width="6.44140625" style="191" customWidth="1"/>
    <col min="2" max="2" width="0.88671875" style="191" customWidth="1"/>
    <col min="3" max="3" width="3.21875" style="191" customWidth="1"/>
    <col min="4" max="4" width="3.33203125" style="191" customWidth="1"/>
    <col min="5" max="5" width="13.33203125" style="191" customWidth="1"/>
    <col min="6" max="6" width="78.44140625" style="191" customWidth="1"/>
    <col min="7" max="7" width="5.77734375" style="191" customWidth="1"/>
    <col min="8" max="8" width="10.88671875" style="191" customWidth="1"/>
    <col min="9" max="9" width="12.33203125" style="191" customWidth="1"/>
    <col min="10" max="11" width="17.33203125" style="191" customWidth="1"/>
    <col min="12" max="12" width="7.21875" style="191" customWidth="1"/>
    <col min="13" max="13" width="8.44140625" style="191" hidden="1" customWidth="1"/>
    <col min="14" max="14" width="8.88671875" style="191"/>
    <col min="15" max="20" width="11" style="191" hidden="1" customWidth="1"/>
    <col min="21" max="21" width="12.6640625" style="191" hidden="1" customWidth="1"/>
    <col min="22" max="22" width="9.5546875" style="191" customWidth="1"/>
    <col min="23" max="23" width="12.6640625" style="191" customWidth="1"/>
    <col min="24" max="24" width="9.5546875" style="191" customWidth="1"/>
    <col min="25" max="25" width="11.6640625" style="191" customWidth="1"/>
    <col min="26" max="26" width="8.5546875" style="191" customWidth="1"/>
    <col min="27" max="27" width="11.6640625" style="191" customWidth="1"/>
    <col min="28" max="28" width="12.6640625" style="191" customWidth="1"/>
    <col min="29" max="29" width="8.5546875" style="191" customWidth="1"/>
    <col min="30" max="30" width="11.6640625" style="191" customWidth="1"/>
    <col min="31" max="31" width="12.6640625" style="191" customWidth="1"/>
    <col min="32" max="16384" width="8.88671875" style="191"/>
  </cols>
  <sheetData>
    <row r="2" spans="1:46" ht="36.9" customHeight="1" x14ac:dyDescent="0.2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93" t="s">
        <v>997</v>
      </c>
    </row>
    <row r="3" spans="1:46" ht="6.9" customHeight="1" x14ac:dyDescent="0.2"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194"/>
      <c r="AT3" s="193" t="s">
        <v>1</v>
      </c>
    </row>
    <row r="4" spans="1:46" ht="24.9" customHeight="1" x14ac:dyDescent="0.2">
      <c r="B4" s="194"/>
      <c r="D4" s="219" t="s">
        <v>2</v>
      </c>
      <c r="L4" s="194"/>
      <c r="M4" s="220" t="s">
        <v>3</v>
      </c>
      <c r="AT4" s="193" t="s">
        <v>4</v>
      </c>
    </row>
    <row r="5" spans="1:46" ht="6.9" customHeight="1" x14ac:dyDescent="0.2">
      <c r="B5" s="194"/>
      <c r="L5" s="194"/>
    </row>
    <row r="6" spans="1:46" ht="12" customHeight="1" x14ac:dyDescent="0.2">
      <c r="B6" s="194"/>
      <c r="D6" s="221" t="s">
        <v>5</v>
      </c>
      <c r="L6" s="194"/>
    </row>
    <row r="7" spans="1:46" ht="16.5" customHeight="1" x14ac:dyDescent="0.2">
      <c r="B7" s="194"/>
      <c r="E7" s="222" t="str">
        <f>'[1]Rekapitulace stavby'!K6</f>
        <v>Rozšíření posilovny o Warm up zónu</v>
      </c>
      <c r="F7" s="223"/>
      <c r="G7" s="223"/>
      <c r="H7" s="223"/>
      <c r="L7" s="194"/>
    </row>
    <row r="8" spans="1:46" s="203" customFormat="1" ht="12" customHeight="1" x14ac:dyDescent="0.3">
      <c r="A8" s="199"/>
      <c r="B8" s="202"/>
      <c r="C8" s="199"/>
      <c r="D8" s="221" t="s">
        <v>6</v>
      </c>
      <c r="E8" s="199"/>
      <c r="F8" s="199"/>
      <c r="G8" s="199"/>
      <c r="H8" s="199"/>
      <c r="I8" s="199"/>
      <c r="J8" s="199"/>
      <c r="K8" s="199"/>
      <c r="L8" s="224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46" s="203" customFormat="1" ht="16.5" customHeight="1" x14ac:dyDescent="0.3">
      <c r="A9" s="199"/>
      <c r="B9" s="202"/>
      <c r="C9" s="199"/>
      <c r="D9" s="199"/>
      <c r="E9" s="225" t="s">
        <v>1584</v>
      </c>
      <c r="F9" s="226"/>
      <c r="G9" s="226"/>
      <c r="H9" s="226"/>
      <c r="I9" s="199"/>
      <c r="J9" s="199"/>
      <c r="K9" s="199"/>
      <c r="L9" s="224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46" s="203" customFormat="1" x14ac:dyDescent="0.3">
      <c r="A10" s="199"/>
      <c r="B10" s="202"/>
      <c r="C10" s="199"/>
      <c r="D10" s="199"/>
      <c r="E10" s="199"/>
      <c r="F10" s="199"/>
      <c r="G10" s="199"/>
      <c r="H10" s="199"/>
      <c r="I10" s="199"/>
      <c r="J10" s="199"/>
      <c r="K10" s="199"/>
      <c r="L10" s="224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46" s="203" customFormat="1" ht="12" customHeight="1" x14ac:dyDescent="0.3">
      <c r="A11" s="199"/>
      <c r="B11" s="202"/>
      <c r="C11" s="199"/>
      <c r="D11" s="221" t="s">
        <v>8</v>
      </c>
      <c r="E11" s="199"/>
      <c r="F11" s="227" t="s">
        <v>9</v>
      </c>
      <c r="G11" s="199"/>
      <c r="H11" s="199"/>
      <c r="I11" s="221" t="s">
        <v>10</v>
      </c>
      <c r="J11" s="227" t="s">
        <v>11</v>
      </c>
      <c r="K11" s="199"/>
      <c r="L11" s="224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46" s="203" customFormat="1" ht="12" customHeight="1" x14ac:dyDescent="0.3">
      <c r="A12" s="199"/>
      <c r="B12" s="202"/>
      <c r="C12" s="199"/>
      <c r="D12" s="221" t="s">
        <v>12</v>
      </c>
      <c r="E12" s="199"/>
      <c r="F12" s="227" t="s">
        <v>13</v>
      </c>
      <c r="G12" s="199"/>
      <c r="H12" s="199"/>
      <c r="I12" s="221" t="s">
        <v>14</v>
      </c>
      <c r="J12" s="228" t="str">
        <f>'[1]Rekapitulace stavby'!AN8</f>
        <v>15. 4. 2021</v>
      </c>
      <c r="K12" s="199"/>
      <c r="L12" s="224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46" s="203" customFormat="1" ht="10.8" customHeight="1" x14ac:dyDescent="0.3">
      <c r="A13" s="199"/>
      <c r="B13" s="202"/>
      <c r="C13" s="199"/>
      <c r="D13" s="199"/>
      <c r="E13" s="199"/>
      <c r="F13" s="199"/>
      <c r="G13" s="199"/>
      <c r="H13" s="199"/>
      <c r="I13" s="199"/>
      <c r="J13" s="199"/>
      <c r="K13" s="199"/>
      <c r="L13" s="224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46" s="203" customFormat="1" ht="12" customHeight="1" x14ac:dyDescent="0.3">
      <c r="A14" s="199"/>
      <c r="B14" s="202"/>
      <c r="C14" s="199"/>
      <c r="D14" s="221" t="s">
        <v>15</v>
      </c>
      <c r="E14" s="199"/>
      <c r="F14" s="199"/>
      <c r="G14" s="199"/>
      <c r="H14" s="199"/>
      <c r="I14" s="221" t="s">
        <v>16</v>
      </c>
      <c r="J14" s="227" t="s">
        <v>11</v>
      </c>
      <c r="K14" s="199"/>
      <c r="L14" s="224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46" s="203" customFormat="1" ht="18" customHeight="1" x14ac:dyDescent="0.3">
      <c r="A15" s="199"/>
      <c r="B15" s="202"/>
      <c r="C15" s="199"/>
      <c r="D15" s="199"/>
      <c r="E15" s="227" t="s">
        <v>17</v>
      </c>
      <c r="F15" s="199"/>
      <c r="G15" s="199"/>
      <c r="H15" s="199"/>
      <c r="I15" s="221" t="s">
        <v>18</v>
      </c>
      <c r="J15" s="227" t="s">
        <v>11</v>
      </c>
      <c r="K15" s="199"/>
      <c r="L15" s="224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46" s="203" customFormat="1" ht="6.9" customHeight="1" x14ac:dyDescent="0.3">
      <c r="A16" s="199"/>
      <c r="B16" s="202"/>
      <c r="C16" s="199"/>
      <c r="D16" s="199"/>
      <c r="E16" s="199"/>
      <c r="F16" s="199"/>
      <c r="G16" s="199"/>
      <c r="H16" s="199"/>
      <c r="I16" s="199"/>
      <c r="J16" s="199"/>
      <c r="K16" s="199"/>
      <c r="L16" s="224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31" s="203" customFormat="1" ht="12" customHeight="1" x14ac:dyDescent="0.3">
      <c r="A17" s="199"/>
      <c r="B17" s="202"/>
      <c r="C17" s="199"/>
      <c r="D17" s="221" t="s">
        <v>19</v>
      </c>
      <c r="E17" s="199"/>
      <c r="F17" s="199"/>
      <c r="G17" s="199"/>
      <c r="H17" s="199"/>
      <c r="I17" s="221" t="s">
        <v>16</v>
      </c>
      <c r="J17" s="198" t="str">
        <f>'[1]Rekapitulace stavby'!AN13</f>
        <v>Vyplň údaj</v>
      </c>
      <c r="K17" s="199"/>
      <c r="L17" s="224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31" s="203" customFormat="1" ht="18" customHeight="1" x14ac:dyDescent="0.3">
      <c r="A18" s="199"/>
      <c r="B18" s="202"/>
      <c r="C18" s="199"/>
      <c r="D18" s="199"/>
      <c r="E18" s="229" t="str">
        <f>'[1]Rekapitulace stavby'!E14</f>
        <v>Vyplň údaj</v>
      </c>
      <c r="F18" s="230"/>
      <c r="G18" s="230"/>
      <c r="H18" s="230"/>
      <c r="I18" s="221" t="s">
        <v>18</v>
      </c>
      <c r="J18" s="198" t="str">
        <f>'[1]Rekapitulace stavby'!AN14</f>
        <v>Vyplň údaj</v>
      </c>
      <c r="K18" s="199"/>
      <c r="L18" s="224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31" s="203" customFormat="1" ht="6.9" customHeight="1" x14ac:dyDescent="0.3">
      <c r="A19" s="199"/>
      <c r="B19" s="202"/>
      <c r="C19" s="199"/>
      <c r="D19" s="199"/>
      <c r="E19" s="199"/>
      <c r="F19" s="199"/>
      <c r="G19" s="199"/>
      <c r="H19" s="199"/>
      <c r="I19" s="199"/>
      <c r="J19" s="199"/>
      <c r="K19" s="199"/>
      <c r="L19" s="224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31" s="203" customFormat="1" ht="12" customHeight="1" x14ac:dyDescent="0.3">
      <c r="A20" s="199"/>
      <c r="B20" s="202"/>
      <c r="C20" s="199"/>
      <c r="D20" s="221" t="s">
        <v>20</v>
      </c>
      <c r="E20" s="199"/>
      <c r="F20" s="199"/>
      <c r="G20" s="199"/>
      <c r="H20" s="199"/>
      <c r="I20" s="221" t="s">
        <v>16</v>
      </c>
      <c r="J20" s="227" t="s">
        <v>11</v>
      </c>
      <c r="K20" s="199"/>
      <c r="L20" s="224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31" s="203" customFormat="1" ht="18" customHeight="1" x14ac:dyDescent="0.3">
      <c r="A21" s="199"/>
      <c r="B21" s="202"/>
      <c r="C21" s="199"/>
      <c r="D21" s="199"/>
      <c r="E21" s="227" t="s">
        <v>21</v>
      </c>
      <c r="F21" s="199"/>
      <c r="G21" s="199"/>
      <c r="H21" s="199"/>
      <c r="I21" s="221" t="s">
        <v>18</v>
      </c>
      <c r="J21" s="227" t="s">
        <v>11</v>
      </c>
      <c r="K21" s="199"/>
      <c r="L21" s="224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</row>
    <row r="22" spans="1:31" s="203" customFormat="1" ht="6.9" customHeight="1" x14ac:dyDescent="0.3">
      <c r="A22" s="199"/>
      <c r="B22" s="202"/>
      <c r="C22" s="199"/>
      <c r="D22" s="199"/>
      <c r="E22" s="199"/>
      <c r="F22" s="199"/>
      <c r="G22" s="199"/>
      <c r="H22" s="199"/>
      <c r="I22" s="199"/>
      <c r="J22" s="199"/>
      <c r="K22" s="199"/>
      <c r="L22" s="224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</row>
    <row r="23" spans="1:31" s="203" customFormat="1" ht="12" customHeight="1" x14ac:dyDescent="0.3">
      <c r="A23" s="199"/>
      <c r="B23" s="202"/>
      <c r="C23" s="199"/>
      <c r="D23" s="221" t="s">
        <v>22</v>
      </c>
      <c r="E23" s="199"/>
      <c r="F23" s="199"/>
      <c r="G23" s="199"/>
      <c r="H23" s="199"/>
      <c r="I23" s="221" t="s">
        <v>16</v>
      </c>
      <c r="J23" s="227" t="str">
        <f>IF('[1]Rekapitulace stavby'!AN19="","",'[1]Rekapitulace stavby'!AN19)</f>
        <v/>
      </c>
      <c r="K23" s="199"/>
      <c r="L23" s="224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</row>
    <row r="24" spans="1:31" s="203" customFormat="1" ht="18" customHeight="1" x14ac:dyDescent="0.3">
      <c r="A24" s="199"/>
      <c r="B24" s="202"/>
      <c r="C24" s="199"/>
      <c r="D24" s="199"/>
      <c r="E24" s="227" t="str">
        <f>IF('[1]Rekapitulace stavby'!E20="","",'[1]Rekapitulace stavby'!E20)</f>
        <v xml:space="preserve"> </v>
      </c>
      <c r="F24" s="199"/>
      <c r="G24" s="199"/>
      <c r="H24" s="199"/>
      <c r="I24" s="221" t="s">
        <v>18</v>
      </c>
      <c r="J24" s="227" t="str">
        <f>IF('[1]Rekapitulace stavby'!AN20="","",'[1]Rekapitulace stavby'!AN20)</f>
        <v/>
      </c>
      <c r="K24" s="199"/>
      <c r="L24" s="224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</row>
    <row r="25" spans="1:31" s="203" customFormat="1" ht="6.9" customHeight="1" x14ac:dyDescent="0.3">
      <c r="A25" s="199"/>
      <c r="B25" s="202"/>
      <c r="C25" s="199"/>
      <c r="D25" s="199"/>
      <c r="E25" s="199"/>
      <c r="F25" s="199"/>
      <c r="G25" s="199"/>
      <c r="H25" s="199"/>
      <c r="I25" s="199"/>
      <c r="J25" s="199"/>
      <c r="K25" s="199"/>
      <c r="L25" s="224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</row>
    <row r="26" spans="1:31" s="203" customFormat="1" ht="12" customHeight="1" x14ac:dyDescent="0.3">
      <c r="A26" s="199"/>
      <c r="B26" s="202"/>
      <c r="C26" s="199"/>
      <c r="D26" s="221" t="s">
        <v>24</v>
      </c>
      <c r="E26" s="199"/>
      <c r="F26" s="199"/>
      <c r="G26" s="199"/>
      <c r="H26" s="199"/>
      <c r="I26" s="199"/>
      <c r="J26" s="199"/>
      <c r="K26" s="199"/>
      <c r="L26" s="224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</row>
    <row r="27" spans="1:31" s="235" customFormat="1" ht="16.5" customHeight="1" x14ac:dyDescent="0.3">
      <c r="A27" s="231"/>
      <c r="B27" s="232"/>
      <c r="C27" s="231"/>
      <c r="D27" s="231"/>
      <c r="E27" s="233" t="s">
        <v>11</v>
      </c>
      <c r="F27" s="233"/>
      <c r="G27" s="233"/>
      <c r="H27" s="233"/>
      <c r="I27" s="231"/>
      <c r="J27" s="231"/>
      <c r="K27" s="231"/>
      <c r="L27" s="234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</row>
    <row r="28" spans="1:31" s="203" customFormat="1" ht="6.9" customHeight="1" x14ac:dyDescent="0.3">
      <c r="A28" s="199"/>
      <c r="B28" s="202"/>
      <c r="C28" s="199"/>
      <c r="D28" s="199"/>
      <c r="E28" s="199"/>
      <c r="F28" s="199"/>
      <c r="G28" s="199"/>
      <c r="H28" s="199"/>
      <c r="I28" s="199"/>
      <c r="J28" s="199"/>
      <c r="K28" s="199"/>
      <c r="L28" s="224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</row>
    <row r="29" spans="1:31" s="203" customFormat="1" ht="6.9" customHeight="1" x14ac:dyDescent="0.3">
      <c r="A29" s="199"/>
      <c r="B29" s="202"/>
      <c r="C29" s="199"/>
      <c r="D29" s="236"/>
      <c r="E29" s="236"/>
      <c r="F29" s="236"/>
      <c r="G29" s="236"/>
      <c r="H29" s="236"/>
      <c r="I29" s="236"/>
      <c r="J29" s="236"/>
      <c r="K29" s="236"/>
      <c r="L29" s="224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31" s="203" customFormat="1" ht="25.35" customHeight="1" x14ac:dyDescent="0.3">
      <c r="A30" s="199"/>
      <c r="B30" s="202"/>
      <c r="C30" s="199"/>
      <c r="D30" s="237" t="s">
        <v>25</v>
      </c>
      <c r="E30" s="199"/>
      <c r="F30" s="199"/>
      <c r="G30" s="199"/>
      <c r="H30" s="199"/>
      <c r="I30" s="199"/>
      <c r="J30" s="238">
        <f>ROUND(J83, 2)</f>
        <v>0</v>
      </c>
      <c r="K30" s="199"/>
      <c r="L30" s="224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31" s="203" customFormat="1" ht="6.9" customHeight="1" x14ac:dyDescent="0.3">
      <c r="A31" s="199"/>
      <c r="B31" s="202"/>
      <c r="C31" s="199"/>
      <c r="D31" s="236"/>
      <c r="E31" s="236"/>
      <c r="F31" s="236"/>
      <c r="G31" s="236"/>
      <c r="H31" s="236"/>
      <c r="I31" s="236"/>
      <c r="J31" s="236"/>
      <c r="K31" s="236"/>
      <c r="L31" s="224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</row>
    <row r="32" spans="1:31" s="203" customFormat="1" ht="14.4" customHeight="1" x14ac:dyDescent="0.3">
      <c r="A32" s="199"/>
      <c r="B32" s="202"/>
      <c r="C32" s="199"/>
      <c r="D32" s="199"/>
      <c r="E32" s="199"/>
      <c r="F32" s="239" t="s">
        <v>26</v>
      </c>
      <c r="G32" s="199"/>
      <c r="H32" s="199"/>
      <c r="I32" s="239" t="s">
        <v>27</v>
      </c>
      <c r="J32" s="239" t="s">
        <v>28</v>
      </c>
      <c r="K32" s="199"/>
      <c r="L32" s="224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</row>
    <row r="33" spans="1:31" s="203" customFormat="1" ht="14.4" customHeight="1" x14ac:dyDescent="0.3">
      <c r="A33" s="199"/>
      <c r="B33" s="202"/>
      <c r="C33" s="199"/>
      <c r="D33" s="240" t="s">
        <v>29</v>
      </c>
      <c r="E33" s="221" t="s">
        <v>30</v>
      </c>
      <c r="F33" s="241">
        <f>ROUND((SUM(BE83:BE203)),  2)</f>
        <v>0</v>
      </c>
      <c r="G33" s="199"/>
      <c r="H33" s="199"/>
      <c r="I33" s="242">
        <v>0.21</v>
      </c>
      <c r="J33" s="241">
        <f>ROUND(((SUM(BE83:BE203))*I33),  2)</f>
        <v>0</v>
      </c>
      <c r="K33" s="199"/>
      <c r="L33" s="224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</row>
    <row r="34" spans="1:31" s="203" customFormat="1" ht="14.4" customHeight="1" x14ac:dyDescent="0.3">
      <c r="A34" s="199"/>
      <c r="B34" s="202"/>
      <c r="C34" s="199"/>
      <c r="D34" s="199"/>
      <c r="E34" s="221" t="s">
        <v>31</v>
      </c>
      <c r="F34" s="241">
        <f>ROUND((SUM(BF83:BF203)),  2)</f>
        <v>0</v>
      </c>
      <c r="G34" s="199"/>
      <c r="H34" s="199"/>
      <c r="I34" s="242">
        <v>0.15</v>
      </c>
      <c r="J34" s="241">
        <f>ROUND(((SUM(BF83:BF203))*I34),  2)</f>
        <v>0</v>
      </c>
      <c r="K34" s="199"/>
      <c r="L34" s="224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31" s="203" customFormat="1" ht="14.4" hidden="1" customHeight="1" x14ac:dyDescent="0.3">
      <c r="A35" s="199"/>
      <c r="B35" s="202"/>
      <c r="C35" s="199"/>
      <c r="D35" s="199"/>
      <c r="E35" s="221" t="s">
        <v>32</v>
      </c>
      <c r="F35" s="241">
        <f>ROUND((SUM(BG83:BG203)),  2)</f>
        <v>0</v>
      </c>
      <c r="G35" s="199"/>
      <c r="H35" s="199"/>
      <c r="I35" s="242">
        <v>0.21</v>
      </c>
      <c r="J35" s="241">
        <f>0</f>
        <v>0</v>
      </c>
      <c r="K35" s="199"/>
      <c r="L35" s="224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31" s="203" customFormat="1" ht="14.4" hidden="1" customHeight="1" x14ac:dyDescent="0.3">
      <c r="A36" s="199"/>
      <c r="B36" s="202"/>
      <c r="C36" s="199"/>
      <c r="D36" s="199"/>
      <c r="E36" s="221" t="s">
        <v>33</v>
      </c>
      <c r="F36" s="241">
        <f>ROUND((SUM(BH83:BH203)),  2)</f>
        <v>0</v>
      </c>
      <c r="G36" s="199"/>
      <c r="H36" s="199"/>
      <c r="I36" s="242">
        <v>0.15</v>
      </c>
      <c r="J36" s="241">
        <f>0</f>
        <v>0</v>
      </c>
      <c r="K36" s="199"/>
      <c r="L36" s="224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31" s="203" customFormat="1" ht="14.4" hidden="1" customHeight="1" x14ac:dyDescent="0.3">
      <c r="A37" s="199"/>
      <c r="B37" s="202"/>
      <c r="C37" s="199"/>
      <c r="D37" s="199"/>
      <c r="E37" s="221" t="s">
        <v>34</v>
      </c>
      <c r="F37" s="241">
        <f>ROUND((SUM(BI83:BI203)),  2)</f>
        <v>0</v>
      </c>
      <c r="G37" s="199"/>
      <c r="H37" s="199"/>
      <c r="I37" s="242">
        <v>0</v>
      </c>
      <c r="J37" s="241">
        <f>0</f>
        <v>0</v>
      </c>
      <c r="K37" s="199"/>
      <c r="L37" s="224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31" s="203" customFormat="1" ht="6.9" customHeight="1" x14ac:dyDescent="0.3">
      <c r="A38" s="199"/>
      <c r="B38" s="202"/>
      <c r="C38" s="199"/>
      <c r="D38" s="199"/>
      <c r="E38" s="199"/>
      <c r="F38" s="199"/>
      <c r="G38" s="199"/>
      <c r="H38" s="199"/>
      <c r="I38" s="199"/>
      <c r="J38" s="199"/>
      <c r="K38" s="199"/>
      <c r="L38" s="224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31" s="203" customFormat="1" ht="25.35" customHeight="1" x14ac:dyDescent="0.3">
      <c r="A39" s="199"/>
      <c r="B39" s="202"/>
      <c r="C39" s="243"/>
      <c r="D39" s="244" t="s">
        <v>35</v>
      </c>
      <c r="E39" s="245"/>
      <c r="F39" s="245"/>
      <c r="G39" s="246" t="s">
        <v>36</v>
      </c>
      <c r="H39" s="247" t="s">
        <v>37</v>
      </c>
      <c r="I39" s="245"/>
      <c r="J39" s="248">
        <f>SUM(J30:J37)</f>
        <v>0</v>
      </c>
      <c r="K39" s="249"/>
      <c r="L39" s="224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31" s="203" customFormat="1" ht="14.4" customHeight="1" x14ac:dyDescent="0.3">
      <c r="A40" s="199"/>
      <c r="B40" s="250"/>
      <c r="C40" s="251"/>
      <c r="D40" s="251"/>
      <c r="E40" s="251"/>
      <c r="F40" s="251"/>
      <c r="G40" s="251"/>
      <c r="H40" s="251"/>
      <c r="I40" s="251"/>
      <c r="J40" s="251"/>
      <c r="K40" s="251"/>
      <c r="L40" s="224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4" spans="1:31" s="203" customFormat="1" ht="6.9" customHeight="1" x14ac:dyDescent="0.3">
      <c r="A44" s="199"/>
      <c r="B44" s="252"/>
      <c r="C44" s="253"/>
      <c r="D44" s="253"/>
      <c r="E44" s="253"/>
      <c r="F44" s="253"/>
      <c r="G44" s="253"/>
      <c r="H44" s="253"/>
      <c r="I44" s="253"/>
      <c r="J44" s="253"/>
      <c r="K44" s="253"/>
      <c r="L44" s="224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31" s="203" customFormat="1" ht="24.9" customHeight="1" x14ac:dyDescent="0.3">
      <c r="A45" s="199"/>
      <c r="B45" s="200"/>
      <c r="C45" s="195" t="s">
        <v>38</v>
      </c>
      <c r="D45" s="201"/>
      <c r="E45" s="201"/>
      <c r="F45" s="201"/>
      <c r="G45" s="201"/>
      <c r="H45" s="201"/>
      <c r="I45" s="201"/>
      <c r="J45" s="201"/>
      <c r="K45" s="201"/>
      <c r="L45" s="224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31" s="203" customFormat="1" ht="6.9" customHeight="1" x14ac:dyDescent="0.3">
      <c r="A46" s="199"/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24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31" s="203" customFormat="1" ht="12" customHeight="1" x14ac:dyDescent="0.3">
      <c r="A47" s="199"/>
      <c r="B47" s="200"/>
      <c r="C47" s="196" t="s">
        <v>5</v>
      </c>
      <c r="D47" s="201"/>
      <c r="E47" s="201"/>
      <c r="F47" s="201"/>
      <c r="G47" s="201"/>
      <c r="H47" s="201"/>
      <c r="I47" s="201"/>
      <c r="J47" s="201"/>
      <c r="K47" s="201"/>
      <c r="L47" s="224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</row>
    <row r="48" spans="1:31" s="203" customFormat="1" ht="16.5" customHeight="1" x14ac:dyDescent="0.3">
      <c r="A48" s="199"/>
      <c r="B48" s="200"/>
      <c r="C48" s="201"/>
      <c r="D48" s="201"/>
      <c r="E48" s="254" t="str">
        <f>E7</f>
        <v>Rozšíření posilovny o Warm up zónu</v>
      </c>
      <c r="F48" s="255"/>
      <c r="G48" s="255"/>
      <c r="H48" s="255"/>
      <c r="I48" s="201"/>
      <c r="J48" s="201"/>
      <c r="K48" s="201"/>
      <c r="L48" s="224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</row>
    <row r="49" spans="1:47" s="203" customFormat="1" ht="12" customHeight="1" x14ac:dyDescent="0.3">
      <c r="A49" s="199"/>
      <c r="B49" s="200"/>
      <c r="C49" s="196" t="s">
        <v>6</v>
      </c>
      <c r="D49" s="201"/>
      <c r="E49" s="201"/>
      <c r="F49" s="201"/>
      <c r="G49" s="201"/>
      <c r="H49" s="201"/>
      <c r="I49" s="201"/>
      <c r="J49" s="201"/>
      <c r="K49" s="201"/>
      <c r="L49" s="224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</row>
    <row r="50" spans="1:47" s="203" customFormat="1" ht="16.5" customHeight="1" x14ac:dyDescent="0.3">
      <c r="A50" s="199"/>
      <c r="B50" s="200"/>
      <c r="C50" s="201"/>
      <c r="D50" s="201"/>
      <c r="E50" s="208" t="str">
        <f>E9</f>
        <v>05 - VZT, dochlazování</v>
      </c>
      <c r="F50" s="256"/>
      <c r="G50" s="256"/>
      <c r="H50" s="256"/>
      <c r="I50" s="201"/>
      <c r="J50" s="201"/>
      <c r="K50" s="201"/>
      <c r="L50" s="224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</row>
    <row r="51" spans="1:47" s="203" customFormat="1" ht="6.9" customHeight="1" x14ac:dyDescent="0.3">
      <c r="A51" s="199"/>
      <c r="B51" s="200"/>
      <c r="C51" s="201"/>
      <c r="D51" s="201"/>
      <c r="E51" s="201"/>
      <c r="F51" s="201"/>
      <c r="G51" s="201"/>
      <c r="H51" s="201"/>
      <c r="I51" s="201"/>
      <c r="J51" s="201"/>
      <c r="K51" s="201"/>
      <c r="L51" s="224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</row>
    <row r="52" spans="1:47" s="203" customFormat="1" ht="12" customHeight="1" x14ac:dyDescent="0.3">
      <c r="A52" s="199"/>
      <c r="B52" s="200"/>
      <c r="C52" s="196" t="s">
        <v>12</v>
      </c>
      <c r="D52" s="201"/>
      <c r="E52" s="201"/>
      <c r="F52" s="197" t="str">
        <f>F12</f>
        <v>Praha č.p.269/31</v>
      </c>
      <c r="G52" s="201"/>
      <c r="H52" s="201"/>
      <c r="I52" s="196" t="s">
        <v>14</v>
      </c>
      <c r="J52" s="257" t="str">
        <f>IF(J12="","",J12)</f>
        <v>15. 4. 2021</v>
      </c>
      <c r="K52" s="201"/>
      <c r="L52" s="224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</row>
    <row r="53" spans="1:47" s="203" customFormat="1" ht="6.9" customHeight="1" x14ac:dyDescent="0.3">
      <c r="A53" s="199"/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24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</row>
    <row r="54" spans="1:47" s="203" customFormat="1" ht="25.65" customHeight="1" x14ac:dyDescent="0.3">
      <c r="A54" s="199"/>
      <c r="B54" s="200"/>
      <c r="C54" s="196" t="s">
        <v>15</v>
      </c>
      <c r="D54" s="201"/>
      <c r="E54" s="201"/>
      <c r="F54" s="197" t="str">
        <f>E15</f>
        <v>Fakulta tělesné výchovy a sportu University Karlov</v>
      </c>
      <c r="G54" s="201"/>
      <c r="H54" s="201"/>
      <c r="I54" s="196" t="s">
        <v>20</v>
      </c>
      <c r="J54" s="258" t="str">
        <f>E21</f>
        <v>IBF MANAGEMENT s.r.o.</v>
      </c>
      <c r="K54" s="201"/>
      <c r="L54" s="224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</row>
    <row r="55" spans="1:47" s="203" customFormat="1" ht="15.15" customHeight="1" x14ac:dyDescent="0.3">
      <c r="A55" s="199"/>
      <c r="B55" s="200"/>
      <c r="C55" s="196" t="s">
        <v>19</v>
      </c>
      <c r="D55" s="201"/>
      <c r="E55" s="201"/>
      <c r="F55" s="197" t="str">
        <f>IF(E18="","",E18)</f>
        <v>Vyplň údaj</v>
      </c>
      <c r="G55" s="201"/>
      <c r="H55" s="201"/>
      <c r="I55" s="196" t="s">
        <v>22</v>
      </c>
      <c r="J55" s="258" t="str">
        <f>E24</f>
        <v xml:space="preserve"> </v>
      </c>
      <c r="K55" s="201"/>
      <c r="L55" s="224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</row>
    <row r="56" spans="1:47" s="203" customFormat="1" ht="10.35" customHeight="1" x14ac:dyDescent="0.3">
      <c r="A56" s="199"/>
      <c r="B56" s="200"/>
      <c r="C56" s="201"/>
      <c r="D56" s="201"/>
      <c r="E56" s="201"/>
      <c r="F56" s="201"/>
      <c r="G56" s="201"/>
      <c r="H56" s="201"/>
      <c r="I56" s="201"/>
      <c r="J56" s="201"/>
      <c r="K56" s="201"/>
      <c r="L56" s="224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</row>
    <row r="57" spans="1:47" s="203" customFormat="1" ht="29.25" customHeight="1" x14ac:dyDescent="0.3">
      <c r="A57" s="199"/>
      <c r="B57" s="200"/>
      <c r="C57" s="259" t="s">
        <v>39</v>
      </c>
      <c r="D57" s="260"/>
      <c r="E57" s="260"/>
      <c r="F57" s="260"/>
      <c r="G57" s="260"/>
      <c r="H57" s="260"/>
      <c r="I57" s="260"/>
      <c r="J57" s="261" t="s">
        <v>40</v>
      </c>
      <c r="K57" s="260"/>
      <c r="L57" s="224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</row>
    <row r="58" spans="1:47" s="203" customFormat="1" ht="10.35" customHeight="1" x14ac:dyDescent="0.3">
      <c r="A58" s="199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24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</row>
    <row r="59" spans="1:47" s="203" customFormat="1" ht="22.8" customHeight="1" x14ac:dyDescent="0.3">
      <c r="A59" s="199"/>
      <c r="B59" s="200"/>
      <c r="C59" s="262" t="s">
        <v>41</v>
      </c>
      <c r="D59" s="201"/>
      <c r="E59" s="201"/>
      <c r="F59" s="201"/>
      <c r="G59" s="201"/>
      <c r="H59" s="201"/>
      <c r="I59" s="201"/>
      <c r="J59" s="263">
        <f>J83</f>
        <v>0</v>
      </c>
      <c r="K59" s="201"/>
      <c r="L59" s="224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U59" s="193" t="s">
        <v>42</v>
      </c>
    </row>
    <row r="60" spans="1:47" s="264" customFormat="1" ht="24.9" customHeight="1" x14ac:dyDescent="0.3">
      <c r="B60" s="265"/>
      <c r="C60" s="266"/>
      <c r="D60" s="267" t="s">
        <v>1585</v>
      </c>
      <c r="E60" s="268"/>
      <c r="F60" s="268"/>
      <c r="G60" s="268"/>
      <c r="H60" s="268"/>
      <c r="I60" s="268"/>
      <c r="J60" s="269">
        <f>J84</f>
        <v>0</v>
      </c>
      <c r="K60" s="266"/>
      <c r="L60" s="270"/>
    </row>
    <row r="61" spans="1:47" s="264" customFormat="1" ht="24.9" customHeight="1" x14ac:dyDescent="0.3">
      <c r="B61" s="265"/>
      <c r="C61" s="266"/>
      <c r="D61" s="267" t="s">
        <v>1586</v>
      </c>
      <c r="E61" s="268"/>
      <c r="F61" s="268"/>
      <c r="G61" s="268"/>
      <c r="H61" s="268"/>
      <c r="I61" s="268"/>
      <c r="J61" s="269">
        <f>J164</f>
        <v>0</v>
      </c>
      <c r="K61" s="266"/>
      <c r="L61" s="270"/>
    </row>
    <row r="62" spans="1:47" s="264" customFormat="1" ht="24.9" customHeight="1" x14ac:dyDescent="0.3">
      <c r="B62" s="265"/>
      <c r="C62" s="266"/>
      <c r="D62" s="267" t="s">
        <v>1587</v>
      </c>
      <c r="E62" s="268"/>
      <c r="F62" s="268"/>
      <c r="G62" s="268"/>
      <c r="H62" s="268"/>
      <c r="I62" s="268"/>
      <c r="J62" s="269">
        <f>J174</f>
        <v>0</v>
      </c>
      <c r="K62" s="266"/>
      <c r="L62" s="270"/>
    </row>
    <row r="63" spans="1:47" s="264" customFormat="1" ht="24.9" customHeight="1" x14ac:dyDescent="0.3">
      <c r="B63" s="265"/>
      <c r="C63" s="266"/>
      <c r="D63" s="267" t="s">
        <v>1588</v>
      </c>
      <c r="E63" s="268"/>
      <c r="F63" s="268"/>
      <c r="G63" s="268"/>
      <c r="H63" s="268"/>
      <c r="I63" s="268"/>
      <c r="J63" s="269">
        <f>J190</f>
        <v>0</v>
      </c>
      <c r="K63" s="266"/>
      <c r="L63" s="270"/>
    </row>
    <row r="64" spans="1:47" s="203" customFormat="1" ht="21.75" customHeight="1" x14ac:dyDescent="0.3">
      <c r="A64" s="199"/>
      <c r="B64" s="200"/>
      <c r="C64" s="201"/>
      <c r="D64" s="201"/>
      <c r="E64" s="201"/>
      <c r="F64" s="201"/>
      <c r="G64" s="201"/>
      <c r="H64" s="201"/>
      <c r="I64" s="201"/>
      <c r="J64" s="201"/>
      <c r="K64" s="201"/>
      <c r="L64" s="224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</row>
    <row r="65" spans="1:31" s="203" customFormat="1" ht="6.9" customHeight="1" x14ac:dyDescent="0.3">
      <c r="A65" s="199"/>
      <c r="B65" s="204"/>
      <c r="C65" s="205"/>
      <c r="D65" s="205"/>
      <c r="E65" s="205"/>
      <c r="F65" s="205"/>
      <c r="G65" s="205"/>
      <c r="H65" s="205"/>
      <c r="I65" s="205"/>
      <c r="J65" s="205"/>
      <c r="K65" s="205"/>
      <c r="L65" s="224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</row>
    <row r="69" spans="1:31" s="203" customFormat="1" ht="6.9" customHeight="1" x14ac:dyDescent="0.3">
      <c r="A69" s="199"/>
      <c r="B69" s="206"/>
      <c r="C69" s="207"/>
      <c r="D69" s="207"/>
      <c r="E69" s="207"/>
      <c r="F69" s="207"/>
      <c r="G69" s="207"/>
      <c r="H69" s="207"/>
      <c r="I69" s="207"/>
      <c r="J69" s="207"/>
      <c r="K69" s="207"/>
      <c r="L69" s="224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</row>
    <row r="70" spans="1:31" s="203" customFormat="1" ht="24.9" customHeight="1" x14ac:dyDescent="0.3">
      <c r="A70" s="199"/>
      <c r="B70" s="200"/>
      <c r="C70" s="195" t="s">
        <v>68</v>
      </c>
      <c r="D70" s="201"/>
      <c r="E70" s="201"/>
      <c r="F70" s="201"/>
      <c r="G70" s="201"/>
      <c r="H70" s="201"/>
      <c r="I70" s="201"/>
      <c r="J70" s="201"/>
      <c r="K70" s="201"/>
      <c r="L70" s="224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</row>
    <row r="71" spans="1:31" s="203" customFormat="1" ht="6.9" customHeight="1" x14ac:dyDescent="0.3">
      <c r="A71" s="199"/>
      <c r="B71" s="200"/>
      <c r="C71" s="201"/>
      <c r="D71" s="201"/>
      <c r="E71" s="201"/>
      <c r="F71" s="201"/>
      <c r="G71" s="201"/>
      <c r="H71" s="201"/>
      <c r="I71" s="201"/>
      <c r="J71" s="201"/>
      <c r="K71" s="201"/>
      <c r="L71" s="224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</row>
    <row r="72" spans="1:31" s="203" customFormat="1" ht="12" customHeight="1" x14ac:dyDescent="0.3">
      <c r="A72" s="199"/>
      <c r="B72" s="200"/>
      <c r="C72" s="196" t="s">
        <v>5</v>
      </c>
      <c r="D72" s="201"/>
      <c r="E72" s="201"/>
      <c r="F72" s="201"/>
      <c r="G72" s="201"/>
      <c r="H72" s="201"/>
      <c r="I72" s="201"/>
      <c r="J72" s="201"/>
      <c r="K72" s="201"/>
      <c r="L72" s="224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</row>
    <row r="73" spans="1:31" s="203" customFormat="1" ht="16.5" customHeight="1" x14ac:dyDescent="0.3">
      <c r="A73" s="199"/>
      <c r="B73" s="200"/>
      <c r="C73" s="201"/>
      <c r="D73" s="201"/>
      <c r="E73" s="254" t="str">
        <f>E7</f>
        <v>Rozšíření posilovny o Warm up zónu</v>
      </c>
      <c r="F73" s="255"/>
      <c r="G73" s="255"/>
      <c r="H73" s="255"/>
      <c r="I73" s="201"/>
      <c r="J73" s="201"/>
      <c r="K73" s="201"/>
      <c r="L73" s="224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</row>
    <row r="74" spans="1:31" s="203" customFormat="1" ht="12" customHeight="1" x14ac:dyDescent="0.3">
      <c r="A74" s="199"/>
      <c r="B74" s="200"/>
      <c r="C74" s="196" t="s">
        <v>6</v>
      </c>
      <c r="D74" s="201"/>
      <c r="E74" s="201"/>
      <c r="F74" s="201"/>
      <c r="G74" s="201"/>
      <c r="H74" s="201"/>
      <c r="I74" s="201"/>
      <c r="J74" s="201"/>
      <c r="K74" s="201"/>
      <c r="L74" s="224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</row>
    <row r="75" spans="1:31" s="203" customFormat="1" ht="16.5" customHeight="1" x14ac:dyDescent="0.3">
      <c r="A75" s="199"/>
      <c r="B75" s="200"/>
      <c r="C75" s="201"/>
      <c r="D75" s="201"/>
      <c r="E75" s="208" t="str">
        <f>E9</f>
        <v>05 - VZT, dochlazování</v>
      </c>
      <c r="F75" s="256"/>
      <c r="G75" s="256"/>
      <c r="H75" s="256"/>
      <c r="I75" s="201"/>
      <c r="J75" s="201"/>
      <c r="K75" s="201"/>
      <c r="L75" s="224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</row>
    <row r="76" spans="1:31" s="203" customFormat="1" ht="6.9" customHeight="1" x14ac:dyDescent="0.3">
      <c r="A76" s="199"/>
      <c r="B76" s="200"/>
      <c r="C76" s="201"/>
      <c r="D76" s="201"/>
      <c r="E76" s="201"/>
      <c r="F76" s="201"/>
      <c r="G76" s="201"/>
      <c r="H76" s="201"/>
      <c r="I76" s="201"/>
      <c r="J76" s="201"/>
      <c r="K76" s="201"/>
      <c r="L76" s="224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</row>
    <row r="77" spans="1:31" s="203" customFormat="1" ht="12" customHeight="1" x14ac:dyDescent="0.3">
      <c r="A77" s="199"/>
      <c r="B77" s="200"/>
      <c r="C77" s="196" t="s">
        <v>12</v>
      </c>
      <c r="D77" s="201"/>
      <c r="E77" s="201"/>
      <c r="F77" s="197" t="str">
        <f>F12</f>
        <v>Praha č.p.269/31</v>
      </c>
      <c r="G77" s="201"/>
      <c r="H77" s="201"/>
      <c r="I77" s="196" t="s">
        <v>14</v>
      </c>
      <c r="J77" s="257" t="str">
        <f>IF(J12="","",J12)</f>
        <v>15. 4. 2021</v>
      </c>
      <c r="K77" s="201"/>
      <c r="L77" s="224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</row>
    <row r="78" spans="1:31" s="203" customFormat="1" ht="6.9" customHeight="1" x14ac:dyDescent="0.3">
      <c r="A78" s="199"/>
      <c r="B78" s="200"/>
      <c r="C78" s="201"/>
      <c r="D78" s="201"/>
      <c r="E78" s="201"/>
      <c r="F78" s="201"/>
      <c r="G78" s="201"/>
      <c r="H78" s="201"/>
      <c r="I78" s="201"/>
      <c r="J78" s="201"/>
      <c r="K78" s="201"/>
      <c r="L78" s="224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</row>
    <row r="79" spans="1:31" s="203" customFormat="1" ht="25.65" customHeight="1" x14ac:dyDescent="0.3">
      <c r="A79" s="199"/>
      <c r="B79" s="200"/>
      <c r="C79" s="196" t="s">
        <v>15</v>
      </c>
      <c r="D79" s="201"/>
      <c r="E79" s="201"/>
      <c r="F79" s="197" t="str">
        <f>E15</f>
        <v>Fakulta tělesné výchovy a sportu University Karlov</v>
      </c>
      <c r="G79" s="201"/>
      <c r="H79" s="201"/>
      <c r="I79" s="196" t="s">
        <v>20</v>
      </c>
      <c r="J79" s="258" t="str">
        <f>E21</f>
        <v>IBF MANAGEMENT s.r.o.</v>
      </c>
      <c r="K79" s="201"/>
      <c r="L79" s="224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</row>
    <row r="80" spans="1:31" s="203" customFormat="1" ht="15.15" customHeight="1" x14ac:dyDescent="0.3">
      <c r="A80" s="199"/>
      <c r="B80" s="200"/>
      <c r="C80" s="196" t="s">
        <v>19</v>
      </c>
      <c r="D80" s="201"/>
      <c r="E80" s="201"/>
      <c r="F80" s="197" t="str">
        <f>IF(E18="","",E18)</f>
        <v>Vyplň údaj</v>
      </c>
      <c r="G80" s="201"/>
      <c r="H80" s="201"/>
      <c r="I80" s="196" t="s">
        <v>22</v>
      </c>
      <c r="J80" s="258" t="str">
        <f>E24</f>
        <v xml:space="preserve"> </v>
      </c>
      <c r="K80" s="201"/>
      <c r="L80" s="224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</row>
    <row r="81" spans="1:65" s="203" customFormat="1" ht="10.35" customHeight="1" x14ac:dyDescent="0.3">
      <c r="A81" s="199"/>
      <c r="B81" s="200"/>
      <c r="C81" s="201"/>
      <c r="D81" s="201"/>
      <c r="E81" s="201"/>
      <c r="F81" s="201"/>
      <c r="G81" s="201"/>
      <c r="H81" s="201"/>
      <c r="I81" s="201"/>
      <c r="J81" s="201"/>
      <c r="K81" s="201"/>
      <c r="L81" s="224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</row>
    <row r="82" spans="1:65" s="284" customFormat="1" ht="29.25" customHeight="1" x14ac:dyDescent="0.3">
      <c r="A82" s="278"/>
      <c r="B82" s="279"/>
      <c r="C82" s="280" t="s">
        <v>69</v>
      </c>
      <c r="D82" s="281" t="s">
        <v>70</v>
      </c>
      <c r="E82" s="281" t="s">
        <v>71</v>
      </c>
      <c r="F82" s="281" t="s">
        <v>72</v>
      </c>
      <c r="G82" s="281" t="s">
        <v>73</v>
      </c>
      <c r="H82" s="281" t="s">
        <v>74</v>
      </c>
      <c r="I82" s="281" t="s">
        <v>75</v>
      </c>
      <c r="J82" s="281" t="s">
        <v>40</v>
      </c>
      <c r="K82" s="282" t="s">
        <v>76</v>
      </c>
      <c r="L82" s="283"/>
      <c r="M82" s="211" t="s">
        <v>11</v>
      </c>
      <c r="N82" s="212" t="s">
        <v>29</v>
      </c>
      <c r="O82" s="212" t="s">
        <v>77</v>
      </c>
      <c r="P82" s="212" t="s">
        <v>78</v>
      </c>
      <c r="Q82" s="212" t="s">
        <v>79</v>
      </c>
      <c r="R82" s="212" t="s">
        <v>80</v>
      </c>
      <c r="S82" s="212" t="s">
        <v>81</v>
      </c>
      <c r="T82" s="213" t="s">
        <v>82</v>
      </c>
      <c r="U82" s="278"/>
      <c r="V82" s="278"/>
      <c r="W82" s="278"/>
      <c r="X82" s="278"/>
      <c r="Y82" s="278"/>
      <c r="Z82" s="278"/>
      <c r="AA82" s="278"/>
      <c r="AB82" s="278"/>
      <c r="AC82" s="278"/>
      <c r="AD82" s="278"/>
      <c r="AE82" s="278"/>
    </row>
    <row r="83" spans="1:65" s="203" customFormat="1" ht="22.8" customHeight="1" x14ac:dyDescent="0.3">
      <c r="A83" s="199"/>
      <c r="B83" s="200"/>
      <c r="C83" s="216" t="s">
        <v>83</v>
      </c>
      <c r="D83" s="201"/>
      <c r="E83" s="201"/>
      <c r="F83" s="201"/>
      <c r="G83" s="201"/>
      <c r="H83" s="201"/>
      <c r="I83" s="201"/>
      <c r="J83" s="285">
        <f>BK83</f>
        <v>0</v>
      </c>
      <c r="K83" s="201"/>
      <c r="L83" s="202"/>
      <c r="M83" s="214"/>
      <c r="N83" s="286"/>
      <c r="O83" s="215"/>
      <c r="P83" s="287">
        <f>P84+P164+P174+P190</f>
        <v>0</v>
      </c>
      <c r="Q83" s="215"/>
      <c r="R83" s="287">
        <f>R84+R164+R174+R190</f>
        <v>0</v>
      </c>
      <c r="S83" s="215"/>
      <c r="T83" s="288">
        <f>T84+T164+T174+T190</f>
        <v>0</v>
      </c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T83" s="193" t="s">
        <v>84</v>
      </c>
      <c r="AU83" s="193" t="s">
        <v>42</v>
      </c>
      <c r="BK83" s="289">
        <f>BK84+BK164+BK174+BK190</f>
        <v>0</v>
      </c>
    </row>
    <row r="84" spans="1:65" s="290" customFormat="1" ht="25.95" customHeight="1" x14ac:dyDescent="0.25">
      <c r="B84" s="291"/>
      <c r="C84" s="292"/>
      <c r="D84" s="293" t="s">
        <v>84</v>
      </c>
      <c r="E84" s="294" t="s">
        <v>1589</v>
      </c>
      <c r="F84" s="294" t="s">
        <v>1590</v>
      </c>
      <c r="G84" s="292"/>
      <c r="H84" s="292"/>
      <c r="I84" s="295"/>
      <c r="J84" s="296">
        <f>BK84</f>
        <v>0</v>
      </c>
      <c r="K84" s="292"/>
      <c r="L84" s="297"/>
      <c r="M84" s="298"/>
      <c r="N84" s="299"/>
      <c r="O84" s="299"/>
      <c r="P84" s="300">
        <f>SUM(P85:P163)</f>
        <v>0</v>
      </c>
      <c r="Q84" s="299"/>
      <c r="R84" s="300">
        <f>SUM(R85:R163)</f>
        <v>0</v>
      </c>
      <c r="S84" s="299"/>
      <c r="T84" s="301">
        <f>SUM(T85:T163)</f>
        <v>0</v>
      </c>
      <c r="AR84" s="302" t="s">
        <v>87</v>
      </c>
      <c r="AT84" s="303" t="s">
        <v>84</v>
      </c>
      <c r="AU84" s="303" t="s">
        <v>88</v>
      </c>
      <c r="AY84" s="302" t="s">
        <v>89</v>
      </c>
      <c r="BK84" s="304">
        <f>SUM(BK85:BK163)</f>
        <v>0</v>
      </c>
    </row>
    <row r="85" spans="1:65" s="203" customFormat="1" ht="34.200000000000003" x14ac:dyDescent="0.3">
      <c r="A85" s="199"/>
      <c r="B85" s="200"/>
      <c r="C85" s="373" t="s">
        <v>87</v>
      </c>
      <c r="D85" s="373" t="s">
        <v>284</v>
      </c>
      <c r="E85" s="374" t="s">
        <v>1591</v>
      </c>
      <c r="F85" s="375" t="s">
        <v>1592</v>
      </c>
      <c r="G85" s="376" t="s">
        <v>1499</v>
      </c>
      <c r="H85" s="377">
        <v>1</v>
      </c>
      <c r="I85" s="378"/>
      <c r="J85" s="379">
        <f>ROUND(I85*H85,2)</f>
        <v>0</v>
      </c>
      <c r="K85" s="375" t="s">
        <v>11</v>
      </c>
      <c r="L85" s="380"/>
      <c r="M85" s="381" t="s">
        <v>11</v>
      </c>
      <c r="N85" s="382" t="s">
        <v>30</v>
      </c>
      <c r="O85" s="209"/>
      <c r="P85" s="314">
        <f>O85*H85</f>
        <v>0</v>
      </c>
      <c r="Q85" s="314">
        <v>0</v>
      </c>
      <c r="R85" s="314">
        <f>Q85*H85</f>
        <v>0</v>
      </c>
      <c r="S85" s="314">
        <v>0</v>
      </c>
      <c r="T85" s="315">
        <f>S85*H85</f>
        <v>0</v>
      </c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R85" s="316" t="s">
        <v>288</v>
      </c>
      <c r="AT85" s="316" t="s">
        <v>284</v>
      </c>
      <c r="AU85" s="316" t="s">
        <v>87</v>
      </c>
      <c r="AY85" s="193" t="s">
        <v>89</v>
      </c>
      <c r="BE85" s="317">
        <f>IF(N85="základní",J85,0)</f>
        <v>0</v>
      </c>
      <c r="BF85" s="317">
        <f>IF(N85="snížená",J85,0)</f>
        <v>0</v>
      </c>
      <c r="BG85" s="317">
        <f>IF(N85="zákl. přenesená",J85,0)</f>
        <v>0</v>
      </c>
      <c r="BH85" s="317">
        <f>IF(N85="sníž. přenesená",J85,0)</f>
        <v>0</v>
      </c>
      <c r="BI85" s="317">
        <f>IF(N85="nulová",J85,0)</f>
        <v>0</v>
      </c>
      <c r="BJ85" s="193" t="s">
        <v>87</v>
      </c>
      <c r="BK85" s="317">
        <f>ROUND(I85*H85,2)</f>
        <v>0</v>
      </c>
      <c r="BL85" s="193" t="s">
        <v>178</v>
      </c>
      <c r="BM85" s="316" t="s">
        <v>1593</v>
      </c>
    </row>
    <row r="86" spans="1:65" s="203" customFormat="1" ht="384" x14ac:dyDescent="0.3">
      <c r="A86" s="199"/>
      <c r="B86" s="200"/>
      <c r="C86" s="201"/>
      <c r="D86" s="321" t="s">
        <v>1418</v>
      </c>
      <c r="E86" s="201"/>
      <c r="F86" s="383" t="s">
        <v>1594</v>
      </c>
      <c r="G86" s="201"/>
      <c r="H86" s="201"/>
      <c r="I86" s="384"/>
      <c r="J86" s="201"/>
      <c r="K86" s="201"/>
      <c r="L86" s="202"/>
      <c r="M86" s="385"/>
      <c r="N86" s="386"/>
      <c r="O86" s="209"/>
      <c r="P86" s="209"/>
      <c r="Q86" s="209"/>
      <c r="R86" s="209"/>
      <c r="S86" s="209"/>
      <c r="T86" s="210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  <c r="AT86" s="193" t="s">
        <v>1418</v>
      </c>
      <c r="AU86" s="193" t="s">
        <v>87</v>
      </c>
    </row>
    <row r="87" spans="1:65" s="203" customFormat="1" ht="16.5" customHeight="1" x14ac:dyDescent="0.3">
      <c r="A87" s="199"/>
      <c r="B87" s="200"/>
      <c r="C87" s="373" t="s">
        <v>1</v>
      </c>
      <c r="D87" s="373" t="s">
        <v>284</v>
      </c>
      <c r="E87" s="374" t="s">
        <v>1595</v>
      </c>
      <c r="F87" s="375" t="s">
        <v>1596</v>
      </c>
      <c r="G87" s="376" t="s">
        <v>1499</v>
      </c>
      <c r="H87" s="377">
        <v>1</v>
      </c>
      <c r="I87" s="378"/>
      <c r="J87" s="379">
        <f>ROUND(I87*H87,2)</f>
        <v>0</v>
      </c>
      <c r="K87" s="375" t="s">
        <v>11</v>
      </c>
      <c r="L87" s="380"/>
      <c r="M87" s="381" t="s">
        <v>11</v>
      </c>
      <c r="N87" s="382" t="s">
        <v>30</v>
      </c>
      <c r="O87" s="209"/>
      <c r="P87" s="314">
        <f>O87*H87</f>
        <v>0</v>
      </c>
      <c r="Q87" s="314">
        <v>0</v>
      </c>
      <c r="R87" s="314">
        <f>Q87*H87</f>
        <v>0</v>
      </c>
      <c r="S87" s="314">
        <v>0</v>
      </c>
      <c r="T87" s="315">
        <f>S87*H87</f>
        <v>0</v>
      </c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R87" s="316" t="s">
        <v>288</v>
      </c>
      <c r="AT87" s="316" t="s">
        <v>284</v>
      </c>
      <c r="AU87" s="316" t="s">
        <v>87</v>
      </c>
      <c r="AY87" s="193" t="s">
        <v>89</v>
      </c>
      <c r="BE87" s="317">
        <f>IF(N87="základní",J87,0)</f>
        <v>0</v>
      </c>
      <c r="BF87" s="317">
        <f>IF(N87="snížená",J87,0)</f>
        <v>0</v>
      </c>
      <c r="BG87" s="317">
        <f>IF(N87="zákl. přenesená",J87,0)</f>
        <v>0</v>
      </c>
      <c r="BH87" s="317">
        <f>IF(N87="sníž. přenesená",J87,0)</f>
        <v>0</v>
      </c>
      <c r="BI87" s="317">
        <f>IF(N87="nulová",J87,0)</f>
        <v>0</v>
      </c>
      <c r="BJ87" s="193" t="s">
        <v>87</v>
      </c>
      <c r="BK87" s="317">
        <f>ROUND(I87*H87,2)</f>
        <v>0</v>
      </c>
      <c r="BL87" s="193" t="s">
        <v>178</v>
      </c>
      <c r="BM87" s="316" t="s">
        <v>1597</v>
      </c>
    </row>
    <row r="88" spans="1:65" s="203" customFormat="1" ht="38.4" x14ac:dyDescent="0.3">
      <c r="A88" s="199"/>
      <c r="B88" s="200"/>
      <c r="C88" s="201"/>
      <c r="D88" s="321" t="s">
        <v>1418</v>
      </c>
      <c r="E88" s="201"/>
      <c r="F88" s="383" t="s">
        <v>1598</v>
      </c>
      <c r="G88" s="201"/>
      <c r="H88" s="201"/>
      <c r="I88" s="384"/>
      <c r="J88" s="201"/>
      <c r="K88" s="201"/>
      <c r="L88" s="202"/>
      <c r="M88" s="385"/>
      <c r="N88" s="386"/>
      <c r="O88" s="209"/>
      <c r="P88" s="209"/>
      <c r="Q88" s="209"/>
      <c r="R88" s="209"/>
      <c r="S88" s="209"/>
      <c r="T88" s="210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T88" s="193" t="s">
        <v>1418</v>
      </c>
      <c r="AU88" s="193" t="s">
        <v>87</v>
      </c>
    </row>
    <row r="89" spans="1:65" s="203" customFormat="1" ht="16.5" customHeight="1" x14ac:dyDescent="0.3">
      <c r="A89" s="199"/>
      <c r="B89" s="200"/>
      <c r="C89" s="373" t="s">
        <v>90</v>
      </c>
      <c r="D89" s="373" t="s">
        <v>284</v>
      </c>
      <c r="E89" s="374" t="s">
        <v>1599</v>
      </c>
      <c r="F89" s="375" t="s">
        <v>1600</v>
      </c>
      <c r="G89" s="376" t="s">
        <v>1499</v>
      </c>
      <c r="H89" s="377">
        <v>1</v>
      </c>
      <c r="I89" s="378"/>
      <c r="J89" s="379">
        <f>ROUND(I89*H89,2)</f>
        <v>0</v>
      </c>
      <c r="K89" s="375" t="s">
        <v>11</v>
      </c>
      <c r="L89" s="380"/>
      <c r="M89" s="381" t="s">
        <v>11</v>
      </c>
      <c r="N89" s="382" t="s">
        <v>30</v>
      </c>
      <c r="O89" s="209"/>
      <c r="P89" s="314">
        <f>O89*H89</f>
        <v>0</v>
      </c>
      <c r="Q89" s="314">
        <v>0</v>
      </c>
      <c r="R89" s="314">
        <f>Q89*H89</f>
        <v>0</v>
      </c>
      <c r="S89" s="314">
        <v>0</v>
      </c>
      <c r="T89" s="315">
        <f>S89*H89</f>
        <v>0</v>
      </c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R89" s="316" t="s">
        <v>288</v>
      </c>
      <c r="AT89" s="316" t="s">
        <v>284</v>
      </c>
      <c r="AU89" s="316" t="s">
        <v>87</v>
      </c>
      <c r="AY89" s="193" t="s">
        <v>89</v>
      </c>
      <c r="BE89" s="317">
        <f>IF(N89="základní",J89,0)</f>
        <v>0</v>
      </c>
      <c r="BF89" s="317">
        <f>IF(N89="snížená",J89,0)</f>
        <v>0</v>
      </c>
      <c r="BG89" s="317">
        <f>IF(N89="zákl. přenesená",J89,0)</f>
        <v>0</v>
      </c>
      <c r="BH89" s="317">
        <f>IF(N89="sníž. přenesená",J89,0)</f>
        <v>0</v>
      </c>
      <c r="BI89" s="317">
        <f>IF(N89="nulová",J89,0)</f>
        <v>0</v>
      </c>
      <c r="BJ89" s="193" t="s">
        <v>87</v>
      </c>
      <c r="BK89" s="317">
        <f>ROUND(I89*H89,2)</f>
        <v>0</v>
      </c>
      <c r="BL89" s="193" t="s">
        <v>178</v>
      </c>
      <c r="BM89" s="316" t="s">
        <v>1601</v>
      </c>
    </row>
    <row r="90" spans="1:65" s="203" customFormat="1" ht="16.5" customHeight="1" x14ac:dyDescent="0.3">
      <c r="A90" s="199"/>
      <c r="B90" s="200"/>
      <c r="C90" s="373" t="s">
        <v>97</v>
      </c>
      <c r="D90" s="373" t="s">
        <v>284</v>
      </c>
      <c r="E90" s="374" t="s">
        <v>1602</v>
      </c>
      <c r="F90" s="375" t="s">
        <v>1603</v>
      </c>
      <c r="G90" s="376" t="s">
        <v>1499</v>
      </c>
      <c r="H90" s="377">
        <v>1</v>
      </c>
      <c r="I90" s="378"/>
      <c r="J90" s="379">
        <f>ROUND(I90*H90,2)</f>
        <v>0</v>
      </c>
      <c r="K90" s="375" t="s">
        <v>11</v>
      </c>
      <c r="L90" s="380"/>
      <c r="M90" s="381" t="s">
        <v>11</v>
      </c>
      <c r="N90" s="382" t="s">
        <v>30</v>
      </c>
      <c r="O90" s="209"/>
      <c r="P90" s="314">
        <f>O90*H90</f>
        <v>0</v>
      </c>
      <c r="Q90" s="314">
        <v>0</v>
      </c>
      <c r="R90" s="314">
        <f>Q90*H90</f>
        <v>0</v>
      </c>
      <c r="S90" s="314">
        <v>0</v>
      </c>
      <c r="T90" s="315">
        <f>S90*H90</f>
        <v>0</v>
      </c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R90" s="316" t="s">
        <v>288</v>
      </c>
      <c r="AT90" s="316" t="s">
        <v>284</v>
      </c>
      <c r="AU90" s="316" t="s">
        <v>87</v>
      </c>
      <c r="AY90" s="193" t="s">
        <v>89</v>
      </c>
      <c r="BE90" s="317">
        <f>IF(N90="základní",J90,0)</f>
        <v>0</v>
      </c>
      <c r="BF90" s="317">
        <f>IF(N90="snížená",J90,0)</f>
        <v>0</v>
      </c>
      <c r="BG90" s="317">
        <f>IF(N90="zákl. přenesená",J90,0)</f>
        <v>0</v>
      </c>
      <c r="BH90" s="317">
        <f>IF(N90="sníž. přenesená",J90,0)</f>
        <v>0</v>
      </c>
      <c r="BI90" s="317">
        <f>IF(N90="nulová",J90,0)</f>
        <v>0</v>
      </c>
      <c r="BJ90" s="193" t="s">
        <v>87</v>
      </c>
      <c r="BK90" s="317">
        <f>ROUND(I90*H90,2)</f>
        <v>0</v>
      </c>
      <c r="BL90" s="193" t="s">
        <v>178</v>
      </c>
      <c r="BM90" s="316" t="s">
        <v>1604</v>
      </c>
    </row>
    <row r="91" spans="1:65" s="203" customFormat="1" ht="16.5" customHeight="1" x14ac:dyDescent="0.3">
      <c r="A91" s="199"/>
      <c r="B91" s="200"/>
      <c r="C91" s="373" t="s">
        <v>114</v>
      </c>
      <c r="D91" s="373" t="s">
        <v>284</v>
      </c>
      <c r="E91" s="374" t="s">
        <v>1605</v>
      </c>
      <c r="F91" s="375" t="s">
        <v>1606</v>
      </c>
      <c r="G91" s="376" t="s">
        <v>1499</v>
      </c>
      <c r="H91" s="377">
        <v>1</v>
      </c>
      <c r="I91" s="378"/>
      <c r="J91" s="379">
        <f>ROUND(I91*H91,2)</f>
        <v>0</v>
      </c>
      <c r="K91" s="375" t="s">
        <v>11</v>
      </c>
      <c r="L91" s="380"/>
      <c r="M91" s="381" t="s">
        <v>11</v>
      </c>
      <c r="N91" s="382" t="s">
        <v>30</v>
      </c>
      <c r="O91" s="209"/>
      <c r="P91" s="314">
        <f>O91*H91</f>
        <v>0</v>
      </c>
      <c r="Q91" s="314">
        <v>0</v>
      </c>
      <c r="R91" s="314">
        <f>Q91*H91</f>
        <v>0</v>
      </c>
      <c r="S91" s="314">
        <v>0</v>
      </c>
      <c r="T91" s="315">
        <f>S91*H91</f>
        <v>0</v>
      </c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R91" s="316" t="s">
        <v>288</v>
      </c>
      <c r="AT91" s="316" t="s">
        <v>284</v>
      </c>
      <c r="AU91" s="316" t="s">
        <v>87</v>
      </c>
      <c r="AY91" s="193" t="s">
        <v>89</v>
      </c>
      <c r="BE91" s="317">
        <f>IF(N91="základní",J91,0)</f>
        <v>0</v>
      </c>
      <c r="BF91" s="317">
        <f>IF(N91="snížená",J91,0)</f>
        <v>0</v>
      </c>
      <c r="BG91" s="317">
        <f>IF(N91="zákl. přenesená",J91,0)</f>
        <v>0</v>
      </c>
      <c r="BH91" s="317">
        <f>IF(N91="sníž. přenesená",J91,0)</f>
        <v>0</v>
      </c>
      <c r="BI91" s="317">
        <f>IF(N91="nulová",J91,0)</f>
        <v>0</v>
      </c>
      <c r="BJ91" s="193" t="s">
        <v>87</v>
      </c>
      <c r="BK91" s="317">
        <f>ROUND(I91*H91,2)</f>
        <v>0</v>
      </c>
      <c r="BL91" s="193" t="s">
        <v>178</v>
      </c>
      <c r="BM91" s="316" t="s">
        <v>1607</v>
      </c>
    </row>
    <row r="92" spans="1:65" s="203" customFormat="1" ht="16.5" customHeight="1" x14ac:dyDescent="0.3">
      <c r="A92" s="199"/>
      <c r="B92" s="200"/>
      <c r="C92" s="373" t="s">
        <v>118</v>
      </c>
      <c r="D92" s="373" t="s">
        <v>284</v>
      </c>
      <c r="E92" s="374" t="s">
        <v>1608</v>
      </c>
      <c r="F92" s="375" t="s">
        <v>1609</v>
      </c>
      <c r="G92" s="376" t="s">
        <v>1610</v>
      </c>
      <c r="H92" s="377">
        <v>16.16</v>
      </c>
      <c r="I92" s="378"/>
      <c r="J92" s="379">
        <f>ROUND(I92*H92,2)</f>
        <v>0</v>
      </c>
      <c r="K92" s="375" t="s">
        <v>11</v>
      </c>
      <c r="L92" s="380"/>
      <c r="M92" s="381" t="s">
        <v>11</v>
      </c>
      <c r="N92" s="382" t="s">
        <v>30</v>
      </c>
      <c r="O92" s="209"/>
      <c r="P92" s="314">
        <f>O92*H92</f>
        <v>0</v>
      </c>
      <c r="Q92" s="314">
        <v>0</v>
      </c>
      <c r="R92" s="314">
        <f>Q92*H92</f>
        <v>0</v>
      </c>
      <c r="S92" s="314">
        <v>0</v>
      </c>
      <c r="T92" s="315">
        <f>S92*H92</f>
        <v>0</v>
      </c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R92" s="316" t="s">
        <v>288</v>
      </c>
      <c r="AT92" s="316" t="s">
        <v>284</v>
      </c>
      <c r="AU92" s="316" t="s">
        <v>87</v>
      </c>
      <c r="AY92" s="193" t="s">
        <v>89</v>
      </c>
      <c r="BE92" s="317">
        <f>IF(N92="základní",J92,0)</f>
        <v>0</v>
      </c>
      <c r="BF92" s="317">
        <f>IF(N92="snížená",J92,0)</f>
        <v>0</v>
      </c>
      <c r="BG92" s="317">
        <f>IF(N92="zákl. přenesená",J92,0)</f>
        <v>0</v>
      </c>
      <c r="BH92" s="317">
        <f>IF(N92="sníž. přenesená",J92,0)</f>
        <v>0</v>
      </c>
      <c r="BI92" s="317">
        <f>IF(N92="nulová",J92,0)</f>
        <v>0</v>
      </c>
      <c r="BJ92" s="193" t="s">
        <v>87</v>
      </c>
      <c r="BK92" s="317">
        <f>ROUND(I92*H92,2)</f>
        <v>0</v>
      </c>
      <c r="BL92" s="193" t="s">
        <v>178</v>
      </c>
      <c r="BM92" s="316" t="s">
        <v>1611</v>
      </c>
    </row>
    <row r="93" spans="1:65" s="203" customFormat="1" ht="38.4" x14ac:dyDescent="0.3">
      <c r="A93" s="199"/>
      <c r="B93" s="200"/>
      <c r="C93" s="201"/>
      <c r="D93" s="321" t="s">
        <v>1418</v>
      </c>
      <c r="E93" s="201"/>
      <c r="F93" s="383" t="s">
        <v>1612</v>
      </c>
      <c r="G93" s="201"/>
      <c r="H93" s="201"/>
      <c r="I93" s="384"/>
      <c r="J93" s="201"/>
      <c r="K93" s="201"/>
      <c r="L93" s="202"/>
      <c r="M93" s="385"/>
      <c r="N93" s="386"/>
      <c r="O93" s="209"/>
      <c r="P93" s="209"/>
      <c r="Q93" s="209"/>
      <c r="R93" s="209"/>
      <c r="S93" s="209"/>
      <c r="T93" s="210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T93" s="193" t="s">
        <v>1418</v>
      </c>
      <c r="AU93" s="193" t="s">
        <v>87</v>
      </c>
    </row>
    <row r="94" spans="1:65" s="203" customFormat="1" ht="16.5" customHeight="1" x14ac:dyDescent="0.3">
      <c r="A94" s="199"/>
      <c r="B94" s="200"/>
      <c r="C94" s="373" t="s">
        <v>124</v>
      </c>
      <c r="D94" s="373" t="s">
        <v>284</v>
      </c>
      <c r="E94" s="374" t="s">
        <v>1613</v>
      </c>
      <c r="F94" s="375" t="s">
        <v>1614</v>
      </c>
      <c r="G94" s="376" t="s">
        <v>434</v>
      </c>
      <c r="H94" s="377">
        <v>3</v>
      </c>
      <c r="I94" s="378"/>
      <c r="J94" s="379">
        <f>ROUND(I94*H94,2)</f>
        <v>0</v>
      </c>
      <c r="K94" s="375" t="s">
        <v>11</v>
      </c>
      <c r="L94" s="380"/>
      <c r="M94" s="381" t="s">
        <v>11</v>
      </c>
      <c r="N94" s="382" t="s">
        <v>30</v>
      </c>
      <c r="O94" s="209"/>
      <c r="P94" s="314">
        <f>O94*H94</f>
        <v>0</v>
      </c>
      <c r="Q94" s="314">
        <v>0</v>
      </c>
      <c r="R94" s="314">
        <f>Q94*H94</f>
        <v>0</v>
      </c>
      <c r="S94" s="314">
        <v>0</v>
      </c>
      <c r="T94" s="315">
        <f>S94*H94</f>
        <v>0</v>
      </c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R94" s="316" t="s">
        <v>288</v>
      </c>
      <c r="AT94" s="316" t="s">
        <v>284</v>
      </c>
      <c r="AU94" s="316" t="s">
        <v>87</v>
      </c>
      <c r="AY94" s="193" t="s">
        <v>89</v>
      </c>
      <c r="BE94" s="317">
        <f>IF(N94="základní",J94,0)</f>
        <v>0</v>
      </c>
      <c r="BF94" s="317">
        <f>IF(N94="snížená",J94,0)</f>
        <v>0</v>
      </c>
      <c r="BG94" s="317">
        <f>IF(N94="zákl. přenesená",J94,0)</f>
        <v>0</v>
      </c>
      <c r="BH94" s="317">
        <f>IF(N94="sníž. přenesená",J94,0)</f>
        <v>0</v>
      </c>
      <c r="BI94" s="317">
        <f>IF(N94="nulová",J94,0)</f>
        <v>0</v>
      </c>
      <c r="BJ94" s="193" t="s">
        <v>87</v>
      </c>
      <c r="BK94" s="317">
        <f>ROUND(I94*H94,2)</f>
        <v>0</v>
      </c>
      <c r="BL94" s="193" t="s">
        <v>178</v>
      </c>
      <c r="BM94" s="316" t="s">
        <v>1615</v>
      </c>
    </row>
    <row r="95" spans="1:65" s="203" customFormat="1" ht="16.5" customHeight="1" x14ac:dyDescent="0.3">
      <c r="A95" s="199"/>
      <c r="B95" s="200"/>
      <c r="C95" s="373" t="s">
        <v>129</v>
      </c>
      <c r="D95" s="373" t="s">
        <v>284</v>
      </c>
      <c r="E95" s="374" t="s">
        <v>1616</v>
      </c>
      <c r="F95" s="375" t="s">
        <v>1617</v>
      </c>
      <c r="G95" s="376" t="s">
        <v>1610</v>
      </c>
      <c r="H95" s="377">
        <v>18</v>
      </c>
      <c r="I95" s="378"/>
      <c r="J95" s="379">
        <f>ROUND(I95*H95,2)</f>
        <v>0</v>
      </c>
      <c r="K95" s="375" t="s">
        <v>11</v>
      </c>
      <c r="L95" s="380"/>
      <c r="M95" s="381" t="s">
        <v>11</v>
      </c>
      <c r="N95" s="382" t="s">
        <v>30</v>
      </c>
      <c r="O95" s="209"/>
      <c r="P95" s="314">
        <f>O95*H95</f>
        <v>0</v>
      </c>
      <c r="Q95" s="314">
        <v>0</v>
      </c>
      <c r="R95" s="314">
        <f>Q95*H95</f>
        <v>0</v>
      </c>
      <c r="S95" s="314">
        <v>0</v>
      </c>
      <c r="T95" s="315">
        <f>S95*H95</f>
        <v>0</v>
      </c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R95" s="316" t="s">
        <v>288</v>
      </c>
      <c r="AT95" s="316" t="s">
        <v>284</v>
      </c>
      <c r="AU95" s="316" t="s">
        <v>87</v>
      </c>
      <c r="AY95" s="193" t="s">
        <v>89</v>
      </c>
      <c r="BE95" s="317">
        <f>IF(N95="základní",J95,0)</f>
        <v>0</v>
      </c>
      <c r="BF95" s="317">
        <f>IF(N95="snížená",J95,0)</f>
        <v>0</v>
      </c>
      <c r="BG95" s="317">
        <f>IF(N95="zákl. přenesená",J95,0)</f>
        <v>0</v>
      </c>
      <c r="BH95" s="317">
        <f>IF(N95="sníž. přenesená",J95,0)</f>
        <v>0</v>
      </c>
      <c r="BI95" s="317">
        <f>IF(N95="nulová",J95,0)</f>
        <v>0</v>
      </c>
      <c r="BJ95" s="193" t="s">
        <v>87</v>
      </c>
      <c r="BK95" s="317">
        <f>ROUND(I95*H95,2)</f>
        <v>0</v>
      </c>
      <c r="BL95" s="193" t="s">
        <v>178</v>
      </c>
      <c r="BM95" s="316" t="s">
        <v>1618</v>
      </c>
    </row>
    <row r="96" spans="1:65" s="203" customFormat="1" ht="16.5" customHeight="1" x14ac:dyDescent="0.3">
      <c r="A96" s="199"/>
      <c r="B96" s="200"/>
      <c r="C96" s="373" t="s">
        <v>136</v>
      </c>
      <c r="D96" s="373" t="s">
        <v>284</v>
      </c>
      <c r="E96" s="374" t="s">
        <v>1619</v>
      </c>
      <c r="F96" s="375" t="s">
        <v>1620</v>
      </c>
      <c r="G96" s="376" t="s">
        <v>1499</v>
      </c>
      <c r="H96" s="377">
        <v>2</v>
      </c>
      <c r="I96" s="378"/>
      <c r="J96" s="379">
        <f>ROUND(I96*H96,2)</f>
        <v>0</v>
      </c>
      <c r="K96" s="375" t="s">
        <v>11</v>
      </c>
      <c r="L96" s="380"/>
      <c r="M96" s="381" t="s">
        <v>11</v>
      </c>
      <c r="N96" s="382" t="s">
        <v>30</v>
      </c>
      <c r="O96" s="209"/>
      <c r="P96" s="314">
        <f>O96*H96</f>
        <v>0</v>
      </c>
      <c r="Q96" s="314">
        <v>0</v>
      </c>
      <c r="R96" s="314">
        <f>Q96*H96</f>
        <v>0</v>
      </c>
      <c r="S96" s="314">
        <v>0</v>
      </c>
      <c r="T96" s="315">
        <f>S96*H96</f>
        <v>0</v>
      </c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R96" s="316" t="s">
        <v>288</v>
      </c>
      <c r="AT96" s="316" t="s">
        <v>284</v>
      </c>
      <c r="AU96" s="316" t="s">
        <v>87</v>
      </c>
      <c r="AY96" s="193" t="s">
        <v>89</v>
      </c>
      <c r="BE96" s="317">
        <f>IF(N96="základní",J96,0)</f>
        <v>0</v>
      </c>
      <c r="BF96" s="317">
        <f>IF(N96="snížená",J96,0)</f>
        <v>0</v>
      </c>
      <c r="BG96" s="317">
        <f>IF(N96="zákl. přenesená",J96,0)</f>
        <v>0</v>
      </c>
      <c r="BH96" s="317">
        <f>IF(N96="sníž. přenesená",J96,0)</f>
        <v>0</v>
      </c>
      <c r="BI96" s="317">
        <f>IF(N96="nulová",J96,0)</f>
        <v>0</v>
      </c>
      <c r="BJ96" s="193" t="s">
        <v>87</v>
      </c>
      <c r="BK96" s="317">
        <f>ROUND(I96*H96,2)</f>
        <v>0</v>
      </c>
      <c r="BL96" s="193" t="s">
        <v>178</v>
      </c>
      <c r="BM96" s="316" t="s">
        <v>1621</v>
      </c>
    </row>
    <row r="97" spans="1:65" s="203" customFormat="1" ht="115.2" x14ac:dyDescent="0.3">
      <c r="A97" s="199"/>
      <c r="B97" s="200"/>
      <c r="C97" s="201"/>
      <c r="D97" s="321" t="s">
        <v>1418</v>
      </c>
      <c r="E97" s="201"/>
      <c r="F97" s="383" t="s">
        <v>1622</v>
      </c>
      <c r="G97" s="201"/>
      <c r="H97" s="201"/>
      <c r="I97" s="384"/>
      <c r="J97" s="201"/>
      <c r="K97" s="201"/>
      <c r="L97" s="202"/>
      <c r="M97" s="385"/>
      <c r="N97" s="386"/>
      <c r="O97" s="209"/>
      <c r="P97" s="209"/>
      <c r="Q97" s="209"/>
      <c r="R97" s="209"/>
      <c r="S97" s="209"/>
      <c r="T97" s="210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T97" s="193" t="s">
        <v>1418</v>
      </c>
      <c r="AU97" s="193" t="s">
        <v>87</v>
      </c>
    </row>
    <row r="98" spans="1:65" s="203" customFormat="1" ht="16.5" customHeight="1" x14ac:dyDescent="0.3">
      <c r="A98" s="199"/>
      <c r="B98" s="200"/>
      <c r="C98" s="373" t="s">
        <v>141</v>
      </c>
      <c r="D98" s="373" t="s">
        <v>284</v>
      </c>
      <c r="E98" s="374" t="s">
        <v>1623</v>
      </c>
      <c r="F98" s="375" t="s">
        <v>1624</v>
      </c>
      <c r="G98" s="376" t="s">
        <v>1499</v>
      </c>
      <c r="H98" s="377">
        <v>4</v>
      </c>
      <c r="I98" s="378"/>
      <c r="J98" s="379">
        <f>ROUND(I98*H98,2)</f>
        <v>0</v>
      </c>
      <c r="K98" s="375" t="s">
        <v>11</v>
      </c>
      <c r="L98" s="380"/>
      <c r="M98" s="381" t="s">
        <v>11</v>
      </c>
      <c r="N98" s="382" t="s">
        <v>30</v>
      </c>
      <c r="O98" s="209"/>
      <c r="P98" s="314">
        <f>O98*H98</f>
        <v>0</v>
      </c>
      <c r="Q98" s="314">
        <v>0</v>
      </c>
      <c r="R98" s="314">
        <f>Q98*H98</f>
        <v>0</v>
      </c>
      <c r="S98" s="314">
        <v>0</v>
      </c>
      <c r="T98" s="315">
        <f>S98*H98</f>
        <v>0</v>
      </c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R98" s="316" t="s">
        <v>288</v>
      </c>
      <c r="AT98" s="316" t="s">
        <v>284</v>
      </c>
      <c r="AU98" s="316" t="s">
        <v>87</v>
      </c>
      <c r="AY98" s="193" t="s">
        <v>89</v>
      </c>
      <c r="BE98" s="317">
        <f>IF(N98="základní",J98,0)</f>
        <v>0</v>
      </c>
      <c r="BF98" s="317">
        <f>IF(N98="snížená",J98,0)</f>
        <v>0</v>
      </c>
      <c r="BG98" s="317">
        <f>IF(N98="zákl. přenesená",J98,0)</f>
        <v>0</v>
      </c>
      <c r="BH98" s="317">
        <f>IF(N98="sníž. přenesená",J98,0)</f>
        <v>0</v>
      </c>
      <c r="BI98" s="317">
        <f>IF(N98="nulová",J98,0)</f>
        <v>0</v>
      </c>
      <c r="BJ98" s="193" t="s">
        <v>87</v>
      </c>
      <c r="BK98" s="317">
        <f>ROUND(I98*H98,2)</f>
        <v>0</v>
      </c>
      <c r="BL98" s="193" t="s">
        <v>178</v>
      </c>
      <c r="BM98" s="316" t="s">
        <v>1625</v>
      </c>
    </row>
    <row r="99" spans="1:65" s="203" customFormat="1" ht="134.4" x14ac:dyDescent="0.3">
      <c r="A99" s="199"/>
      <c r="B99" s="200"/>
      <c r="C99" s="201"/>
      <c r="D99" s="321" t="s">
        <v>1418</v>
      </c>
      <c r="E99" s="201"/>
      <c r="F99" s="383" t="s">
        <v>1626</v>
      </c>
      <c r="G99" s="201"/>
      <c r="H99" s="201"/>
      <c r="I99" s="384"/>
      <c r="J99" s="201"/>
      <c r="K99" s="201"/>
      <c r="L99" s="202"/>
      <c r="M99" s="385"/>
      <c r="N99" s="386"/>
      <c r="O99" s="209"/>
      <c r="P99" s="209"/>
      <c r="Q99" s="209"/>
      <c r="R99" s="209"/>
      <c r="S99" s="209"/>
      <c r="T99" s="210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T99" s="193" t="s">
        <v>1418</v>
      </c>
      <c r="AU99" s="193" t="s">
        <v>87</v>
      </c>
    </row>
    <row r="100" spans="1:65" s="203" customFormat="1" ht="16.5" customHeight="1" x14ac:dyDescent="0.3">
      <c r="A100" s="199"/>
      <c r="B100" s="200"/>
      <c r="C100" s="373" t="s">
        <v>145</v>
      </c>
      <c r="D100" s="373" t="s">
        <v>284</v>
      </c>
      <c r="E100" s="374" t="s">
        <v>1627</v>
      </c>
      <c r="F100" s="375" t="s">
        <v>1628</v>
      </c>
      <c r="G100" s="376" t="s">
        <v>1499</v>
      </c>
      <c r="H100" s="377">
        <v>9</v>
      </c>
      <c r="I100" s="378"/>
      <c r="J100" s="379">
        <f>ROUND(I100*H100,2)</f>
        <v>0</v>
      </c>
      <c r="K100" s="375" t="s">
        <v>11</v>
      </c>
      <c r="L100" s="380"/>
      <c r="M100" s="381" t="s">
        <v>11</v>
      </c>
      <c r="N100" s="382" t="s">
        <v>30</v>
      </c>
      <c r="O100" s="209"/>
      <c r="P100" s="314">
        <f>O100*H100</f>
        <v>0</v>
      </c>
      <c r="Q100" s="314">
        <v>0</v>
      </c>
      <c r="R100" s="314">
        <f>Q100*H100</f>
        <v>0</v>
      </c>
      <c r="S100" s="314">
        <v>0</v>
      </c>
      <c r="T100" s="315">
        <f>S100*H100</f>
        <v>0</v>
      </c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R100" s="316" t="s">
        <v>288</v>
      </c>
      <c r="AT100" s="316" t="s">
        <v>284</v>
      </c>
      <c r="AU100" s="316" t="s">
        <v>87</v>
      </c>
      <c r="AY100" s="193" t="s">
        <v>89</v>
      </c>
      <c r="BE100" s="317">
        <f>IF(N100="základní",J100,0)</f>
        <v>0</v>
      </c>
      <c r="BF100" s="317">
        <f>IF(N100="snížená",J100,0)</f>
        <v>0</v>
      </c>
      <c r="BG100" s="317">
        <f>IF(N100="zákl. přenesená",J100,0)</f>
        <v>0</v>
      </c>
      <c r="BH100" s="317">
        <f>IF(N100="sníž. přenesená",J100,0)</f>
        <v>0</v>
      </c>
      <c r="BI100" s="317">
        <f>IF(N100="nulová",J100,0)</f>
        <v>0</v>
      </c>
      <c r="BJ100" s="193" t="s">
        <v>87</v>
      </c>
      <c r="BK100" s="317">
        <f>ROUND(I100*H100,2)</f>
        <v>0</v>
      </c>
      <c r="BL100" s="193" t="s">
        <v>178</v>
      </c>
      <c r="BM100" s="316" t="s">
        <v>1629</v>
      </c>
    </row>
    <row r="101" spans="1:65" s="203" customFormat="1" ht="105.6" x14ac:dyDescent="0.3">
      <c r="A101" s="199"/>
      <c r="B101" s="200"/>
      <c r="C101" s="201"/>
      <c r="D101" s="321" t="s">
        <v>1418</v>
      </c>
      <c r="E101" s="201"/>
      <c r="F101" s="383" t="s">
        <v>1630</v>
      </c>
      <c r="G101" s="201"/>
      <c r="H101" s="201"/>
      <c r="I101" s="384"/>
      <c r="J101" s="201"/>
      <c r="K101" s="201"/>
      <c r="L101" s="202"/>
      <c r="M101" s="385"/>
      <c r="N101" s="386"/>
      <c r="O101" s="209"/>
      <c r="P101" s="209"/>
      <c r="Q101" s="209"/>
      <c r="R101" s="209"/>
      <c r="S101" s="209"/>
      <c r="T101" s="210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T101" s="193" t="s">
        <v>1418</v>
      </c>
      <c r="AU101" s="193" t="s">
        <v>87</v>
      </c>
    </row>
    <row r="102" spans="1:65" s="203" customFormat="1" ht="16.5" customHeight="1" x14ac:dyDescent="0.3">
      <c r="A102" s="199"/>
      <c r="B102" s="200"/>
      <c r="C102" s="373" t="s">
        <v>151</v>
      </c>
      <c r="D102" s="373" t="s">
        <v>284</v>
      </c>
      <c r="E102" s="374" t="s">
        <v>1631</v>
      </c>
      <c r="F102" s="375" t="s">
        <v>1628</v>
      </c>
      <c r="G102" s="376" t="s">
        <v>1499</v>
      </c>
      <c r="H102" s="377">
        <v>8</v>
      </c>
      <c r="I102" s="378"/>
      <c r="J102" s="379">
        <f>ROUND(I102*H102,2)</f>
        <v>0</v>
      </c>
      <c r="K102" s="375" t="s">
        <v>11</v>
      </c>
      <c r="L102" s="380"/>
      <c r="M102" s="381" t="s">
        <v>11</v>
      </c>
      <c r="N102" s="382" t="s">
        <v>30</v>
      </c>
      <c r="O102" s="209"/>
      <c r="P102" s="314">
        <f>O102*H102</f>
        <v>0</v>
      </c>
      <c r="Q102" s="314">
        <v>0</v>
      </c>
      <c r="R102" s="314">
        <f>Q102*H102</f>
        <v>0</v>
      </c>
      <c r="S102" s="314">
        <v>0</v>
      </c>
      <c r="T102" s="315">
        <f>S102*H102</f>
        <v>0</v>
      </c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R102" s="316" t="s">
        <v>288</v>
      </c>
      <c r="AT102" s="316" t="s">
        <v>284</v>
      </c>
      <c r="AU102" s="316" t="s">
        <v>87</v>
      </c>
      <c r="AY102" s="193" t="s">
        <v>89</v>
      </c>
      <c r="BE102" s="317">
        <f>IF(N102="základní",J102,0)</f>
        <v>0</v>
      </c>
      <c r="BF102" s="317">
        <f>IF(N102="snížená",J102,0)</f>
        <v>0</v>
      </c>
      <c r="BG102" s="317">
        <f>IF(N102="zákl. přenesená",J102,0)</f>
        <v>0</v>
      </c>
      <c r="BH102" s="317">
        <f>IF(N102="sníž. přenesená",J102,0)</f>
        <v>0</v>
      </c>
      <c r="BI102" s="317">
        <f>IF(N102="nulová",J102,0)</f>
        <v>0</v>
      </c>
      <c r="BJ102" s="193" t="s">
        <v>87</v>
      </c>
      <c r="BK102" s="317">
        <f>ROUND(I102*H102,2)</f>
        <v>0</v>
      </c>
      <c r="BL102" s="193" t="s">
        <v>178</v>
      </c>
      <c r="BM102" s="316" t="s">
        <v>1632</v>
      </c>
    </row>
    <row r="103" spans="1:65" s="203" customFormat="1" ht="16.5" customHeight="1" x14ac:dyDescent="0.3">
      <c r="A103" s="199"/>
      <c r="B103" s="200"/>
      <c r="C103" s="373" t="s">
        <v>156</v>
      </c>
      <c r="D103" s="373" t="s">
        <v>284</v>
      </c>
      <c r="E103" s="374" t="s">
        <v>1633</v>
      </c>
      <c r="F103" s="375" t="s">
        <v>1634</v>
      </c>
      <c r="G103" s="376" t="s">
        <v>1499</v>
      </c>
      <c r="H103" s="377">
        <v>8</v>
      </c>
      <c r="I103" s="378"/>
      <c r="J103" s="379">
        <f>ROUND(I103*H103,2)</f>
        <v>0</v>
      </c>
      <c r="K103" s="375" t="s">
        <v>11</v>
      </c>
      <c r="L103" s="380"/>
      <c r="M103" s="381" t="s">
        <v>11</v>
      </c>
      <c r="N103" s="382" t="s">
        <v>30</v>
      </c>
      <c r="O103" s="209"/>
      <c r="P103" s="314">
        <f>O103*H103</f>
        <v>0</v>
      </c>
      <c r="Q103" s="314">
        <v>0</v>
      </c>
      <c r="R103" s="314">
        <f>Q103*H103</f>
        <v>0</v>
      </c>
      <c r="S103" s="314">
        <v>0</v>
      </c>
      <c r="T103" s="315">
        <f>S103*H103</f>
        <v>0</v>
      </c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  <c r="AR103" s="316" t="s">
        <v>288</v>
      </c>
      <c r="AT103" s="316" t="s">
        <v>284</v>
      </c>
      <c r="AU103" s="316" t="s">
        <v>87</v>
      </c>
      <c r="AY103" s="193" t="s">
        <v>89</v>
      </c>
      <c r="BE103" s="317">
        <f>IF(N103="základní",J103,0)</f>
        <v>0</v>
      </c>
      <c r="BF103" s="317">
        <f>IF(N103="snížená",J103,0)</f>
        <v>0</v>
      </c>
      <c r="BG103" s="317">
        <f>IF(N103="zákl. přenesená",J103,0)</f>
        <v>0</v>
      </c>
      <c r="BH103" s="317">
        <f>IF(N103="sníž. přenesená",J103,0)</f>
        <v>0</v>
      </c>
      <c r="BI103" s="317">
        <f>IF(N103="nulová",J103,0)</f>
        <v>0</v>
      </c>
      <c r="BJ103" s="193" t="s">
        <v>87</v>
      </c>
      <c r="BK103" s="317">
        <f>ROUND(I103*H103,2)</f>
        <v>0</v>
      </c>
      <c r="BL103" s="193" t="s">
        <v>178</v>
      </c>
      <c r="BM103" s="316" t="s">
        <v>1635</v>
      </c>
    </row>
    <row r="104" spans="1:65" s="203" customFormat="1" ht="16.5" customHeight="1" x14ac:dyDescent="0.3">
      <c r="A104" s="199"/>
      <c r="B104" s="200"/>
      <c r="C104" s="373" t="s">
        <v>162</v>
      </c>
      <c r="D104" s="373" t="s">
        <v>284</v>
      </c>
      <c r="E104" s="374" t="s">
        <v>1636</v>
      </c>
      <c r="F104" s="375" t="s">
        <v>1637</v>
      </c>
      <c r="G104" s="376" t="s">
        <v>1499</v>
      </c>
      <c r="H104" s="377">
        <v>3</v>
      </c>
      <c r="I104" s="378"/>
      <c r="J104" s="379">
        <f>ROUND(I104*H104,2)</f>
        <v>0</v>
      </c>
      <c r="K104" s="375" t="s">
        <v>11</v>
      </c>
      <c r="L104" s="380"/>
      <c r="M104" s="381" t="s">
        <v>11</v>
      </c>
      <c r="N104" s="382" t="s">
        <v>30</v>
      </c>
      <c r="O104" s="209"/>
      <c r="P104" s="314">
        <f>O104*H104</f>
        <v>0</v>
      </c>
      <c r="Q104" s="314">
        <v>0</v>
      </c>
      <c r="R104" s="314">
        <f>Q104*H104</f>
        <v>0</v>
      </c>
      <c r="S104" s="314">
        <v>0</v>
      </c>
      <c r="T104" s="315">
        <f>S104*H104</f>
        <v>0</v>
      </c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R104" s="316" t="s">
        <v>288</v>
      </c>
      <c r="AT104" s="316" t="s">
        <v>284</v>
      </c>
      <c r="AU104" s="316" t="s">
        <v>87</v>
      </c>
      <c r="AY104" s="193" t="s">
        <v>89</v>
      </c>
      <c r="BE104" s="317">
        <f>IF(N104="základní",J104,0)</f>
        <v>0</v>
      </c>
      <c r="BF104" s="317">
        <f>IF(N104="snížená",J104,0)</f>
        <v>0</v>
      </c>
      <c r="BG104" s="317">
        <f>IF(N104="zákl. přenesená",J104,0)</f>
        <v>0</v>
      </c>
      <c r="BH104" s="317">
        <f>IF(N104="sníž. přenesená",J104,0)</f>
        <v>0</v>
      </c>
      <c r="BI104" s="317">
        <f>IF(N104="nulová",J104,0)</f>
        <v>0</v>
      </c>
      <c r="BJ104" s="193" t="s">
        <v>87</v>
      </c>
      <c r="BK104" s="317">
        <f>ROUND(I104*H104,2)</f>
        <v>0</v>
      </c>
      <c r="BL104" s="193" t="s">
        <v>178</v>
      </c>
      <c r="BM104" s="316" t="s">
        <v>1638</v>
      </c>
    </row>
    <row r="105" spans="1:65" s="203" customFormat="1" ht="16.5" customHeight="1" x14ac:dyDescent="0.3">
      <c r="A105" s="199"/>
      <c r="B105" s="200"/>
      <c r="C105" s="373" t="s">
        <v>170</v>
      </c>
      <c r="D105" s="373" t="s">
        <v>284</v>
      </c>
      <c r="E105" s="374" t="s">
        <v>1639</v>
      </c>
      <c r="F105" s="375" t="s">
        <v>1640</v>
      </c>
      <c r="G105" s="376" t="s">
        <v>1499</v>
      </c>
      <c r="H105" s="377">
        <v>2</v>
      </c>
      <c r="I105" s="378"/>
      <c r="J105" s="379">
        <f>ROUND(I105*H105,2)</f>
        <v>0</v>
      </c>
      <c r="K105" s="375" t="s">
        <v>11</v>
      </c>
      <c r="L105" s="380"/>
      <c r="M105" s="381" t="s">
        <v>11</v>
      </c>
      <c r="N105" s="382" t="s">
        <v>30</v>
      </c>
      <c r="O105" s="209"/>
      <c r="P105" s="314">
        <f>O105*H105</f>
        <v>0</v>
      </c>
      <c r="Q105" s="314">
        <v>0</v>
      </c>
      <c r="R105" s="314">
        <f>Q105*H105</f>
        <v>0</v>
      </c>
      <c r="S105" s="314">
        <v>0</v>
      </c>
      <c r="T105" s="315">
        <f>S105*H105</f>
        <v>0</v>
      </c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R105" s="316" t="s">
        <v>288</v>
      </c>
      <c r="AT105" s="316" t="s">
        <v>284</v>
      </c>
      <c r="AU105" s="316" t="s">
        <v>87</v>
      </c>
      <c r="AY105" s="193" t="s">
        <v>89</v>
      </c>
      <c r="BE105" s="317">
        <f>IF(N105="základní",J105,0)</f>
        <v>0</v>
      </c>
      <c r="BF105" s="317">
        <f>IF(N105="snížená",J105,0)</f>
        <v>0</v>
      </c>
      <c r="BG105" s="317">
        <f>IF(N105="zákl. přenesená",J105,0)</f>
        <v>0</v>
      </c>
      <c r="BH105" s="317">
        <f>IF(N105="sníž. přenesená",J105,0)</f>
        <v>0</v>
      </c>
      <c r="BI105" s="317">
        <f>IF(N105="nulová",J105,0)</f>
        <v>0</v>
      </c>
      <c r="BJ105" s="193" t="s">
        <v>87</v>
      </c>
      <c r="BK105" s="317">
        <f>ROUND(I105*H105,2)</f>
        <v>0</v>
      </c>
      <c r="BL105" s="193" t="s">
        <v>178</v>
      </c>
      <c r="BM105" s="316" t="s">
        <v>1641</v>
      </c>
    </row>
    <row r="106" spans="1:65" s="203" customFormat="1" ht="16.5" customHeight="1" x14ac:dyDescent="0.3">
      <c r="A106" s="199"/>
      <c r="B106" s="200"/>
      <c r="C106" s="373" t="s">
        <v>178</v>
      </c>
      <c r="D106" s="373" t="s">
        <v>284</v>
      </c>
      <c r="E106" s="374" t="s">
        <v>1642</v>
      </c>
      <c r="F106" s="375" t="s">
        <v>1643</v>
      </c>
      <c r="G106" s="376" t="s">
        <v>1499</v>
      </c>
      <c r="H106" s="377">
        <v>2</v>
      </c>
      <c r="I106" s="378"/>
      <c r="J106" s="379">
        <f>ROUND(I106*H106,2)</f>
        <v>0</v>
      </c>
      <c r="K106" s="375" t="s">
        <v>11</v>
      </c>
      <c r="L106" s="380"/>
      <c r="M106" s="381" t="s">
        <v>11</v>
      </c>
      <c r="N106" s="382" t="s">
        <v>30</v>
      </c>
      <c r="O106" s="209"/>
      <c r="P106" s="314">
        <f>O106*H106</f>
        <v>0</v>
      </c>
      <c r="Q106" s="314">
        <v>0</v>
      </c>
      <c r="R106" s="314">
        <f>Q106*H106</f>
        <v>0</v>
      </c>
      <c r="S106" s="314">
        <v>0</v>
      </c>
      <c r="T106" s="315">
        <f>S106*H106</f>
        <v>0</v>
      </c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R106" s="316" t="s">
        <v>288</v>
      </c>
      <c r="AT106" s="316" t="s">
        <v>284</v>
      </c>
      <c r="AU106" s="316" t="s">
        <v>87</v>
      </c>
      <c r="AY106" s="193" t="s">
        <v>89</v>
      </c>
      <c r="BE106" s="317">
        <f>IF(N106="základní",J106,0)</f>
        <v>0</v>
      </c>
      <c r="BF106" s="317">
        <f>IF(N106="snížená",J106,0)</f>
        <v>0</v>
      </c>
      <c r="BG106" s="317">
        <f>IF(N106="zákl. přenesená",J106,0)</f>
        <v>0</v>
      </c>
      <c r="BH106" s="317">
        <f>IF(N106="sníž. přenesená",J106,0)</f>
        <v>0</v>
      </c>
      <c r="BI106" s="317">
        <f>IF(N106="nulová",J106,0)</f>
        <v>0</v>
      </c>
      <c r="BJ106" s="193" t="s">
        <v>87</v>
      </c>
      <c r="BK106" s="317">
        <f>ROUND(I106*H106,2)</f>
        <v>0</v>
      </c>
      <c r="BL106" s="193" t="s">
        <v>178</v>
      </c>
      <c r="BM106" s="316" t="s">
        <v>1644</v>
      </c>
    </row>
    <row r="107" spans="1:65" s="203" customFormat="1" ht="96" x14ac:dyDescent="0.3">
      <c r="A107" s="199"/>
      <c r="B107" s="200"/>
      <c r="C107" s="201"/>
      <c r="D107" s="321" t="s">
        <v>1418</v>
      </c>
      <c r="E107" s="201"/>
      <c r="F107" s="383" t="s">
        <v>1645</v>
      </c>
      <c r="G107" s="201"/>
      <c r="H107" s="201"/>
      <c r="I107" s="384"/>
      <c r="J107" s="201"/>
      <c r="K107" s="201"/>
      <c r="L107" s="202"/>
      <c r="M107" s="385"/>
      <c r="N107" s="386"/>
      <c r="O107" s="209"/>
      <c r="P107" s="209"/>
      <c r="Q107" s="209"/>
      <c r="R107" s="209"/>
      <c r="S107" s="209"/>
      <c r="T107" s="210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T107" s="193" t="s">
        <v>1418</v>
      </c>
      <c r="AU107" s="193" t="s">
        <v>87</v>
      </c>
    </row>
    <row r="108" spans="1:65" s="203" customFormat="1" ht="16.5" customHeight="1" x14ac:dyDescent="0.3">
      <c r="A108" s="199"/>
      <c r="B108" s="200"/>
      <c r="C108" s="373" t="s">
        <v>189</v>
      </c>
      <c r="D108" s="373" t="s">
        <v>284</v>
      </c>
      <c r="E108" s="374" t="s">
        <v>1646</v>
      </c>
      <c r="F108" s="375" t="s">
        <v>1647</v>
      </c>
      <c r="G108" s="376" t="s">
        <v>1499</v>
      </c>
      <c r="H108" s="377">
        <v>4</v>
      </c>
      <c r="I108" s="378"/>
      <c r="J108" s="379">
        <f>ROUND(I108*H108,2)</f>
        <v>0</v>
      </c>
      <c r="K108" s="375" t="s">
        <v>11</v>
      </c>
      <c r="L108" s="380"/>
      <c r="M108" s="381" t="s">
        <v>11</v>
      </c>
      <c r="N108" s="382" t="s">
        <v>30</v>
      </c>
      <c r="O108" s="209"/>
      <c r="P108" s="314">
        <f>O108*H108</f>
        <v>0</v>
      </c>
      <c r="Q108" s="314">
        <v>0</v>
      </c>
      <c r="R108" s="314">
        <f>Q108*H108</f>
        <v>0</v>
      </c>
      <c r="S108" s="314">
        <v>0</v>
      </c>
      <c r="T108" s="315">
        <f>S108*H108</f>
        <v>0</v>
      </c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R108" s="316" t="s">
        <v>288</v>
      </c>
      <c r="AT108" s="316" t="s">
        <v>284</v>
      </c>
      <c r="AU108" s="316" t="s">
        <v>87</v>
      </c>
      <c r="AY108" s="193" t="s">
        <v>89</v>
      </c>
      <c r="BE108" s="317">
        <f>IF(N108="základní",J108,0)</f>
        <v>0</v>
      </c>
      <c r="BF108" s="317">
        <f>IF(N108="snížená",J108,0)</f>
        <v>0</v>
      </c>
      <c r="BG108" s="317">
        <f>IF(N108="zákl. přenesená",J108,0)</f>
        <v>0</v>
      </c>
      <c r="BH108" s="317">
        <f>IF(N108="sníž. přenesená",J108,0)</f>
        <v>0</v>
      </c>
      <c r="BI108" s="317">
        <f>IF(N108="nulová",J108,0)</f>
        <v>0</v>
      </c>
      <c r="BJ108" s="193" t="s">
        <v>87</v>
      </c>
      <c r="BK108" s="317">
        <f>ROUND(I108*H108,2)</f>
        <v>0</v>
      </c>
      <c r="BL108" s="193" t="s">
        <v>178</v>
      </c>
      <c r="BM108" s="316" t="s">
        <v>1648</v>
      </c>
    </row>
    <row r="109" spans="1:65" s="203" customFormat="1" ht="57.6" x14ac:dyDescent="0.3">
      <c r="A109" s="199"/>
      <c r="B109" s="200"/>
      <c r="C109" s="201"/>
      <c r="D109" s="321" t="s">
        <v>1418</v>
      </c>
      <c r="E109" s="201"/>
      <c r="F109" s="383" t="s">
        <v>1649</v>
      </c>
      <c r="G109" s="201"/>
      <c r="H109" s="201"/>
      <c r="I109" s="384"/>
      <c r="J109" s="201"/>
      <c r="K109" s="201"/>
      <c r="L109" s="202"/>
      <c r="M109" s="385"/>
      <c r="N109" s="386"/>
      <c r="O109" s="209"/>
      <c r="P109" s="209"/>
      <c r="Q109" s="209"/>
      <c r="R109" s="209"/>
      <c r="S109" s="209"/>
      <c r="T109" s="210"/>
      <c r="U109" s="199"/>
      <c r="V109" s="199"/>
      <c r="W109" s="199"/>
      <c r="X109" s="199"/>
      <c r="Y109" s="199"/>
      <c r="Z109" s="199"/>
      <c r="AA109" s="199"/>
      <c r="AB109" s="199"/>
      <c r="AC109" s="199"/>
      <c r="AD109" s="199"/>
      <c r="AE109" s="199"/>
      <c r="AT109" s="193" t="s">
        <v>1418</v>
      </c>
      <c r="AU109" s="193" t="s">
        <v>87</v>
      </c>
    </row>
    <row r="110" spans="1:65" s="203" customFormat="1" ht="16.5" customHeight="1" x14ac:dyDescent="0.3">
      <c r="A110" s="199"/>
      <c r="B110" s="200"/>
      <c r="C110" s="373" t="s">
        <v>197</v>
      </c>
      <c r="D110" s="373" t="s">
        <v>284</v>
      </c>
      <c r="E110" s="374" t="s">
        <v>1650</v>
      </c>
      <c r="F110" s="375" t="s">
        <v>1651</v>
      </c>
      <c r="G110" s="376" t="s">
        <v>1499</v>
      </c>
      <c r="H110" s="377">
        <v>4</v>
      </c>
      <c r="I110" s="378"/>
      <c r="J110" s="379">
        <f>ROUND(I110*H110,2)</f>
        <v>0</v>
      </c>
      <c r="K110" s="375" t="s">
        <v>11</v>
      </c>
      <c r="L110" s="380"/>
      <c r="M110" s="381" t="s">
        <v>11</v>
      </c>
      <c r="N110" s="382" t="s">
        <v>30</v>
      </c>
      <c r="O110" s="209"/>
      <c r="P110" s="314">
        <f>O110*H110</f>
        <v>0</v>
      </c>
      <c r="Q110" s="314">
        <v>0</v>
      </c>
      <c r="R110" s="314">
        <f>Q110*H110</f>
        <v>0</v>
      </c>
      <c r="S110" s="314">
        <v>0</v>
      </c>
      <c r="T110" s="315">
        <f>S110*H110</f>
        <v>0</v>
      </c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R110" s="316" t="s">
        <v>288</v>
      </c>
      <c r="AT110" s="316" t="s">
        <v>284</v>
      </c>
      <c r="AU110" s="316" t="s">
        <v>87</v>
      </c>
      <c r="AY110" s="193" t="s">
        <v>89</v>
      </c>
      <c r="BE110" s="317">
        <f>IF(N110="základní",J110,0)</f>
        <v>0</v>
      </c>
      <c r="BF110" s="317">
        <f>IF(N110="snížená",J110,0)</f>
        <v>0</v>
      </c>
      <c r="BG110" s="317">
        <f>IF(N110="zákl. přenesená",J110,0)</f>
        <v>0</v>
      </c>
      <c r="BH110" s="317">
        <f>IF(N110="sníž. přenesená",J110,0)</f>
        <v>0</v>
      </c>
      <c r="BI110" s="317">
        <f>IF(N110="nulová",J110,0)</f>
        <v>0</v>
      </c>
      <c r="BJ110" s="193" t="s">
        <v>87</v>
      </c>
      <c r="BK110" s="317">
        <f>ROUND(I110*H110,2)</f>
        <v>0</v>
      </c>
      <c r="BL110" s="193" t="s">
        <v>178</v>
      </c>
      <c r="BM110" s="316" t="s">
        <v>1652</v>
      </c>
    </row>
    <row r="111" spans="1:65" s="203" customFormat="1" ht="16.5" customHeight="1" x14ac:dyDescent="0.3">
      <c r="A111" s="199"/>
      <c r="B111" s="200"/>
      <c r="C111" s="373" t="s">
        <v>201</v>
      </c>
      <c r="D111" s="373" t="s">
        <v>284</v>
      </c>
      <c r="E111" s="374" t="s">
        <v>1653</v>
      </c>
      <c r="F111" s="375" t="s">
        <v>1654</v>
      </c>
      <c r="G111" s="376" t="s">
        <v>1499</v>
      </c>
      <c r="H111" s="377">
        <v>1</v>
      </c>
      <c r="I111" s="378"/>
      <c r="J111" s="379">
        <f>ROUND(I111*H111,2)</f>
        <v>0</v>
      </c>
      <c r="K111" s="375" t="s">
        <v>11</v>
      </c>
      <c r="L111" s="380"/>
      <c r="M111" s="381" t="s">
        <v>11</v>
      </c>
      <c r="N111" s="382" t="s">
        <v>30</v>
      </c>
      <c r="O111" s="209"/>
      <c r="P111" s="314">
        <f>O111*H111</f>
        <v>0</v>
      </c>
      <c r="Q111" s="314">
        <v>0</v>
      </c>
      <c r="R111" s="314">
        <f>Q111*H111</f>
        <v>0</v>
      </c>
      <c r="S111" s="314">
        <v>0</v>
      </c>
      <c r="T111" s="315">
        <f>S111*H111</f>
        <v>0</v>
      </c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R111" s="316" t="s">
        <v>288</v>
      </c>
      <c r="AT111" s="316" t="s">
        <v>284</v>
      </c>
      <c r="AU111" s="316" t="s">
        <v>87</v>
      </c>
      <c r="AY111" s="193" t="s">
        <v>89</v>
      </c>
      <c r="BE111" s="317">
        <f>IF(N111="základní",J111,0)</f>
        <v>0</v>
      </c>
      <c r="BF111" s="317">
        <f>IF(N111="snížená",J111,0)</f>
        <v>0</v>
      </c>
      <c r="BG111" s="317">
        <f>IF(N111="zákl. přenesená",J111,0)</f>
        <v>0</v>
      </c>
      <c r="BH111" s="317">
        <f>IF(N111="sníž. přenesená",J111,0)</f>
        <v>0</v>
      </c>
      <c r="BI111" s="317">
        <f>IF(N111="nulová",J111,0)</f>
        <v>0</v>
      </c>
      <c r="BJ111" s="193" t="s">
        <v>87</v>
      </c>
      <c r="BK111" s="317">
        <f>ROUND(I111*H111,2)</f>
        <v>0</v>
      </c>
      <c r="BL111" s="193" t="s">
        <v>178</v>
      </c>
      <c r="BM111" s="316" t="s">
        <v>1655</v>
      </c>
    </row>
    <row r="112" spans="1:65" s="203" customFormat="1" ht="16.5" customHeight="1" x14ac:dyDescent="0.3">
      <c r="A112" s="199"/>
      <c r="B112" s="200"/>
      <c r="C112" s="373" t="s">
        <v>223</v>
      </c>
      <c r="D112" s="373" t="s">
        <v>284</v>
      </c>
      <c r="E112" s="374" t="s">
        <v>1656</v>
      </c>
      <c r="F112" s="375" t="s">
        <v>1657</v>
      </c>
      <c r="G112" s="376" t="s">
        <v>1499</v>
      </c>
      <c r="H112" s="377">
        <v>2</v>
      </c>
      <c r="I112" s="378"/>
      <c r="J112" s="379">
        <f>ROUND(I112*H112,2)</f>
        <v>0</v>
      </c>
      <c r="K112" s="375" t="s">
        <v>11</v>
      </c>
      <c r="L112" s="380"/>
      <c r="M112" s="381" t="s">
        <v>11</v>
      </c>
      <c r="N112" s="382" t="s">
        <v>30</v>
      </c>
      <c r="O112" s="209"/>
      <c r="P112" s="314">
        <f>O112*H112</f>
        <v>0</v>
      </c>
      <c r="Q112" s="314">
        <v>0</v>
      </c>
      <c r="R112" s="314">
        <f>Q112*H112</f>
        <v>0</v>
      </c>
      <c r="S112" s="314">
        <v>0</v>
      </c>
      <c r="T112" s="315">
        <f>S112*H112</f>
        <v>0</v>
      </c>
      <c r="U112" s="199"/>
      <c r="V112" s="199"/>
      <c r="W112" s="199"/>
      <c r="X112" s="199"/>
      <c r="Y112" s="199"/>
      <c r="Z112" s="199"/>
      <c r="AA112" s="199"/>
      <c r="AB112" s="199"/>
      <c r="AC112" s="199"/>
      <c r="AD112" s="199"/>
      <c r="AE112" s="199"/>
      <c r="AR112" s="316" t="s">
        <v>288</v>
      </c>
      <c r="AT112" s="316" t="s">
        <v>284</v>
      </c>
      <c r="AU112" s="316" t="s">
        <v>87</v>
      </c>
      <c r="AY112" s="193" t="s">
        <v>89</v>
      </c>
      <c r="BE112" s="317">
        <f>IF(N112="základní",J112,0)</f>
        <v>0</v>
      </c>
      <c r="BF112" s="317">
        <f>IF(N112="snížená",J112,0)</f>
        <v>0</v>
      </c>
      <c r="BG112" s="317">
        <f>IF(N112="zákl. přenesená",J112,0)</f>
        <v>0</v>
      </c>
      <c r="BH112" s="317">
        <f>IF(N112="sníž. přenesená",J112,0)</f>
        <v>0</v>
      </c>
      <c r="BI112" s="317">
        <f>IF(N112="nulová",J112,0)</f>
        <v>0</v>
      </c>
      <c r="BJ112" s="193" t="s">
        <v>87</v>
      </c>
      <c r="BK112" s="317">
        <f>ROUND(I112*H112,2)</f>
        <v>0</v>
      </c>
      <c r="BL112" s="193" t="s">
        <v>178</v>
      </c>
      <c r="BM112" s="316" t="s">
        <v>1658</v>
      </c>
    </row>
    <row r="113" spans="1:65" s="203" customFormat="1" ht="16.5" customHeight="1" x14ac:dyDescent="0.3">
      <c r="A113" s="199"/>
      <c r="B113" s="200"/>
      <c r="C113" s="373" t="s">
        <v>642</v>
      </c>
      <c r="D113" s="373" t="s">
        <v>284</v>
      </c>
      <c r="E113" s="374" t="s">
        <v>1659</v>
      </c>
      <c r="F113" s="375" t="s">
        <v>1660</v>
      </c>
      <c r="G113" s="376" t="s">
        <v>1499</v>
      </c>
      <c r="H113" s="377">
        <v>2</v>
      </c>
      <c r="I113" s="378"/>
      <c r="J113" s="379">
        <f>ROUND(I113*H113,2)</f>
        <v>0</v>
      </c>
      <c r="K113" s="375" t="s">
        <v>11</v>
      </c>
      <c r="L113" s="380"/>
      <c r="M113" s="381" t="s">
        <v>11</v>
      </c>
      <c r="N113" s="382" t="s">
        <v>30</v>
      </c>
      <c r="O113" s="209"/>
      <c r="P113" s="314">
        <f>O113*H113</f>
        <v>0</v>
      </c>
      <c r="Q113" s="314">
        <v>0</v>
      </c>
      <c r="R113" s="314">
        <f>Q113*H113</f>
        <v>0</v>
      </c>
      <c r="S113" s="314">
        <v>0</v>
      </c>
      <c r="T113" s="315">
        <f>S113*H113</f>
        <v>0</v>
      </c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  <c r="AR113" s="316" t="s">
        <v>288</v>
      </c>
      <c r="AT113" s="316" t="s">
        <v>284</v>
      </c>
      <c r="AU113" s="316" t="s">
        <v>87</v>
      </c>
      <c r="AY113" s="193" t="s">
        <v>89</v>
      </c>
      <c r="BE113" s="317">
        <f>IF(N113="základní",J113,0)</f>
        <v>0</v>
      </c>
      <c r="BF113" s="317">
        <f>IF(N113="snížená",J113,0)</f>
        <v>0</v>
      </c>
      <c r="BG113" s="317">
        <f>IF(N113="zákl. přenesená",J113,0)</f>
        <v>0</v>
      </c>
      <c r="BH113" s="317">
        <f>IF(N113="sníž. přenesená",J113,0)</f>
        <v>0</v>
      </c>
      <c r="BI113" s="317">
        <f>IF(N113="nulová",J113,0)</f>
        <v>0</v>
      </c>
      <c r="BJ113" s="193" t="s">
        <v>87</v>
      </c>
      <c r="BK113" s="317">
        <f>ROUND(I113*H113,2)</f>
        <v>0</v>
      </c>
      <c r="BL113" s="193" t="s">
        <v>178</v>
      </c>
      <c r="BM113" s="316" t="s">
        <v>1661</v>
      </c>
    </row>
    <row r="114" spans="1:65" s="203" customFormat="1" ht="16.5" customHeight="1" x14ac:dyDescent="0.3">
      <c r="A114" s="199"/>
      <c r="B114" s="200"/>
      <c r="C114" s="373" t="s">
        <v>217</v>
      </c>
      <c r="D114" s="373" t="s">
        <v>284</v>
      </c>
      <c r="E114" s="374" t="s">
        <v>1662</v>
      </c>
      <c r="F114" s="375" t="s">
        <v>1663</v>
      </c>
      <c r="G114" s="376" t="s">
        <v>1499</v>
      </c>
      <c r="H114" s="377">
        <v>3</v>
      </c>
      <c r="I114" s="378"/>
      <c r="J114" s="379">
        <f>ROUND(I114*H114,2)</f>
        <v>0</v>
      </c>
      <c r="K114" s="375" t="s">
        <v>11</v>
      </c>
      <c r="L114" s="380"/>
      <c r="M114" s="381" t="s">
        <v>11</v>
      </c>
      <c r="N114" s="382" t="s">
        <v>30</v>
      </c>
      <c r="O114" s="209"/>
      <c r="P114" s="314">
        <f>O114*H114</f>
        <v>0</v>
      </c>
      <c r="Q114" s="314">
        <v>0</v>
      </c>
      <c r="R114" s="314">
        <f>Q114*H114</f>
        <v>0</v>
      </c>
      <c r="S114" s="314">
        <v>0</v>
      </c>
      <c r="T114" s="315">
        <f>S114*H114</f>
        <v>0</v>
      </c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R114" s="316" t="s">
        <v>288</v>
      </c>
      <c r="AT114" s="316" t="s">
        <v>284</v>
      </c>
      <c r="AU114" s="316" t="s">
        <v>87</v>
      </c>
      <c r="AY114" s="193" t="s">
        <v>89</v>
      </c>
      <c r="BE114" s="317">
        <f>IF(N114="základní",J114,0)</f>
        <v>0</v>
      </c>
      <c r="BF114" s="317">
        <f>IF(N114="snížená",J114,0)</f>
        <v>0</v>
      </c>
      <c r="BG114" s="317">
        <f>IF(N114="zákl. přenesená",J114,0)</f>
        <v>0</v>
      </c>
      <c r="BH114" s="317">
        <f>IF(N114="sníž. přenesená",J114,0)</f>
        <v>0</v>
      </c>
      <c r="BI114" s="317">
        <f>IF(N114="nulová",J114,0)</f>
        <v>0</v>
      </c>
      <c r="BJ114" s="193" t="s">
        <v>87</v>
      </c>
      <c r="BK114" s="317">
        <f>ROUND(I114*H114,2)</f>
        <v>0</v>
      </c>
      <c r="BL114" s="193" t="s">
        <v>178</v>
      </c>
      <c r="BM114" s="316" t="s">
        <v>1664</v>
      </c>
    </row>
    <row r="115" spans="1:65" s="203" customFormat="1" ht="48" x14ac:dyDescent="0.3">
      <c r="A115" s="199"/>
      <c r="B115" s="200"/>
      <c r="C115" s="201"/>
      <c r="D115" s="321" t="s">
        <v>1418</v>
      </c>
      <c r="E115" s="201"/>
      <c r="F115" s="383" t="s">
        <v>1665</v>
      </c>
      <c r="G115" s="201"/>
      <c r="H115" s="201"/>
      <c r="I115" s="384"/>
      <c r="J115" s="201"/>
      <c r="K115" s="201"/>
      <c r="L115" s="202"/>
      <c r="M115" s="385"/>
      <c r="N115" s="386"/>
      <c r="O115" s="209"/>
      <c r="P115" s="209"/>
      <c r="Q115" s="209"/>
      <c r="R115" s="209"/>
      <c r="S115" s="209"/>
      <c r="T115" s="210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T115" s="193" t="s">
        <v>1418</v>
      </c>
      <c r="AU115" s="193" t="s">
        <v>87</v>
      </c>
    </row>
    <row r="116" spans="1:65" s="203" customFormat="1" ht="16.5" customHeight="1" x14ac:dyDescent="0.3">
      <c r="A116" s="199"/>
      <c r="B116" s="200"/>
      <c r="C116" s="373" t="s">
        <v>230</v>
      </c>
      <c r="D116" s="373" t="s">
        <v>284</v>
      </c>
      <c r="E116" s="374" t="s">
        <v>1666</v>
      </c>
      <c r="F116" s="375" t="s">
        <v>1667</v>
      </c>
      <c r="G116" s="376" t="s">
        <v>1499</v>
      </c>
      <c r="H116" s="377">
        <v>6</v>
      </c>
      <c r="I116" s="378"/>
      <c r="J116" s="379">
        <f>ROUND(I116*H116,2)</f>
        <v>0</v>
      </c>
      <c r="K116" s="375" t="s">
        <v>11</v>
      </c>
      <c r="L116" s="380"/>
      <c r="M116" s="381" t="s">
        <v>11</v>
      </c>
      <c r="N116" s="382" t="s">
        <v>30</v>
      </c>
      <c r="O116" s="209"/>
      <c r="P116" s="314">
        <f>O116*H116</f>
        <v>0</v>
      </c>
      <c r="Q116" s="314">
        <v>0</v>
      </c>
      <c r="R116" s="314">
        <f>Q116*H116</f>
        <v>0</v>
      </c>
      <c r="S116" s="314">
        <v>0</v>
      </c>
      <c r="T116" s="315">
        <f>S116*H116</f>
        <v>0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R116" s="316" t="s">
        <v>288</v>
      </c>
      <c r="AT116" s="316" t="s">
        <v>284</v>
      </c>
      <c r="AU116" s="316" t="s">
        <v>87</v>
      </c>
      <c r="AY116" s="193" t="s">
        <v>89</v>
      </c>
      <c r="BE116" s="317">
        <f>IF(N116="základní",J116,0)</f>
        <v>0</v>
      </c>
      <c r="BF116" s="317">
        <f>IF(N116="snížená",J116,0)</f>
        <v>0</v>
      </c>
      <c r="BG116" s="317">
        <f>IF(N116="zákl. přenesená",J116,0)</f>
        <v>0</v>
      </c>
      <c r="BH116" s="317">
        <f>IF(N116="sníž. přenesená",J116,0)</f>
        <v>0</v>
      </c>
      <c r="BI116" s="317">
        <f>IF(N116="nulová",J116,0)</f>
        <v>0</v>
      </c>
      <c r="BJ116" s="193" t="s">
        <v>87</v>
      </c>
      <c r="BK116" s="317">
        <f>ROUND(I116*H116,2)</f>
        <v>0</v>
      </c>
      <c r="BL116" s="193" t="s">
        <v>178</v>
      </c>
      <c r="BM116" s="316" t="s">
        <v>1668</v>
      </c>
    </row>
    <row r="117" spans="1:65" s="203" customFormat="1" ht="16.5" customHeight="1" x14ac:dyDescent="0.3">
      <c r="A117" s="199"/>
      <c r="B117" s="200"/>
      <c r="C117" s="373" t="s">
        <v>647</v>
      </c>
      <c r="D117" s="373" t="s">
        <v>284</v>
      </c>
      <c r="E117" s="374" t="s">
        <v>1669</v>
      </c>
      <c r="F117" s="375" t="s">
        <v>1670</v>
      </c>
      <c r="G117" s="376" t="s">
        <v>1499</v>
      </c>
      <c r="H117" s="377">
        <v>1</v>
      </c>
      <c r="I117" s="378"/>
      <c r="J117" s="379">
        <f>ROUND(I117*H117,2)</f>
        <v>0</v>
      </c>
      <c r="K117" s="375" t="s">
        <v>11</v>
      </c>
      <c r="L117" s="380"/>
      <c r="M117" s="381" t="s">
        <v>11</v>
      </c>
      <c r="N117" s="382" t="s">
        <v>30</v>
      </c>
      <c r="O117" s="209"/>
      <c r="P117" s="314">
        <f>O117*H117</f>
        <v>0</v>
      </c>
      <c r="Q117" s="314">
        <v>0</v>
      </c>
      <c r="R117" s="314">
        <f>Q117*H117</f>
        <v>0</v>
      </c>
      <c r="S117" s="314">
        <v>0</v>
      </c>
      <c r="T117" s="315">
        <f>S117*H117</f>
        <v>0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  <c r="AR117" s="316" t="s">
        <v>288</v>
      </c>
      <c r="AT117" s="316" t="s">
        <v>284</v>
      </c>
      <c r="AU117" s="316" t="s">
        <v>87</v>
      </c>
      <c r="AY117" s="193" t="s">
        <v>89</v>
      </c>
      <c r="BE117" s="317">
        <f>IF(N117="základní",J117,0)</f>
        <v>0</v>
      </c>
      <c r="BF117" s="317">
        <f>IF(N117="snížená",J117,0)</f>
        <v>0</v>
      </c>
      <c r="BG117" s="317">
        <f>IF(N117="zákl. přenesená",J117,0)</f>
        <v>0</v>
      </c>
      <c r="BH117" s="317">
        <f>IF(N117="sníž. přenesená",J117,0)</f>
        <v>0</v>
      </c>
      <c r="BI117" s="317">
        <f>IF(N117="nulová",J117,0)</f>
        <v>0</v>
      </c>
      <c r="BJ117" s="193" t="s">
        <v>87</v>
      </c>
      <c r="BK117" s="317">
        <f>ROUND(I117*H117,2)</f>
        <v>0</v>
      </c>
      <c r="BL117" s="193" t="s">
        <v>178</v>
      </c>
      <c r="BM117" s="316" t="s">
        <v>1671</v>
      </c>
    </row>
    <row r="118" spans="1:65" s="203" customFormat="1" ht="16.5" customHeight="1" x14ac:dyDescent="0.3">
      <c r="A118" s="199"/>
      <c r="B118" s="200"/>
      <c r="C118" s="373" t="s">
        <v>235</v>
      </c>
      <c r="D118" s="373" t="s">
        <v>284</v>
      </c>
      <c r="E118" s="374" t="s">
        <v>1672</v>
      </c>
      <c r="F118" s="375" t="s">
        <v>1673</v>
      </c>
      <c r="G118" s="376" t="s">
        <v>1499</v>
      </c>
      <c r="H118" s="377">
        <v>5</v>
      </c>
      <c r="I118" s="378"/>
      <c r="J118" s="379">
        <f>ROUND(I118*H118,2)</f>
        <v>0</v>
      </c>
      <c r="K118" s="375" t="s">
        <v>11</v>
      </c>
      <c r="L118" s="380"/>
      <c r="M118" s="381" t="s">
        <v>11</v>
      </c>
      <c r="N118" s="382" t="s">
        <v>30</v>
      </c>
      <c r="O118" s="209"/>
      <c r="P118" s="314">
        <f>O118*H118</f>
        <v>0</v>
      </c>
      <c r="Q118" s="314">
        <v>0</v>
      </c>
      <c r="R118" s="314">
        <f>Q118*H118</f>
        <v>0</v>
      </c>
      <c r="S118" s="314">
        <v>0</v>
      </c>
      <c r="T118" s="315">
        <f>S118*H118</f>
        <v>0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R118" s="316" t="s">
        <v>288</v>
      </c>
      <c r="AT118" s="316" t="s">
        <v>284</v>
      </c>
      <c r="AU118" s="316" t="s">
        <v>87</v>
      </c>
      <c r="AY118" s="193" t="s">
        <v>89</v>
      </c>
      <c r="BE118" s="317">
        <f>IF(N118="základní",J118,0)</f>
        <v>0</v>
      </c>
      <c r="BF118" s="317">
        <f>IF(N118="snížená",J118,0)</f>
        <v>0</v>
      </c>
      <c r="BG118" s="317">
        <f>IF(N118="zákl. přenesená",J118,0)</f>
        <v>0</v>
      </c>
      <c r="BH118" s="317">
        <f>IF(N118="sníž. přenesená",J118,0)</f>
        <v>0</v>
      </c>
      <c r="BI118" s="317">
        <f>IF(N118="nulová",J118,0)</f>
        <v>0</v>
      </c>
      <c r="BJ118" s="193" t="s">
        <v>87</v>
      </c>
      <c r="BK118" s="317">
        <f>ROUND(I118*H118,2)</f>
        <v>0</v>
      </c>
      <c r="BL118" s="193" t="s">
        <v>178</v>
      </c>
      <c r="BM118" s="316" t="s">
        <v>1674</v>
      </c>
    </row>
    <row r="119" spans="1:65" s="203" customFormat="1" ht="57.6" x14ac:dyDescent="0.3">
      <c r="A119" s="199"/>
      <c r="B119" s="200"/>
      <c r="C119" s="201"/>
      <c r="D119" s="321" t="s">
        <v>1418</v>
      </c>
      <c r="E119" s="201"/>
      <c r="F119" s="383" t="s">
        <v>1675</v>
      </c>
      <c r="G119" s="201"/>
      <c r="H119" s="201"/>
      <c r="I119" s="384"/>
      <c r="J119" s="201"/>
      <c r="K119" s="201"/>
      <c r="L119" s="202"/>
      <c r="M119" s="385"/>
      <c r="N119" s="386"/>
      <c r="O119" s="209"/>
      <c r="P119" s="209"/>
      <c r="Q119" s="209"/>
      <c r="R119" s="209"/>
      <c r="S119" s="209"/>
      <c r="T119" s="210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T119" s="193" t="s">
        <v>1418</v>
      </c>
      <c r="AU119" s="193" t="s">
        <v>87</v>
      </c>
    </row>
    <row r="120" spans="1:65" s="203" customFormat="1" ht="16.5" customHeight="1" x14ac:dyDescent="0.3">
      <c r="A120" s="199"/>
      <c r="B120" s="200"/>
      <c r="C120" s="373" t="s">
        <v>241</v>
      </c>
      <c r="D120" s="373" t="s">
        <v>284</v>
      </c>
      <c r="E120" s="374" t="s">
        <v>1676</v>
      </c>
      <c r="F120" s="375" t="s">
        <v>1677</v>
      </c>
      <c r="G120" s="376" t="s">
        <v>1499</v>
      </c>
      <c r="H120" s="377">
        <v>4</v>
      </c>
      <c r="I120" s="378"/>
      <c r="J120" s="379">
        <f>ROUND(I120*H120,2)</f>
        <v>0</v>
      </c>
      <c r="K120" s="375" t="s">
        <v>11</v>
      </c>
      <c r="L120" s="380"/>
      <c r="M120" s="381" t="s">
        <v>11</v>
      </c>
      <c r="N120" s="382" t="s">
        <v>30</v>
      </c>
      <c r="O120" s="209"/>
      <c r="P120" s="314">
        <f>O120*H120</f>
        <v>0</v>
      </c>
      <c r="Q120" s="314">
        <v>0</v>
      </c>
      <c r="R120" s="314">
        <f>Q120*H120</f>
        <v>0</v>
      </c>
      <c r="S120" s="314">
        <v>0</v>
      </c>
      <c r="T120" s="315">
        <f>S120*H120</f>
        <v>0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R120" s="316" t="s">
        <v>288</v>
      </c>
      <c r="AT120" s="316" t="s">
        <v>284</v>
      </c>
      <c r="AU120" s="316" t="s">
        <v>87</v>
      </c>
      <c r="AY120" s="193" t="s">
        <v>89</v>
      </c>
      <c r="BE120" s="317">
        <f>IF(N120="základní",J120,0)</f>
        <v>0</v>
      </c>
      <c r="BF120" s="317">
        <f>IF(N120="snížená",J120,0)</f>
        <v>0</v>
      </c>
      <c r="BG120" s="317">
        <f>IF(N120="zákl. přenesená",J120,0)</f>
        <v>0</v>
      </c>
      <c r="BH120" s="317">
        <f>IF(N120="sníž. přenesená",J120,0)</f>
        <v>0</v>
      </c>
      <c r="BI120" s="317">
        <f>IF(N120="nulová",J120,0)</f>
        <v>0</v>
      </c>
      <c r="BJ120" s="193" t="s">
        <v>87</v>
      </c>
      <c r="BK120" s="317">
        <f>ROUND(I120*H120,2)</f>
        <v>0</v>
      </c>
      <c r="BL120" s="193" t="s">
        <v>178</v>
      </c>
      <c r="BM120" s="316" t="s">
        <v>1678</v>
      </c>
    </row>
    <row r="121" spans="1:65" s="203" customFormat="1" ht="16.5" customHeight="1" x14ac:dyDescent="0.3">
      <c r="A121" s="199"/>
      <c r="B121" s="200"/>
      <c r="C121" s="373" t="s">
        <v>1137</v>
      </c>
      <c r="D121" s="373" t="s">
        <v>284</v>
      </c>
      <c r="E121" s="374" t="s">
        <v>1679</v>
      </c>
      <c r="F121" s="375" t="s">
        <v>1680</v>
      </c>
      <c r="G121" s="376" t="s">
        <v>1499</v>
      </c>
      <c r="H121" s="377">
        <v>4</v>
      </c>
      <c r="I121" s="378"/>
      <c r="J121" s="379">
        <f>ROUND(I121*H121,2)</f>
        <v>0</v>
      </c>
      <c r="K121" s="375" t="s">
        <v>11</v>
      </c>
      <c r="L121" s="380"/>
      <c r="M121" s="381" t="s">
        <v>11</v>
      </c>
      <c r="N121" s="382" t="s">
        <v>30</v>
      </c>
      <c r="O121" s="209"/>
      <c r="P121" s="314">
        <f>O121*H121</f>
        <v>0</v>
      </c>
      <c r="Q121" s="314">
        <v>0</v>
      </c>
      <c r="R121" s="314">
        <f>Q121*H121</f>
        <v>0</v>
      </c>
      <c r="S121" s="314">
        <v>0</v>
      </c>
      <c r="T121" s="315">
        <f>S121*H121</f>
        <v>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R121" s="316" t="s">
        <v>288</v>
      </c>
      <c r="AT121" s="316" t="s">
        <v>284</v>
      </c>
      <c r="AU121" s="316" t="s">
        <v>87</v>
      </c>
      <c r="AY121" s="193" t="s">
        <v>89</v>
      </c>
      <c r="BE121" s="317">
        <f>IF(N121="základní",J121,0)</f>
        <v>0</v>
      </c>
      <c r="BF121" s="317">
        <f>IF(N121="snížená",J121,0)</f>
        <v>0</v>
      </c>
      <c r="BG121" s="317">
        <f>IF(N121="zákl. přenesená",J121,0)</f>
        <v>0</v>
      </c>
      <c r="BH121" s="317">
        <f>IF(N121="sníž. přenesená",J121,0)</f>
        <v>0</v>
      </c>
      <c r="BI121" s="317">
        <f>IF(N121="nulová",J121,0)</f>
        <v>0</v>
      </c>
      <c r="BJ121" s="193" t="s">
        <v>87</v>
      </c>
      <c r="BK121" s="317">
        <f>ROUND(I121*H121,2)</f>
        <v>0</v>
      </c>
      <c r="BL121" s="193" t="s">
        <v>178</v>
      </c>
      <c r="BM121" s="316" t="s">
        <v>1681</v>
      </c>
    </row>
    <row r="122" spans="1:65" s="203" customFormat="1" ht="57.6" x14ac:dyDescent="0.3">
      <c r="A122" s="199"/>
      <c r="B122" s="200"/>
      <c r="C122" s="201"/>
      <c r="D122" s="321" t="s">
        <v>1418</v>
      </c>
      <c r="E122" s="201"/>
      <c r="F122" s="383" t="s">
        <v>1682</v>
      </c>
      <c r="G122" s="201"/>
      <c r="H122" s="201"/>
      <c r="I122" s="384"/>
      <c r="J122" s="201"/>
      <c r="K122" s="201"/>
      <c r="L122" s="202"/>
      <c r="M122" s="385"/>
      <c r="N122" s="386"/>
      <c r="O122" s="209"/>
      <c r="P122" s="209"/>
      <c r="Q122" s="209"/>
      <c r="R122" s="209"/>
      <c r="S122" s="209"/>
      <c r="T122" s="210"/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  <c r="AT122" s="193" t="s">
        <v>1418</v>
      </c>
      <c r="AU122" s="193" t="s">
        <v>87</v>
      </c>
    </row>
    <row r="123" spans="1:65" s="203" customFormat="1" ht="16.5" customHeight="1" x14ac:dyDescent="0.3">
      <c r="A123" s="199"/>
      <c r="B123" s="200"/>
      <c r="C123" s="373" t="s">
        <v>651</v>
      </c>
      <c r="D123" s="373" t="s">
        <v>284</v>
      </c>
      <c r="E123" s="374" t="s">
        <v>1683</v>
      </c>
      <c r="F123" s="375" t="s">
        <v>1684</v>
      </c>
      <c r="G123" s="376" t="s">
        <v>1499</v>
      </c>
      <c r="H123" s="377">
        <v>2</v>
      </c>
      <c r="I123" s="378"/>
      <c r="J123" s="379">
        <f>ROUND(I123*H123,2)</f>
        <v>0</v>
      </c>
      <c r="K123" s="375" t="s">
        <v>11</v>
      </c>
      <c r="L123" s="380"/>
      <c r="M123" s="381" t="s">
        <v>11</v>
      </c>
      <c r="N123" s="382" t="s">
        <v>30</v>
      </c>
      <c r="O123" s="209"/>
      <c r="P123" s="314">
        <f>O123*H123</f>
        <v>0</v>
      </c>
      <c r="Q123" s="314">
        <v>0</v>
      </c>
      <c r="R123" s="314">
        <f>Q123*H123</f>
        <v>0</v>
      </c>
      <c r="S123" s="314">
        <v>0</v>
      </c>
      <c r="T123" s="315">
        <f>S123*H123</f>
        <v>0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R123" s="316" t="s">
        <v>288</v>
      </c>
      <c r="AT123" s="316" t="s">
        <v>284</v>
      </c>
      <c r="AU123" s="316" t="s">
        <v>87</v>
      </c>
      <c r="AY123" s="193" t="s">
        <v>89</v>
      </c>
      <c r="BE123" s="317">
        <f>IF(N123="základní",J123,0)</f>
        <v>0</v>
      </c>
      <c r="BF123" s="317">
        <f>IF(N123="snížená",J123,0)</f>
        <v>0</v>
      </c>
      <c r="BG123" s="317">
        <f>IF(N123="zákl. přenesená",J123,0)</f>
        <v>0</v>
      </c>
      <c r="BH123" s="317">
        <f>IF(N123="sníž. přenesená",J123,0)</f>
        <v>0</v>
      </c>
      <c r="BI123" s="317">
        <f>IF(N123="nulová",J123,0)</f>
        <v>0</v>
      </c>
      <c r="BJ123" s="193" t="s">
        <v>87</v>
      </c>
      <c r="BK123" s="317">
        <f>ROUND(I123*H123,2)</f>
        <v>0</v>
      </c>
      <c r="BL123" s="193" t="s">
        <v>178</v>
      </c>
      <c r="BM123" s="316" t="s">
        <v>1685</v>
      </c>
    </row>
    <row r="124" spans="1:65" s="203" customFormat="1" ht="57.6" x14ac:dyDescent="0.3">
      <c r="A124" s="199"/>
      <c r="B124" s="200"/>
      <c r="C124" s="201"/>
      <c r="D124" s="321" t="s">
        <v>1418</v>
      </c>
      <c r="E124" s="201"/>
      <c r="F124" s="383" t="s">
        <v>1682</v>
      </c>
      <c r="G124" s="201"/>
      <c r="H124" s="201"/>
      <c r="I124" s="384"/>
      <c r="J124" s="201"/>
      <c r="K124" s="201"/>
      <c r="L124" s="202"/>
      <c r="M124" s="385"/>
      <c r="N124" s="386"/>
      <c r="O124" s="209"/>
      <c r="P124" s="209"/>
      <c r="Q124" s="209"/>
      <c r="R124" s="209"/>
      <c r="S124" s="209"/>
      <c r="T124" s="210"/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  <c r="AT124" s="193" t="s">
        <v>1418</v>
      </c>
      <c r="AU124" s="193" t="s">
        <v>87</v>
      </c>
    </row>
    <row r="125" spans="1:65" s="203" customFormat="1" ht="16.5" customHeight="1" x14ac:dyDescent="0.3">
      <c r="A125" s="199"/>
      <c r="B125" s="200"/>
      <c r="C125" s="373" t="s">
        <v>255</v>
      </c>
      <c r="D125" s="373" t="s">
        <v>284</v>
      </c>
      <c r="E125" s="374" t="s">
        <v>1686</v>
      </c>
      <c r="F125" s="375" t="s">
        <v>1687</v>
      </c>
      <c r="G125" s="376" t="s">
        <v>1499</v>
      </c>
      <c r="H125" s="377">
        <v>1</v>
      </c>
      <c r="I125" s="378"/>
      <c r="J125" s="379">
        <f>ROUND(I125*H125,2)</f>
        <v>0</v>
      </c>
      <c r="K125" s="375" t="s">
        <v>11</v>
      </c>
      <c r="L125" s="380"/>
      <c r="M125" s="381" t="s">
        <v>11</v>
      </c>
      <c r="N125" s="382" t="s">
        <v>30</v>
      </c>
      <c r="O125" s="209"/>
      <c r="P125" s="314">
        <f>O125*H125</f>
        <v>0</v>
      </c>
      <c r="Q125" s="314">
        <v>0</v>
      </c>
      <c r="R125" s="314">
        <f>Q125*H125</f>
        <v>0</v>
      </c>
      <c r="S125" s="314">
        <v>0</v>
      </c>
      <c r="T125" s="315">
        <f>S125*H125</f>
        <v>0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  <c r="AR125" s="316" t="s">
        <v>288</v>
      </c>
      <c r="AT125" s="316" t="s">
        <v>284</v>
      </c>
      <c r="AU125" s="316" t="s">
        <v>87</v>
      </c>
      <c r="AY125" s="193" t="s">
        <v>89</v>
      </c>
      <c r="BE125" s="317">
        <f>IF(N125="základní",J125,0)</f>
        <v>0</v>
      </c>
      <c r="BF125" s="317">
        <f>IF(N125="snížená",J125,0)</f>
        <v>0</v>
      </c>
      <c r="BG125" s="317">
        <f>IF(N125="zákl. přenesená",J125,0)</f>
        <v>0</v>
      </c>
      <c r="BH125" s="317">
        <f>IF(N125="sníž. přenesená",J125,0)</f>
        <v>0</v>
      </c>
      <c r="BI125" s="317">
        <f>IF(N125="nulová",J125,0)</f>
        <v>0</v>
      </c>
      <c r="BJ125" s="193" t="s">
        <v>87</v>
      </c>
      <c r="BK125" s="317">
        <f>ROUND(I125*H125,2)</f>
        <v>0</v>
      </c>
      <c r="BL125" s="193" t="s">
        <v>178</v>
      </c>
      <c r="BM125" s="316" t="s">
        <v>1688</v>
      </c>
    </row>
    <row r="126" spans="1:65" s="203" customFormat="1" ht="48" x14ac:dyDescent="0.3">
      <c r="A126" s="199"/>
      <c r="B126" s="200"/>
      <c r="C126" s="201"/>
      <c r="D126" s="321" t="s">
        <v>1418</v>
      </c>
      <c r="E126" s="201"/>
      <c r="F126" s="383" t="s">
        <v>1689</v>
      </c>
      <c r="G126" s="201"/>
      <c r="H126" s="201"/>
      <c r="I126" s="384"/>
      <c r="J126" s="201"/>
      <c r="K126" s="201"/>
      <c r="L126" s="202"/>
      <c r="M126" s="385"/>
      <c r="N126" s="386"/>
      <c r="O126" s="209"/>
      <c r="P126" s="209"/>
      <c r="Q126" s="209"/>
      <c r="R126" s="209"/>
      <c r="S126" s="209"/>
      <c r="T126" s="210"/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  <c r="AT126" s="193" t="s">
        <v>1418</v>
      </c>
      <c r="AU126" s="193" t="s">
        <v>87</v>
      </c>
    </row>
    <row r="127" spans="1:65" s="203" customFormat="1" ht="16.5" customHeight="1" x14ac:dyDescent="0.3">
      <c r="A127" s="199"/>
      <c r="B127" s="200"/>
      <c r="C127" s="373" t="s">
        <v>249</v>
      </c>
      <c r="D127" s="373" t="s">
        <v>284</v>
      </c>
      <c r="E127" s="374" t="s">
        <v>1690</v>
      </c>
      <c r="F127" s="375" t="s">
        <v>1691</v>
      </c>
      <c r="G127" s="376" t="s">
        <v>1499</v>
      </c>
      <c r="H127" s="377">
        <v>1</v>
      </c>
      <c r="I127" s="378"/>
      <c r="J127" s="379">
        <f>ROUND(I127*H127,2)</f>
        <v>0</v>
      </c>
      <c r="K127" s="375" t="s">
        <v>11</v>
      </c>
      <c r="L127" s="380"/>
      <c r="M127" s="381" t="s">
        <v>11</v>
      </c>
      <c r="N127" s="382" t="s">
        <v>30</v>
      </c>
      <c r="O127" s="209"/>
      <c r="P127" s="314">
        <f>O127*H127</f>
        <v>0</v>
      </c>
      <c r="Q127" s="314">
        <v>0</v>
      </c>
      <c r="R127" s="314">
        <f>Q127*H127</f>
        <v>0</v>
      </c>
      <c r="S127" s="314">
        <v>0</v>
      </c>
      <c r="T127" s="315">
        <f>S127*H127</f>
        <v>0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R127" s="316" t="s">
        <v>288</v>
      </c>
      <c r="AT127" s="316" t="s">
        <v>284</v>
      </c>
      <c r="AU127" s="316" t="s">
        <v>87</v>
      </c>
      <c r="AY127" s="193" t="s">
        <v>89</v>
      </c>
      <c r="BE127" s="317">
        <f>IF(N127="základní",J127,0)</f>
        <v>0</v>
      </c>
      <c r="BF127" s="317">
        <f>IF(N127="snížená",J127,0)</f>
        <v>0</v>
      </c>
      <c r="BG127" s="317">
        <f>IF(N127="zákl. přenesená",J127,0)</f>
        <v>0</v>
      </c>
      <c r="BH127" s="317">
        <f>IF(N127="sníž. přenesená",J127,0)</f>
        <v>0</v>
      </c>
      <c r="BI127" s="317">
        <f>IF(N127="nulová",J127,0)</f>
        <v>0</v>
      </c>
      <c r="BJ127" s="193" t="s">
        <v>87</v>
      </c>
      <c r="BK127" s="317">
        <f>ROUND(I127*H127,2)</f>
        <v>0</v>
      </c>
      <c r="BL127" s="193" t="s">
        <v>178</v>
      </c>
      <c r="BM127" s="316" t="s">
        <v>1692</v>
      </c>
    </row>
    <row r="128" spans="1:65" s="203" customFormat="1" ht="16.5" customHeight="1" x14ac:dyDescent="0.3">
      <c r="A128" s="199"/>
      <c r="B128" s="200"/>
      <c r="C128" s="373" t="s">
        <v>271</v>
      </c>
      <c r="D128" s="373" t="s">
        <v>284</v>
      </c>
      <c r="E128" s="374" t="s">
        <v>1693</v>
      </c>
      <c r="F128" s="375" t="s">
        <v>1694</v>
      </c>
      <c r="G128" s="376" t="s">
        <v>1610</v>
      </c>
      <c r="H128" s="377">
        <v>2.4</v>
      </c>
      <c r="I128" s="378"/>
      <c r="J128" s="379">
        <f>ROUND(I128*H128,2)</f>
        <v>0</v>
      </c>
      <c r="K128" s="375" t="s">
        <v>11</v>
      </c>
      <c r="L128" s="380"/>
      <c r="M128" s="381" t="s">
        <v>11</v>
      </c>
      <c r="N128" s="382" t="s">
        <v>30</v>
      </c>
      <c r="O128" s="209"/>
      <c r="P128" s="314">
        <f>O128*H128</f>
        <v>0</v>
      </c>
      <c r="Q128" s="314">
        <v>0</v>
      </c>
      <c r="R128" s="314">
        <f>Q128*H128</f>
        <v>0</v>
      </c>
      <c r="S128" s="314">
        <v>0</v>
      </c>
      <c r="T128" s="315">
        <f>S128*H128</f>
        <v>0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  <c r="AR128" s="316" t="s">
        <v>288</v>
      </c>
      <c r="AT128" s="316" t="s">
        <v>284</v>
      </c>
      <c r="AU128" s="316" t="s">
        <v>87</v>
      </c>
      <c r="AY128" s="193" t="s">
        <v>89</v>
      </c>
      <c r="BE128" s="317">
        <f>IF(N128="základní",J128,0)</f>
        <v>0</v>
      </c>
      <c r="BF128" s="317">
        <f>IF(N128="snížená",J128,0)</f>
        <v>0</v>
      </c>
      <c r="BG128" s="317">
        <f>IF(N128="zákl. přenesená",J128,0)</f>
        <v>0</v>
      </c>
      <c r="BH128" s="317">
        <f>IF(N128="sníž. přenesená",J128,0)</f>
        <v>0</v>
      </c>
      <c r="BI128" s="317">
        <f>IF(N128="nulová",J128,0)</f>
        <v>0</v>
      </c>
      <c r="BJ128" s="193" t="s">
        <v>87</v>
      </c>
      <c r="BK128" s="317">
        <f>ROUND(I128*H128,2)</f>
        <v>0</v>
      </c>
      <c r="BL128" s="193" t="s">
        <v>178</v>
      </c>
      <c r="BM128" s="316" t="s">
        <v>1695</v>
      </c>
    </row>
    <row r="129" spans="1:65" s="203" customFormat="1" ht="67.2" x14ac:dyDescent="0.3">
      <c r="A129" s="199"/>
      <c r="B129" s="200"/>
      <c r="C129" s="201"/>
      <c r="D129" s="321" t="s">
        <v>1418</v>
      </c>
      <c r="E129" s="201"/>
      <c r="F129" s="383" t="s">
        <v>1696</v>
      </c>
      <c r="G129" s="201"/>
      <c r="H129" s="201"/>
      <c r="I129" s="384"/>
      <c r="J129" s="201"/>
      <c r="K129" s="201"/>
      <c r="L129" s="202"/>
      <c r="M129" s="385"/>
      <c r="N129" s="386"/>
      <c r="O129" s="209"/>
      <c r="P129" s="209"/>
      <c r="Q129" s="209"/>
      <c r="R129" s="209"/>
      <c r="S129" s="209"/>
      <c r="T129" s="210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T129" s="193" t="s">
        <v>1418</v>
      </c>
      <c r="AU129" s="193" t="s">
        <v>87</v>
      </c>
    </row>
    <row r="130" spans="1:65" s="203" customFormat="1" ht="16.5" customHeight="1" x14ac:dyDescent="0.3">
      <c r="A130" s="199"/>
      <c r="B130" s="200"/>
      <c r="C130" s="373" t="s">
        <v>275</v>
      </c>
      <c r="D130" s="373" t="s">
        <v>284</v>
      </c>
      <c r="E130" s="374" t="s">
        <v>1697</v>
      </c>
      <c r="F130" s="375" t="s">
        <v>1698</v>
      </c>
      <c r="G130" s="376" t="s">
        <v>1610</v>
      </c>
      <c r="H130" s="377">
        <v>4.8</v>
      </c>
      <c r="I130" s="378"/>
      <c r="J130" s="379">
        <f>ROUND(I130*H130,2)</f>
        <v>0</v>
      </c>
      <c r="K130" s="375" t="s">
        <v>11</v>
      </c>
      <c r="L130" s="380"/>
      <c r="M130" s="381" t="s">
        <v>11</v>
      </c>
      <c r="N130" s="382" t="s">
        <v>30</v>
      </c>
      <c r="O130" s="209"/>
      <c r="P130" s="314">
        <f>O130*H130</f>
        <v>0</v>
      </c>
      <c r="Q130" s="314">
        <v>0</v>
      </c>
      <c r="R130" s="314">
        <f>Q130*H130</f>
        <v>0</v>
      </c>
      <c r="S130" s="314">
        <v>0</v>
      </c>
      <c r="T130" s="315">
        <f>S130*H130</f>
        <v>0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R130" s="316" t="s">
        <v>288</v>
      </c>
      <c r="AT130" s="316" t="s">
        <v>284</v>
      </c>
      <c r="AU130" s="316" t="s">
        <v>87</v>
      </c>
      <c r="AY130" s="193" t="s">
        <v>89</v>
      </c>
      <c r="BE130" s="317">
        <f>IF(N130="základní",J130,0)</f>
        <v>0</v>
      </c>
      <c r="BF130" s="317">
        <f>IF(N130="snížená",J130,0)</f>
        <v>0</v>
      </c>
      <c r="BG130" s="317">
        <f>IF(N130="zákl. přenesená",J130,0)</f>
        <v>0</v>
      </c>
      <c r="BH130" s="317">
        <f>IF(N130="sníž. přenesená",J130,0)</f>
        <v>0</v>
      </c>
      <c r="BI130" s="317">
        <f>IF(N130="nulová",J130,0)</f>
        <v>0</v>
      </c>
      <c r="BJ130" s="193" t="s">
        <v>87</v>
      </c>
      <c r="BK130" s="317">
        <f>ROUND(I130*H130,2)</f>
        <v>0</v>
      </c>
      <c r="BL130" s="193" t="s">
        <v>178</v>
      </c>
      <c r="BM130" s="316" t="s">
        <v>1699</v>
      </c>
    </row>
    <row r="131" spans="1:65" s="203" customFormat="1" ht="16.5" customHeight="1" x14ac:dyDescent="0.3">
      <c r="A131" s="199"/>
      <c r="B131" s="200"/>
      <c r="C131" s="373" t="s">
        <v>279</v>
      </c>
      <c r="D131" s="373" t="s">
        <v>284</v>
      </c>
      <c r="E131" s="374" t="s">
        <v>1700</v>
      </c>
      <c r="F131" s="375" t="s">
        <v>1701</v>
      </c>
      <c r="G131" s="376" t="s">
        <v>1610</v>
      </c>
      <c r="H131" s="377">
        <v>4.9000000000000004</v>
      </c>
      <c r="I131" s="378"/>
      <c r="J131" s="379">
        <f>ROUND(I131*H131,2)</f>
        <v>0</v>
      </c>
      <c r="K131" s="375" t="s">
        <v>11</v>
      </c>
      <c r="L131" s="380"/>
      <c r="M131" s="381" t="s">
        <v>11</v>
      </c>
      <c r="N131" s="382" t="s">
        <v>30</v>
      </c>
      <c r="O131" s="209"/>
      <c r="P131" s="314">
        <f>O131*H131</f>
        <v>0</v>
      </c>
      <c r="Q131" s="314">
        <v>0</v>
      </c>
      <c r="R131" s="314">
        <f>Q131*H131</f>
        <v>0</v>
      </c>
      <c r="S131" s="314">
        <v>0</v>
      </c>
      <c r="T131" s="315">
        <f>S131*H131</f>
        <v>0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R131" s="316" t="s">
        <v>288</v>
      </c>
      <c r="AT131" s="316" t="s">
        <v>284</v>
      </c>
      <c r="AU131" s="316" t="s">
        <v>87</v>
      </c>
      <c r="AY131" s="193" t="s">
        <v>89</v>
      </c>
      <c r="BE131" s="317">
        <f>IF(N131="základní",J131,0)</f>
        <v>0</v>
      </c>
      <c r="BF131" s="317">
        <f>IF(N131="snížená",J131,0)</f>
        <v>0</v>
      </c>
      <c r="BG131" s="317">
        <f>IF(N131="zákl. přenesená",J131,0)</f>
        <v>0</v>
      </c>
      <c r="BH131" s="317">
        <f>IF(N131="sníž. přenesená",J131,0)</f>
        <v>0</v>
      </c>
      <c r="BI131" s="317">
        <f>IF(N131="nulová",J131,0)</f>
        <v>0</v>
      </c>
      <c r="BJ131" s="193" t="s">
        <v>87</v>
      </c>
      <c r="BK131" s="317">
        <f>ROUND(I131*H131,2)</f>
        <v>0</v>
      </c>
      <c r="BL131" s="193" t="s">
        <v>178</v>
      </c>
      <c r="BM131" s="316" t="s">
        <v>1702</v>
      </c>
    </row>
    <row r="132" spans="1:65" s="203" customFormat="1" ht="16.5" customHeight="1" x14ac:dyDescent="0.3">
      <c r="A132" s="199"/>
      <c r="B132" s="200"/>
      <c r="C132" s="373" t="s">
        <v>283</v>
      </c>
      <c r="D132" s="373" t="s">
        <v>284</v>
      </c>
      <c r="E132" s="374" t="s">
        <v>1703</v>
      </c>
      <c r="F132" s="375" t="s">
        <v>1704</v>
      </c>
      <c r="G132" s="376" t="s">
        <v>1610</v>
      </c>
      <c r="H132" s="377">
        <v>6.8</v>
      </c>
      <c r="I132" s="378"/>
      <c r="J132" s="379">
        <f>ROUND(I132*H132,2)</f>
        <v>0</v>
      </c>
      <c r="K132" s="375" t="s">
        <v>11</v>
      </c>
      <c r="L132" s="380"/>
      <c r="M132" s="381" t="s">
        <v>11</v>
      </c>
      <c r="N132" s="382" t="s">
        <v>30</v>
      </c>
      <c r="O132" s="209"/>
      <c r="P132" s="314">
        <f>O132*H132</f>
        <v>0</v>
      </c>
      <c r="Q132" s="314">
        <v>0</v>
      </c>
      <c r="R132" s="314">
        <f>Q132*H132</f>
        <v>0</v>
      </c>
      <c r="S132" s="314">
        <v>0</v>
      </c>
      <c r="T132" s="315">
        <f>S132*H132</f>
        <v>0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  <c r="AR132" s="316" t="s">
        <v>288</v>
      </c>
      <c r="AT132" s="316" t="s">
        <v>284</v>
      </c>
      <c r="AU132" s="316" t="s">
        <v>87</v>
      </c>
      <c r="AY132" s="193" t="s">
        <v>89</v>
      </c>
      <c r="BE132" s="317">
        <f>IF(N132="základní",J132,0)</f>
        <v>0</v>
      </c>
      <c r="BF132" s="317">
        <f>IF(N132="snížená",J132,0)</f>
        <v>0</v>
      </c>
      <c r="BG132" s="317">
        <f>IF(N132="zákl. přenesená",J132,0)</f>
        <v>0</v>
      </c>
      <c r="BH132" s="317">
        <f>IF(N132="sníž. přenesená",J132,0)</f>
        <v>0</v>
      </c>
      <c r="BI132" s="317">
        <f>IF(N132="nulová",J132,0)</f>
        <v>0</v>
      </c>
      <c r="BJ132" s="193" t="s">
        <v>87</v>
      </c>
      <c r="BK132" s="317">
        <f>ROUND(I132*H132,2)</f>
        <v>0</v>
      </c>
      <c r="BL132" s="193" t="s">
        <v>178</v>
      </c>
      <c r="BM132" s="316" t="s">
        <v>1705</v>
      </c>
    </row>
    <row r="133" spans="1:65" s="203" customFormat="1" ht="38.4" x14ac:dyDescent="0.3">
      <c r="A133" s="199"/>
      <c r="B133" s="200"/>
      <c r="C133" s="201"/>
      <c r="D133" s="321" t="s">
        <v>1418</v>
      </c>
      <c r="E133" s="201"/>
      <c r="F133" s="383" t="s">
        <v>1706</v>
      </c>
      <c r="G133" s="201"/>
      <c r="H133" s="201"/>
      <c r="I133" s="384"/>
      <c r="J133" s="201"/>
      <c r="K133" s="201"/>
      <c r="L133" s="202"/>
      <c r="M133" s="385"/>
      <c r="N133" s="386"/>
      <c r="O133" s="209"/>
      <c r="P133" s="209"/>
      <c r="Q133" s="209"/>
      <c r="R133" s="209"/>
      <c r="S133" s="209"/>
      <c r="T133" s="210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T133" s="193" t="s">
        <v>1418</v>
      </c>
      <c r="AU133" s="193" t="s">
        <v>87</v>
      </c>
    </row>
    <row r="134" spans="1:65" s="203" customFormat="1" ht="16.5" customHeight="1" x14ac:dyDescent="0.3">
      <c r="A134" s="199"/>
      <c r="B134" s="200"/>
      <c r="C134" s="373" t="s">
        <v>288</v>
      </c>
      <c r="D134" s="373" t="s">
        <v>284</v>
      </c>
      <c r="E134" s="374" t="s">
        <v>1707</v>
      </c>
      <c r="F134" s="375" t="s">
        <v>1708</v>
      </c>
      <c r="G134" s="376" t="s">
        <v>1610</v>
      </c>
      <c r="H134" s="377">
        <v>4.9000000000000004</v>
      </c>
      <c r="I134" s="378"/>
      <c r="J134" s="379">
        <f>ROUND(I134*H134,2)</f>
        <v>0</v>
      </c>
      <c r="K134" s="375" t="s">
        <v>11</v>
      </c>
      <c r="L134" s="380"/>
      <c r="M134" s="381" t="s">
        <v>11</v>
      </c>
      <c r="N134" s="382" t="s">
        <v>30</v>
      </c>
      <c r="O134" s="209"/>
      <c r="P134" s="314">
        <f>O134*H134</f>
        <v>0</v>
      </c>
      <c r="Q134" s="314">
        <v>0</v>
      </c>
      <c r="R134" s="314">
        <f>Q134*H134</f>
        <v>0</v>
      </c>
      <c r="S134" s="314">
        <v>0</v>
      </c>
      <c r="T134" s="315">
        <f>S134*H134</f>
        <v>0</v>
      </c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/>
      <c r="AR134" s="316" t="s">
        <v>288</v>
      </c>
      <c r="AT134" s="316" t="s">
        <v>284</v>
      </c>
      <c r="AU134" s="316" t="s">
        <v>87</v>
      </c>
      <c r="AY134" s="193" t="s">
        <v>89</v>
      </c>
      <c r="BE134" s="317">
        <f>IF(N134="základní",J134,0)</f>
        <v>0</v>
      </c>
      <c r="BF134" s="317">
        <f>IF(N134="snížená",J134,0)</f>
        <v>0</v>
      </c>
      <c r="BG134" s="317">
        <f>IF(N134="zákl. přenesená",J134,0)</f>
        <v>0</v>
      </c>
      <c r="BH134" s="317">
        <f>IF(N134="sníž. přenesená",J134,0)</f>
        <v>0</v>
      </c>
      <c r="BI134" s="317">
        <f>IF(N134="nulová",J134,0)</f>
        <v>0</v>
      </c>
      <c r="BJ134" s="193" t="s">
        <v>87</v>
      </c>
      <c r="BK134" s="317">
        <f>ROUND(I134*H134,2)</f>
        <v>0</v>
      </c>
      <c r="BL134" s="193" t="s">
        <v>178</v>
      </c>
      <c r="BM134" s="316" t="s">
        <v>1709</v>
      </c>
    </row>
    <row r="135" spans="1:65" s="203" customFormat="1" ht="16.5" customHeight="1" x14ac:dyDescent="0.3">
      <c r="A135" s="199"/>
      <c r="B135" s="200"/>
      <c r="C135" s="373" t="s">
        <v>292</v>
      </c>
      <c r="D135" s="373" t="s">
        <v>284</v>
      </c>
      <c r="E135" s="374" t="s">
        <v>1710</v>
      </c>
      <c r="F135" s="375" t="s">
        <v>1711</v>
      </c>
      <c r="G135" s="376" t="s">
        <v>1610</v>
      </c>
      <c r="H135" s="377">
        <v>8.1999999999999993</v>
      </c>
      <c r="I135" s="378"/>
      <c r="J135" s="379">
        <f>ROUND(I135*H135,2)</f>
        <v>0</v>
      </c>
      <c r="K135" s="375" t="s">
        <v>11</v>
      </c>
      <c r="L135" s="380"/>
      <c r="M135" s="381" t="s">
        <v>11</v>
      </c>
      <c r="N135" s="382" t="s">
        <v>30</v>
      </c>
      <c r="O135" s="209"/>
      <c r="P135" s="314">
        <f>O135*H135</f>
        <v>0</v>
      </c>
      <c r="Q135" s="314">
        <v>0</v>
      </c>
      <c r="R135" s="314">
        <f>Q135*H135</f>
        <v>0</v>
      </c>
      <c r="S135" s="314">
        <v>0</v>
      </c>
      <c r="T135" s="315">
        <f>S135*H135</f>
        <v>0</v>
      </c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  <c r="AR135" s="316" t="s">
        <v>288</v>
      </c>
      <c r="AT135" s="316" t="s">
        <v>284</v>
      </c>
      <c r="AU135" s="316" t="s">
        <v>87</v>
      </c>
      <c r="AY135" s="193" t="s">
        <v>89</v>
      </c>
      <c r="BE135" s="317">
        <f>IF(N135="základní",J135,0)</f>
        <v>0</v>
      </c>
      <c r="BF135" s="317">
        <f>IF(N135="snížená",J135,0)</f>
        <v>0</v>
      </c>
      <c r="BG135" s="317">
        <f>IF(N135="zákl. přenesená",J135,0)</f>
        <v>0</v>
      </c>
      <c r="BH135" s="317">
        <f>IF(N135="sníž. přenesená",J135,0)</f>
        <v>0</v>
      </c>
      <c r="BI135" s="317">
        <f>IF(N135="nulová",J135,0)</f>
        <v>0</v>
      </c>
      <c r="BJ135" s="193" t="s">
        <v>87</v>
      </c>
      <c r="BK135" s="317">
        <f>ROUND(I135*H135,2)</f>
        <v>0</v>
      </c>
      <c r="BL135" s="193" t="s">
        <v>178</v>
      </c>
      <c r="BM135" s="316" t="s">
        <v>1712</v>
      </c>
    </row>
    <row r="136" spans="1:65" s="203" customFormat="1" ht="16.5" customHeight="1" x14ac:dyDescent="0.3">
      <c r="A136" s="199"/>
      <c r="B136" s="200"/>
      <c r="C136" s="373" t="s">
        <v>296</v>
      </c>
      <c r="D136" s="373" t="s">
        <v>284</v>
      </c>
      <c r="E136" s="374" t="s">
        <v>1713</v>
      </c>
      <c r="F136" s="375" t="s">
        <v>1714</v>
      </c>
      <c r="G136" s="376" t="s">
        <v>95</v>
      </c>
      <c r="H136" s="377">
        <v>141.47999999999999</v>
      </c>
      <c r="I136" s="378"/>
      <c r="J136" s="379">
        <f>ROUND(I136*H136,2)</f>
        <v>0</v>
      </c>
      <c r="K136" s="375" t="s">
        <v>11</v>
      </c>
      <c r="L136" s="380"/>
      <c r="M136" s="381" t="s">
        <v>11</v>
      </c>
      <c r="N136" s="382" t="s">
        <v>30</v>
      </c>
      <c r="O136" s="209"/>
      <c r="P136" s="314">
        <f>O136*H136</f>
        <v>0</v>
      </c>
      <c r="Q136" s="314">
        <v>0</v>
      </c>
      <c r="R136" s="314">
        <f>Q136*H136</f>
        <v>0</v>
      </c>
      <c r="S136" s="314">
        <v>0</v>
      </c>
      <c r="T136" s="315">
        <f>S136*H136</f>
        <v>0</v>
      </c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  <c r="AR136" s="316" t="s">
        <v>288</v>
      </c>
      <c r="AT136" s="316" t="s">
        <v>284</v>
      </c>
      <c r="AU136" s="316" t="s">
        <v>87</v>
      </c>
      <c r="AY136" s="193" t="s">
        <v>89</v>
      </c>
      <c r="BE136" s="317">
        <f>IF(N136="základní",J136,0)</f>
        <v>0</v>
      </c>
      <c r="BF136" s="317">
        <f>IF(N136="snížená",J136,0)</f>
        <v>0</v>
      </c>
      <c r="BG136" s="317">
        <f>IF(N136="zákl. přenesená",J136,0)</f>
        <v>0</v>
      </c>
      <c r="BH136" s="317">
        <f>IF(N136="sníž. přenesená",J136,0)</f>
        <v>0</v>
      </c>
      <c r="BI136" s="317">
        <f>IF(N136="nulová",J136,0)</f>
        <v>0</v>
      </c>
      <c r="BJ136" s="193" t="s">
        <v>87</v>
      </c>
      <c r="BK136" s="317">
        <f>ROUND(I136*H136,2)</f>
        <v>0</v>
      </c>
      <c r="BL136" s="193" t="s">
        <v>178</v>
      </c>
      <c r="BM136" s="316" t="s">
        <v>1715</v>
      </c>
    </row>
    <row r="137" spans="1:65" s="203" customFormat="1" ht="28.8" x14ac:dyDescent="0.3">
      <c r="A137" s="199"/>
      <c r="B137" s="200"/>
      <c r="C137" s="201"/>
      <c r="D137" s="321" t="s">
        <v>1418</v>
      </c>
      <c r="E137" s="201"/>
      <c r="F137" s="383" t="s">
        <v>1716</v>
      </c>
      <c r="G137" s="201"/>
      <c r="H137" s="201"/>
      <c r="I137" s="384"/>
      <c r="J137" s="201"/>
      <c r="K137" s="201"/>
      <c r="L137" s="202"/>
      <c r="M137" s="385"/>
      <c r="N137" s="386"/>
      <c r="O137" s="209"/>
      <c r="P137" s="209"/>
      <c r="Q137" s="209"/>
      <c r="R137" s="209"/>
      <c r="S137" s="209"/>
      <c r="T137" s="210"/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  <c r="AT137" s="193" t="s">
        <v>1418</v>
      </c>
      <c r="AU137" s="193" t="s">
        <v>87</v>
      </c>
    </row>
    <row r="138" spans="1:65" s="203" customFormat="1" ht="16.5" customHeight="1" x14ac:dyDescent="0.3">
      <c r="A138" s="199"/>
      <c r="B138" s="200"/>
      <c r="C138" s="373" t="s">
        <v>300</v>
      </c>
      <c r="D138" s="373" t="s">
        <v>284</v>
      </c>
      <c r="E138" s="374" t="s">
        <v>1717</v>
      </c>
      <c r="F138" s="375" t="s">
        <v>1718</v>
      </c>
      <c r="G138" s="376" t="s">
        <v>95</v>
      </c>
      <c r="H138" s="377">
        <v>220.08</v>
      </c>
      <c r="I138" s="378"/>
      <c r="J138" s="379">
        <f>ROUND(I138*H138,2)</f>
        <v>0</v>
      </c>
      <c r="K138" s="375" t="s">
        <v>11</v>
      </c>
      <c r="L138" s="380"/>
      <c r="M138" s="381" t="s">
        <v>11</v>
      </c>
      <c r="N138" s="382" t="s">
        <v>30</v>
      </c>
      <c r="O138" s="209"/>
      <c r="P138" s="314">
        <f>O138*H138</f>
        <v>0</v>
      </c>
      <c r="Q138" s="314">
        <v>0</v>
      </c>
      <c r="R138" s="314">
        <f>Q138*H138</f>
        <v>0</v>
      </c>
      <c r="S138" s="314">
        <v>0</v>
      </c>
      <c r="T138" s="315">
        <f>S138*H138</f>
        <v>0</v>
      </c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/>
      <c r="AR138" s="316" t="s">
        <v>288</v>
      </c>
      <c r="AT138" s="316" t="s">
        <v>284</v>
      </c>
      <c r="AU138" s="316" t="s">
        <v>87</v>
      </c>
      <c r="AY138" s="193" t="s">
        <v>89</v>
      </c>
      <c r="BE138" s="317">
        <f>IF(N138="základní",J138,0)</f>
        <v>0</v>
      </c>
      <c r="BF138" s="317">
        <f>IF(N138="snížená",J138,0)</f>
        <v>0</v>
      </c>
      <c r="BG138" s="317">
        <f>IF(N138="zákl. přenesená",J138,0)</f>
        <v>0</v>
      </c>
      <c r="BH138" s="317">
        <f>IF(N138="sníž. přenesená",J138,0)</f>
        <v>0</v>
      </c>
      <c r="BI138" s="317">
        <f>IF(N138="nulová",J138,0)</f>
        <v>0</v>
      </c>
      <c r="BJ138" s="193" t="s">
        <v>87</v>
      </c>
      <c r="BK138" s="317">
        <f>ROUND(I138*H138,2)</f>
        <v>0</v>
      </c>
      <c r="BL138" s="193" t="s">
        <v>178</v>
      </c>
      <c r="BM138" s="316" t="s">
        <v>1719</v>
      </c>
    </row>
    <row r="139" spans="1:65" s="203" customFormat="1" ht="16.5" customHeight="1" x14ac:dyDescent="0.3">
      <c r="A139" s="199"/>
      <c r="B139" s="200"/>
      <c r="C139" s="373" t="s">
        <v>304</v>
      </c>
      <c r="D139" s="373" t="s">
        <v>284</v>
      </c>
      <c r="E139" s="374" t="s">
        <v>1720</v>
      </c>
      <c r="F139" s="375" t="s">
        <v>1721</v>
      </c>
      <c r="G139" s="376" t="s">
        <v>1610</v>
      </c>
      <c r="H139" s="377">
        <v>8.89</v>
      </c>
      <c r="I139" s="378"/>
      <c r="J139" s="379">
        <f>ROUND(I139*H139,2)</f>
        <v>0</v>
      </c>
      <c r="K139" s="375" t="s">
        <v>11</v>
      </c>
      <c r="L139" s="380"/>
      <c r="M139" s="381" t="s">
        <v>11</v>
      </c>
      <c r="N139" s="382" t="s">
        <v>30</v>
      </c>
      <c r="O139" s="209"/>
      <c r="P139" s="314">
        <f>O139*H139</f>
        <v>0</v>
      </c>
      <c r="Q139" s="314">
        <v>0</v>
      </c>
      <c r="R139" s="314">
        <f>Q139*H139</f>
        <v>0</v>
      </c>
      <c r="S139" s="314">
        <v>0</v>
      </c>
      <c r="T139" s="315">
        <f>S139*H139</f>
        <v>0</v>
      </c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  <c r="AR139" s="316" t="s">
        <v>288</v>
      </c>
      <c r="AT139" s="316" t="s">
        <v>284</v>
      </c>
      <c r="AU139" s="316" t="s">
        <v>87</v>
      </c>
      <c r="AY139" s="193" t="s">
        <v>89</v>
      </c>
      <c r="BE139" s="317">
        <f>IF(N139="základní",J139,0)</f>
        <v>0</v>
      </c>
      <c r="BF139" s="317">
        <f>IF(N139="snížená",J139,0)</f>
        <v>0</v>
      </c>
      <c r="BG139" s="317">
        <f>IF(N139="zákl. přenesená",J139,0)</f>
        <v>0</v>
      </c>
      <c r="BH139" s="317">
        <f>IF(N139="sníž. přenesená",J139,0)</f>
        <v>0</v>
      </c>
      <c r="BI139" s="317">
        <f>IF(N139="nulová",J139,0)</f>
        <v>0</v>
      </c>
      <c r="BJ139" s="193" t="s">
        <v>87</v>
      </c>
      <c r="BK139" s="317">
        <f>ROUND(I139*H139,2)</f>
        <v>0</v>
      </c>
      <c r="BL139" s="193" t="s">
        <v>178</v>
      </c>
      <c r="BM139" s="316" t="s">
        <v>1722</v>
      </c>
    </row>
    <row r="140" spans="1:65" s="203" customFormat="1" ht="28.8" x14ac:dyDescent="0.3">
      <c r="A140" s="199"/>
      <c r="B140" s="200"/>
      <c r="C140" s="201"/>
      <c r="D140" s="321" t="s">
        <v>1418</v>
      </c>
      <c r="E140" s="201"/>
      <c r="F140" s="383" t="s">
        <v>1723</v>
      </c>
      <c r="G140" s="201"/>
      <c r="H140" s="201"/>
      <c r="I140" s="384"/>
      <c r="J140" s="201"/>
      <c r="K140" s="201"/>
      <c r="L140" s="202"/>
      <c r="M140" s="385"/>
      <c r="N140" s="386"/>
      <c r="O140" s="209"/>
      <c r="P140" s="209"/>
      <c r="Q140" s="209"/>
      <c r="R140" s="209"/>
      <c r="S140" s="209"/>
      <c r="T140" s="210"/>
      <c r="U140" s="199"/>
      <c r="V140" s="199"/>
      <c r="W140" s="199"/>
      <c r="X140" s="199"/>
      <c r="Y140" s="199"/>
      <c r="Z140" s="199"/>
      <c r="AA140" s="199"/>
      <c r="AB140" s="199"/>
      <c r="AC140" s="199"/>
      <c r="AD140" s="199"/>
      <c r="AE140" s="199"/>
      <c r="AT140" s="193" t="s">
        <v>1418</v>
      </c>
      <c r="AU140" s="193" t="s">
        <v>87</v>
      </c>
    </row>
    <row r="141" spans="1:65" s="203" customFormat="1" ht="16.5" customHeight="1" x14ac:dyDescent="0.3">
      <c r="A141" s="199"/>
      <c r="B141" s="200"/>
      <c r="C141" s="373" t="s">
        <v>309</v>
      </c>
      <c r="D141" s="373" t="s">
        <v>284</v>
      </c>
      <c r="E141" s="374" t="s">
        <v>1724</v>
      </c>
      <c r="F141" s="375" t="s">
        <v>1725</v>
      </c>
      <c r="G141" s="376" t="s">
        <v>1610</v>
      </c>
      <c r="H141" s="377">
        <v>2.1</v>
      </c>
      <c r="I141" s="378"/>
      <c r="J141" s="379">
        <f t="shared" ref="J141:J160" si="0">ROUND(I141*H141,2)</f>
        <v>0</v>
      </c>
      <c r="K141" s="375" t="s">
        <v>11</v>
      </c>
      <c r="L141" s="380"/>
      <c r="M141" s="381" t="s">
        <v>11</v>
      </c>
      <c r="N141" s="382" t="s">
        <v>30</v>
      </c>
      <c r="O141" s="209"/>
      <c r="P141" s="314">
        <f t="shared" ref="P141:P160" si="1">O141*H141</f>
        <v>0</v>
      </c>
      <c r="Q141" s="314">
        <v>0</v>
      </c>
      <c r="R141" s="314">
        <f t="shared" ref="R141:R160" si="2">Q141*H141</f>
        <v>0</v>
      </c>
      <c r="S141" s="314">
        <v>0</v>
      </c>
      <c r="T141" s="315">
        <f t="shared" ref="T141:T160" si="3">S141*H141</f>
        <v>0</v>
      </c>
      <c r="U141" s="199"/>
      <c r="V141" s="199"/>
      <c r="W141" s="199"/>
      <c r="X141" s="199"/>
      <c r="Y141" s="199"/>
      <c r="Z141" s="199"/>
      <c r="AA141" s="199"/>
      <c r="AB141" s="199"/>
      <c r="AC141" s="199"/>
      <c r="AD141" s="199"/>
      <c r="AE141" s="199"/>
      <c r="AR141" s="316" t="s">
        <v>288</v>
      </c>
      <c r="AT141" s="316" t="s">
        <v>284</v>
      </c>
      <c r="AU141" s="316" t="s">
        <v>87</v>
      </c>
      <c r="AY141" s="193" t="s">
        <v>89</v>
      </c>
      <c r="BE141" s="317">
        <f t="shared" ref="BE141:BE160" si="4">IF(N141="základní",J141,0)</f>
        <v>0</v>
      </c>
      <c r="BF141" s="317">
        <f t="shared" ref="BF141:BF160" si="5">IF(N141="snížená",J141,0)</f>
        <v>0</v>
      </c>
      <c r="BG141" s="317">
        <f t="shared" ref="BG141:BG160" si="6">IF(N141="zákl. přenesená",J141,0)</f>
        <v>0</v>
      </c>
      <c r="BH141" s="317">
        <f t="shared" ref="BH141:BH160" si="7">IF(N141="sníž. přenesená",J141,0)</f>
        <v>0</v>
      </c>
      <c r="BI141" s="317">
        <f t="shared" ref="BI141:BI160" si="8">IF(N141="nulová",J141,0)</f>
        <v>0</v>
      </c>
      <c r="BJ141" s="193" t="s">
        <v>87</v>
      </c>
      <c r="BK141" s="317">
        <f t="shared" ref="BK141:BK160" si="9">ROUND(I141*H141,2)</f>
        <v>0</v>
      </c>
      <c r="BL141" s="193" t="s">
        <v>178</v>
      </c>
      <c r="BM141" s="316" t="s">
        <v>1726</v>
      </c>
    </row>
    <row r="142" spans="1:65" s="203" customFormat="1" ht="16.5" customHeight="1" x14ac:dyDescent="0.3">
      <c r="A142" s="199"/>
      <c r="B142" s="200"/>
      <c r="C142" s="373" t="s">
        <v>324</v>
      </c>
      <c r="D142" s="373" t="s">
        <v>284</v>
      </c>
      <c r="E142" s="374" t="s">
        <v>1727</v>
      </c>
      <c r="F142" s="375" t="s">
        <v>1728</v>
      </c>
      <c r="G142" s="376" t="s">
        <v>1610</v>
      </c>
      <c r="H142" s="377">
        <v>44.27</v>
      </c>
      <c r="I142" s="378"/>
      <c r="J142" s="379">
        <f t="shared" si="0"/>
        <v>0</v>
      </c>
      <c r="K142" s="375" t="s">
        <v>11</v>
      </c>
      <c r="L142" s="380"/>
      <c r="M142" s="381" t="s">
        <v>11</v>
      </c>
      <c r="N142" s="382" t="s">
        <v>30</v>
      </c>
      <c r="O142" s="209"/>
      <c r="P142" s="314">
        <f t="shared" si="1"/>
        <v>0</v>
      </c>
      <c r="Q142" s="314">
        <v>0</v>
      </c>
      <c r="R142" s="314">
        <f t="shared" si="2"/>
        <v>0</v>
      </c>
      <c r="S142" s="314">
        <v>0</v>
      </c>
      <c r="T142" s="315">
        <f t="shared" si="3"/>
        <v>0</v>
      </c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/>
      <c r="AR142" s="316" t="s">
        <v>288</v>
      </c>
      <c r="AT142" s="316" t="s">
        <v>284</v>
      </c>
      <c r="AU142" s="316" t="s">
        <v>87</v>
      </c>
      <c r="AY142" s="193" t="s">
        <v>89</v>
      </c>
      <c r="BE142" s="317">
        <f t="shared" si="4"/>
        <v>0</v>
      </c>
      <c r="BF142" s="317">
        <f t="shared" si="5"/>
        <v>0</v>
      </c>
      <c r="BG142" s="317">
        <f t="shared" si="6"/>
        <v>0</v>
      </c>
      <c r="BH142" s="317">
        <f t="shared" si="7"/>
        <v>0</v>
      </c>
      <c r="BI142" s="317">
        <f t="shared" si="8"/>
        <v>0</v>
      </c>
      <c r="BJ142" s="193" t="s">
        <v>87</v>
      </c>
      <c r="BK142" s="317">
        <f t="shared" si="9"/>
        <v>0</v>
      </c>
      <c r="BL142" s="193" t="s">
        <v>178</v>
      </c>
      <c r="BM142" s="316" t="s">
        <v>1729</v>
      </c>
    </row>
    <row r="143" spans="1:65" s="203" customFormat="1" ht="16.5" customHeight="1" x14ac:dyDescent="0.3">
      <c r="A143" s="199"/>
      <c r="B143" s="200"/>
      <c r="C143" s="373" t="s">
        <v>342</v>
      </c>
      <c r="D143" s="373" t="s">
        <v>284</v>
      </c>
      <c r="E143" s="374" t="s">
        <v>1730</v>
      </c>
      <c r="F143" s="375" t="s">
        <v>1731</v>
      </c>
      <c r="G143" s="376" t="s">
        <v>1610</v>
      </c>
      <c r="H143" s="377">
        <v>7.69</v>
      </c>
      <c r="I143" s="378"/>
      <c r="J143" s="379">
        <f t="shared" si="0"/>
        <v>0</v>
      </c>
      <c r="K143" s="375" t="s">
        <v>11</v>
      </c>
      <c r="L143" s="380"/>
      <c r="M143" s="381" t="s">
        <v>11</v>
      </c>
      <c r="N143" s="382" t="s">
        <v>30</v>
      </c>
      <c r="O143" s="209"/>
      <c r="P143" s="314">
        <f t="shared" si="1"/>
        <v>0</v>
      </c>
      <c r="Q143" s="314">
        <v>0</v>
      </c>
      <c r="R143" s="314">
        <f t="shared" si="2"/>
        <v>0</v>
      </c>
      <c r="S143" s="314">
        <v>0</v>
      </c>
      <c r="T143" s="315">
        <f t="shared" si="3"/>
        <v>0</v>
      </c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R143" s="316" t="s">
        <v>288</v>
      </c>
      <c r="AT143" s="316" t="s">
        <v>284</v>
      </c>
      <c r="AU143" s="316" t="s">
        <v>87</v>
      </c>
      <c r="AY143" s="193" t="s">
        <v>89</v>
      </c>
      <c r="BE143" s="317">
        <f t="shared" si="4"/>
        <v>0</v>
      </c>
      <c r="BF143" s="317">
        <f t="shared" si="5"/>
        <v>0</v>
      </c>
      <c r="BG143" s="317">
        <f t="shared" si="6"/>
        <v>0</v>
      </c>
      <c r="BH143" s="317">
        <f t="shared" si="7"/>
        <v>0</v>
      </c>
      <c r="BI143" s="317">
        <f t="shared" si="8"/>
        <v>0</v>
      </c>
      <c r="BJ143" s="193" t="s">
        <v>87</v>
      </c>
      <c r="BK143" s="317">
        <f t="shared" si="9"/>
        <v>0</v>
      </c>
      <c r="BL143" s="193" t="s">
        <v>178</v>
      </c>
      <c r="BM143" s="316" t="s">
        <v>1732</v>
      </c>
    </row>
    <row r="144" spans="1:65" s="203" customFormat="1" ht="16.5" customHeight="1" x14ac:dyDescent="0.3">
      <c r="A144" s="199"/>
      <c r="B144" s="200"/>
      <c r="C144" s="373" t="s">
        <v>1189</v>
      </c>
      <c r="D144" s="373" t="s">
        <v>284</v>
      </c>
      <c r="E144" s="374" t="s">
        <v>1733</v>
      </c>
      <c r="F144" s="375" t="s">
        <v>1734</v>
      </c>
      <c r="G144" s="376" t="s">
        <v>1610</v>
      </c>
      <c r="H144" s="377">
        <v>5.83</v>
      </c>
      <c r="I144" s="378"/>
      <c r="J144" s="379">
        <f t="shared" si="0"/>
        <v>0</v>
      </c>
      <c r="K144" s="375" t="s">
        <v>11</v>
      </c>
      <c r="L144" s="380"/>
      <c r="M144" s="381" t="s">
        <v>11</v>
      </c>
      <c r="N144" s="382" t="s">
        <v>30</v>
      </c>
      <c r="O144" s="209"/>
      <c r="P144" s="314">
        <f t="shared" si="1"/>
        <v>0</v>
      </c>
      <c r="Q144" s="314">
        <v>0</v>
      </c>
      <c r="R144" s="314">
        <f t="shared" si="2"/>
        <v>0</v>
      </c>
      <c r="S144" s="314">
        <v>0</v>
      </c>
      <c r="T144" s="315">
        <f t="shared" si="3"/>
        <v>0</v>
      </c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  <c r="AR144" s="316" t="s">
        <v>288</v>
      </c>
      <c r="AT144" s="316" t="s">
        <v>284</v>
      </c>
      <c r="AU144" s="316" t="s">
        <v>87</v>
      </c>
      <c r="AY144" s="193" t="s">
        <v>89</v>
      </c>
      <c r="BE144" s="317">
        <f t="shared" si="4"/>
        <v>0</v>
      </c>
      <c r="BF144" s="317">
        <f t="shared" si="5"/>
        <v>0</v>
      </c>
      <c r="BG144" s="317">
        <f t="shared" si="6"/>
        <v>0</v>
      </c>
      <c r="BH144" s="317">
        <f t="shared" si="7"/>
        <v>0</v>
      </c>
      <c r="BI144" s="317">
        <f t="shared" si="8"/>
        <v>0</v>
      </c>
      <c r="BJ144" s="193" t="s">
        <v>87</v>
      </c>
      <c r="BK144" s="317">
        <f t="shared" si="9"/>
        <v>0</v>
      </c>
      <c r="BL144" s="193" t="s">
        <v>178</v>
      </c>
      <c r="BM144" s="316" t="s">
        <v>1735</v>
      </c>
    </row>
    <row r="145" spans="1:65" s="203" customFormat="1" ht="16.5" customHeight="1" x14ac:dyDescent="0.3">
      <c r="A145" s="199"/>
      <c r="B145" s="200"/>
      <c r="C145" s="373" t="s">
        <v>346</v>
      </c>
      <c r="D145" s="373" t="s">
        <v>284</v>
      </c>
      <c r="E145" s="374" t="s">
        <v>1736</v>
      </c>
      <c r="F145" s="375" t="s">
        <v>1737</v>
      </c>
      <c r="G145" s="376" t="s">
        <v>1610</v>
      </c>
      <c r="H145" s="377">
        <v>3.49</v>
      </c>
      <c r="I145" s="378"/>
      <c r="J145" s="379">
        <f t="shared" si="0"/>
        <v>0</v>
      </c>
      <c r="K145" s="375" t="s">
        <v>11</v>
      </c>
      <c r="L145" s="380"/>
      <c r="M145" s="381" t="s">
        <v>11</v>
      </c>
      <c r="N145" s="382" t="s">
        <v>30</v>
      </c>
      <c r="O145" s="209"/>
      <c r="P145" s="314">
        <f t="shared" si="1"/>
        <v>0</v>
      </c>
      <c r="Q145" s="314">
        <v>0</v>
      </c>
      <c r="R145" s="314">
        <f t="shared" si="2"/>
        <v>0</v>
      </c>
      <c r="S145" s="314">
        <v>0</v>
      </c>
      <c r="T145" s="315">
        <f t="shared" si="3"/>
        <v>0</v>
      </c>
      <c r="U145" s="199"/>
      <c r="V145" s="199"/>
      <c r="W145" s="199"/>
      <c r="X145" s="199"/>
      <c r="Y145" s="199"/>
      <c r="Z145" s="199"/>
      <c r="AA145" s="199"/>
      <c r="AB145" s="199"/>
      <c r="AC145" s="199"/>
      <c r="AD145" s="199"/>
      <c r="AE145" s="199"/>
      <c r="AR145" s="316" t="s">
        <v>288</v>
      </c>
      <c r="AT145" s="316" t="s">
        <v>284</v>
      </c>
      <c r="AU145" s="316" t="s">
        <v>87</v>
      </c>
      <c r="AY145" s="193" t="s">
        <v>89</v>
      </c>
      <c r="BE145" s="317">
        <f t="shared" si="4"/>
        <v>0</v>
      </c>
      <c r="BF145" s="317">
        <f t="shared" si="5"/>
        <v>0</v>
      </c>
      <c r="BG145" s="317">
        <f t="shared" si="6"/>
        <v>0</v>
      </c>
      <c r="BH145" s="317">
        <f t="shared" si="7"/>
        <v>0</v>
      </c>
      <c r="BI145" s="317">
        <f t="shared" si="8"/>
        <v>0</v>
      </c>
      <c r="BJ145" s="193" t="s">
        <v>87</v>
      </c>
      <c r="BK145" s="317">
        <f t="shared" si="9"/>
        <v>0</v>
      </c>
      <c r="BL145" s="193" t="s">
        <v>178</v>
      </c>
      <c r="BM145" s="316" t="s">
        <v>1738</v>
      </c>
    </row>
    <row r="146" spans="1:65" s="203" customFormat="1" ht="16.5" customHeight="1" x14ac:dyDescent="0.3">
      <c r="A146" s="199"/>
      <c r="B146" s="200"/>
      <c r="C146" s="373" t="s">
        <v>356</v>
      </c>
      <c r="D146" s="373" t="s">
        <v>284</v>
      </c>
      <c r="E146" s="374" t="s">
        <v>1739</v>
      </c>
      <c r="F146" s="375" t="s">
        <v>1740</v>
      </c>
      <c r="G146" s="376" t="s">
        <v>1610</v>
      </c>
      <c r="H146" s="377">
        <v>47.53</v>
      </c>
      <c r="I146" s="378"/>
      <c r="J146" s="379">
        <f t="shared" si="0"/>
        <v>0</v>
      </c>
      <c r="K146" s="375" t="s">
        <v>11</v>
      </c>
      <c r="L146" s="380"/>
      <c r="M146" s="381" t="s">
        <v>11</v>
      </c>
      <c r="N146" s="382" t="s">
        <v>30</v>
      </c>
      <c r="O146" s="209"/>
      <c r="P146" s="314">
        <f t="shared" si="1"/>
        <v>0</v>
      </c>
      <c r="Q146" s="314">
        <v>0</v>
      </c>
      <c r="R146" s="314">
        <f t="shared" si="2"/>
        <v>0</v>
      </c>
      <c r="S146" s="314">
        <v>0</v>
      </c>
      <c r="T146" s="315">
        <f t="shared" si="3"/>
        <v>0</v>
      </c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/>
      <c r="AR146" s="316" t="s">
        <v>288</v>
      </c>
      <c r="AT146" s="316" t="s">
        <v>284</v>
      </c>
      <c r="AU146" s="316" t="s">
        <v>87</v>
      </c>
      <c r="AY146" s="193" t="s">
        <v>89</v>
      </c>
      <c r="BE146" s="317">
        <f t="shared" si="4"/>
        <v>0</v>
      </c>
      <c r="BF146" s="317">
        <f t="shared" si="5"/>
        <v>0</v>
      </c>
      <c r="BG146" s="317">
        <f t="shared" si="6"/>
        <v>0</v>
      </c>
      <c r="BH146" s="317">
        <f t="shared" si="7"/>
        <v>0</v>
      </c>
      <c r="BI146" s="317">
        <f t="shared" si="8"/>
        <v>0</v>
      </c>
      <c r="BJ146" s="193" t="s">
        <v>87</v>
      </c>
      <c r="BK146" s="317">
        <f t="shared" si="9"/>
        <v>0</v>
      </c>
      <c r="BL146" s="193" t="s">
        <v>178</v>
      </c>
      <c r="BM146" s="316" t="s">
        <v>1741</v>
      </c>
    </row>
    <row r="147" spans="1:65" s="203" customFormat="1" ht="16.5" customHeight="1" x14ac:dyDescent="0.3">
      <c r="A147" s="199"/>
      <c r="B147" s="200"/>
      <c r="C147" s="373" t="s">
        <v>364</v>
      </c>
      <c r="D147" s="373" t="s">
        <v>284</v>
      </c>
      <c r="E147" s="374" t="s">
        <v>1742</v>
      </c>
      <c r="F147" s="375" t="s">
        <v>1743</v>
      </c>
      <c r="G147" s="376" t="s">
        <v>1610</v>
      </c>
      <c r="H147" s="377">
        <v>12.09</v>
      </c>
      <c r="I147" s="378"/>
      <c r="J147" s="379">
        <f t="shared" si="0"/>
        <v>0</v>
      </c>
      <c r="K147" s="375" t="s">
        <v>11</v>
      </c>
      <c r="L147" s="380"/>
      <c r="M147" s="381" t="s">
        <v>11</v>
      </c>
      <c r="N147" s="382" t="s">
        <v>30</v>
      </c>
      <c r="O147" s="209"/>
      <c r="P147" s="314">
        <f t="shared" si="1"/>
        <v>0</v>
      </c>
      <c r="Q147" s="314">
        <v>0</v>
      </c>
      <c r="R147" s="314">
        <f t="shared" si="2"/>
        <v>0</v>
      </c>
      <c r="S147" s="314">
        <v>0</v>
      </c>
      <c r="T147" s="315">
        <f t="shared" si="3"/>
        <v>0</v>
      </c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R147" s="316" t="s">
        <v>288</v>
      </c>
      <c r="AT147" s="316" t="s">
        <v>284</v>
      </c>
      <c r="AU147" s="316" t="s">
        <v>87</v>
      </c>
      <c r="AY147" s="193" t="s">
        <v>89</v>
      </c>
      <c r="BE147" s="317">
        <f t="shared" si="4"/>
        <v>0</v>
      </c>
      <c r="BF147" s="317">
        <f t="shared" si="5"/>
        <v>0</v>
      </c>
      <c r="BG147" s="317">
        <f t="shared" si="6"/>
        <v>0</v>
      </c>
      <c r="BH147" s="317">
        <f t="shared" si="7"/>
        <v>0</v>
      </c>
      <c r="BI147" s="317">
        <f t="shared" si="8"/>
        <v>0</v>
      </c>
      <c r="BJ147" s="193" t="s">
        <v>87</v>
      </c>
      <c r="BK147" s="317">
        <f t="shared" si="9"/>
        <v>0</v>
      </c>
      <c r="BL147" s="193" t="s">
        <v>178</v>
      </c>
      <c r="BM147" s="316" t="s">
        <v>1744</v>
      </c>
    </row>
    <row r="148" spans="1:65" s="203" customFormat="1" ht="16.5" customHeight="1" x14ac:dyDescent="0.3">
      <c r="A148" s="199"/>
      <c r="B148" s="200"/>
      <c r="C148" s="373" t="s">
        <v>370</v>
      </c>
      <c r="D148" s="373" t="s">
        <v>284</v>
      </c>
      <c r="E148" s="374" t="s">
        <v>1745</v>
      </c>
      <c r="F148" s="375" t="s">
        <v>1746</v>
      </c>
      <c r="G148" s="376" t="s">
        <v>1610</v>
      </c>
      <c r="H148" s="377">
        <v>9.2799999999999994</v>
      </c>
      <c r="I148" s="378"/>
      <c r="J148" s="379">
        <f t="shared" si="0"/>
        <v>0</v>
      </c>
      <c r="K148" s="375" t="s">
        <v>11</v>
      </c>
      <c r="L148" s="380"/>
      <c r="M148" s="381" t="s">
        <v>11</v>
      </c>
      <c r="N148" s="382" t="s">
        <v>30</v>
      </c>
      <c r="O148" s="209"/>
      <c r="P148" s="314">
        <f t="shared" si="1"/>
        <v>0</v>
      </c>
      <c r="Q148" s="314">
        <v>0</v>
      </c>
      <c r="R148" s="314">
        <f t="shared" si="2"/>
        <v>0</v>
      </c>
      <c r="S148" s="314">
        <v>0</v>
      </c>
      <c r="T148" s="315">
        <f t="shared" si="3"/>
        <v>0</v>
      </c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R148" s="316" t="s">
        <v>288</v>
      </c>
      <c r="AT148" s="316" t="s">
        <v>284</v>
      </c>
      <c r="AU148" s="316" t="s">
        <v>87</v>
      </c>
      <c r="AY148" s="193" t="s">
        <v>89</v>
      </c>
      <c r="BE148" s="317">
        <f t="shared" si="4"/>
        <v>0</v>
      </c>
      <c r="BF148" s="317">
        <f t="shared" si="5"/>
        <v>0</v>
      </c>
      <c r="BG148" s="317">
        <f t="shared" si="6"/>
        <v>0</v>
      </c>
      <c r="BH148" s="317">
        <f t="shared" si="7"/>
        <v>0</v>
      </c>
      <c r="BI148" s="317">
        <f t="shared" si="8"/>
        <v>0</v>
      </c>
      <c r="BJ148" s="193" t="s">
        <v>87</v>
      </c>
      <c r="BK148" s="317">
        <f t="shared" si="9"/>
        <v>0</v>
      </c>
      <c r="BL148" s="193" t="s">
        <v>178</v>
      </c>
      <c r="BM148" s="316" t="s">
        <v>1747</v>
      </c>
    </row>
    <row r="149" spans="1:65" s="203" customFormat="1" ht="16.5" customHeight="1" x14ac:dyDescent="0.3">
      <c r="A149" s="199"/>
      <c r="B149" s="200"/>
      <c r="C149" s="373" t="s">
        <v>375</v>
      </c>
      <c r="D149" s="373" t="s">
        <v>284</v>
      </c>
      <c r="E149" s="374" t="s">
        <v>1748</v>
      </c>
      <c r="F149" s="375" t="s">
        <v>1749</v>
      </c>
      <c r="G149" s="376" t="s">
        <v>1610</v>
      </c>
      <c r="H149" s="377">
        <v>4.72</v>
      </c>
      <c r="I149" s="378"/>
      <c r="J149" s="379">
        <f t="shared" si="0"/>
        <v>0</v>
      </c>
      <c r="K149" s="375" t="s">
        <v>11</v>
      </c>
      <c r="L149" s="380"/>
      <c r="M149" s="381" t="s">
        <v>11</v>
      </c>
      <c r="N149" s="382" t="s">
        <v>30</v>
      </c>
      <c r="O149" s="209"/>
      <c r="P149" s="314">
        <f t="shared" si="1"/>
        <v>0</v>
      </c>
      <c r="Q149" s="314">
        <v>0</v>
      </c>
      <c r="R149" s="314">
        <f t="shared" si="2"/>
        <v>0</v>
      </c>
      <c r="S149" s="314">
        <v>0</v>
      </c>
      <c r="T149" s="315">
        <f t="shared" si="3"/>
        <v>0</v>
      </c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R149" s="316" t="s">
        <v>288</v>
      </c>
      <c r="AT149" s="316" t="s">
        <v>284</v>
      </c>
      <c r="AU149" s="316" t="s">
        <v>87</v>
      </c>
      <c r="AY149" s="193" t="s">
        <v>89</v>
      </c>
      <c r="BE149" s="317">
        <f t="shared" si="4"/>
        <v>0</v>
      </c>
      <c r="BF149" s="317">
        <f t="shared" si="5"/>
        <v>0</v>
      </c>
      <c r="BG149" s="317">
        <f t="shared" si="6"/>
        <v>0</v>
      </c>
      <c r="BH149" s="317">
        <f t="shared" si="7"/>
        <v>0</v>
      </c>
      <c r="BI149" s="317">
        <f t="shared" si="8"/>
        <v>0</v>
      </c>
      <c r="BJ149" s="193" t="s">
        <v>87</v>
      </c>
      <c r="BK149" s="317">
        <f t="shared" si="9"/>
        <v>0</v>
      </c>
      <c r="BL149" s="193" t="s">
        <v>178</v>
      </c>
      <c r="BM149" s="316" t="s">
        <v>1750</v>
      </c>
    </row>
    <row r="150" spans="1:65" s="203" customFormat="1" ht="16.5" customHeight="1" x14ac:dyDescent="0.3">
      <c r="A150" s="199"/>
      <c r="B150" s="200"/>
      <c r="C150" s="373" t="s">
        <v>379</v>
      </c>
      <c r="D150" s="373" t="s">
        <v>284</v>
      </c>
      <c r="E150" s="374" t="s">
        <v>1751</v>
      </c>
      <c r="F150" s="375" t="s">
        <v>1752</v>
      </c>
      <c r="G150" s="376" t="s">
        <v>1610</v>
      </c>
      <c r="H150" s="377">
        <v>3.58</v>
      </c>
      <c r="I150" s="378"/>
      <c r="J150" s="379">
        <f t="shared" si="0"/>
        <v>0</v>
      </c>
      <c r="K150" s="375" t="s">
        <v>11</v>
      </c>
      <c r="L150" s="380"/>
      <c r="M150" s="381" t="s">
        <v>11</v>
      </c>
      <c r="N150" s="382" t="s">
        <v>30</v>
      </c>
      <c r="O150" s="209"/>
      <c r="P150" s="314">
        <f t="shared" si="1"/>
        <v>0</v>
      </c>
      <c r="Q150" s="314">
        <v>0</v>
      </c>
      <c r="R150" s="314">
        <f t="shared" si="2"/>
        <v>0</v>
      </c>
      <c r="S150" s="314">
        <v>0</v>
      </c>
      <c r="T150" s="315">
        <f t="shared" si="3"/>
        <v>0</v>
      </c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R150" s="316" t="s">
        <v>288</v>
      </c>
      <c r="AT150" s="316" t="s">
        <v>284</v>
      </c>
      <c r="AU150" s="316" t="s">
        <v>87</v>
      </c>
      <c r="AY150" s="193" t="s">
        <v>89</v>
      </c>
      <c r="BE150" s="317">
        <f t="shared" si="4"/>
        <v>0</v>
      </c>
      <c r="BF150" s="317">
        <f t="shared" si="5"/>
        <v>0</v>
      </c>
      <c r="BG150" s="317">
        <f t="shared" si="6"/>
        <v>0</v>
      </c>
      <c r="BH150" s="317">
        <f t="shared" si="7"/>
        <v>0</v>
      </c>
      <c r="BI150" s="317">
        <f t="shared" si="8"/>
        <v>0</v>
      </c>
      <c r="BJ150" s="193" t="s">
        <v>87</v>
      </c>
      <c r="BK150" s="317">
        <f t="shared" si="9"/>
        <v>0</v>
      </c>
      <c r="BL150" s="193" t="s">
        <v>178</v>
      </c>
      <c r="BM150" s="316" t="s">
        <v>1753</v>
      </c>
    </row>
    <row r="151" spans="1:65" s="203" customFormat="1" ht="16.5" customHeight="1" x14ac:dyDescent="0.3">
      <c r="A151" s="199"/>
      <c r="B151" s="200"/>
      <c r="C151" s="373" t="s">
        <v>383</v>
      </c>
      <c r="D151" s="373" t="s">
        <v>284</v>
      </c>
      <c r="E151" s="374" t="s">
        <v>1754</v>
      </c>
      <c r="F151" s="375" t="s">
        <v>1755</v>
      </c>
      <c r="G151" s="376" t="s">
        <v>1610</v>
      </c>
      <c r="H151" s="377">
        <v>8.24</v>
      </c>
      <c r="I151" s="378"/>
      <c r="J151" s="379">
        <f t="shared" si="0"/>
        <v>0</v>
      </c>
      <c r="K151" s="375" t="s">
        <v>11</v>
      </c>
      <c r="L151" s="380"/>
      <c r="M151" s="381" t="s">
        <v>11</v>
      </c>
      <c r="N151" s="382" t="s">
        <v>30</v>
      </c>
      <c r="O151" s="209"/>
      <c r="P151" s="314">
        <f t="shared" si="1"/>
        <v>0</v>
      </c>
      <c r="Q151" s="314">
        <v>0</v>
      </c>
      <c r="R151" s="314">
        <f t="shared" si="2"/>
        <v>0</v>
      </c>
      <c r="S151" s="314">
        <v>0</v>
      </c>
      <c r="T151" s="315">
        <f t="shared" si="3"/>
        <v>0</v>
      </c>
      <c r="U151" s="199"/>
      <c r="V151" s="199"/>
      <c r="W151" s="199"/>
      <c r="X151" s="199"/>
      <c r="Y151" s="199"/>
      <c r="Z151" s="199"/>
      <c r="AA151" s="199"/>
      <c r="AB151" s="199"/>
      <c r="AC151" s="199"/>
      <c r="AD151" s="199"/>
      <c r="AE151" s="199"/>
      <c r="AR151" s="316" t="s">
        <v>288</v>
      </c>
      <c r="AT151" s="316" t="s">
        <v>284</v>
      </c>
      <c r="AU151" s="316" t="s">
        <v>87</v>
      </c>
      <c r="AY151" s="193" t="s">
        <v>89</v>
      </c>
      <c r="BE151" s="317">
        <f t="shared" si="4"/>
        <v>0</v>
      </c>
      <c r="BF151" s="317">
        <f t="shared" si="5"/>
        <v>0</v>
      </c>
      <c r="BG151" s="317">
        <f t="shared" si="6"/>
        <v>0</v>
      </c>
      <c r="BH151" s="317">
        <f t="shared" si="7"/>
        <v>0</v>
      </c>
      <c r="BI151" s="317">
        <f t="shared" si="8"/>
        <v>0</v>
      </c>
      <c r="BJ151" s="193" t="s">
        <v>87</v>
      </c>
      <c r="BK151" s="317">
        <f t="shared" si="9"/>
        <v>0</v>
      </c>
      <c r="BL151" s="193" t="s">
        <v>178</v>
      </c>
      <c r="BM151" s="316" t="s">
        <v>1756</v>
      </c>
    </row>
    <row r="152" spans="1:65" s="203" customFormat="1" ht="16.5" customHeight="1" x14ac:dyDescent="0.3">
      <c r="A152" s="199"/>
      <c r="B152" s="200"/>
      <c r="C152" s="373" t="s">
        <v>1232</v>
      </c>
      <c r="D152" s="373" t="s">
        <v>284</v>
      </c>
      <c r="E152" s="374" t="s">
        <v>1757</v>
      </c>
      <c r="F152" s="375" t="s">
        <v>1758</v>
      </c>
      <c r="G152" s="376" t="s">
        <v>1610</v>
      </c>
      <c r="H152" s="377">
        <v>2.4</v>
      </c>
      <c r="I152" s="378"/>
      <c r="J152" s="379">
        <f t="shared" si="0"/>
        <v>0</v>
      </c>
      <c r="K152" s="375" t="s">
        <v>11</v>
      </c>
      <c r="L152" s="380"/>
      <c r="M152" s="381" t="s">
        <v>11</v>
      </c>
      <c r="N152" s="382" t="s">
        <v>30</v>
      </c>
      <c r="O152" s="209"/>
      <c r="P152" s="314">
        <f t="shared" si="1"/>
        <v>0</v>
      </c>
      <c r="Q152" s="314">
        <v>0</v>
      </c>
      <c r="R152" s="314">
        <f t="shared" si="2"/>
        <v>0</v>
      </c>
      <c r="S152" s="314">
        <v>0</v>
      </c>
      <c r="T152" s="315">
        <f t="shared" si="3"/>
        <v>0</v>
      </c>
      <c r="U152" s="199"/>
      <c r="V152" s="199"/>
      <c r="W152" s="199"/>
      <c r="X152" s="199"/>
      <c r="Y152" s="199"/>
      <c r="Z152" s="199"/>
      <c r="AA152" s="199"/>
      <c r="AB152" s="199"/>
      <c r="AC152" s="199"/>
      <c r="AD152" s="199"/>
      <c r="AE152" s="199"/>
      <c r="AR152" s="316" t="s">
        <v>288</v>
      </c>
      <c r="AT152" s="316" t="s">
        <v>284</v>
      </c>
      <c r="AU152" s="316" t="s">
        <v>87</v>
      </c>
      <c r="AY152" s="193" t="s">
        <v>89</v>
      </c>
      <c r="BE152" s="317">
        <f t="shared" si="4"/>
        <v>0</v>
      </c>
      <c r="BF152" s="317">
        <f t="shared" si="5"/>
        <v>0</v>
      </c>
      <c r="BG152" s="317">
        <f t="shared" si="6"/>
        <v>0</v>
      </c>
      <c r="BH152" s="317">
        <f t="shared" si="7"/>
        <v>0</v>
      </c>
      <c r="BI152" s="317">
        <f t="shared" si="8"/>
        <v>0</v>
      </c>
      <c r="BJ152" s="193" t="s">
        <v>87</v>
      </c>
      <c r="BK152" s="317">
        <f t="shared" si="9"/>
        <v>0</v>
      </c>
      <c r="BL152" s="193" t="s">
        <v>178</v>
      </c>
      <c r="BM152" s="316" t="s">
        <v>1759</v>
      </c>
    </row>
    <row r="153" spans="1:65" s="203" customFormat="1" ht="16.5" customHeight="1" x14ac:dyDescent="0.3">
      <c r="A153" s="199"/>
      <c r="B153" s="200"/>
      <c r="C153" s="373" t="s">
        <v>387</v>
      </c>
      <c r="D153" s="373" t="s">
        <v>284</v>
      </c>
      <c r="E153" s="374" t="s">
        <v>1760</v>
      </c>
      <c r="F153" s="375" t="s">
        <v>1761</v>
      </c>
      <c r="G153" s="376" t="s">
        <v>1610</v>
      </c>
      <c r="H153" s="377">
        <v>4.03</v>
      </c>
      <c r="I153" s="378"/>
      <c r="J153" s="379">
        <f t="shared" si="0"/>
        <v>0</v>
      </c>
      <c r="K153" s="375" t="s">
        <v>11</v>
      </c>
      <c r="L153" s="380"/>
      <c r="M153" s="381" t="s">
        <v>11</v>
      </c>
      <c r="N153" s="382" t="s">
        <v>30</v>
      </c>
      <c r="O153" s="209"/>
      <c r="P153" s="314">
        <f t="shared" si="1"/>
        <v>0</v>
      </c>
      <c r="Q153" s="314">
        <v>0</v>
      </c>
      <c r="R153" s="314">
        <f t="shared" si="2"/>
        <v>0</v>
      </c>
      <c r="S153" s="314">
        <v>0</v>
      </c>
      <c r="T153" s="315">
        <f t="shared" si="3"/>
        <v>0</v>
      </c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/>
      <c r="AR153" s="316" t="s">
        <v>288</v>
      </c>
      <c r="AT153" s="316" t="s">
        <v>284</v>
      </c>
      <c r="AU153" s="316" t="s">
        <v>87</v>
      </c>
      <c r="AY153" s="193" t="s">
        <v>89</v>
      </c>
      <c r="BE153" s="317">
        <f t="shared" si="4"/>
        <v>0</v>
      </c>
      <c r="BF153" s="317">
        <f t="shared" si="5"/>
        <v>0</v>
      </c>
      <c r="BG153" s="317">
        <f t="shared" si="6"/>
        <v>0</v>
      </c>
      <c r="BH153" s="317">
        <f t="shared" si="7"/>
        <v>0</v>
      </c>
      <c r="BI153" s="317">
        <f t="shared" si="8"/>
        <v>0</v>
      </c>
      <c r="BJ153" s="193" t="s">
        <v>87</v>
      </c>
      <c r="BK153" s="317">
        <f t="shared" si="9"/>
        <v>0</v>
      </c>
      <c r="BL153" s="193" t="s">
        <v>178</v>
      </c>
      <c r="BM153" s="316" t="s">
        <v>1762</v>
      </c>
    </row>
    <row r="154" spans="1:65" s="203" customFormat="1" ht="16.5" customHeight="1" x14ac:dyDescent="0.3">
      <c r="A154" s="199"/>
      <c r="B154" s="200"/>
      <c r="C154" s="373" t="s">
        <v>393</v>
      </c>
      <c r="D154" s="373" t="s">
        <v>284</v>
      </c>
      <c r="E154" s="374" t="s">
        <v>1763</v>
      </c>
      <c r="F154" s="375" t="s">
        <v>1764</v>
      </c>
      <c r="G154" s="376" t="s">
        <v>1610</v>
      </c>
      <c r="H154" s="377">
        <v>23.7</v>
      </c>
      <c r="I154" s="378"/>
      <c r="J154" s="379">
        <f t="shared" si="0"/>
        <v>0</v>
      </c>
      <c r="K154" s="375" t="s">
        <v>11</v>
      </c>
      <c r="L154" s="380"/>
      <c r="M154" s="381" t="s">
        <v>11</v>
      </c>
      <c r="N154" s="382" t="s">
        <v>30</v>
      </c>
      <c r="O154" s="209"/>
      <c r="P154" s="314">
        <f t="shared" si="1"/>
        <v>0</v>
      </c>
      <c r="Q154" s="314">
        <v>0</v>
      </c>
      <c r="R154" s="314">
        <f t="shared" si="2"/>
        <v>0</v>
      </c>
      <c r="S154" s="314">
        <v>0</v>
      </c>
      <c r="T154" s="315">
        <f t="shared" si="3"/>
        <v>0</v>
      </c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R154" s="316" t="s">
        <v>288</v>
      </c>
      <c r="AT154" s="316" t="s">
        <v>284</v>
      </c>
      <c r="AU154" s="316" t="s">
        <v>87</v>
      </c>
      <c r="AY154" s="193" t="s">
        <v>89</v>
      </c>
      <c r="BE154" s="317">
        <f t="shared" si="4"/>
        <v>0</v>
      </c>
      <c r="BF154" s="317">
        <f t="shared" si="5"/>
        <v>0</v>
      </c>
      <c r="BG154" s="317">
        <f t="shared" si="6"/>
        <v>0</v>
      </c>
      <c r="BH154" s="317">
        <f t="shared" si="7"/>
        <v>0</v>
      </c>
      <c r="BI154" s="317">
        <f t="shared" si="8"/>
        <v>0</v>
      </c>
      <c r="BJ154" s="193" t="s">
        <v>87</v>
      </c>
      <c r="BK154" s="317">
        <f t="shared" si="9"/>
        <v>0</v>
      </c>
      <c r="BL154" s="193" t="s">
        <v>178</v>
      </c>
      <c r="BM154" s="316" t="s">
        <v>1765</v>
      </c>
    </row>
    <row r="155" spans="1:65" s="203" customFormat="1" ht="16.5" customHeight="1" x14ac:dyDescent="0.3">
      <c r="A155" s="199"/>
      <c r="B155" s="200"/>
      <c r="C155" s="373" t="s">
        <v>397</v>
      </c>
      <c r="D155" s="373" t="s">
        <v>284</v>
      </c>
      <c r="E155" s="374" t="s">
        <v>1766</v>
      </c>
      <c r="F155" s="375" t="s">
        <v>1767</v>
      </c>
      <c r="G155" s="376" t="s">
        <v>1610</v>
      </c>
      <c r="H155" s="377">
        <v>2.2400000000000002</v>
      </c>
      <c r="I155" s="378"/>
      <c r="J155" s="379">
        <f t="shared" si="0"/>
        <v>0</v>
      </c>
      <c r="K155" s="375" t="s">
        <v>11</v>
      </c>
      <c r="L155" s="380"/>
      <c r="M155" s="381" t="s">
        <v>11</v>
      </c>
      <c r="N155" s="382" t="s">
        <v>30</v>
      </c>
      <c r="O155" s="209"/>
      <c r="P155" s="314">
        <f t="shared" si="1"/>
        <v>0</v>
      </c>
      <c r="Q155" s="314">
        <v>0</v>
      </c>
      <c r="R155" s="314">
        <f t="shared" si="2"/>
        <v>0</v>
      </c>
      <c r="S155" s="314">
        <v>0</v>
      </c>
      <c r="T155" s="315">
        <f t="shared" si="3"/>
        <v>0</v>
      </c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R155" s="316" t="s">
        <v>288</v>
      </c>
      <c r="AT155" s="316" t="s">
        <v>284</v>
      </c>
      <c r="AU155" s="316" t="s">
        <v>87</v>
      </c>
      <c r="AY155" s="193" t="s">
        <v>89</v>
      </c>
      <c r="BE155" s="317">
        <f t="shared" si="4"/>
        <v>0</v>
      </c>
      <c r="BF155" s="317">
        <f t="shared" si="5"/>
        <v>0</v>
      </c>
      <c r="BG155" s="317">
        <f t="shared" si="6"/>
        <v>0</v>
      </c>
      <c r="BH155" s="317">
        <f t="shared" si="7"/>
        <v>0</v>
      </c>
      <c r="BI155" s="317">
        <f t="shared" si="8"/>
        <v>0</v>
      </c>
      <c r="BJ155" s="193" t="s">
        <v>87</v>
      </c>
      <c r="BK155" s="317">
        <f t="shared" si="9"/>
        <v>0</v>
      </c>
      <c r="BL155" s="193" t="s">
        <v>178</v>
      </c>
      <c r="BM155" s="316" t="s">
        <v>1768</v>
      </c>
    </row>
    <row r="156" spans="1:65" s="203" customFormat="1" ht="16.5" customHeight="1" x14ac:dyDescent="0.3">
      <c r="A156" s="199"/>
      <c r="B156" s="200"/>
      <c r="C156" s="373" t="s">
        <v>402</v>
      </c>
      <c r="D156" s="373" t="s">
        <v>284</v>
      </c>
      <c r="E156" s="374" t="s">
        <v>1769</v>
      </c>
      <c r="F156" s="375" t="s">
        <v>1770</v>
      </c>
      <c r="G156" s="376" t="s">
        <v>1610</v>
      </c>
      <c r="H156" s="377">
        <v>12.11</v>
      </c>
      <c r="I156" s="378"/>
      <c r="J156" s="379">
        <f t="shared" si="0"/>
        <v>0</v>
      </c>
      <c r="K156" s="375" t="s">
        <v>11</v>
      </c>
      <c r="L156" s="380"/>
      <c r="M156" s="381" t="s">
        <v>11</v>
      </c>
      <c r="N156" s="382" t="s">
        <v>30</v>
      </c>
      <c r="O156" s="209"/>
      <c r="P156" s="314">
        <f t="shared" si="1"/>
        <v>0</v>
      </c>
      <c r="Q156" s="314">
        <v>0</v>
      </c>
      <c r="R156" s="314">
        <f t="shared" si="2"/>
        <v>0</v>
      </c>
      <c r="S156" s="314">
        <v>0</v>
      </c>
      <c r="T156" s="315">
        <f t="shared" si="3"/>
        <v>0</v>
      </c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/>
      <c r="AR156" s="316" t="s">
        <v>288</v>
      </c>
      <c r="AT156" s="316" t="s">
        <v>284</v>
      </c>
      <c r="AU156" s="316" t="s">
        <v>87</v>
      </c>
      <c r="AY156" s="193" t="s">
        <v>89</v>
      </c>
      <c r="BE156" s="317">
        <f t="shared" si="4"/>
        <v>0</v>
      </c>
      <c r="BF156" s="317">
        <f t="shared" si="5"/>
        <v>0</v>
      </c>
      <c r="BG156" s="317">
        <f t="shared" si="6"/>
        <v>0</v>
      </c>
      <c r="BH156" s="317">
        <f t="shared" si="7"/>
        <v>0</v>
      </c>
      <c r="BI156" s="317">
        <f t="shared" si="8"/>
        <v>0</v>
      </c>
      <c r="BJ156" s="193" t="s">
        <v>87</v>
      </c>
      <c r="BK156" s="317">
        <f t="shared" si="9"/>
        <v>0</v>
      </c>
      <c r="BL156" s="193" t="s">
        <v>178</v>
      </c>
      <c r="BM156" s="316" t="s">
        <v>1771</v>
      </c>
    </row>
    <row r="157" spans="1:65" s="203" customFormat="1" ht="16.5" customHeight="1" x14ac:dyDescent="0.3">
      <c r="A157" s="199"/>
      <c r="B157" s="200"/>
      <c r="C157" s="373" t="s">
        <v>409</v>
      </c>
      <c r="D157" s="373" t="s">
        <v>284</v>
      </c>
      <c r="E157" s="374" t="s">
        <v>1772</v>
      </c>
      <c r="F157" s="375" t="s">
        <v>1773</v>
      </c>
      <c r="G157" s="376" t="s">
        <v>1610</v>
      </c>
      <c r="H157" s="377">
        <v>7.82</v>
      </c>
      <c r="I157" s="378"/>
      <c r="J157" s="379">
        <f t="shared" si="0"/>
        <v>0</v>
      </c>
      <c r="K157" s="375" t="s">
        <v>11</v>
      </c>
      <c r="L157" s="380"/>
      <c r="M157" s="381" t="s">
        <v>11</v>
      </c>
      <c r="N157" s="382" t="s">
        <v>30</v>
      </c>
      <c r="O157" s="209"/>
      <c r="P157" s="314">
        <f t="shared" si="1"/>
        <v>0</v>
      </c>
      <c r="Q157" s="314">
        <v>0</v>
      </c>
      <c r="R157" s="314">
        <f t="shared" si="2"/>
        <v>0</v>
      </c>
      <c r="S157" s="314">
        <v>0</v>
      </c>
      <c r="T157" s="315">
        <f t="shared" si="3"/>
        <v>0</v>
      </c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R157" s="316" t="s">
        <v>288</v>
      </c>
      <c r="AT157" s="316" t="s">
        <v>284</v>
      </c>
      <c r="AU157" s="316" t="s">
        <v>87</v>
      </c>
      <c r="AY157" s="193" t="s">
        <v>89</v>
      </c>
      <c r="BE157" s="317">
        <f t="shared" si="4"/>
        <v>0</v>
      </c>
      <c r="BF157" s="317">
        <f t="shared" si="5"/>
        <v>0</v>
      </c>
      <c r="BG157" s="317">
        <f t="shared" si="6"/>
        <v>0</v>
      </c>
      <c r="BH157" s="317">
        <f t="shared" si="7"/>
        <v>0</v>
      </c>
      <c r="BI157" s="317">
        <f t="shared" si="8"/>
        <v>0</v>
      </c>
      <c r="BJ157" s="193" t="s">
        <v>87</v>
      </c>
      <c r="BK157" s="317">
        <f t="shared" si="9"/>
        <v>0</v>
      </c>
      <c r="BL157" s="193" t="s">
        <v>178</v>
      </c>
      <c r="BM157" s="316" t="s">
        <v>1774</v>
      </c>
    </row>
    <row r="158" spans="1:65" s="203" customFormat="1" ht="22.8" x14ac:dyDescent="0.3">
      <c r="A158" s="199"/>
      <c r="B158" s="200"/>
      <c r="C158" s="373" t="s">
        <v>414</v>
      </c>
      <c r="D158" s="373" t="s">
        <v>284</v>
      </c>
      <c r="E158" s="374" t="s">
        <v>1775</v>
      </c>
      <c r="F158" s="375" t="s">
        <v>1776</v>
      </c>
      <c r="G158" s="376" t="s">
        <v>95</v>
      </c>
      <c r="H158" s="377">
        <v>164.45</v>
      </c>
      <c r="I158" s="378"/>
      <c r="J158" s="379">
        <f t="shared" si="0"/>
        <v>0</v>
      </c>
      <c r="K158" s="375" t="s">
        <v>11</v>
      </c>
      <c r="L158" s="380"/>
      <c r="M158" s="381" t="s">
        <v>11</v>
      </c>
      <c r="N158" s="382" t="s">
        <v>30</v>
      </c>
      <c r="O158" s="209"/>
      <c r="P158" s="314">
        <f t="shared" si="1"/>
        <v>0</v>
      </c>
      <c r="Q158" s="314">
        <v>0</v>
      </c>
      <c r="R158" s="314">
        <f t="shared" si="2"/>
        <v>0</v>
      </c>
      <c r="S158" s="314">
        <v>0</v>
      </c>
      <c r="T158" s="315">
        <f t="shared" si="3"/>
        <v>0</v>
      </c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R158" s="316" t="s">
        <v>288</v>
      </c>
      <c r="AT158" s="316" t="s">
        <v>284</v>
      </c>
      <c r="AU158" s="316" t="s">
        <v>87</v>
      </c>
      <c r="AY158" s="193" t="s">
        <v>89</v>
      </c>
      <c r="BE158" s="317">
        <f t="shared" si="4"/>
        <v>0</v>
      </c>
      <c r="BF158" s="317">
        <f t="shared" si="5"/>
        <v>0</v>
      </c>
      <c r="BG158" s="317">
        <f t="shared" si="6"/>
        <v>0</v>
      </c>
      <c r="BH158" s="317">
        <f t="shared" si="7"/>
        <v>0</v>
      </c>
      <c r="BI158" s="317">
        <f t="shared" si="8"/>
        <v>0</v>
      </c>
      <c r="BJ158" s="193" t="s">
        <v>87</v>
      </c>
      <c r="BK158" s="317">
        <f t="shared" si="9"/>
        <v>0</v>
      </c>
      <c r="BL158" s="193" t="s">
        <v>178</v>
      </c>
      <c r="BM158" s="316" t="s">
        <v>1777</v>
      </c>
    </row>
    <row r="159" spans="1:65" s="203" customFormat="1" ht="22.8" x14ac:dyDescent="0.3">
      <c r="A159" s="199"/>
      <c r="B159" s="200"/>
      <c r="C159" s="373" t="s">
        <v>418</v>
      </c>
      <c r="D159" s="373" t="s">
        <v>284</v>
      </c>
      <c r="E159" s="374" t="s">
        <v>1778</v>
      </c>
      <c r="F159" s="375" t="s">
        <v>1779</v>
      </c>
      <c r="G159" s="376" t="s">
        <v>95</v>
      </c>
      <c r="H159" s="377">
        <v>83.99</v>
      </c>
      <c r="I159" s="378"/>
      <c r="J159" s="379">
        <f t="shared" si="0"/>
        <v>0</v>
      </c>
      <c r="K159" s="375" t="s">
        <v>11</v>
      </c>
      <c r="L159" s="380"/>
      <c r="M159" s="381" t="s">
        <v>11</v>
      </c>
      <c r="N159" s="382" t="s">
        <v>30</v>
      </c>
      <c r="O159" s="209"/>
      <c r="P159" s="314">
        <f t="shared" si="1"/>
        <v>0</v>
      </c>
      <c r="Q159" s="314">
        <v>0</v>
      </c>
      <c r="R159" s="314">
        <f t="shared" si="2"/>
        <v>0</v>
      </c>
      <c r="S159" s="314">
        <v>0</v>
      </c>
      <c r="T159" s="315">
        <f t="shared" si="3"/>
        <v>0</v>
      </c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R159" s="316" t="s">
        <v>288</v>
      </c>
      <c r="AT159" s="316" t="s">
        <v>284</v>
      </c>
      <c r="AU159" s="316" t="s">
        <v>87</v>
      </c>
      <c r="AY159" s="193" t="s">
        <v>89</v>
      </c>
      <c r="BE159" s="317">
        <f t="shared" si="4"/>
        <v>0</v>
      </c>
      <c r="BF159" s="317">
        <f t="shared" si="5"/>
        <v>0</v>
      </c>
      <c r="BG159" s="317">
        <f t="shared" si="6"/>
        <v>0</v>
      </c>
      <c r="BH159" s="317">
        <f t="shared" si="7"/>
        <v>0</v>
      </c>
      <c r="BI159" s="317">
        <f t="shared" si="8"/>
        <v>0</v>
      </c>
      <c r="BJ159" s="193" t="s">
        <v>87</v>
      </c>
      <c r="BK159" s="317">
        <f t="shared" si="9"/>
        <v>0</v>
      </c>
      <c r="BL159" s="193" t="s">
        <v>178</v>
      </c>
      <c r="BM159" s="316" t="s">
        <v>1780</v>
      </c>
    </row>
    <row r="160" spans="1:65" s="203" customFormat="1" ht="22.8" x14ac:dyDescent="0.3">
      <c r="A160" s="199"/>
      <c r="B160" s="200"/>
      <c r="C160" s="373" t="s">
        <v>426</v>
      </c>
      <c r="D160" s="373" t="s">
        <v>284</v>
      </c>
      <c r="E160" s="374" t="s">
        <v>1781</v>
      </c>
      <c r="F160" s="375" t="s">
        <v>1782</v>
      </c>
      <c r="G160" s="376" t="s">
        <v>95</v>
      </c>
      <c r="H160" s="377">
        <v>4.5</v>
      </c>
      <c r="I160" s="378"/>
      <c r="J160" s="379">
        <f t="shared" si="0"/>
        <v>0</v>
      </c>
      <c r="K160" s="375" t="s">
        <v>11</v>
      </c>
      <c r="L160" s="380"/>
      <c r="M160" s="381" t="s">
        <v>11</v>
      </c>
      <c r="N160" s="382" t="s">
        <v>30</v>
      </c>
      <c r="O160" s="209"/>
      <c r="P160" s="314">
        <f t="shared" si="1"/>
        <v>0</v>
      </c>
      <c r="Q160" s="314">
        <v>0</v>
      </c>
      <c r="R160" s="314">
        <f t="shared" si="2"/>
        <v>0</v>
      </c>
      <c r="S160" s="314">
        <v>0</v>
      </c>
      <c r="T160" s="315">
        <f t="shared" si="3"/>
        <v>0</v>
      </c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R160" s="316" t="s">
        <v>288</v>
      </c>
      <c r="AT160" s="316" t="s">
        <v>284</v>
      </c>
      <c r="AU160" s="316" t="s">
        <v>87</v>
      </c>
      <c r="AY160" s="193" t="s">
        <v>89</v>
      </c>
      <c r="BE160" s="317">
        <f t="shared" si="4"/>
        <v>0</v>
      </c>
      <c r="BF160" s="317">
        <f t="shared" si="5"/>
        <v>0</v>
      </c>
      <c r="BG160" s="317">
        <f t="shared" si="6"/>
        <v>0</v>
      </c>
      <c r="BH160" s="317">
        <f t="shared" si="7"/>
        <v>0</v>
      </c>
      <c r="BI160" s="317">
        <f t="shared" si="8"/>
        <v>0</v>
      </c>
      <c r="BJ160" s="193" t="s">
        <v>87</v>
      </c>
      <c r="BK160" s="317">
        <f t="shared" si="9"/>
        <v>0</v>
      </c>
      <c r="BL160" s="193" t="s">
        <v>178</v>
      </c>
      <c r="BM160" s="316" t="s">
        <v>1783</v>
      </c>
    </row>
    <row r="161" spans="1:65" s="203" customFormat="1" ht="19.2" x14ac:dyDescent="0.3">
      <c r="A161" s="199"/>
      <c r="B161" s="200"/>
      <c r="C161" s="201"/>
      <c r="D161" s="321" t="s">
        <v>1418</v>
      </c>
      <c r="E161" s="201"/>
      <c r="F161" s="383" t="s">
        <v>1784</v>
      </c>
      <c r="G161" s="201"/>
      <c r="H161" s="201"/>
      <c r="I161" s="384"/>
      <c r="J161" s="201"/>
      <c r="K161" s="201"/>
      <c r="L161" s="202"/>
      <c r="M161" s="385"/>
      <c r="N161" s="386"/>
      <c r="O161" s="209"/>
      <c r="P161" s="209"/>
      <c r="Q161" s="209"/>
      <c r="R161" s="209"/>
      <c r="S161" s="209"/>
      <c r="T161" s="210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T161" s="193" t="s">
        <v>1418</v>
      </c>
      <c r="AU161" s="193" t="s">
        <v>87</v>
      </c>
    </row>
    <row r="162" spans="1:65" s="203" customFormat="1" ht="16.5" customHeight="1" x14ac:dyDescent="0.3">
      <c r="A162" s="199"/>
      <c r="B162" s="200"/>
      <c r="C162" s="373" t="s">
        <v>431</v>
      </c>
      <c r="D162" s="373" t="s">
        <v>284</v>
      </c>
      <c r="E162" s="374" t="s">
        <v>1785</v>
      </c>
      <c r="F162" s="375" t="s">
        <v>1786</v>
      </c>
      <c r="G162" s="376" t="s">
        <v>434</v>
      </c>
      <c r="H162" s="377">
        <v>950</v>
      </c>
      <c r="I162" s="378"/>
      <c r="J162" s="379">
        <f>ROUND(I162*H162,2)</f>
        <v>0</v>
      </c>
      <c r="K162" s="375" t="s">
        <v>11</v>
      </c>
      <c r="L162" s="380"/>
      <c r="M162" s="381" t="s">
        <v>11</v>
      </c>
      <c r="N162" s="382" t="s">
        <v>30</v>
      </c>
      <c r="O162" s="209"/>
      <c r="P162" s="314">
        <f>O162*H162</f>
        <v>0</v>
      </c>
      <c r="Q162" s="314">
        <v>0</v>
      </c>
      <c r="R162" s="314">
        <f>Q162*H162</f>
        <v>0</v>
      </c>
      <c r="S162" s="314">
        <v>0</v>
      </c>
      <c r="T162" s="315">
        <f>S162*H162</f>
        <v>0</v>
      </c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R162" s="316" t="s">
        <v>288</v>
      </c>
      <c r="AT162" s="316" t="s">
        <v>284</v>
      </c>
      <c r="AU162" s="316" t="s">
        <v>87</v>
      </c>
      <c r="AY162" s="193" t="s">
        <v>89</v>
      </c>
      <c r="BE162" s="317">
        <f>IF(N162="základní",J162,0)</f>
        <v>0</v>
      </c>
      <c r="BF162" s="317">
        <f>IF(N162="snížená",J162,0)</f>
        <v>0</v>
      </c>
      <c r="BG162" s="317">
        <f>IF(N162="zákl. přenesená",J162,0)</f>
        <v>0</v>
      </c>
      <c r="BH162" s="317">
        <f>IF(N162="sníž. přenesená",J162,0)</f>
        <v>0</v>
      </c>
      <c r="BI162" s="317">
        <f>IF(N162="nulová",J162,0)</f>
        <v>0</v>
      </c>
      <c r="BJ162" s="193" t="s">
        <v>87</v>
      </c>
      <c r="BK162" s="317">
        <f>ROUND(I162*H162,2)</f>
        <v>0</v>
      </c>
      <c r="BL162" s="193" t="s">
        <v>178</v>
      </c>
      <c r="BM162" s="316" t="s">
        <v>1787</v>
      </c>
    </row>
    <row r="163" spans="1:65" s="203" customFormat="1" ht="16.5" customHeight="1" x14ac:dyDescent="0.3">
      <c r="A163" s="199"/>
      <c r="B163" s="200"/>
      <c r="C163" s="373" t="s">
        <v>438</v>
      </c>
      <c r="D163" s="373" t="s">
        <v>284</v>
      </c>
      <c r="E163" s="374" t="s">
        <v>1788</v>
      </c>
      <c r="F163" s="375" t="s">
        <v>1789</v>
      </c>
      <c r="G163" s="376" t="s">
        <v>434</v>
      </c>
      <c r="H163" s="377">
        <v>332.5</v>
      </c>
      <c r="I163" s="378"/>
      <c r="J163" s="379">
        <f>ROUND(I163*H163,2)</f>
        <v>0</v>
      </c>
      <c r="K163" s="375" t="s">
        <v>11</v>
      </c>
      <c r="L163" s="380"/>
      <c r="M163" s="381" t="s">
        <v>11</v>
      </c>
      <c r="N163" s="382" t="s">
        <v>30</v>
      </c>
      <c r="O163" s="209"/>
      <c r="P163" s="314">
        <f>O163*H163</f>
        <v>0</v>
      </c>
      <c r="Q163" s="314">
        <v>0</v>
      </c>
      <c r="R163" s="314">
        <f>Q163*H163</f>
        <v>0</v>
      </c>
      <c r="S163" s="314">
        <v>0</v>
      </c>
      <c r="T163" s="315">
        <f>S163*H163</f>
        <v>0</v>
      </c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R163" s="316" t="s">
        <v>288</v>
      </c>
      <c r="AT163" s="316" t="s">
        <v>284</v>
      </c>
      <c r="AU163" s="316" t="s">
        <v>87</v>
      </c>
      <c r="AY163" s="193" t="s">
        <v>89</v>
      </c>
      <c r="BE163" s="317">
        <f>IF(N163="základní",J163,0)</f>
        <v>0</v>
      </c>
      <c r="BF163" s="317">
        <f>IF(N163="snížená",J163,0)</f>
        <v>0</v>
      </c>
      <c r="BG163" s="317">
        <f>IF(N163="zákl. přenesená",J163,0)</f>
        <v>0</v>
      </c>
      <c r="BH163" s="317">
        <f>IF(N163="sníž. přenesená",J163,0)</f>
        <v>0</v>
      </c>
      <c r="BI163" s="317">
        <f>IF(N163="nulová",J163,0)</f>
        <v>0</v>
      </c>
      <c r="BJ163" s="193" t="s">
        <v>87</v>
      </c>
      <c r="BK163" s="317">
        <f>ROUND(I163*H163,2)</f>
        <v>0</v>
      </c>
      <c r="BL163" s="193" t="s">
        <v>178</v>
      </c>
      <c r="BM163" s="316" t="s">
        <v>1790</v>
      </c>
    </row>
    <row r="164" spans="1:65" s="290" customFormat="1" ht="25.95" customHeight="1" x14ac:dyDescent="0.25">
      <c r="B164" s="291"/>
      <c r="C164" s="292"/>
      <c r="D164" s="293" t="s">
        <v>84</v>
      </c>
      <c r="E164" s="294" t="s">
        <v>1791</v>
      </c>
      <c r="F164" s="294" t="s">
        <v>1792</v>
      </c>
      <c r="G164" s="292"/>
      <c r="H164" s="292"/>
      <c r="I164" s="295"/>
      <c r="J164" s="296">
        <f>BK164</f>
        <v>0</v>
      </c>
      <c r="K164" s="292"/>
      <c r="L164" s="297"/>
      <c r="M164" s="298"/>
      <c r="N164" s="299"/>
      <c r="O164" s="299"/>
      <c r="P164" s="300">
        <f>SUM(P165:P173)</f>
        <v>0</v>
      </c>
      <c r="Q164" s="299"/>
      <c r="R164" s="300">
        <f>SUM(R165:R173)</f>
        <v>0</v>
      </c>
      <c r="S164" s="299"/>
      <c r="T164" s="301">
        <f>SUM(T165:T173)</f>
        <v>0</v>
      </c>
      <c r="AR164" s="302" t="s">
        <v>87</v>
      </c>
      <c r="AT164" s="303" t="s">
        <v>84</v>
      </c>
      <c r="AU164" s="303" t="s">
        <v>88</v>
      </c>
      <c r="AY164" s="302" t="s">
        <v>89</v>
      </c>
      <c r="BK164" s="304">
        <f>SUM(BK165:BK173)</f>
        <v>0</v>
      </c>
    </row>
    <row r="165" spans="1:65" s="203" customFormat="1" ht="16.5" customHeight="1" x14ac:dyDescent="0.3">
      <c r="A165" s="199"/>
      <c r="B165" s="200"/>
      <c r="C165" s="373" t="s">
        <v>466</v>
      </c>
      <c r="D165" s="373" t="s">
        <v>284</v>
      </c>
      <c r="E165" s="374" t="s">
        <v>1793</v>
      </c>
      <c r="F165" s="375" t="s">
        <v>1794</v>
      </c>
      <c r="G165" s="376" t="s">
        <v>1499</v>
      </c>
      <c r="H165" s="377">
        <v>1</v>
      </c>
      <c r="I165" s="378"/>
      <c r="J165" s="379">
        <f>ROUND(I165*H165,2)</f>
        <v>0</v>
      </c>
      <c r="K165" s="375" t="s">
        <v>11</v>
      </c>
      <c r="L165" s="380"/>
      <c r="M165" s="381" t="s">
        <v>11</v>
      </c>
      <c r="N165" s="382" t="s">
        <v>30</v>
      </c>
      <c r="O165" s="209"/>
      <c r="P165" s="314">
        <f>O165*H165</f>
        <v>0</v>
      </c>
      <c r="Q165" s="314">
        <v>0</v>
      </c>
      <c r="R165" s="314">
        <f>Q165*H165</f>
        <v>0</v>
      </c>
      <c r="S165" s="314">
        <v>0</v>
      </c>
      <c r="T165" s="315">
        <f>S165*H165</f>
        <v>0</v>
      </c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R165" s="316" t="s">
        <v>288</v>
      </c>
      <c r="AT165" s="316" t="s">
        <v>284</v>
      </c>
      <c r="AU165" s="316" t="s">
        <v>87</v>
      </c>
      <c r="AY165" s="193" t="s">
        <v>89</v>
      </c>
      <c r="BE165" s="317">
        <f>IF(N165="základní",J165,0)</f>
        <v>0</v>
      </c>
      <c r="BF165" s="317">
        <f>IF(N165="snížená",J165,0)</f>
        <v>0</v>
      </c>
      <c r="BG165" s="317">
        <f>IF(N165="zákl. přenesená",J165,0)</f>
        <v>0</v>
      </c>
      <c r="BH165" s="317">
        <f>IF(N165="sníž. přenesená",J165,0)</f>
        <v>0</v>
      </c>
      <c r="BI165" s="317">
        <f>IF(N165="nulová",J165,0)</f>
        <v>0</v>
      </c>
      <c r="BJ165" s="193" t="s">
        <v>87</v>
      </c>
      <c r="BK165" s="317">
        <f>ROUND(I165*H165,2)</f>
        <v>0</v>
      </c>
      <c r="BL165" s="193" t="s">
        <v>178</v>
      </c>
      <c r="BM165" s="316" t="s">
        <v>1795</v>
      </c>
    </row>
    <row r="166" spans="1:65" s="203" customFormat="1" ht="38.4" x14ac:dyDescent="0.3">
      <c r="A166" s="199"/>
      <c r="B166" s="200"/>
      <c r="C166" s="201"/>
      <c r="D166" s="321" t="s">
        <v>1418</v>
      </c>
      <c r="E166" s="201"/>
      <c r="F166" s="383" t="s">
        <v>1612</v>
      </c>
      <c r="G166" s="201"/>
      <c r="H166" s="201"/>
      <c r="I166" s="384"/>
      <c r="J166" s="201"/>
      <c r="K166" s="201"/>
      <c r="L166" s="202"/>
      <c r="M166" s="385"/>
      <c r="N166" s="386"/>
      <c r="O166" s="209"/>
      <c r="P166" s="209"/>
      <c r="Q166" s="209"/>
      <c r="R166" s="209"/>
      <c r="S166" s="209"/>
      <c r="T166" s="210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T166" s="193" t="s">
        <v>1418</v>
      </c>
      <c r="AU166" s="193" t="s">
        <v>87</v>
      </c>
    </row>
    <row r="167" spans="1:65" s="203" customFormat="1" ht="16.5" customHeight="1" x14ac:dyDescent="0.3">
      <c r="A167" s="199"/>
      <c r="B167" s="200"/>
      <c r="C167" s="373" t="s">
        <v>471</v>
      </c>
      <c r="D167" s="373" t="s">
        <v>284</v>
      </c>
      <c r="E167" s="374" t="s">
        <v>1796</v>
      </c>
      <c r="F167" s="375" t="s">
        <v>1797</v>
      </c>
      <c r="G167" s="376" t="s">
        <v>1610</v>
      </c>
      <c r="H167" s="377">
        <v>10.8</v>
      </c>
      <c r="I167" s="378"/>
      <c r="J167" s="379">
        <f>ROUND(I167*H167,2)</f>
        <v>0</v>
      </c>
      <c r="K167" s="375" t="s">
        <v>11</v>
      </c>
      <c r="L167" s="380"/>
      <c r="M167" s="381" t="s">
        <v>11</v>
      </c>
      <c r="N167" s="382" t="s">
        <v>30</v>
      </c>
      <c r="O167" s="209"/>
      <c r="P167" s="314">
        <f>O167*H167</f>
        <v>0</v>
      </c>
      <c r="Q167" s="314">
        <v>0</v>
      </c>
      <c r="R167" s="314">
        <f>Q167*H167</f>
        <v>0</v>
      </c>
      <c r="S167" s="314">
        <v>0</v>
      </c>
      <c r="T167" s="315">
        <f>S167*H167</f>
        <v>0</v>
      </c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R167" s="316" t="s">
        <v>288</v>
      </c>
      <c r="AT167" s="316" t="s">
        <v>284</v>
      </c>
      <c r="AU167" s="316" t="s">
        <v>87</v>
      </c>
      <c r="AY167" s="193" t="s">
        <v>89</v>
      </c>
      <c r="BE167" s="317">
        <f>IF(N167="základní",J167,0)</f>
        <v>0</v>
      </c>
      <c r="BF167" s="317">
        <f>IF(N167="snížená",J167,0)</f>
        <v>0</v>
      </c>
      <c r="BG167" s="317">
        <f>IF(N167="zákl. přenesená",J167,0)</f>
        <v>0</v>
      </c>
      <c r="BH167" s="317">
        <f>IF(N167="sníž. přenesená",J167,0)</f>
        <v>0</v>
      </c>
      <c r="BI167" s="317">
        <f>IF(N167="nulová",J167,0)</f>
        <v>0</v>
      </c>
      <c r="BJ167" s="193" t="s">
        <v>87</v>
      </c>
      <c r="BK167" s="317">
        <f>ROUND(I167*H167,2)</f>
        <v>0</v>
      </c>
      <c r="BL167" s="193" t="s">
        <v>178</v>
      </c>
      <c r="BM167" s="316" t="s">
        <v>1798</v>
      </c>
    </row>
    <row r="168" spans="1:65" s="203" customFormat="1" ht="16.5" customHeight="1" x14ac:dyDescent="0.3">
      <c r="A168" s="199"/>
      <c r="B168" s="200"/>
      <c r="C168" s="373" t="s">
        <v>475</v>
      </c>
      <c r="D168" s="373" t="s">
        <v>284</v>
      </c>
      <c r="E168" s="374" t="s">
        <v>1799</v>
      </c>
      <c r="F168" s="375" t="s">
        <v>1800</v>
      </c>
      <c r="G168" s="376" t="s">
        <v>1610</v>
      </c>
      <c r="H168" s="377">
        <v>15.8</v>
      </c>
      <c r="I168" s="378"/>
      <c r="J168" s="379">
        <f>ROUND(I168*H168,2)</f>
        <v>0</v>
      </c>
      <c r="K168" s="375" t="s">
        <v>11</v>
      </c>
      <c r="L168" s="380"/>
      <c r="M168" s="381" t="s">
        <v>11</v>
      </c>
      <c r="N168" s="382" t="s">
        <v>30</v>
      </c>
      <c r="O168" s="209"/>
      <c r="P168" s="314">
        <f>O168*H168</f>
        <v>0</v>
      </c>
      <c r="Q168" s="314">
        <v>0</v>
      </c>
      <c r="R168" s="314">
        <f>Q168*H168</f>
        <v>0</v>
      </c>
      <c r="S168" s="314">
        <v>0</v>
      </c>
      <c r="T168" s="315">
        <f>S168*H168</f>
        <v>0</v>
      </c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R168" s="316" t="s">
        <v>288</v>
      </c>
      <c r="AT168" s="316" t="s">
        <v>284</v>
      </c>
      <c r="AU168" s="316" t="s">
        <v>87</v>
      </c>
      <c r="AY168" s="193" t="s">
        <v>89</v>
      </c>
      <c r="BE168" s="317">
        <f>IF(N168="základní",J168,0)</f>
        <v>0</v>
      </c>
      <c r="BF168" s="317">
        <f>IF(N168="snížená",J168,0)</f>
        <v>0</v>
      </c>
      <c r="BG168" s="317">
        <f>IF(N168="zákl. přenesená",J168,0)</f>
        <v>0</v>
      </c>
      <c r="BH168" s="317">
        <f>IF(N168="sníž. přenesená",J168,0)</f>
        <v>0</v>
      </c>
      <c r="BI168" s="317">
        <f>IF(N168="nulová",J168,0)</f>
        <v>0</v>
      </c>
      <c r="BJ168" s="193" t="s">
        <v>87</v>
      </c>
      <c r="BK168" s="317">
        <f>ROUND(I168*H168,2)</f>
        <v>0</v>
      </c>
      <c r="BL168" s="193" t="s">
        <v>178</v>
      </c>
      <c r="BM168" s="316" t="s">
        <v>1801</v>
      </c>
    </row>
    <row r="169" spans="1:65" s="203" customFormat="1" ht="16.5" customHeight="1" x14ac:dyDescent="0.3">
      <c r="A169" s="199"/>
      <c r="B169" s="200"/>
      <c r="C169" s="373" t="s">
        <v>481</v>
      </c>
      <c r="D169" s="373" t="s">
        <v>284</v>
      </c>
      <c r="E169" s="374" t="s">
        <v>1802</v>
      </c>
      <c r="F169" s="375" t="s">
        <v>1803</v>
      </c>
      <c r="G169" s="376" t="s">
        <v>434</v>
      </c>
      <c r="H169" s="377">
        <v>2.5</v>
      </c>
      <c r="I169" s="378"/>
      <c r="J169" s="379">
        <f>ROUND(I169*H169,2)</f>
        <v>0</v>
      </c>
      <c r="K169" s="375" t="s">
        <v>11</v>
      </c>
      <c r="L169" s="380"/>
      <c r="M169" s="381" t="s">
        <v>11</v>
      </c>
      <c r="N169" s="382" t="s">
        <v>30</v>
      </c>
      <c r="O169" s="209"/>
      <c r="P169" s="314">
        <f>O169*H169</f>
        <v>0</v>
      </c>
      <c r="Q169" s="314">
        <v>0</v>
      </c>
      <c r="R169" s="314">
        <f>Q169*H169</f>
        <v>0</v>
      </c>
      <c r="S169" s="314">
        <v>0</v>
      </c>
      <c r="T169" s="315">
        <f>S169*H169</f>
        <v>0</v>
      </c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R169" s="316" t="s">
        <v>288</v>
      </c>
      <c r="AT169" s="316" t="s">
        <v>284</v>
      </c>
      <c r="AU169" s="316" t="s">
        <v>87</v>
      </c>
      <c r="AY169" s="193" t="s">
        <v>89</v>
      </c>
      <c r="BE169" s="317">
        <f>IF(N169="základní",J169,0)</f>
        <v>0</v>
      </c>
      <c r="BF169" s="317">
        <f>IF(N169="snížená",J169,0)</f>
        <v>0</v>
      </c>
      <c r="BG169" s="317">
        <f>IF(N169="zákl. přenesená",J169,0)</f>
        <v>0</v>
      </c>
      <c r="BH169" s="317">
        <f>IF(N169="sníž. přenesená",J169,0)</f>
        <v>0</v>
      </c>
      <c r="BI169" s="317">
        <f>IF(N169="nulová",J169,0)</f>
        <v>0</v>
      </c>
      <c r="BJ169" s="193" t="s">
        <v>87</v>
      </c>
      <c r="BK169" s="317">
        <f>ROUND(I169*H169,2)</f>
        <v>0</v>
      </c>
      <c r="BL169" s="193" t="s">
        <v>178</v>
      </c>
      <c r="BM169" s="316" t="s">
        <v>1804</v>
      </c>
    </row>
    <row r="170" spans="1:65" s="203" customFormat="1" ht="16.5" customHeight="1" x14ac:dyDescent="0.3">
      <c r="A170" s="199"/>
      <c r="B170" s="200"/>
      <c r="C170" s="373" t="s">
        <v>485</v>
      </c>
      <c r="D170" s="373" t="s">
        <v>284</v>
      </c>
      <c r="E170" s="374" t="s">
        <v>1805</v>
      </c>
      <c r="F170" s="375" t="s">
        <v>1617</v>
      </c>
      <c r="G170" s="376" t="s">
        <v>1610</v>
      </c>
      <c r="H170" s="377">
        <v>45</v>
      </c>
      <c r="I170" s="378"/>
      <c r="J170" s="379">
        <f>ROUND(I170*H170,2)</f>
        <v>0</v>
      </c>
      <c r="K170" s="375" t="s">
        <v>11</v>
      </c>
      <c r="L170" s="380"/>
      <c r="M170" s="381" t="s">
        <v>11</v>
      </c>
      <c r="N170" s="382" t="s">
        <v>30</v>
      </c>
      <c r="O170" s="209"/>
      <c r="P170" s="314">
        <f>O170*H170</f>
        <v>0</v>
      </c>
      <c r="Q170" s="314">
        <v>0</v>
      </c>
      <c r="R170" s="314">
        <f>Q170*H170</f>
        <v>0</v>
      </c>
      <c r="S170" s="314">
        <v>0</v>
      </c>
      <c r="T170" s="315">
        <f>S170*H170</f>
        <v>0</v>
      </c>
      <c r="U170" s="199"/>
      <c r="V170" s="199"/>
      <c r="W170" s="199"/>
      <c r="X170" s="199"/>
      <c r="Y170" s="199"/>
      <c r="Z170" s="199"/>
      <c r="AA170" s="199"/>
      <c r="AB170" s="199"/>
      <c r="AC170" s="199"/>
      <c r="AD170" s="199"/>
      <c r="AE170" s="199"/>
      <c r="AR170" s="316" t="s">
        <v>288</v>
      </c>
      <c r="AT170" s="316" t="s">
        <v>284</v>
      </c>
      <c r="AU170" s="316" t="s">
        <v>87</v>
      </c>
      <c r="AY170" s="193" t="s">
        <v>89</v>
      </c>
      <c r="BE170" s="317">
        <f>IF(N170="základní",J170,0)</f>
        <v>0</v>
      </c>
      <c r="BF170" s="317">
        <f>IF(N170="snížená",J170,0)</f>
        <v>0</v>
      </c>
      <c r="BG170" s="317">
        <f>IF(N170="zákl. přenesená",J170,0)</f>
        <v>0</v>
      </c>
      <c r="BH170" s="317">
        <f>IF(N170="sníž. přenesená",J170,0)</f>
        <v>0</v>
      </c>
      <c r="BI170" s="317">
        <f>IF(N170="nulová",J170,0)</f>
        <v>0</v>
      </c>
      <c r="BJ170" s="193" t="s">
        <v>87</v>
      </c>
      <c r="BK170" s="317">
        <f>ROUND(I170*H170,2)</f>
        <v>0</v>
      </c>
      <c r="BL170" s="193" t="s">
        <v>178</v>
      </c>
      <c r="BM170" s="316" t="s">
        <v>1806</v>
      </c>
    </row>
    <row r="171" spans="1:65" s="203" customFormat="1" ht="19.2" x14ac:dyDescent="0.3">
      <c r="A171" s="199"/>
      <c r="B171" s="200"/>
      <c r="C171" s="201"/>
      <c r="D171" s="321" t="s">
        <v>1418</v>
      </c>
      <c r="E171" s="201"/>
      <c r="F171" s="383" t="s">
        <v>1784</v>
      </c>
      <c r="G171" s="201"/>
      <c r="H171" s="201"/>
      <c r="I171" s="384"/>
      <c r="J171" s="201"/>
      <c r="K171" s="201"/>
      <c r="L171" s="202"/>
      <c r="M171" s="385"/>
      <c r="N171" s="386"/>
      <c r="O171" s="209"/>
      <c r="P171" s="209"/>
      <c r="Q171" s="209"/>
      <c r="R171" s="209"/>
      <c r="S171" s="209"/>
      <c r="T171" s="210"/>
      <c r="U171" s="199"/>
      <c r="V171" s="199"/>
      <c r="W171" s="199"/>
      <c r="X171" s="199"/>
      <c r="Y171" s="199"/>
      <c r="Z171" s="199"/>
      <c r="AA171" s="199"/>
      <c r="AB171" s="199"/>
      <c r="AC171" s="199"/>
      <c r="AD171" s="199"/>
      <c r="AE171" s="199"/>
      <c r="AT171" s="193" t="s">
        <v>1418</v>
      </c>
      <c r="AU171" s="193" t="s">
        <v>87</v>
      </c>
    </row>
    <row r="172" spans="1:65" s="203" customFormat="1" ht="16.5" customHeight="1" x14ac:dyDescent="0.3">
      <c r="A172" s="199"/>
      <c r="B172" s="200"/>
      <c r="C172" s="373" t="s">
        <v>490</v>
      </c>
      <c r="D172" s="373" t="s">
        <v>284</v>
      </c>
      <c r="E172" s="374" t="s">
        <v>1807</v>
      </c>
      <c r="F172" s="375" t="s">
        <v>1786</v>
      </c>
      <c r="G172" s="376" t="s">
        <v>434</v>
      </c>
      <c r="H172" s="377">
        <v>288</v>
      </c>
      <c r="I172" s="378"/>
      <c r="J172" s="379">
        <f>ROUND(I172*H172,2)</f>
        <v>0</v>
      </c>
      <c r="K172" s="375" t="s">
        <v>11</v>
      </c>
      <c r="L172" s="380"/>
      <c r="M172" s="381" t="s">
        <v>11</v>
      </c>
      <c r="N172" s="382" t="s">
        <v>30</v>
      </c>
      <c r="O172" s="209"/>
      <c r="P172" s="314">
        <f>O172*H172</f>
        <v>0</v>
      </c>
      <c r="Q172" s="314">
        <v>0</v>
      </c>
      <c r="R172" s="314">
        <f>Q172*H172</f>
        <v>0</v>
      </c>
      <c r="S172" s="314">
        <v>0</v>
      </c>
      <c r="T172" s="315">
        <f>S172*H172</f>
        <v>0</v>
      </c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/>
      <c r="AR172" s="316" t="s">
        <v>288</v>
      </c>
      <c r="AT172" s="316" t="s">
        <v>284</v>
      </c>
      <c r="AU172" s="316" t="s">
        <v>87</v>
      </c>
      <c r="AY172" s="193" t="s">
        <v>89</v>
      </c>
      <c r="BE172" s="317">
        <f>IF(N172="základní",J172,0)</f>
        <v>0</v>
      </c>
      <c r="BF172" s="317">
        <f>IF(N172="snížená",J172,0)</f>
        <v>0</v>
      </c>
      <c r="BG172" s="317">
        <f>IF(N172="zákl. přenesená",J172,0)</f>
        <v>0</v>
      </c>
      <c r="BH172" s="317">
        <f>IF(N172="sníž. přenesená",J172,0)</f>
        <v>0</v>
      </c>
      <c r="BI172" s="317">
        <f>IF(N172="nulová",J172,0)</f>
        <v>0</v>
      </c>
      <c r="BJ172" s="193" t="s">
        <v>87</v>
      </c>
      <c r="BK172" s="317">
        <f>ROUND(I172*H172,2)</f>
        <v>0</v>
      </c>
      <c r="BL172" s="193" t="s">
        <v>178</v>
      </c>
      <c r="BM172" s="316" t="s">
        <v>1808</v>
      </c>
    </row>
    <row r="173" spans="1:65" s="203" customFormat="1" ht="16.5" customHeight="1" x14ac:dyDescent="0.3">
      <c r="A173" s="199"/>
      <c r="B173" s="200"/>
      <c r="C173" s="373" t="s">
        <v>494</v>
      </c>
      <c r="D173" s="373" t="s">
        <v>284</v>
      </c>
      <c r="E173" s="374" t="s">
        <v>1809</v>
      </c>
      <c r="F173" s="375" t="s">
        <v>1789</v>
      </c>
      <c r="G173" s="376" t="s">
        <v>434</v>
      </c>
      <c r="H173" s="377">
        <v>100.8</v>
      </c>
      <c r="I173" s="378"/>
      <c r="J173" s="379">
        <f>ROUND(I173*H173,2)</f>
        <v>0</v>
      </c>
      <c r="K173" s="375" t="s">
        <v>11</v>
      </c>
      <c r="L173" s="380"/>
      <c r="M173" s="381" t="s">
        <v>11</v>
      </c>
      <c r="N173" s="382" t="s">
        <v>30</v>
      </c>
      <c r="O173" s="209"/>
      <c r="P173" s="314">
        <f>O173*H173</f>
        <v>0</v>
      </c>
      <c r="Q173" s="314">
        <v>0</v>
      </c>
      <c r="R173" s="314">
        <f>Q173*H173</f>
        <v>0</v>
      </c>
      <c r="S173" s="314">
        <v>0</v>
      </c>
      <c r="T173" s="315">
        <f>S173*H173</f>
        <v>0</v>
      </c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R173" s="316" t="s">
        <v>288</v>
      </c>
      <c r="AT173" s="316" t="s">
        <v>284</v>
      </c>
      <c r="AU173" s="316" t="s">
        <v>87</v>
      </c>
      <c r="AY173" s="193" t="s">
        <v>89</v>
      </c>
      <c r="BE173" s="317">
        <f>IF(N173="základní",J173,0)</f>
        <v>0</v>
      </c>
      <c r="BF173" s="317">
        <f>IF(N173="snížená",J173,0)</f>
        <v>0</v>
      </c>
      <c r="BG173" s="317">
        <f>IF(N173="zákl. přenesená",J173,0)</f>
        <v>0</v>
      </c>
      <c r="BH173" s="317">
        <f>IF(N173="sníž. přenesená",J173,0)</f>
        <v>0</v>
      </c>
      <c r="BI173" s="317">
        <f>IF(N173="nulová",J173,0)</f>
        <v>0</v>
      </c>
      <c r="BJ173" s="193" t="s">
        <v>87</v>
      </c>
      <c r="BK173" s="317">
        <f>ROUND(I173*H173,2)</f>
        <v>0</v>
      </c>
      <c r="BL173" s="193" t="s">
        <v>178</v>
      </c>
      <c r="BM173" s="316" t="s">
        <v>1810</v>
      </c>
    </row>
    <row r="174" spans="1:65" s="290" customFormat="1" ht="25.95" customHeight="1" x14ac:dyDescent="0.25">
      <c r="B174" s="291"/>
      <c r="C174" s="292"/>
      <c r="D174" s="293" t="s">
        <v>84</v>
      </c>
      <c r="E174" s="294" t="s">
        <v>1811</v>
      </c>
      <c r="F174" s="294" t="s">
        <v>1812</v>
      </c>
      <c r="G174" s="292"/>
      <c r="H174" s="292"/>
      <c r="I174" s="295"/>
      <c r="J174" s="296">
        <f>BK174</f>
        <v>0</v>
      </c>
      <c r="K174" s="292"/>
      <c r="L174" s="297"/>
      <c r="M174" s="298"/>
      <c r="N174" s="299"/>
      <c r="O174" s="299"/>
      <c r="P174" s="300">
        <f>SUM(P175:P189)</f>
        <v>0</v>
      </c>
      <c r="Q174" s="299"/>
      <c r="R174" s="300">
        <f>SUM(R175:R189)</f>
        <v>0</v>
      </c>
      <c r="S174" s="299"/>
      <c r="T174" s="301">
        <f>SUM(T175:T189)</f>
        <v>0</v>
      </c>
      <c r="AR174" s="302" t="s">
        <v>87</v>
      </c>
      <c r="AT174" s="303" t="s">
        <v>84</v>
      </c>
      <c r="AU174" s="303" t="s">
        <v>88</v>
      </c>
      <c r="AY174" s="302" t="s">
        <v>89</v>
      </c>
      <c r="BK174" s="304">
        <f>SUM(BK175:BK189)</f>
        <v>0</v>
      </c>
    </row>
    <row r="175" spans="1:65" s="203" customFormat="1" ht="16.5" customHeight="1" x14ac:dyDescent="0.3">
      <c r="A175" s="199"/>
      <c r="B175" s="200"/>
      <c r="C175" s="373" t="s">
        <v>500</v>
      </c>
      <c r="D175" s="373" t="s">
        <v>284</v>
      </c>
      <c r="E175" s="374" t="s">
        <v>1813</v>
      </c>
      <c r="F175" s="375" t="s">
        <v>1814</v>
      </c>
      <c r="G175" s="376" t="s">
        <v>1499</v>
      </c>
      <c r="H175" s="377">
        <v>1</v>
      </c>
      <c r="I175" s="378"/>
      <c r="J175" s="379">
        <f>ROUND(I175*H175,2)</f>
        <v>0</v>
      </c>
      <c r="K175" s="375" t="s">
        <v>11</v>
      </c>
      <c r="L175" s="380"/>
      <c r="M175" s="381" t="s">
        <v>11</v>
      </c>
      <c r="N175" s="382" t="s">
        <v>30</v>
      </c>
      <c r="O175" s="209"/>
      <c r="P175" s="314">
        <f>O175*H175</f>
        <v>0</v>
      </c>
      <c r="Q175" s="314">
        <v>0</v>
      </c>
      <c r="R175" s="314">
        <f>Q175*H175</f>
        <v>0</v>
      </c>
      <c r="S175" s="314">
        <v>0</v>
      </c>
      <c r="T175" s="315">
        <f>S175*H175</f>
        <v>0</v>
      </c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/>
      <c r="AR175" s="316" t="s">
        <v>288</v>
      </c>
      <c r="AT175" s="316" t="s">
        <v>284</v>
      </c>
      <c r="AU175" s="316" t="s">
        <v>87</v>
      </c>
      <c r="AY175" s="193" t="s">
        <v>89</v>
      </c>
      <c r="BE175" s="317">
        <f>IF(N175="základní",J175,0)</f>
        <v>0</v>
      </c>
      <c r="BF175" s="317">
        <f>IF(N175="snížená",J175,0)</f>
        <v>0</v>
      </c>
      <c r="BG175" s="317">
        <f>IF(N175="zákl. přenesená",J175,0)</f>
        <v>0</v>
      </c>
      <c r="BH175" s="317">
        <f>IF(N175="sníž. přenesená",J175,0)</f>
        <v>0</v>
      </c>
      <c r="BI175" s="317">
        <f>IF(N175="nulová",J175,0)</f>
        <v>0</v>
      </c>
      <c r="BJ175" s="193" t="s">
        <v>87</v>
      </c>
      <c r="BK175" s="317">
        <f>ROUND(I175*H175,2)</f>
        <v>0</v>
      </c>
      <c r="BL175" s="193" t="s">
        <v>178</v>
      </c>
      <c r="BM175" s="316" t="s">
        <v>1815</v>
      </c>
    </row>
    <row r="176" spans="1:65" s="203" customFormat="1" ht="124.8" x14ac:dyDescent="0.3">
      <c r="A176" s="199"/>
      <c r="B176" s="200"/>
      <c r="C176" s="201"/>
      <c r="D176" s="321" t="s">
        <v>1418</v>
      </c>
      <c r="E176" s="201"/>
      <c r="F176" s="383" t="s">
        <v>1816</v>
      </c>
      <c r="G176" s="201"/>
      <c r="H176" s="201"/>
      <c r="I176" s="384"/>
      <c r="J176" s="201"/>
      <c r="K176" s="201"/>
      <c r="L176" s="202"/>
      <c r="M176" s="385"/>
      <c r="N176" s="386"/>
      <c r="O176" s="209"/>
      <c r="P176" s="209"/>
      <c r="Q176" s="209"/>
      <c r="R176" s="209"/>
      <c r="S176" s="209"/>
      <c r="T176" s="210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/>
      <c r="AT176" s="193" t="s">
        <v>1418</v>
      </c>
      <c r="AU176" s="193" t="s">
        <v>87</v>
      </c>
    </row>
    <row r="177" spans="1:65" s="203" customFormat="1" ht="16.5" customHeight="1" x14ac:dyDescent="0.3">
      <c r="A177" s="199"/>
      <c r="B177" s="200"/>
      <c r="C177" s="373" t="s">
        <v>506</v>
      </c>
      <c r="D177" s="373" t="s">
        <v>284</v>
      </c>
      <c r="E177" s="374" t="s">
        <v>1817</v>
      </c>
      <c r="F177" s="375" t="s">
        <v>1818</v>
      </c>
      <c r="G177" s="376" t="s">
        <v>1499</v>
      </c>
      <c r="H177" s="377">
        <v>6</v>
      </c>
      <c r="I177" s="378"/>
      <c r="J177" s="379">
        <f>ROUND(I177*H177,2)</f>
        <v>0</v>
      </c>
      <c r="K177" s="375" t="s">
        <v>11</v>
      </c>
      <c r="L177" s="380"/>
      <c r="M177" s="381" t="s">
        <v>11</v>
      </c>
      <c r="N177" s="382" t="s">
        <v>30</v>
      </c>
      <c r="O177" s="209"/>
      <c r="P177" s="314">
        <f>O177*H177</f>
        <v>0</v>
      </c>
      <c r="Q177" s="314">
        <v>0</v>
      </c>
      <c r="R177" s="314">
        <f>Q177*H177</f>
        <v>0</v>
      </c>
      <c r="S177" s="314">
        <v>0</v>
      </c>
      <c r="T177" s="315">
        <f>S177*H177</f>
        <v>0</v>
      </c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/>
      <c r="AR177" s="316" t="s">
        <v>288</v>
      </c>
      <c r="AT177" s="316" t="s">
        <v>284</v>
      </c>
      <c r="AU177" s="316" t="s">
        <v>87</v>
      </c>
      <c r="AY177" s="193" t="s">
        <v>89</v>
      </c>
      <c r="BE177" s="317">
        <f>IF(N177="základní",J177,0)</f>
        <v>0</v>
      </c>
      <c r="BF177" s="317">
        <f>IF(N177="snížená",J177,0)</f>
        <v>0</v>
      </c>
      <c r="BG177" s="317">
        <f>IF(N177="zákl. přenesená",J177,0)</f>
        <v>0</v>
      </c>
      <c r="BH177" s="317">
        <f>IF(N177="sníž. přenesená",J177,0)</f>
        <v>0</v>
      </c>
      <c r="BI177" s="317">
        <f>IF(N177="nulová",J177,0)</f>
        <v>0</v>
      </c>
      <c r="BJ177" s="193" t="s">
        <v>87</v>
      </c>
      <c r="BK177" s="317">
        <f>ROUND(I177*H177,2)</f>
        <v>0</v>
      </c>
      <c r="BL177" s="193" t="s">
        <v>178</v>
      </c>
      <c r="BM177" s="316" t="s">
        <v>1819</v>
      </c>
    </row>
    <row r="178" spans="1:65" s="203" customFormat="1" ht="16.5" customHeight="1" x14ac:dyDescent="0.3">
      <c r="A178" s="199"/>
      <c r="B178" s="200"/>
      <c r="C178" s="373" t="s">
        <v>512</v>
      </c>
      <c r="D178" s="373" t="s">
        <v>284</v>
      </c>
      <c r="E178" s="374" t="s">
        <v>1820</v>
      </c>
      <c r="F178" s="375" t="s">
        <v>1821</v>
      </c>
      <c r="G178" s="376" t="s">
        <v>1499</v>
      </c>
      <c r="H178" s="377">
        <v>1</v>
      </c>
      <c r="I178" s="378"/>
      <c r="J178" s="379">
        <f>ROUND(I178*H178,2)</f>
        <v>0</v>
      </c>
      <c r="K178" s="375" t="s">
        <v>11</v>
      </c>
      <c r="L178" s="380"/>
      <c r="M178" s="381" t="s">
        <v>11</v>
      </c>
      <c r="N178" s="382" t="s">
        <v>30</v>
      </c>
      <c r="O178" s="209"/>
      <c r="P178" s="314">
        <f>O178*H178</f>
        <v>0</v>
      </c>
      <c r="Q178" s="314">
        <v>0</v>
      </c>
      <c r="R178" s="314">
        <f>Q178*H178</f>
        <v>0</v>
      </c>
      <c r="S178" s="314">
        <v>0</v>
      </c>
      <c r="T178" s="315">
        <f>S178*H178</f>
        <v>0</v>
      </c>
      <c r="U178" s="199"/>
      <c r="V178" s="199"/>
      <c r="W178" s="199"/>
      <c r="X178" s="199"/>
      <c r="Y178" s="199"/>
      <c r="Z178" s="199"/>
      <c r="AA178" s="199"/>
      <c r="AB178" s="199"/>
      <c r="AC178" s="199"/>
      <c r="AD178" s="199"/>
      <c r="AE178" s="199"/>
      <c r="AR178" s="316" t="s">
        <v>288</v>
      </c>
      <c r="AT178" s="316" t="s">
        <v>284</v>
      </c>
      <c r="AU178" s="316" t="s">
        <v>87</v>
      </c>
      <c r="AY178" s="193" t="s">
        <v>89</v>
      </c>
      <c r="BE178" s="317">
        <f>IF(N178="základní",J178,0)</f>
        <v>0</v>
      </c>
      <c r="BF178" s="317">
        <f>IF(N178="snížená",J178,0)</f>
        <v>0</v>
      </c>
      <c r="BG178" s="317">
        <f>IF(N178="zákl. přenesená",J178,0)</f>
        <v>0</v>
      </c>
      <c r="BH178" s="317">
        <f>IF(N178="sníž. přenesená",J178,0)</f>
        <v>0</v>
      </c>
      <c r="BI178" s="317">
        <f>IF(N178="nulová",J178,0)</f>
        <v>0</v>
      </c>
      <c r="BJ178" s="193" t="s">
        <v>87</v>
      </c>
      <c r="BK178" s="317">
        <f>ROUND(I178*H178,2)</f>
        <v>0</v>
      </c>
      <c r="BL178" s="193" t="s">
        <v>178</v>
      </c>
      <c r="BM178" s="316" t="s">
        <v>1822</v>
      </c>
    </row>
    <row r="179" spans="1:65" s="203" customFormat="1" ht="16.5" customHeight="1" x14ac:dyDescent="0.3">
      <c r="A179" s="199"/>
      <c r="B179" s="200"/>
      <c r="C179" s="373" t="s">
        <v>518</v>
      </c>
      <c r="D179" s="373" t="s">
        <v>284</v>
      </c>
      <c r="E179" s="374" t="s">
        <v>1823</v>
      </c>
      <c r="F179" s="375" t="s">
        <v>1824</v>
      </c>
      <c r="G179" s="376" t="s">
        <v>1499</v>
      </c>
      <c r="H179" s="377">
        <v>2</v>
      </c>
      <c r="I179" s="378"/>
      <c r="J179" s="379">
        <f>ROUND(I179*H179,2)</f>
        <v>0</v>
      </c>
      <c r="K179" s="375" t="s">
        <v>11</v>
      </c>
      <c r="L179" s="380"/>
      <c r="M179" s="381" t="s">
        <v>11</v>
      </c>
      <c r="N179" s="382" t="s">
        <v>30</v>
      </c>
      <c r="O179" s="209"/>
      <c r="P179" s="314">
        <f>O179*H179</f>
        <v>0</v>
      </c>
      <c r="Q179" s="314">
        <v>0</v>
      </c>
      <c r="R179" s="314">
        <f>Q179*H179</f>
        <v>0</v>
      </c>
      <c r="S179" s="314">
        <v>0</v>
      </c>
      <c r="T179" s="315">
        <f>S179*H179</f>
        <v>0</v>
      </c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/>
      <c r="AR179" s="316" t="s">
        <v>288</v>
      </c>
      <c r="AT179" s="316" t="s">
        <v>284</v>
      </c>
      <c r="AU179" s="316" t="s">
        <v>87</v>
      </c>
      <c r="AY179" s="193" t="s">
        <v>89</v>
      </c>
      <c r="BE179" s="317">
        <f>IF(N179="základní",J179,0)</f>
        <v>0</v>
      </c>
      <c r="BF179" s="317">
        <f>IF(N179="snížená",J179,0)</f>
        <v>0</v>
      </c>
      <c r="BG179" s="317">
        <f>IF(N179="zákl. přenesená",J179,0)</f>
        <v>0</v>
      </c>
      <c r="BH179" s="317">
        <f>IF(N179="sníž. přenesená",J179,0)</f>
        <v>0</v>
      </c>
      <c r="BI179" s="317">
        <f>IF(N179="nulová",J179,0)</f>
        <v>0</v>
      </c>
      <c r="BJ179" s="193" t="s">
        <v>87</v>
      </c>
      <c r="BK179" s="317">
        <f>ROUND(I179*H179,2)</f>
        <v>0</v>
      </c>
      <c r="BL179" s="193" t="s">
        <v>178</v>
      </c>
      <c r="BM179" s="316" t="s">
        <v>1825</v>
      </c>
    </row>
    <row r="180" spans="1:65" s="203" customFormat="1" ht="16.5" customHeight="1" x14ac:dyDescent="0.3">
      <c r="A180" s="199"/>
      <c r="B180" s="200"/>
      <c r="C180" s="373" t="s">
        <v>523</v>
      </c>
      <c r="D180" s="373" t="s">
        <v>284</v>
      </c>
      <c r="E180" s="374" t="s">
        <v>1826</v>
      </c>
      <c r="F180" s="375" t="s">
        <v>1827</v>
      </c>
      <c r="G180" s="376" t="s">
        <v>1499</v>
      </c>
      <c r="H180" s="377">
        <v>2</v>
      </c>
      <c r="I180" s="378"/>
      <c r="J180" s="379">
        <f>ROUND(I180*H180,2)</f>
        <v>0</v>
      </c>
      <c r="K180" s="375" t="s">
        <v>11</v>
      </c>
      <c r="L180" s="380"/>
      <c r="M180" s="381" t="s">
        <v>11</v>
      </c>
      <c r="N180" s="382" t="s">
        <v>30</v>
      </c>
      <c r="O180" s="209"/>
      <c r="P180" s="314">
        <f>O180*H180</f>
        <v>0</v>
      </c>
      <c r="Q180" s="314">
        <v>0</v>
      </c>
      <c r="R180" s="314">
        <f>Q180*H180</f>
        <v>0</v>
      </c>
      <c r="S180" s="314">
        <v>0</v>
      </c>
      <c r="T180" s="315">
        <f>S180*H180</f>
        <v>0</v>
      </c>
      <c r="U180" s="199"/>
      <c r="V180" s="199"/>
      <c r="W180" s="199"/>
      <c r="X180" s="199"/>
      <c r="Y180" s="199"/>
      <c r="Z180" s="199"/>
      <c r="AA180" s="199"/>
      <c r="AB180" s="199"/>
      <c r="AC180" s="199"/>
      <c r="AD180" s="199"/>
      <c r="AE180" s="199"/>
      <c r="AR180" s="316" t="s">
        <v>288</v>
      </c>
      <c r="AT180" s="316" t="s">
        <v>284</v>
      </c>
      <c r="AU180" s="316" t="s">
        <v>87</v>
      </c>
      <c r="AY180" s="193" t="s">
        <v>89</v>
      </c>
      <c r="BE180" s="317">
        <f>IF(N180="základní",J180,0)</f>
        <v>0</v>
      </c>
      <c r="BF180" s="317">
        <f>IF(N180="snížená",J180,0)</f>
        <v>0</v>
      </c>
      <c r="BG180" s="317">
        <f>IF(N180="zákl. přenesená",J180,0)</f>
        <v>0</v>
      </c>
      <c r="BH180" s="317">
        <f>IF(N180="sníž. přenesená",J180,0)</f>
        <v>0</v>
      </c>
      <c r="BI180" s="317">
        <f>IF(N180="nulová",J180,0)</f>
        <v>0</v>
      </c>
      <c r="BJ180" s="193" t="s">
        <v>87</v>
      </c>
      <c r="BK180" s="317">
        <f>ROUND(I180*H180,2)</f>
        <v>0</v>
      </c>
      <c r="BL180" s="193" t="s">
        <v>178</v>
      </c>
      <c r="BM180" s="316" t="s">
        <v>1828</v>
      </c>
    </row>
    <row r="181" spans="1:65" s="203" customFormat="1" ht="16.5" customHeight="1" x14ac:dyDescent="0.3">
      <c r="A181" s="199"/>
      <c r="B181" s="200"/>
      <c r="C181" s="373" t="s">
        <v>527</v>
      </c>
      <c r="D181" s="373" t="s">
        <v>284</v>
      </c>
      <c r="E181" s="374" t="s">
        <v>1829</v>
      </c>
      <c r="F181" s="375" t="s">
        <v>1830</v>
      </c>
      <c r="G181" s="376" t="s">
        <v>1610</v>
      </c>
      <c r="H181" s="377">
        <v>16.8</v>
      </c>
      <c r="I181" s="378"/>
      <c r="J181" s="379">
        <f>ROUND(I181*H181,2)</f>
        <v>0</v>
      </c>
      <c r="K181" s="375" t="s">
        <v>11</v>
      </c>
      <c r="L181" s="380"/>
      <c r="M181" s="381" t="s">
        <v>11</v>
      </c>
      <c r="N181" s="382" t="s">
        <v>30</v>
      </c>
      <c r="O181" s="209"/>
      <c r="P181" s="314">
        <f>O181*H181</f>
        <v>0</v>
      </c>
      <c r="Q181" s="314">
        <v>0</v>
      </c>
      <c r="R181" s="314">
        <f>Q181*H181</f>
        <v>0</v>
      </c>
      <c r="S181" s="314">
        <v>0</v>
      </c>
      <c r="T181" s="315">
        <f>S181*H181</f>
        <v>0</v>
      </c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/>
      <c r="AR181" s="316" t="s">
        <v>288</v>
      </c>
      <c r="AT181" s="316" t="s">
        <v>284</v>
      </c>
      <c r="AU181" s="316" t="s">
        <v>87</v>
      </c>
      <c r="AY181" s="193" t="s">
        <v>89</v>
      </c>
      <c r="BE181" s="317">
        <f>IF(N181="základní",J181,0)</f>
        <v>0</v>
      </c>
      <c r="BF181" s="317">
        <f>IF(N181="snížená",J181,0)</f>
        <v>0</v>
      </c>
      <c r="BG181" s="317">
        <f>IF(N181="zákl. přenesená",J181,0)</f>
        <v>0</v>
      </c>
      <c r="BH181" s="317">
        <f>IF(N181="sníž. přenesená",J181,0)</f>
        <v>0</v>
      </c>
      <c r="BI181" s="317">
        <f>IF(N181="nulová",J181,0)</f>
        <v>0</v>
      </c>
      <c r="BJ181" s="193" t="s">
        <v>87</v>
      </c>
      <c r="BK181" s="317">
        <f>ROUND(I181*H181,2)</f>
        <v>0</v>
      </c>
      <c r="BL181" s="193" t="s">
        <v>178</v>
      </c>
      <c r="BM181" s="316" t="s">
        <v>1831</v>
      </c>
    </row>
    <row r="182" spans="1:65" s="203" customFormat="1" ht="19.2" x14ac:dyDescent="0.3">
      <c r="A182" s="199"/>
      <c r="B182" s="200"/>
      <c r="C182" s="201"/>
      <c r="D182" s="321" t="s">
        <v>1418</v>
      </c>
      <c r="E182" s="201"/>
      <c r="F182" s="383" t="s">
        <v>1832</v>
      </c>
      <c r="G182" s="201"/>
      <c r="H182" s="201"/>
      <c r="I182" s="384"/>
      <c r="J182" s="201"/>
      <c r="K182" s="201"/>
      <c r="L182" s="202"/>
      <c r="M182" s="385"/>
      <c r="N182" s="386"/>
      <c r="O182" s="209"/>
      <c r="P182" s="209"/>
      <c r="Q182" s="209"/>
      <c r="R182" s="209"/>
      <c r="S182" s="209"/>
      <c r="T182" s="210"/>
      <c r="U182" s="199"/>
      <c r="V182" s="199"/>
      <c r="W182" s="199"/>
      <c r="X182" s="199"/>
      <c r="Y182" s="199"/>
      <c r="Z182" s="199"/>
      <c r="AA182" s="199"/>
      <c r="AB182" s="199"/>
      <c r="AC182" s="199"/>
      <c r="AD182" s="199"/>
      <c r="AE182" s="199"/>
      <c r="AT182" s="193" t="s">
        <v>1418</v>
      </c>
      <c r="AU182" s="193" t="s">
        <v>87</v>
      </c>
    </row>
    <row r="183" spans="1:65" s="203" customFormat="1" ht="16.5" customHeight="1" x14ac:dyDescent="0.3">
      <c r="A183" s="199"/>
      <c r="B183" s="200"/>
      <c r="C183" s="373" t="s">
        <v>532</v>
      </c>
      <c r="D183" s="373" t="s">
        <v>284</v>
      </c>
      <c r="E183" s="374" t="s">
        <v>1833</v>
      </c>
      <c r="F183" s="375" t="s">
        <v>1834</v>
      </c>
      <c r="G183" s="376" t="s">
        <v>1499</v>
      </c>
      <c r="H183" s="377">
        <v>12</v>
      </c>
      <c r="I183" s="378"/>
      <c r="J183" s="379">
        <f t="shared" ref="J183:J189" si="10">ROUND(I183*H183,2)</f>
        <v>0</v>
      </c>
      <c r="K183" s="375" t="s">
        <v>11</v>
      </c>
      <c r="L183" s="380"/>
      <c r="M183" s="381" t="s">
        <v>11</v>
      </c>
      <c r="N183" s="382" t="s">
        <v>30</v>
      </c>
      <c r="O183" s="209"/>
      <c r="P183" s="314">
        <f t="shared" ref="P183:P189" si="11">O183*H183</f>
        <v>0</v>
      </c>
      <c r="Q183" s="314">
        <v>0</v>
      </c>
      <c r="R183" s="314">
        <f t="shared" ref="R183:R189" si="12">Q183*H183</f>
        <v>0</v>
      </c>
      <c r="S183" s="314">
        <v>0</v>
      </c>
      <c r="T183" s="315">
        <f t="shared" ref="T183:T189" si="13">S183*H183</f>
        <v>0</v>
      </c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/>
      <c r="AR183" s="316" t="s">
        <v>288</v>
      </c>
      <c r="AT183" s="316" t="s">
        <v>284</v>
      </c>
      <c r="AU183" s="316" t="s">
        <v>87</v>
      </c>
      <c r="AY183" s="193" t="s">
        <v>89</v>
      </c>
      <c r="BE183" s="317">
        <f t="shared" ref="BE183:BE189" si="14">IF(N183="základní",J183,0)</f>
        <v>0</v>
      </c>
      <c r="BF183" s="317">
        <f t="shared" ref="BF183:BF189" si="15">IF(N183="snížená",J183,0)</f>
        <v>0</v>
      </c>
      <c r="BG183" s="317">
        <f t="shared" ref="BG183:BG189" si="16">IF(N183="zákl. přenesená",J183,0)</f>
        <v>0</v>
      </c>
      <c r="BH183" s="317">
        <f t="shared" ref="BH183:BH189" si="17">IF(N183="sníž. přenesená",J183,0)</f>
        <v>0</v>
      </c>
      <c r="BI183" s="317">
        <f t="shared" ref="BI183:BI189" si="18">IF(N183="nulová",J183,0)</f>
        <v>0</v>
      </c>
      <c r="BJ183" s="193" t="s">
        <v>87</v>
      </c>
      <c r="BK183" s="317">
        <f t="shared" ref="BK183:BK189" si="19">ROUND(I183*H183,2)</f>
        <v>0</v>
      </c>
      <c r="BL183" s="193" t="s">
        <v>178</v>
      </c>
      <c r="BM183" s="316" t="s">
        <v>1835</v>
      </c>
    </row>
    <row r="184" spans="1:65" s="203" customFormat="1" ht="16.5" customHeight="1" x14ac:dyDescent="0.3">
      <c r="A184" s="199"/>
      <c r="B184" s="200"/>
      <c r="C184" s="373" t="s">
        <v>536</v>
      </c>
      <c r="D184" s="373" t="s">
        <v>284</v>
      </c>
      <c r="E184" s="374" t="s">
        <v>1836</v>
      </c>
      <c r="F184" s="375" t="s">
        <v>1837</v>
      </c>
      <c r="G184" s="376" t="s">
        <v>1499</v>
      </c>
      <c r="H184" s="377">
        <v>12</v>
      </c>
      <c r="I184" s="378"/>
      <c r="J184" s="379">
        <f t="shared" si="10"/>
        <v>0</v>
      </c>
      <c r="K184" s="375" t="s">
        <v>11</v>
      </c>
      <c r="L184" s="380"/>
      <c r="M184" s="381" t="s">
        <v>11</v>
      </c>
      <c r="N184" s="382" t="s">
        <v>30</v>
      </c>
      <c r="O184" s="209"/>
      <c r="P184" s="314">
        <f t="shared" si="11"/>
        <v>0</v>
      </c>
      <c r="Q184" s="314">
        <v>0</v>
      </c>
      <c r="R184" s="314">
        <f t="shared" si="12"/>
        <v>0</v>
      </c>
      <c r="S184" s="314">
        <v>0</v>
      </c>
      <c r="T184" s="315">
        <f t="shared" si="13"/>
        <v>0</v>
      </c>
      <c r="U184" s="199"/>
      <c r="V184" s="199"/>
      <c r="W184" s="199"/>
      <c r="X184" s="199"/>
      <c r="Y184" s="199"/>
      <c r="Z184" s="199"/>
      <c r="AA184" s="199"/>
      <c r="AB184" s="199"/>
      <c r="AC184" s="199"/>
      <c r="AD184" s="199"/>
      <c r="AE184" s="199"/>
      <c r="AR184" s="316" t="s">
        <v>288</v>
      </c>
      <c r="AT184" s="316" t="s">
        <v>284</v>
      </c>
      <c r="AU184" s="316" t="s">
        <v>87</v>
      </c>
      <c r="AY184" s="193" t="s">
        <v>89</v>
      </c>
      <c r="BE184" s="317">
        <f t="shared" si="14"/>
        <v>0</v>
      </c>
      <c r="BF184" s="317">
        <f t="shared" si="15"/>
        <v>0</v>
      </c>
      <c r="BG184" s="317">
        <f t="shared" si="16"/>
        <v>0</v>
      </c>
      <c r="BH184" s="317">
        <f t="shared" si="17"/>
        <v>0</v>
      </c>
      <c r="BI184" s="317">
        <f t="shared" si="18"/>
        <v>0</v>
      </c>
      <c r="BJ184" s="193" t="s">
        <v>87</v>
      </c>
      <c r="BK184" s="317">
        <f t="shared" si="19"/>
        <v>0</v>
      </c>
      <c r="BL184" s="193" t="s">
        <v>178</v>
      </c>
      <c r="BM184" s="316" t="s">
        <v>1838</v>
      </c>
    </row>
    <row r="185" spans="1:65" s="203" customFormat="1" ht="16.5" customHeight="1" x14ac:dyDescent="0.3">
      <c r="A185" s="199"/>
      <c r="B185" s="200"/>
      <c r="C185" s="373" t="s">
        <v>542</v>
      </c>
      <c r="D185" s="373" t="s">
        <v>284</v>
      </c>
      <c r="E185" s="374" t="s">
        <v>1839</v>
      </c>
      <c r="F185" s="375" t="s">
        <v>1840</v>
      </c>
      <c r="G185" s="376" t="s">
        <v>1499</v>
      </c>
      <c r="H185" s="377">
        <v>1</v>
      </c>
      <c r="I185" s="378"/>
      <c r="J185" s="379">
        <f t="shared" si="10"/>
        <v>0</v>
      </c>
      <c r="K185" s="375" t="s">
        <v>11</v>
      </c>
      <c r="L185" s="380"/>
      <c r="M185" s="381" t="s">
        <v>11</v>
      </c>
      <c r="N185" s="382" t="s">
        <v>30</v>
      </c>
      <c r="O185" s="209"/>
      <c r="P185" s="314">
        <f t="shared" si="11"/>
        <v>0</v>
      </c>
      <c r="Q185" s="314">
        <v>0</v>
      </c>
      <c r="R185" s="314">
        <f t="shared" si="12"/>
        <v>0</v>
      </c>
      <c r="S185" s="314">
        <v>0</v>
      </c>
      <c r="T185" s="315">
        <f t="shared" si="13"/>
        <v>0</v>
      </c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/>
      <c r="AR185" s="316" t="s">
        <v>288</v>
      </c>
      <c r="AT185" s="316" t="s">
        <v>284</v>
      </c>
      <c r="AU185" s="316" t="s">
        <v>87</v>
      </c>
      <c r="AY185" s="193" t="s">
        <v>89</v>
      </c>
      <c r="BE185" s="317">
        <f t="shared" si="14"/>
        <v>0</v>
      </c>
      <c r="BF185" s="317">
        <f t="shared" si="15"/>
        <v>0</v>
      </c>
      <c r="BG185" s="317">
        <f t="shared" si="16"/>
        <v>0</v>
      </c>
      <c r="BH185" s="317">
        <f t="shared" si="17"/>
        <v>0</v>
      </c>
      <c r="BI185" s="317">
        <f t="shared" si="18"/>
        <v>0</v>
      </c>
      <c r="BJ185" s="193" t="s">
        <v>87</v>
      </c>
      <c r="BK185" s="317">
        <f t="shared" si="19"/>
        <v>0</v>
      </c>
      <c r="BL185" s="193" t="s">
        <v>178</v>
      </c>
      <c r="BM185" s="316" t="s">
        <v>1841</v>
      </c>
    </row>
    <row r="186" spans="1:65" s="203" customFormat="1" ht="16.5" customHeight="1" x14ac:dyDescent="0.3">
      <c r="A186" s="199"/>
      <c r="B186" s="200"/>
      <c r="C186" s="373" t="s">
        <v>549</v>
      </c>
      <c r="D186" s="373" t="s">
        <v>284</v>
      </c>
      <c r="E186" s="374" t="s">
        <v>1842</v>
      </c>
      <c r="F186" s="375" t="s">
        <v>1843</v>
      </c>
      <c r="G186" s="376" t="s">
        <v>1499</v>
      </c>
      <c r="H186" s="377">
        <v>2</v>
      </c>
      <c r="I186" s="378"/>
      <c r="J186" s="379">
        <f t="shared" si="10"/>
        <v>0</v>
      </c>
      <c r="K186" s="375" t="s">
        <v>11</v>
      </c>
      <c r="L186" s="380"/>
      <c r="M186" s="381" t="s">
        <v>11</v>
      </c>
      <c r="N186" s="382" t="s">
        <v>30</v>
      </c>
      <c r="O186" s="209"/>
      <c r="P186" s="314">
        <f t="shared" si="11"/>
        <v>0</v>
      </c>
      <c r="Q186" s="314">
        <v>0</v>
      </c>
      <c r="R186" s="314">
        <f t="shared" si="12"/>
        <v>0</v>
      </c>
      <c r="S186" s="314">
        <v>0</v>
      </c>
      <c r="T186" s="315">
        <f t="shared" si="13"/>
        <v>0</v>
      </c>
      <c r="U186" s="199"/>
      <c r="V186" s="199"/>
      <c r="W186" s="199"/>
      <c r="X186" s="199"/>
      <c r="Y186" s="199"/>
      <c r="Z186" s="199"/>
      <c r="AA186" s="199"/>
      <c r="AB186" s="199"/>
      <c r="AC186" s="199"/>
      <c r="AD186" s="199"/>
      <c r="AE186" s="199"/>
      <c r="AR186" s="316" t="s">
        <v>288</v>
      </c>
      <c r="AT186" s="316" t="s">
        <v>284</v>
      </c>
      <c r="AU186" s="316" t="s">
        <v>87</v>
      </c>
      <c r="AY186" s="193" t="s">
        <v>89</v>
      </c>
      <c r="BE186" s="317">
        <f t="shared" si="14"/>
        <v>0</v>
      </c>
      <c r="BF186" s="317">
        <f t="shared" si="15"/>
        <v>0</v>
      </c>
      <c r="BG186" s="317">
        <f t="shared" si="16"/>
        <v>0</v>
      </c>
      <c r="BH186" s="317">
        <f t="shared" si="17"/>
        <v>0</v>
      </c>
      <c r="BI186" s="317">
        <f t="shared" si="18"/>
        <v>0</v>
      </c>
      <c r="BJ186" s="193" t="s">
        <v>87</v>
      </c>
      <c r="BK186" s="317">
        <f t="shared" si="19"/>
        <v>0</v>
      </c>
      <c r="BL186" s="193" t="s">
        <v>178</v>
      </c>
      <c r="BM186" s="316" t="s">
        <v>1844</v>
      </c>
    </row>
    <row r="187" spans="1:65" s="203" customFormat="1" ht="16.5" customHeight="1" x14ac:dyDescent="0.3">
      <c r="A187" s="199"/>
      <c r="B187" s="200"/>
      <c r="C187" s="373" t="s">
        <v>553</v>
      </c>
      <c r="D187" s="373" t="s">
        <v>284</v>
      </c>
      <c r="E187" s="374" t="s">
        <v>1845</v>
      </c>
      <c r="F187" s="375" t="s">
        <v>1846</v>
      </c>
      <c r="G187" s="376" t="s">
        <v>1610</v>
      </c>
      <c r="H187" s="377">
        <v>14</v>
      </c>
      <c r="I187" s="378"/>
      <c r="J187" s="379">
        <f t="shared" si="10"/>
        <v>0</v>
      </c>
      <c r="K187" s="375" t="s">
        <v>11</v>
      </c>
      <c r="L187" s="380"/>
      <c r="M187" s="381" t="s">
        <v>11</v>
      </c>
      <c r="N187" s="382" t="s">
        <v>30</v>
      </c>
      <c r="O187" s="209"/>
      <c r="P187" s="314">
        <f t="shared" si="11"/>
        <v>0</v>
      </c>
      <c r="Q187" s="314">
        <v>0</v>
      </c>
      <c r="R187" s="314">
        <f t="shared" si="12"/>
        <v>0</v>
      </c>
      <c r="S187" s="314">
        <v>0</v>
      </c>
      <c r="T187" s="315">
        <f t="shared" si="13"/>
        <v>0</v>
      </c>
      <c r="U187" s="199"/>
      <c r="V187" s="199"/>
      <c r="W187" s="199"/>
      <c r="X187" s="199"/>
      <c r="Y187" s="199"/>
      <c r="Z187" s="199"/>
      <c r="AA187" s="199"/>
      <c r="AB187" s="199"/>
      <c r="AC187" s="199"/>
      <c r="AD187" s="199"/>
      <c r="AE187" s="199"/>
      <c r="AR187" s="316" t="s">
        <v>288</v>
      </c>
      <c r="AT187" s="316" t="s">
        <v>284</v>
      </c>
      <c r="AU187" s="316" t="s">
        <v>87</v>
      </c>
      <c r="AY187" s="193" t="s">
        <v>89</v>
      </c>
      <c r="BE187" s="317">
        <f t="shared" si="14"/>
        <v>0</v>
      </c>
      <c r="BF187" s="317">
        <f t="shared" si="15"/>
        <v>0</v>
      </c>
      <c r="BG187" s="317">
        <f t="shared" si="16"/>
        <v>0</v>
      </c>
      <c r="BH187" s="317">
        <f t="shared" si="17"/>
        <v>0</v>
      </c>
      <c r="BI187" s="317">
        <f t="shared" si="18"/>
        <v>0</v>
      </c>
      <c r="BJ187" s="193" t="s">
        <v>87</v>
      </c>
      <c r="BK187" s="317">
        <f t="shared" si="19"/>
        <v>0</v>
      </c>
      <c r="BL187" s="193" t="s">
        <v>178</v>
      </c>
      <c r="BM187" s="316" t="s">
        <v>1847</v>
      </c>
    </row>
    <row r="188" spans="1:65" s="203" customFormat="1" ht="16.5" customHeight="1" x14ac:dyDescent="0.3">
      <c r="A188" s="199"/>
      <c r="B188" s="200"/>
      <c r="C188" s="373" t="s">
        <v>557</v>
      </c>
      <c r="D188" s="373" t="s">
        <v>284</v>
      </c>
      <c r="E188" s="374" t="s">
        <v>1848</v>
      </c>
      <c r="F188" s="375" t="s">
        <v>1786</v>
      </c>
      <c r="G188" s="376" t="s">
        <v>434</v>
      </c>
      <c r="H188" s="377">
        <v>100</v>
      </c>
      <c r="I188" s="378"/>
      <c r="J188" s="379">
        <f t="shared" si="10"/>
        <v>0</v>
      </c>
      <c r="K188" s="375" t="s">
        <v>11</v>
      </c>
      <c r="L188" s="380"/>
      <c r="M188" s="381" t="s">
        <v>11</v>
      </c>
      <c r="N188" s="382" t="s">
        <v>30</v>
      </c>
      <c r="O188" s="209"/>
      <c r="P188" s="314">
        <f t="shared" si="11"/>
        <v>0</v>
      </c>
      <c r="Q188" s="314">
        <v>0</v>
      </c>
      <c r="R188" s="314">
        <f t="shared" si="12"/>
        <v>0</v>
      </c>
      <c r="S188" s="314">
        <v>0</v>
      </c>
      <c r="T188" s="315">
        <f t="shared" si="13"/>
        <v>0</v>
      </c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/>
      <c r="AR188" s="316" t="s">
        <v>288</v>
      </c>
      <c r="AT188" s="316" t="s">
        <v>284</v>
      </c>
      <c r="AU188" s="316" t="s">
        <v>87</v>
      </c>
      <c r="AY188" s="193" t="s">
        <v>89</v>
      </c>
      <c r="BE188" s="317">
        <f t="shared" si="14"/>
        <v>0</v>
      </c>
      <c r="BF188" s="317">
        <f t="shared" si="15"/>
        <v>0</v>
      </c>
      <c r="BG188" s="317">
        <f t="shared" si="16"/>
        <v>0</v>
      </c>
      <c r="BH188" s="317">
        <f t="shared" si="17"/>
        <v>0</v>
      </c>
      <c r="BI188" s="317">
        <f t="shared" si="18"/>
        <v>0</v>
      </c>
      <c r="BJ188" s="193" t="s">
        <v>87</v>
      </c>
      <c r="BK188" s="317">
        <f t="shared" si="19"/>
        <v>0</v>
      </c>
      <c r="BL188" s="193" t="s">
        <v>178</v>
      </c>
      <c r="BM188" s="316" t="s">
        <v>1849</v>
      </c>
    </row>
    <row r="189" spans="1:65" s="203" customFormat="1" ht="16.5" customHeight="1" x14ac:dyDescent="0.3">
      <c r="A189" s="199"/>
      <c r="B189" s="200"/>
      <c r="C189" s="373" t="s">
        <v>561</v>
      </c>
      <c r="D189" s="373" t="s">
        <v>284</v>
      </c>
      <c r="E189" s="374" t="s">
        <v>1850</v>
      </c>
      <c r="F189" s="375" t="s">
        <v>1789</v>
      </c>
      <c r="G189" s="376" t="s">
        <v>434</v>
      </c>
      <c r="H189" s="377">
        <v>35</v>
      </c>
      <c r="I189" s="378"/>
      <c r="J189" s="379">
        <f t="shared" si="10"/>
        <v>0</v>
      </c>
      <c r="K189" s="375" t="s">
        <v>11</v>
      </c>
      <c r="L189" s="380"/>
      <c r="M189" s="381" t="s">
        <v>11</v>
      </c>
      <c r="N189" s="382" t="s">
        <v>30</v>
      </c>
      <c r="O189" s="209"/>
      <c r="P189" s="314">
        <f t="shared" si="11"/>
        <v>0</v>
      </c>
      <c r="Q189" s="314">
        <v>0</v>
      </c>
      <c r="R189" s="314">
        <f t="shared" si="12"/>
        <v>0</v>
      </c>
      <c r="S189" s="314">
        <v>0</v>
      </c>
      <c r="T189" s="315">
        <f t="shared" si="13"/>
        <v>0</v>
      </c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/>
      <c r="AR189" s="316" t="s">
        <v>288</v>
      </c>
      <c r="AT189" s="316" t="s">
        <v>284</v>
      </c>
      <c r="AU189" s="316" t="s">
        <v>87</v>
      </c>
      <c r="AY189" s="193" t="s">
        <v>89</v>
      </c>
      <c r="BE189" s="317">
        <f t="shared" si="14"/>
        <v>0</v>
      </c>
      <c r="BF189" s="317">
        <f t="shared" si="15"/>
        <v>0</v>
      </c>
      <c r="BG189" s="317">
        <f t="shared" si="16"/>
        <v>0</v>
      </c>
      <c r="BH189" s="317">
        <f t="shared" si="17"/>
        <v>0</v>
      </c>
      <c r="BI189" s="317">
        <f t="shared" si="18"/>
        <v>0</v>
      </c>
      <c r="BJ189" s="193" t="s">
        <v>87</v>
      </c>
      <c r="BK189" s="317">
        <f t="shared" si="19"/>
        <v>0</v>
      </c>
      <c r="BL189" s="193" t="s">
        <v>178</v>
      </c>
      <c r="BM189" s="316" t="s">
        <v>1851</v>
      </c>
    </row>
    <row r="190" spans="1:65" s="290" customFormat="1" ht="25.95" customHeight="1" x14ac:dyDescent="0.25">
      <c r="B190" s="291"/>
      <c r="C190" s="292"/>
      <c r="D190" s="293" t="s">
        <v>84</v>
      </c>
      <c r="E190" s="294" t="s">
        <v>1852</v>
      </c>
      <c r="F190" s="294" t="s">
        <v>941</v>
      </c>
      <c r="G190" s="292"/>
      <c r="H190" s="292"/>
      <c r="I190" s="295"/>
      <c r="J190" s="296">
        <f>BK190</f>
        <v>0</v>
      </c>
      <c r="K190" s="292"/>
      <c r="L190" s="297"/>
      <c r="M190" s="298"/>
      <c r="N190" s="299"/>
      <c r="O190" s="299"/>
      <c r="P190" s="300">
        <f>SUM(P191:P203)</f>
        <v>0</v>
      </c>
      <c r="Q190" s="299"/>
      <c r="R190" s="300">
        <f>SUM(R191:R203)</f>
        <v>0</v>
      </c>
      <c r="S190" s="299"/>
      <c r="T190" s="301">
        <f>SUM(T191:T203)</f>
        <v>0</v>
      </c>
      <c r="AR190" s="302" t="s">
        <v>87</v>
      </c>
      <c r="AT190" s="303" t="s">
        <v>84</v>
      </c>
      <c r="AU190" s="303" t="s">
        <v>88</v>
      </c>
      <c r="AY190" s="302" t="s">
        <v>89</v>
      </c>
      <c r="BK190" s="304">
        <f>SUM(BK191:BK203)</f>
        <v>0</v>
      </c>
    </row>
    <row r="191" spans="1:65" s="203" customFormat="1" ht="16.5" customHeight="1" x14ac:dyDescent="0.3">
      <c r="A191" s="199"/>
      <c r="B191" s="200"/>
      <c r="C191" s="305" t="s">
        <v>565</v>
      </c>
      <c r="D191" s="305" t="s">
        <v>92</v>
      </c>
      <c r="E191" s="306" t="s">
        <v>1853</v>
      </c>
      <c r="F191" s="307" t="s">
        <v>1854</v>
      </c>
      <c r="G191" s="308" t="s">
        <v>1504</v>
      </c>
      <c r="H191" s="309">
        <v>300</v>
      </c>
      <c r="I191" s="310"/>
      <c r="J191" s="311">
        <f t="shared" ref="J191:J203" si="20">ROUND(I191*H191,2)</f>
        <v>0</v>
      </c>
      <c r="K191" s="307" t="s">
        <v>11</v>
      </c>
      <c r="L191" s="202"/>
      <c r="M191" s="312" t="s">
        <v>11</v>
      </c>
      <c r="N191" s="313" t="s">
        <v>30</v>
      </c>
      <c r="O191" s="209"/>
      <c r="P191" s="314">
        <f t="shared" ref="P191:P203" si="21">O191*H191</f>
        <v>0</v>
      </c>
      <c r="Q191" s="314">
        <v>0</v>
      </c>
      <c r="R191" s="314">
        <f t="shared" ref="R191:R203" si="22">Q191*H191</f>
        <v>0</v>
      </c>
      <c r="S191" s="314">
        <v>0</v>
      </c>
      <c r="T191" s="315">
        <f t="shared" ref="T191:T203" si="23">S191*H191</f>
        <v>0</v>
      </c>
      <c r="U191" s="199"/>
      <c r="V191" s="199"/>
      <c r="W191" s="199"/>
      <c r="X191" s="199"/>
      <c r="Y191" s="199"/>
      <c r="Z191" s="199"/>
      <c r="AA191" s="199"/>
      <c r="AB191" s="199"/>
      <c r="AC191" s="199"/>
      <c r="AD191" s="199"/>
      <c r="AE191" s="199"/>
      <c r="AR191" s="316" t="s">
        <v>178</v>
      </c>
      <c r="AT191" s="316" t="s">
        <v>92</v>
      </c>
      <c r="AU191" s="316" t="s">
        <v>87</v>
      </c>
      <c r="AY191" s="193" t="s">
        <v>89</v>
      </c>
      <c r="BE191" s="317">
        <f t="shared" ref="BE191:BE203" si="24">IF(N191="základní",J191,0)</f>
        <v>0</v>
      </c>
      <c r="BF191" s="317">
        <f t="shared" ref="BF191:BF203" si="25">IF(N191="snížená",J191,0)</f>
        <v>0</v>
      </c>
      <c r="BG191" s="317">
        <f t="shared" ref="BG191:BG203" si="26">IF(N191="zákl. přenesená",J191,0)</f>
        <v>0</v>
      </c>
      <c r="BH191" s="317">
        <f t="shared" ref="BH191:BH203" si="27">IF(N191="sníž. přenesená",J191,0)</f>
        <v>0</v>
      </c>
      <c r="BI191" s="317">
        <f t="shared" ref="BI191:BI203" si="28">IF(N191="nulová",J191,0)</f>
        <v>0</v>
      </c>
      <c r="BJ191" s="193" t="s">
        <v>87</v>
      </c>
      <c r="BK191" s="317">
        <f t="shared" ref="BK191:BK203" si="29">ROUND(I191*H191,2)</f>
        <v>0</v>
      </c>
      <c r="BL191" s="193" t="s">
        <v>178</v>
      </c>
      <c r="BM191" s="316" t="s">
        <v>1855</v>
      </c>
    </row>
    <row r="192" spans="1:65" s="203" customFormat="1" ht="16.5" customHeight="1" x14ac:dyDescent="0.3">
      <c r="A192" s="199"/>
      <c r="B192" s="200"/>
      <c r="C192" s="305" t="s">
        <v>571</v>
      </c>
      <c r="D192" s="305" t="s">
        <v>92</v>
      </c>
      <c r="E192" s="306" t="s">
        <v>1856</v>
      </c>
      <c r="F192" s="307" t="s">
        <v>1857</v>
      </c>
      <c r="G192" s="308" t="s">
        <v>1504</v>
      </c>
      <c r="H192" s="309">
        <v>500</v>
      </c>
      <c r="I192" s="310"/>
      <c r="J192" s="311">
        <f t="shared" si="20"/>
        <v>0</v>
      </c>
      <c r="K192" s="307" t="s">
        <v>11</v>
      </c>
      <c r="L192" s="202"/>
      <c r="M192" s="312" t="s">
        <v>11</v>
      </c>
      <c r="N192" s="313" t="s">
        <v>30</v>
      </c>
      <c r="O192" s="209"/>
      <c r="P192" s="314">
        <f t="shared" si="21"/>
        <v>0</v>
      </c>
      <c r="Q192" s="314">
        <v>0</v>
      </c>
      <c r="R192" s="314">
        <f t="shared" si="22"/>
        <v>0</v>
      </c>
      <c r="S192" s="314">
        <v>0</v>
      </c>
      <c r="T192" s="315">
        <f t="shared" si="23"/>
        <v>0</v>
      </c>
      <c r="U192" s="199"/>
      <c r="V192" s="199"/>
      <c r="W192" s="199"/>
      <c r="X192" s="199"/>
      <c r="Y192" s="199"/>
      <c r="Z192" s="199"/>
      <c r="AA192" s="199"/>
      <c r="AB192" s="199"/>
      <c r="AC192" s="199"/>
      <c r="AD192" s="199"/>
      <c r="AE192" s="199"/>
      <c r="AR192" s="316" t="s">
        <v>178</v>
      </c>
      <c r="AT192" s="316" t="s">
        <v>92</v>
      </c>
      <c r="AU192" s="316" t="s">
        <v>87</v>
      </c>
      <c r="AY192" s="193" t="s">
        <v>89</v>
      </c>
      <c r="BE192" s="317">
        <f t="shared" si="24"/>
        <v>0</v>
      </c>
      <c r="BF192" s="317">
        <f t="shared" si="25"/>
        <v>0</v>
      </c>
      <c r="BG192" s="317">
        <f t="shared" si="26"/>
        <v>0</v>
      </c>
      <c r="BH192" s="317">
        <f t="shared" si="27"/>
        <v>0</v>
      </c>
      <c r="BI192" s="317">
        <f t="shared" si="28"/>
        <v>0</v>
      </c>
      <c r="BJ192" s="193" t="s">
        <v>87</v>
      </c>
      <c r="BK192" s="317">
        <f t="shared" si="29"/>
        <v>0</v>
      </c>
      <c r="BL192" s="193" t="s">
        <v>178</v>
      </c>
      <c r="BM192" s="316" t="s">
        <v>1858</v>
      </c>
    </row>
    <row r="193" spans="1:65" s="203" customFormat="1" ht="16.5" customHeight="1" x14ac:dyDescent="0.3">
      <c r="A193" s="199"/>
      <c r="B193" s="200"/>
      <c r="C193" s="305" t="s">
        <v>578</v>
      </c>
      <c r="D193" s="305" t="s">
        <v>92</v>
      </c>
      <c r="E193" s="306" t="s">
        <v>1859</v>
      </c>
      <c r="F193" s="307" t="s">
        <v>1860</v>
      </c>
      <c r="G193" s="308" t="s">
        <v>574</v>
      </c>
      <c r="H193" s="309">
        <v>1</v>
      </c>
      <c r="I193" s="310"/>
      <c r="J193" s="311">
        <f t="shared" si="20"/>
        <v>0</v>
      </c>
      <c r="K193" s="307" t="s">
        <v>11</v>
      </c>
      <c r="L193" s="202"/>
      <c r="M193" s="312" t="s">
        <v>11</v>
      </c>
      <c r="N193" s="313" t="s">
        <v>30</v>
      </c>
      <c r="O193" s="209"/>
      <c r="P193" s="314">
        <f t="shared" si="21"/>
        <v>0</v>
      </c>
      <c r="Q193" s="314">
        <v>0</v>
      </c>
      <c r="R193" s="314">
        <f t="shared" si="22"/>
        <v>0</v>
      </c>
      <c r="S193" s="314">
        <v>0</v>
      </c>
      <c r="T193" s="315">
        <f t="shared" si="23"/>
        <v>0</v>
      </c>
      <c r="U193" s="199"/>
      <c r="V193" s="199"/>
      <c r="W193" s="199"/>
      <c r="X193" s="199"/>
      <c r="Y193" s="199"/>
      <c r="Z193" s="199"/>
      <c r="AA193" s="199"/>
      <c r="AB193" s="199"/>
      <c r="AC193" s="199"/>
      <c r="AD193" s="199"/>
      <c r="AE193" s="199"/>
      <c r="AR193" s="316" t="s">
        <v>178</v>
      </c>
      <c r="AT193" s="316" t="s">
        <v>92</v>
      </c>
      <c r="AU193" s="316" t="s">
        <v>87</v>
      </c>
      <c r="AY193" s="193" t="s">
        <v>89</v>
      </c>
      <c r="BE193" s="317">
        <f t="shared" si="24"/>
        <v>0</v>
      </c>
      <c r="BF193" s="317">
        <f t="shared" si="25"/>
        <v>0</v>
      </c>
      <c r="BG193" s="317">
        <f t="shared" si="26"/>
        <v>0</v>
      </c>
      <c r="BH193" s="317">
        <f t="shared" si="27"/>
        <v>0</v>
      </c>
      <c r="BI193" s="317">
        <f t="shared" si="28"/>
        <v>0</v>
      </c>
      <c r="BJ193" s="193" t="s">
        <v>87</v>
      </c>
      <c r="BK193" s="317">
        <f t="shared" si="29"/>
        <v>0</v>
      </c>
      <c r="BL193" s="193" t="s">
        <v>178</v>
      </c>
      <c r="BM193" s="316" t="s">
        <v>1861</v>
      </c>
    </row>
    <row r="194" spans="1:65" s="203" customFormat="1" ht="16.5" customHeight="1" x14ac:dyDescent="0.3">
      <c r="A194" s="199"/>
      <c r="B194" s="200"/>
      <c r="C194" s="305" t="s">
        <v>582</v>
      </c>
      <c r="D194" s="305" t="s">
        <v>92</v>
      </c>
      <c r="E194" s="306" t="s">
        <v>1862</v>
      </c>
      <c r="F194" s="307" t="s">
        <v>1863</v>
      </c>
      <c r="G194" s="308" t="s">
        <v>1504</v>
      </c>
      <c r="H194" s="309">
        <v>72</v>
      </c>
      <c r="I194" s="310"/>
      <c r="J194" s="311">
        <f t="shared" si="20"/>
        <v>0</v>
      </c>
      <c r="K194" s="307" t="s">
        <v>11</v>
      </c>
      <c r="L194" s="202"/>
      <c r="M194" s="312" t="s">
        <v>11</v>
      </c>
      <c r="N194" s="313" t="s">
        <v>30</v>
      </c>
      <c r="O194" s="209"/>
      <c r="P194" s="314">
        <f t="shared" si="21"/>
        <v>0</v>
      </c>
      <c r="Q194" s="314">
        <v>0</v>
      </c>
      <c r="R194" s="314">
        <f t="shared" si="22"/>
        <v>0</v>
      </c>
      <c r="S194" s="314">
        <v>0</v>
      </c>
      <c r="T194" s="315">
        <f t="shared" si="23"/>
        <v>0</v>
      </c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/>
      <c r="AR194" s="316" t="s">
        <v>178</v>
      </c>
      <c r="AT194" s="316" t="s">
        <v>92</v>
      </c>
      <c r="AU194" s="316" t="s">
        <v>87</v>
      </c>
      <c r="AY194" s="193" t="s">
        <v>89</v>
      </c>
      <c r="BE194" s="317">
        <f t="shared" si="24"/>
        <v>0</v>
      </c>
      <c r="BF194" s="317">
        <f t="shared" si="25"/>
        <v>0</v>
      </c>
      <c r="BG194" s="317">
        <f t="shared" si="26"/>
        <v>0</v>
      </c>
      <c r="BH194" s="317">
        <f t="shared" si="27"/>
        <v>0</v>
      </c>
      <c r="BI194" s="317">
        <f t="shared" si="28"/>
        <v>0</v>
      </c>
      <c r="BJ194" s="193" t="s">
        <v>87</v>
      </c>
      <c r="BK194" s="317">
        <f t="shared" si="29"/>
        <v>0</v>
      </c>
      <c r="BL194" s="193" t="s">
        <v>178</v>
      </c>
      <c r="BM194" s="316" t="s">
        <v>1864</v>
      </c>
    </row>
    <row r="195" spans="1:65" s="203" customFormat="1" ht="16.5" customHeight="1" x14ac:dyDescent="0.3">
      <c r="A195" s="199"/>
      <c r="B195" s="200"/>
      <c r="C195" s="305" t="s">
        <v>591</v>
      </c>
      <c r="D195" s="305" t="s">
        <v>92</v>
      </c>
      <c r="E195" s="306" t="s">
        <v>1865</v>
      </c>
      <c r="F195" s="307" t="s">
        <v>1866</v>
      </c>
      <c r="G195" s="308" t="s">
        <v>1504</v>
      </c>
      <c r="H195" s="309">
        <v>72</v>
      </c>
      <c r="I195" s="310"/>
      <c r="J195" s="311">
        <f t="shared" si="20"/>
        <v>0</v>
      </c>
      <c r="K195" s="307" t="s">
        <v>11</v>
      </c>
      <c r="L195" s="202"/>
      <c r="M195" s="312" t="s">
        <v>11</v>
      </c>
      <c r="N195" s="313" t="s">
        <v>30</v>
      </c>
      <c r="O195" s="209"/>
      <c r="P195" s="314">
        <f t="shared" si="21"/>
        <v>0</v>
      </c>
      <c r="Q195" s="314">
        <v>0</v>
      </c>
      <c r="R195" s="314">
        <f t="shared" si="22"/>
        <v>0</v>
      </c>
      <c r="S195" s="314">
        <v>0</v>
      </c>
      <c r="T195" s="315">
        <f t="shared" si="23"/>
        <v>0</v>
      </c>
      <c r="U195" s="199"/>
      <c r="V195" s="199"/>
      <c r="W195" s="199"/>
      <c r="X195" s="199"/>
      <c r="Y195" s="199"/>
      <c r="Z195" s="199"/>
      <c r="AA195" s="199"/>
      <c r="AB195" s="199"/>
      <c r="AC195" s="199"/>
      <c r="AD195" s="199"/>
      <c r="AE195" s="199"/>
      <c r="AR195" s="316" t="s">
        <v>178</v>
      </c>
      <c r="AT195" s="316" t="s">
        <v>92</v>
      </c>
      <c r="AU195" s="316" t="s">
        <v>87</v>
      </c>
      <c r="AY195" s="193" t="s">
        <v>89</v>
      </c>
      <c r="BE195" s="317">
        <f t="shared" si="24"/>
        <v>0</v>
      </c>
      <c r="BF195" s="317">
        <f t="shared" si="25"/>
        <v>0</v>
      </c>
      <c r="BG195" s="317">
        <f t="shared" si="26"/>
        <v>0</v>
      </c>
      <c r="BH195" s="317">
        <f t="shared" si="27"/>
        <v>0</v>
      </c>
      <c r="BI195" s="317">
        <f t="shared" si="28"/>
        <v>0</v>
      </c>
      <c r="BJ195" s="193" t="s">
        <v>87</v>
      </c>
      <c r="BK195" s="317">
        <f t="shared" si="29"/>
        <v>0</v>
      </c>
      <c r="BL195" s="193" t="s">
        <v>178</v>
      </c>
      <c r="BM195" s="316" t="s">
        <v>1867</v>
      </c>
    </row>
    <row r="196" spans="1:65" s="203" customFormat="1" ht="16.5" customHeight="1" x14ac:dyDescent="0.3">
      <c r="A196" s="199"/>
      <c r="B196" s="200"/>
      <c r="C196" s="305" t="s">
        <v>595</v>
      </c>
      <c r="D196" s="305" t="s">
        <v>92</v>
      </c>
      <c r="E196" s="306" t="s">
        <v>1868</v>
      </c>
      <c r="F196" s="307" t="s">
        <v>1869</v>
      </c>
      <c r="G196" s="308" t="s">
        <v>1504</v>
      </c>
      <c r="H196" s="309">
        <v>72</v>
      </c>
      <c r="I196" s="310"/>
      <c r="J196" s="311">
        <f t="shared" si="20"/>
        <v>0</v>
      </c>
      <c r="K196" s="307" t="s">
        <v>11</v>
      </c>
      <c r="L196" s="202"/>
      <c r="M196" s="312" t="s">
        <v>11</v>
      </c>
      <c r="N196" s="313" t="s">
        <v>30</v>
      </c>
      <c r="O196" s="209"/>
      <c r="P196" s="314">
        <f t="shared" si="21"/>
        <v>0</v>
      </c>
      <c r="Q196" s="314">
        <v>0</v>
      </c>
      <c r="R196" s="314">
        <f t="shared" si="22"/>
        <v>0</v>
      </c>
      <c r="S196" s="314">
        <v>0</v>
      </c>
      <c r="T196" s="315">
        <f t="shared" si="23"/>
        <v>0</v>
      </c>
      <c r="U196" s="199"/>
      <c r="V196" s="199"/>
      <c r="W196" s="199"/>
      <c r="X196" s="199"/>
      <c r="Y196" s="199"/>
      <c r="Z196" s="199"/>
      <c r="AA196" s="199"/>
      <c r="AB196" s="199"/>
      <c r="AC196" s="199"/>
      <c r="AD196" s="199"/>
      <c r="AE196" s="199"/>
      <c r="AR196" s="316" t="s">
        <v>178</v>
      </c>
      <c r="AT196" s="316" t="s">
        <v>92</v>
      </c>
      <c r="AU196" s="316" t="s">
        <v>87</v>
      </c>
      <c r="AY196" s="193" t="s">
        <v>89</v>
      </c>
      <c r="BE196" s="317">
        <f t="shared" si="24"/>
        <v>0</v>
      </c>
      <c r="BF196" s="317">
        <f t="shared" si="25"/>
        <v>0</v>
      </c>
      <c r="BG196" s="317">
        <f t="shared" si="26"/>
        <v>0</v>
      </c>
      <c r="BH196" s="317">
        <f t="shared" si="27"/>
        <v>0</v>
      </c>
      <c r="BI196" s="317">
        <f t="shared" si="28"/>
        <v>0</v>
      </c>
      <c r="BJ196" s="193" t="s">
        <v>87</v>
      </c>
      <c r="BK196" s="317">
        <f t="shared" si="29"/>
        <v>0</v>
      </c>
      <c r="BL196" s="193" t="s">
        <v>178</v>
      </c>
      <c r="BM196" s="316" t="s">
        <v>1870</v>
      </c>
    </row>
    <row r="197" spans="1:65" s="203" customFormat="1" ht="16.5" customHeight="1" x14ac:dyDescent="0.3">
      <c r="A197" s="199"/>
      <c r="B197" s="200"/>
      <c r="C197" s="305" t="s">
        <v>600</v>
      </c>
      <c r="D197" s="305" t="s">
        <v>92</v>
      </c>
      <c r="E197" s="306" t="s">
        <v>1871</v>
      </c>
      <c r="F197" s="307" t="s">
        <v>1872</v>
      </c>
      <c r="G197" s="308" t="s">
        <v>1504</v>
      </c>
      <c r="H197" s="309">
        <v>16</v>
      </c>
      <c r="I197" s="310"/>
      <c r="J197" s="311">
        <f t="shared" si="20"/>
        <v>0</v>
      </c>
      <c r="K197" s="307" t="s">
        <v>11</v>
      </c>
      <c r="L197" s="202"/>
      <c r="M197" s="312" t="s">
        <v>11</v>
      </c>
      <c r="N197" s="313" t="s">
        <v>30</v>
      </c>
      <c r="O197" s="209"/>
      <c r="P197" s="314">
        <f t="shared" si="21"/>
        <v>0</v>
      </c>
      <c r="Q197" s="314">
        <v>0</v>
      </c>
      <c r="R197" s="314">
        <f t="shared" si="22"/>
        <v>0</v>
      </c>
      <c r="S197" s="314">
        <v>0</v>
      </c>
      <c r="T197" s="315">
        <f t="shared" si="23"/>
        <v>0</v>
      </c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/>
      <c r="AR197" s="316" t="s">
        <v>178</v>
      </c>
      <c r="AT197" s="316" t="s">
        <v>92</v>
      </c>
      <c r="AU197" s="316" t="s">
        <v>87</v>
      </c>
      <c r="AY197" s="193" t="s">
        <v>89</v>
      </c>
      <c r="BE197" s="317">
        <f t="shared" si="24"/>
        <v>0</v>
      </c>
      <c r="BF197" s="317">
        <f t="shared" si="25"/>
        <v>0</v>
      </c>
      <c r="BG197" s="317">
        <f t="shared" si="26"/>
        <v>0</v>
      </c>
      <c r="BH197" s="317">
        <f t="shared" si="27"/>
        <v>0</v>
      </c>
      <c r="BI197" s="317">
        <f t="shared" si="28"/>
        <v>0</v>
      </c>
      <c r="BJ197" s="193" t="s">
        <v>87</v>
      </c>
      <c r="BK197" s="317">
        <f t="shared" si="29"/>
        <v>0</v>
      </c>
      <c r="BL197" s="193" t="s">
        <v>178</v>
      </c>
      <c r="BM197" s="316" t="s">
        <v>1873</v>
      </c>
    </row>
    <row r="198" spans="1:65" s="203" customFormat="1" ht="16.5" customHeight="1" x14ac:dyDescent="0.3">
      <c r="A198" s="199"/>
      <c r="B198" s="200"/>
      <c r="C198" s="305" t="s">
        <v>604</v>
      </c>
      <c r="D198" s="305" t="s">
        <v>92</v>
      </c>
      <c r="E198" s="306" t="s">
        <v>1874</v>
      </c>
      <c r="F198" s="307" t="s">
        <v>1875</v>
      </c>
      <c r="G198" s="308" t="s">
        <v>1504</v>
      </c>
      <c r="H198" s="309">
        <v>72</v>
      </c>
      <c r="I198" s="310"/>
      <c r="J198" s="311">
        <f t="shared" si="20"/>
        <v>0</v>
      </c>
      <c r="K198" s="307" t="s">
        <v>11</v>
      </c>
      <c r="L198" s="202"/>
      <c r="M198" s="312" t="s">
        <v>11</v>
      </c>
      <c r="N198" s="313" t="s">
        <v>30</v>
      </c>
      <c r="O198" s="209"/>
      <c r="P198" s="314">
        <f t="shared" si="21"/>
        <v>0</v>
      </c>
      <c r="Q198" s="314">
        <v>0</v>
      </c>
      <c r="R198" s="314">
        <f t="shared" si="22"/>
        <v>0</v>
      </c>
      <c r="S198" s="314">
        <v>0</v>
      </c>
      <c r="T198" s="315">
        <f t="shared" si="23"/>
        <v>0</v>
      </c>
      <c r="U198" s="199"/>
      <c r="V198" s="199"/>
      <c r="W198" s="199"/>
      <c r="X198" s="199"/>
      <c r="Y198" s="199"/>
      <c r="Z198" s="199"/>
      <c r="AA198" s="199"/>
      <c r="AB198" s="199"/>
      <c r="AC198" s="199"/>
      <c r="AD198" s="199"/>
      <c r="AE198" s="199"/>
      <c r="AR198" s="316" t="s">
        <v>178</v>
      </c>
      <c r="AT198" s="316" t="s">
        <v>92</v>
      </c>
      <c r="AU198" s="316" t="s">
        <v>87</v>
      </c>
      <c r="AY198" s="193" t="s">
        <v>89</v>
      </c>
      <c r="BE198" s="317">
        <f t="shared" si="24"/>
        <v>0</v>
      </c>
      <c r="BF198" s="317">
        <f t="shared" si="25"/>
        <v>0</v>
      </c>
      <c r="BG198" s="317">
        <f t="shared" si="26"/>
        <v>0</v>
      </c>
      <c r="BH198" s="317">
        <f t="shared" si="27"/>
        <v>0</v>
      </c>
      <c r="BI198" s="317">
        <f t="shared" si="28"/>
        <v>0</v>
      </c>
      <c r="BJ198" s="193" t="s">
        <v>87</v>
      </c>
      <c r="BK198" s="317">
        <f t="shared" si="29"/>
        <v>0</v>
      </c>
      <c r="BL198" s="193" t="s">
        <v>178</v>
      </c>
      <c r="BM198" s="316" t="s">
        <v>1876</v>
      </c>
    </row>
    <row r="199" spans="1:65" s="203" customFormat="1" ht="16.5" customHeight="1" x14ac:dyDescent="0.3">
      <c r="A199" s="199"/>
      <c r="B199" s="200"/>
      <c r="C199" s="305" t="s">
        <v>610</v>
      </c>
      <c r="D199" s="305" t="s">
        <v>92</v>
      </c>
      <c r="E199" s="306" t="s">
        <v>1877</v>
      </c>
      <c r="F199" s="307" t="s">
        <v>1878</v>
      </c>
      <c r="G199" s="308" t="s">
        <v>1504</v>
      </c>
      <c r="H199" s="309">
        <v>72</v>
      </c>
      <c r="I199" s="310"/>
      <c r="J199" s="311">
        <f t="shared" si="20"/>
        <v>0</v>
      </c>
      <c r="K199" s="307" t="s">
        <v>11</v>
      </c>
      <c r="L199" s="202"/>
      <c r="M199" s="312" t="s">
        <v>11</v>
      </c>
      <c r="N199" s="313" t="s">
        <v>30</v>
      </c>
      <c r="O199" s="209"/>
      <c r="P199" s="314">
        <f t="shared" si="21"/>
        <v>0</v>
      </c>
      <c r="Q199" s="314">
        <v>0</v>
      </c>
      <c r="R199" s="314">
        <f t="shared" si="22"/>
        <v>0</v>
      </c>
      <c r="S199" s="314">
        <v>0</v>
      </c>
      <c r="T199" s="315">
        <f t="shared" si="23"/>
        <v>0</v>
      </c>
      <c r="U199" s="199"/>
      <c r="V199" s="199"/>
      <c r="W199" s="199"/>
      <c r="X199" s="199"/>
      <c r="Y199" s="199"/>
      <c r="Z199" s="199"/>
      <c r="AA199" s="199"/>
      <c r="AB199" s="199"/>
      <c r="AC199" s="199"/>
      <c r="AD199" s="199"/>
      <c r="AE199" s="199"/>
      <c r="AR199" s="316" t="s">
        <v>178</v>
      </c>
      <c r="AT199" s="316" t="s">
        <v>92</v>
      </c>
      <c r="AU199" s="316" t="s">
        <v>87</v>
      </c>
      <c r="AY199" s="193" t="s">
        <v>89</v>
      </c>
      <c r="BE199" s="317">
        <f t="shared" si="24"/>
        <v>0</v>
      </c>
      <c r="BF199" s="317">
        <f t="shared" si="25"/>
        <v>0</v>
      </c>
      <c r="BG199" s="317">
        <f t="shared" si="26"/>
        <v>0</v>
      </c>
      <c r="BH199" s="317">
        <f t="shared" si="27"/>
        <v>0</v>
      </c>
      <c r="BI199" s="317">
        <f t="shared" si="28"/>
        <v>0</v>
      </c>
      <c r="BJ199" s="193" t="s">
        <v>87</v>
      </c>
      <c r="BK199" s="317">
        <f t="shared" si="29"/>
        <v>0</v>
      </c>
      <c r="BL199" s="193" t="s">
        <v>178</v>
      </c>
      <c r="BM199" s="316" t="s">
        <v>1879</v>
      </c>
    </row>
    <row r="200" spans="1:65" s="203" customFormat="1" ht="16.5" customHeight="1" x14ac:dyDescent="0.3">
      <c r="A200" s="199"/>
      <c r="B200" s="200"/>
      <c r="C200" s="305" t="s">
        <v>618</v>
      </c>
      <c r="D200" s="305" t="s">
        <v>92</v>
      </c>
      <c r="E200" s="306" t="s">
        <v>1880</v>
      </c>
      <c r="F200" s="307" t="s">
        <v>1881</v>
      </c>
      <c r="G200" s="308" t="s">
        <v>1504</v>
      </c>
      <c r="H200" s="309">
        <v>16</v>
      </c>
      <c r="I200" s="310"/>
      <c r="J200" s="311">
        <f t="shared" si="20"/>
        <v>0</v>
      </c>
      <c r="K200" s="307" t="s">
        <v>11</v>
      </c>
      <c r="L200" s="202"/>
      <c r="M200" s="312" t="s">
        <v>11</v>
      </c>
      <c r="N200" s="313" t="s">
        <v>30</v>
      </c>
      <c r="O200" s="209"/>
      <c r="P200" s="314">
        <f t="shared" si="21"/>
        <v>0</v>
      </c>
      <c r="Q200" s="314">
        <v>0</v>
      </c>
      <c r="R200" s="314">
        <f t="shared" si="22"/>
        <v>0</v>
      </c>
      <c r="S200" s="314">
        <v>0</v>
      </c>
      <c r="T200" s="315">
        <f t="shared" si="23"/>
        <v>0</v>
      </c>
      <c r="U200" s="199"/>
      <c r="V200" s="199"/>
      <c r="W200" s="199"/>
      <c r="X200" s="199"/>
      <c r="Y200" s="199"/>
      <c r="Z200" s="199"/>
      <c r="AA200" s="199"/>
      <c r="AB200" s="199"/>
      <c r="AC200" s="199"/>
      <c r="AD200" s="199"/>
      <c r="AE200" s="199"/>
      <c r="AR200" s="316" t="s">
        <v>178</v>
      </c>
      <c r="AT200" s="316" t="s">
        <v>92</v>
      </c>
      <c r="AU200" s="316" t="s">
        <v>87</v>
      </c>
      <c r="AY200" s="193" t="s">
        <v>89</v>
      </c>
      <c r="BE200" s="317">
        <f t="shared" si="24"/>
        <v>0</v>
      </c>
      <c r="BF200" s="317">
        <f t="shared" si="25"/>
        <v>0</v>
      </c>
      <c r="BG200" s="317">
        <f t="shared" si="26"/>
        <v>0</v>
      </c>
      <c r="BH200" s="317">
        <f t="shared" si="27"/>
        <v>0</v>
      </c>
      <c r="BI200" s="317">
        <f t="shared" si="28"/>
        <v>0</v>
      </c>
      <c r="BJ200" s="193" t="s">
        <v>87</v>
      </c>
      <c r="BK200" s="317">
        <f t="shared" si="29"/>
        <v>0</v>
      </c>
      <c r="BL200" s="193" t="s">
        <v>178</v>
      </c>
      <c r="BM200" s="316" t="s">
        <v>1882</v>
      </c>
    </row>
    <row r="201" spans="1:65" s="203" customFormat="1" ht="16.5" customHeight="1" x14ac:dyDescent="0.3">
      <c r="A201" s="199"/>
      <c r="B201" s="200"/>
      <c r="C201" s="305" t="s">
        <v>624</v>
      </c>
      <c r="D201" s="305" t="s">
        <v>92</v>
      </c>
      <c r="E201" s="306" t="s">
        <v>1883</v>
      </c>
      <c r="F201" s="307" t="s">
        <v>1884</v>
      </c>
      <c r="G201" s="308" t="s">
        <v>574</v>
      </c>
      <c r="H201" s="309">
        <v>1</v>
      </c>
      <c r="I201" s="310"/>
      <c r="J201" s="311">
        <f t="shared" si="20"/>
        <v>0</v>
      </c>
      <c r="K201" s="307" t="s">
        <v>11</v>
      </c>
      <c r="L201" s="202"/>
      <c r="M201" s="312" t="s">
        <v>11</v>
      </c>
      <c r="N201" s="313" t="s">
        <v>30</v>
      </c>
      <c r="O201" s="209"/>
      <c r="P201" s="314">
        <f t="shared" si="21"/>
        <v>0</v>
      </c>
      <c r="Q201" s="314">
        <v>0</v>
      </c>
      <c r="R201" s="314">
        <f t="shared" si="22"/>
        <v>0</v>
      </c>
      <c r="S201" s="314">
        <v>0</v>
      </c>
      <c r="T201" s="315">
        <f t="shared" si="23"/>
        <v>0</v>
      </c>
      <c r="U201" s="199"/>
      <c r="V201" s="199"/>
      <c r="W201" s="199"/>
      <c r="X201" s="199"/>
      <c r="Y201" s="199"/>
      <c r="Z201" s="199"/>
      <c r="AA201" s="199"/>
      <c r="AB201" s="199"/>
      <c r="AC201" s="199"/>
      <c r="AD201" s="199"/>
      <c r="AE201" s="199"/>
      <c r="AR201" s="316" t="s">
        <v>178</v>
      </c>
      <c r="AT201" s="316" t="s">
        <v>92</v>
      </c>
      <c r="AU201" s="316" t="s">
        <v>87</v>
      </c>
      <c r="AY201" s="193" t="s">
        <v>89</v>
      </c>
      <c r="BE201" s="317">
        <f t="shared" si="24"/>
        <v>0</v>
      </c>
      <c r="BF201" s="317">
        <f t="shared" si="25"/>
        <v>0</v>
      </c>
      <c r="BG201" s="317">
        <f t="shared" si="26"/>
        <v>0</v>
      </c>
      <c r="BH201" s="317">
        <f t="shared" si="27"/>
        <v>0</v>
      </c>
      <c r="BI201" s="317">
        <f t="shared" si="28"/>
        <v>0</v>
      </c>
      <c r="BJ201" s="193" t="s">
        <v>87</v>
      </c>
      <c r="BK201" s="317">
        <f t="shared" si="29"/>
        <v>0</v>
      </c>
      <c r="BL201" s="193" t="s">
        <v>178</v>
      </c>
      <c r="BM201" s="316" t="s">
        <v>1885</v>
      </c>
    </row>
    <row r="202" spans="1:65" s="203" customFormat="1" ht="16.5" customHeight="1" x14ac:dyDescent="0.3">
      <c r="A202" s="199"/>
      <c r="B202" s="200"/>
      <c r="C202" s="305" t="s">
        <v>629</v>
      </c>
      <c r="D202" s="305" t="s">
        <v>92</v>
      </c>
      <c r="E202" s="306" t="s">
        <v>1886</v>
      </c>
      <c r="F202" s="307" t="s">
        <v>1887</v>
      </c>
      <c r="G202" s="308" t="s">
        <v>574</v>
      </c>
      <c r="H202" s="309">
        <v>1</v>
      </c>
      <c r="I202" s="310"/>
      <c r="J202" s="311">
        <f t="shared" si="20"/>
        <v>0</v>
      </c>
      <c r="K202" s="307" t="s">
        <v>11</v>
      </c>
      <c r="L202" s="202"/>
      <c r="M202" s="312" t="s">
        <v>11</v>
      </c>
      <c r="N202" s="313" t="s">
        <v>30</v>
      </c>
      <c r="O202" s="209"/>
      <c r="P202" s="314">
        <f t="shared" si="21"/>
        <v>0</v>
      </c>
      <c r="Q202" s="314">
        <v>0</v>
      </c>
      <c r="R202" s="314">
        <f t="shared" si="22"/>
        <v>0</v>
      </c>
      <c r="S202" s="314">
        <v>0</v>
      </c>
      <c r="T202" s="315">
        <f t="shared" si="23"/>
        <v>0</v>
      </c>
      <c r="U202" s="199"/>
      <c r="V202" s="199"/>
      <c r="W202" s="199"/>
      <c r="X202" s="199"/>
      <c r="Y202" s="199"/>
      <c r="Z202" s="199"/>
      <c r="AA202" s="199"/>
      <c r="AB202" s="199"/>
      <c r="AC202" s="199"/>
      <c r="AD202" s="199"/>
      <c r="AE202" s="199"/>
      <c r="AR202" s="316" t="s">
        <v>178</v>
      </c>
      <c r="AT202" s="316" t="s">
        <v>92</v>
      </c>
      <c r="AU202" s="316" t="s">
        <v>87</v>
      </c>
      <c r="AY202" s="193" t="s">
        <v>89</v>
      </c>
      <c r="BE202" s="317">
        <f t="shared" si="24"/>
        <v>0</v>
      </c>
      <c r="BF202" s="317">
        <f t="shared" si="25"/>
        <v>0</v>
      </c>
      <c r="BG202" s="317">
        <f t="shared" si="26"/>
        <v>0</v>
      </c>
      <c r="BH202" s="317">
        <f t="shared" si="27"/>
        <v>0</v>
      </c>
      <c r="BI202" s="317">
        <f t="shared" si="28"/>
        <v>0</v>
      </c>
      <c r="BJ202" s="193" t="s">
        <v>87</v>
      </c>
      <c r="BK202" s="317">
        <f t="shared" si="29"/>
        <v>0</v>
      </c>
      <c r="BL202" s="193" t="s">
        <v>178</v>
      </c>
      <c r="BM202" s="316" t="s">
        <v>1888</v>
      </c>
    </row>
    <row r="203" spans="1:65" s="203" customFormat="1" ht="16.5" customHeight="1" x14ac:dyDescent="0.3">
      <c r="A203" s="199"/>
      <c r="B203" s="200"/>
      <c r="C203" s="305" t="s">
        <v>637</v>
      </c>
      <c r="D203" s="305" t="s">
        <v>92</v>
      </c>
      <c r="E203" s="306" t="s">
        <v>1889</v>
      </c>
      <c r="F203" s="307" t="s">
        <v>1890</v>
      </c>
      <c r="G203" s="308" t="s">
        <v>574</v>
      </c>
      <c r="H203" s="309">
        <v>1</v>
      </c>
      <c r="I203" s="310"/>
      <c r="J203" s="311">
        <f t="shared" si="20"/>
        <v>0</v>
      </c>
      <c r="K203" s="307" t="s">
        <v>11</v>
      </c>
      <c r="L203" s="202"/>
      <c r="M203" s="368" t="s">
        <v>11</v>
      </c>
      <c r="N203" s="369" t="s">
        <v>30</v>
      </c>
      <c r="O203" s="370"/>
      <c r="P203" s="371">
        <f t="shared" si="21"/>
        <v>0</v>
      </c>
      <c r="Q203" s="371">
        <v>0</v>
      </c>
      <c r="R203" s="371">
        <f t="shared" si="22"/>
        <v>0</v>
      </c>
      <c r="S203" s="371">
        <v>0</v>
      </c>
      <c r="T203" s="372">
        <f t="shared" si="23"/>
        <v>0</v>
      </c>
      <c r="U203" s="199"/>
      <c r="V203" s="199"/>
      <c r="W203" s="199"/>
      <c r="X203" s="199"/>
      <c r="Y203" s="199"/>
      <c r="Z203" s="199"/>
      <c r="AA203" s="199"/>
      <c r="AB203" s="199"/>
      <c r="AC203" s="199"/>
      <c r="AD203" s="199"/>
      <c r="AE203" s="199"/>
      <c r="AR203" s="316" t="s">
        <v>946</v>
      </c>
      <c r="AT203" s="316" t="s">
        <v>92</v>
      </c>
      <c r="AU203" s="316" t="s">
        <v>87</v>
      </c>
      <c r="AY203" s="193" t="s">
        <v>89</v>
      </c>
      <c r="BE203" s="317">
        <f t="shared" si="24"/>
        <v>0</v>
      </c>
      <c r="BF203" s="317">
        <f t="shared" si="25"/>
        <v>0</v>
      </c>
      <c r="BG203" s="317">
        <f t="shared" si="26"/>
        <v>0</v>
      </c>
      <c r="BH203" s="317">
        <f t="shared" si="27"/>
        <v>0</v>
      </c>
      <c r="BI203" s="317">
        <f t="shared" si="28"/>
        <v>0</v>
      </c>
      <c r="BJ203" s="193" t="s">
        <v>87</v>
      </c>
      <c r="BK203" s="317">
        <f t="shared" si="29"/>
        <v>0</v>
      </c>
      <c r="BL203" s="193" t="s">
        <v>946</v>
      </c>
      <c r="BM203" s="316" t="s">
        <v>1891</v>
      </c>
    </row>
    <row r="204" spans="1:65" s="203" customFormat="1" ht="6.9" customHeight="1" x14ac:dyDescent="0.3">
      <c r="A204" s="199"/>
      <c r="B204" s="204"/>
      <c r="C204" s="205"/>
      <c r="D204" s="205"/>
      <c r="E204" s="205"/>
      <c r="F204" s="205"/>
      <c r="G204" s="205"/>
      <c r="H204" s="205"/>
      <c r="I204" s="205"/>
      <c r="J204" s="205"/>
      <c r="K204" s="205"/>
      <c r="L204" s="202"/>
      <c r="M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</row>
  </sheetData>
  <sheetProtection algorithmName="SHA-512" hashValue="g8jIXt3hprt1yaIN3Eq0tAv2STsFGXPHslmWhR5IXxOg0UimzmMlxY5wWpnj2FNgU5kse3idLN3D5cOTb6wUaw==" saltValue="cTLvj2ZVz0uE+A0ZwDXllNV5CC3150P9GR5iI3jrj+5PgpDv30sBNTSBIWMz67fRkNg2UxEaGOLquB6m+o/+sg==" spinCount="100000" sheet="1" objects="1" scenarios="1" formatColumns="0" formatRows="0" autoFilter="0"/>
  <autoFilter ref="C82:K20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opLeftCell="A74" workbookViewId="0">
      <selection activeCell="J96" sqref="J96"/>
    </sheetView>
  </sheetViews>
  <sheetFormatPr defaultRowHeight="10.199999999999999" x14ac:dyDescent="0.2"/>
  <cols>
    <col min="1" max="1" width="6.44140625" style="191" customWidth="1"/>
    <col min="2" max="2" width="0.88671875" style="191" customWidth="1"/>
    <col min="3" max="3" width="3.21875" style="191" customWidth="1"/>
    <col min="4" max="4" width="3.33203125" style="191" customWidth="1"/>
    <col min="5" max="5" width="13.33203125" style="191" customWidth="1"/>
    <col min="6" max="6" width="78.44140625" style="191" customWidth="1"/>
    <col min="7" max="7" width="5.77734375" style="191" customWidth="1"/>
    <col min="8" max="8" width="10.88671875" style="191" customWidth="1"/>
    <col min="9" max="9" width="12.33203125" style="191" customWidth="1"/>
    <col min="10" max="11" width="17.33203125" style="191" customWidth="1"/>
    <col min="12" max="12" width="7.21875" style="191" customWidth="1"/>
    <col min="13" max="13" width="8.44140625" style="191" hidden="1" customWidth="1"/>
    <col min="14" max="14" width="8.88671875" style="191"/>
    <col min="15" max="20" width="11" style="191" hidden="1" customWidth="1"/>
    <col min="21" max="21" width="12.6640625" style="191" hidden="1" customWidth="1"/>
    <col min="22" max="22" width="9.5546875" style="191" customWidth="1"/>
    <col min="23" max="23" width="12.6640625" style="191" customWidth="1"/>
    <col min="24" max="24" width="9.5546875" style="191" customWidth="1"/>
    <col min="25" max="25" width="11.6640625" style="191" customWidth="1"/>
    <col min="26" max="26" width="8.5546875" style="191" customWidth="1"/>
    <col min="27" max="27" width="11.6640625" style="191" customWidth="1"/>
    <col min="28" max="28" width="12.6640625" style="191" customWidth="1"/>
    <col min="29" max="29" width="8.5546875" style="191" customWidth="1"/>
    <col min="30" max="30" width="11.6640625" style="191" customWidth="1"/>
    <col min="31" max="31" width="12.6640625" style="191" customWidth="1"/>
    <col min="32" max="16384" width="8.88671875" style="191"/>
  </cols>
  <sheetData>
    <row r="2" spans="1:46" ht="36.9" customHeight="1" x14ac:dyDescent="0.2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93" t="s">
        <v>1000</v>
      </c>
    </row>
    <row r="3" spans="1:46" ht="6.9" customHeight="1" x14ac:dyDescent="0.2"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194"/>
      <c r="AT3" s="193" t="s">
        <v>1</v>
      </c>
    </row>
    <row r="4" spans="1:46" ht="24.9" customHeight="1" x14ac:dyDescent="0.2">
      <c r="B4" s="194"/>
      <c r="D4" s="219" t="s">
        <v>2</v>
      </c>
      <c r="L4" s="194"/>
      <c r="M4" s="220" t="s">
        <v>3</v>
      </c>
      <c r="AT4" s="193" t="s">
        <v>4</v>
      </c>
    </row>
    <row r="5" spans="1:46" ht="6.9" customHeight="1" x14ac:dyDescent="0.2">
      <c r="B5" s="194"/>
      <c r="L5" s="194"/>
    </row>
    <row r="6" spans="1:46" ht="12" customHeight="1" x14ac:dyDescent="0.2">
      <c r="B6" s="194"/>
      <c r="D6" s="221" t="s">
        <v>5</v>
      </c>
      <c r="L6" s="194"/>
    </row>
    <row r="7" spans="1:46" ht="16.5" customHeight="1" x14ac:dyDescent="0.2">
      <c r="B7" s="194"/>
      <c r="E7" s="222" t="str">
        <f>'[1]Rekapitulace stavby'!K6</f>
        <v>Rozšíření posilovny o Warm up zónu</v>
      </c>
      <c r="F7" s="223"/>
      <c r="G7" s="223"/>
      <c r="H7" s="223"/>
      <c r="L7" s="194"/>
    </row>
    <row r="8" spans="1:46" s="203" customFormat="1" ht="12" customHeight="1" x14ac:dyDescent="0.3">
      <c r="A8" s="199"/>
      <c r="B8" s="202"/>
      <c r="C8" s="199"/>
      <c r="D8" s="221" t="s">
        <v>6</v>
      </c>
      <c r="E8" s="199"/>
      <c r="F8" s="199"/>
      <c r="G8" s="199"/>
      <c r="H8" s="199"/>
      <c r="I8" s="199"/>
      <c r="J8" s="199"/>
      <c r="K8" s="199"/>
      <c r="L8" s="224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46" s="203" customFormat="1" ht="16.5" customHeight="1" x14ac:dyDescent="0.3">
      <c r="A9" s="199"/>
      <c r="B9" s="202"/>
      <c r="C9" s="199"/>
      <c r="D9" s="199"/>
      <c r="E9" s="225" t="s">
        <v>1892</v>
      </c>
      <c r="F9" s="226"/>
      <c r="G9" s="226"/>
      <c r="H9" s="226"/>
      <c r="I9" s="199"/>
      <c r="J9" s="199"/>
      <c r="K9" s="199"/>
      <c r="L9" s="224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46" s="203" customFormat="1" x14ac:dyDescent="0.3">
      <c r="A10" s="199"/>
      <c r="B10" s="202"/>
      <c r="C10" s="199"/>
      <c r="D10" s="199"/>
      <c r="E10" s="199"/>
      <c r="F10" s="199"/>
      <c r="G10" s="199"/>
      <c r="H10" s="199"/>
      <c r="I10" s="199"/>
      <c r="J10" s="199"/>
      <c r="K10" s="199"/>
      <c r="L10" s="224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46" s="203" customFormat="1" ht="12" customHeight="1" x14ac:dyDescent="0.3">
      <c r="A11" s="199"/>
      <c r="B11" s="202"/>
      <c r="C11" s="199"/>
      <c r="D11" s="221" t="s">
        <v>8</v>
      </c>
      <c r="E11" s="199"/>
      <c r="F11" s="227" t="s">
        <v>9</v>
      </c>
      <c r="G11" s="199"/>
      <c r="H11" s="199"/>
      <c r="I11" s="221" t="s">
        <v>10</v>
      </c>
      <c r="J11" s="227" t="s">
        <v>11</v>
      </c>
      <c r="K11" s="199"/>
      <c r="L11" s="224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46" s="203" customFormat="1" ht="12" customHeight="1" x14ac:dyDescent="0.3">
      <c r="A12" s="199"/>
      <c r="B12" s="202"/>
      <c r="C12" s="199"/>
      <c r="D12" s="221" t="s">
        <v>12</v>
      </c>
      <c r="E12" s="199"/>
      <c r="F12" s="227" t="s">
        <v>13</v>
      </c>
      <c r="G12" s="199"/>
      <c r="H12" s="199"/>
      <c r="I12" s="221" t="s">
        <v>14</v>
      </c>
      <c r="J12" s="228" t="str">
        <f>'[1]Rekapitulace stavby'!AN8</f>
        <v>15. 4. 2021</v>
      </c>
      <c r="K12" s="199"/>
      <c r="L12" s="224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46" s="203" customFormat="1" ht="10.8" customHeight="1" x14ac:dyDescent="0.3">
      <c r="A13" s="199"/>
      <c r="B13" s="202"/>
      <c r="C13" s="199"/>
      <c r="D13" s="199"/>
      <c r="E13" s="199"/>
      <c r="F13" s="199"/>
      <c r="G13" s="199"/>
      <c r="H13" s="199"/>
      <c r="I13" s="199"/>
      <c r="J13" s="199"/>
      <c r="K13" s="199"/>
      <c r="L13" s="224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46" s="203" customFormat="1" ht="12" customHeight="1" x14ac:dyDescent="0.3">
      <c r="A14" s="199"/>
      <c r="B14" s="202"/>
      <c r="C14" s="199"/>
      <c r="D14" s="221" t="s">
        <v>15</v>
      </c>
      <c r="E14" s="199"/>
      <c r="F14" s="199"/>
      <c r="G14" s="199"/>
      <c r="H14" s="199"/>
      <c r="I14" s="221" t="s">
        <v>16</v>
      </c>
      <c r="J14" s="227" t="s">
        <v>11</v>
      </c>
      <c r="K14" s="199"/>
      <c r="L14" s="224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46" s="203" customFormat="1" ht="18" customHeight="1" x14ac:dyDescent="0.3">
      <c r="A15" s="199"/>
      <c r="B15" s="202"/>
      <c r="C15" s="199"/>
      <c r="D15" s="199"/>
      <c r="E15" s="227" t="s">
        <v>17</v>
      </c>
      <c r="F15" s="199"/>
      <c r="G15" s="199"/>
      <c r="H15" s="199"/>
      <c r="I15" s="221" t="s">
        <v>18</v>
      </c>
      <c r="J15" s="227" t="s">
        <v>11</v>
      </c>
      <c r="K15" s="199"/>
      <c r="L15" s="224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46" s="203" customFormat="1" ht="6.9" customHeight="1" x14ac:dyDescent="0.3">
      <c r="A16" s="199"/>
      <c r="B16" s="202"/>
      <c r="C16" s="199"/>
      <c r="D16" s="199"/>
      <c r="E16" s="199"/>
      <c r="F16" s="199"/>
      <c r="G16" s="199"/>
      <c r="H16" s="199"/>
      <c r="I16" s="199"/>
      <c r="J16" s="199"/>
      <c r="K16" s="199"/>
      <c r="L16" s="224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31" s="203" customFormat="1" ht="12" customHeight="1" x14ac:dyDescent="0.3">
      <c r="A17" s="199"/>
      <c r="B17" s="202"/>
      <c r="C17" s="199"/>
      <c r="D17" s="221" t="s">
        <v>19</v>
      </c>
      <c r="E17" s="199"/>
      <c r="F17" s="199"/>
      <c r="G17" s="199"/>
      <c r="H17" s="199"/>
      <c r="I17" s="221" t="s">
        <v>16</v>
      </c>
      <c r="J17" s="198" t="str">
        <f>'[1]Rekapitulace stavby'!AN13</f>
        <v>Vyplň údaj</v>
      </c>
      <c r="K17" s="199"/>
      <c r="L17" s="224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31" s="203" customFormat="1" ht="18" customHeight="1" x14ac:dyDescent="0.3">
      <c r="A18" s="199"/>
      <c r="B18" s="202"/>
      <c r="C18" s="199"/>
      <c r="D18" s="199"/>
      <c r="E18" s="229" t="str">
        <f>'[1]Rekapitulace stavby'!E14</f>
        <v>Vyplň údaj</v>
      </c>
      <c r="F18" s="230"/>
      <c r="G18" s="230"/>
      <c r="H18" s="230"/>
      <c r="I18" s="221" t="s">
        <v>18</v>
      </c>
      <c r="J18" s="198" t="str">
        <f>'[1]Rekapitulace stavby'!AN14</f>
        <v>Vyplň údaj</v>
      </c>
      <c r="K18" s="199"/>
      <c r="L18" s="224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31" s="203" customFormat="1" ht="6.9" customHeight="1" x14ac:dyDescent="0.3">
      <c r="A19" s="199"/>
      <c r="B19" s="202"/>
      <c r="C19" s="199"/>
      <c r="D19" s="199"/>
      <c r="E19" s="199"/>
      <c r="F19" s="199"/>
      <c r="G19" s="199"/>
      <c r="H19" s="199"/>
      <c r="I19" s="199"/>
      <c r="J19" s="199"/>
      <c r="K19" s="199"/>
      <c r="L19" s="224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31" s="203" customFormat="1" ht="12" customHeight="1" x14ac:dyDescent="0.3">
      <c r="A20" s="199"/>
      <c r="B20" s="202"/>
      <c r="C20" s="199"/>
      <c r="D20" s="221" t="s">
        <v>20</v>
      </c>
      <c r="E20" s="199"/>
      <c r="F20" s="199"/>
      <c r="G20" s="199"/>
      <c r="H20" s="199"/>
      <c r="I20" s="221" t="s">
        <v>16</v>
      </c>
      <c r="J20" s="227" t="s">
        <v>11</v>
      </c>
      <c r="K20" s="199"/>
      <c r="L20" s="224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31" s="203" customFormat="1" ht="18" customHeight="1" x14ac:dyDescent="0.3">
      <c r="A21" s="199"/>
      <c r="B21" s="202"/>
      <c r="C21" s="199"/>
      <c r="D21" s="199"/>
      <c r="E21" s="227" t="s">
        <v>1473</v>
      </c>
      <c r="F21" s="199"/>
      <c r="G21" s="199"/>
      <c r="H21" s="199"/>
      <c r="I21" s="221" t="s">
        <v>18</v>
      </c>
      <c r="J21" s="227" t="s">
        <v>11</v>
      </c>
      <c r="K21" s="199"/>
      <c r="L21" s="224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</row>
    <row r="22" spans="1:31" s="203" customFormat="1" ht="6.9" customHeight="1" x14ac:dyDescent="0.3">
      <c r="A22" s="199"/>
      <c r="B22" s="202"/>
      <c r="C22" s="199"/>
      <c r="D22" s="199"/>
      <c r="E22" s="199"/>
      <c r="F22" s="199"/>
      <c r="G22" s="199"/>
      <c r="H22" s="199"/>
      <c r="I22" s="199"/>
      <c r="J22" s="199"/>
      <c r="K22" s="199"/>
      <c r="L22" s="224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</row>
    <row r="23" spans="1:31" s="203" customFormat="1" ht="12" customHeight="1" x14ac:dyDescent="0.3">
      <c r="A23" s="199"/>
      <c r="B23" s="202"/>
      <c r="C23" s="199"/>
      <c r="D23" s="221" t="s">
        <v>22</v>
      </c>
      <c r="E23" s="199"/>
      <c r="F23" s="199"/>
      <c r="G23" s="199"/>
      <c r="H23" s="199"/>
      <c r="I23" s="221" t="s">
        <v>16</v>
      </c>
      <c r="J23" s="227" t="str">
        <f>IF('[1]Rekapitulace stavby'!AN19="","",'[1]Rekapitulace stavby'!AN19)</f>
        <v/>
      </c>
      <c r="K23" s="199"/>
      <c r="L23" s="224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</row>
    <row r="24" spans="1:31" s="203" customFormat="1" ht="18" customHeight="1" x14ac:dyDescent="0.3">
      <c r="A24" s="199"/>
      <c r="B24" s="202"/>
      <c r="C24" s="199"/>
      <c r="D24" s="199"/>
      <c r="E24" s="227" t="str">
        <f>IF('[1]Rekapitulace stavby'!E20="","",'[1]Rekapitulace stavby'!E20)</f>
        <v xml:space="preserve"> </v>
      </c>
      <c r="F24" s="199"/>
      <c r="G24" s="199"/>
      <c r="H24" s="199"/>
      <c r="I24" s="221" t="s">
        <v>18</v>
      </c>
      <c r="J24" s="227" t="str">
        <f>IF('[1]Rekapitulace stavby'!AN20="","",'[1]Rekapitulace stavby'!AN20)</f>
        <v/>
      </c>
      <c r="K24" s="199"/>
      <c r="L24" s="224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</row>
    <row r="25" spans="1:31" s="203" customFormat="1" ht="6.9" customHeight="1" x14ac:dyDescent="0.3">
      <c r="A25" s="199"/>
      <c r="B25" s="202"/>
      <c r="C25" s="199"/>
      <c r="D25" s="199"/>
      <c r="E25" s="199"/>
      <c r="F25" s="199"/>
      <c r="G25" s="199"/>
      <c r="H25" s="199"/>
      <c r="I25" s="199"/>
      <c r="J25" s="199"/>
      <c r="K25" s="199"/>
      <c r="L25" s="224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</row>
    <row r="26" spans="1:31" s="203" customFormat="1" ht="12" customHeight="1" x14ac:dyDescent="0.3">
      <c r="A26" s="199"/>
      <c r="B26" s="202"/>
      <c r="C26" s="199"/>
      <c r="D26" s="221" t="s">
        <v>24</v>
      </c>
      <c r="E26" s="199"/>
      <c r="F26" s="199"/>
      <c r="G26" s="199"/>
      <c r="H26" s="199"/>
      <c r="I26" s="199"/>
      <c r="J26" s="199"/>
      <c r="K26" s="199"/>
      <c r="L26" s="224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</row>
    <row r="27" spans="1:31" s="235" customFormat="1" ht="16.5" customHeight="1" x14ac:dyDescent="0.3">
      <c r="A27" s="231"/>
      <c r="B27" s="232"/>
      <c r="C27" s="231"/>
      <c r="D27" s="231"/>
      <c r="E27" s="233" t="s">
        <v>11</v>
      </c>
      <c r="F27" s="233"/>
      <c r="G27" s="233"/>
      <c r="H27" s="233"/>
      <c r="I27" s="231"/>
      <c r="J27" s="231"/>
      <c r="K27" s="231"/>
      <c r="L27" s="234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</row>
    <row r="28" spans="1:31" s="203" customFormat="1" ht="6.9" customHeight="1" x14ac:dyDescent="0.3">
      <c r="A28" s="199"/>
      <c r="B28" s="202"/>
      <c r="C28" s="199"/>
      <c r="D28" s="199"/>
      <c r="E28" s="199"/>
      <c r="F28" s="199"/>
      <c r="G28" s="199"/>
      <c r="H28" s="199"/>
      <c r="I28" s="199"/>
      <c r="J28" s="199"/>
      <c r="K28" s="199"/>
      <c r="L28" s="224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</row>
    <row r="29" spans="1:31" s="203" customFormat="1" ht="6.9" customHeight="1" x14ac:dyDescent="0.3">
      <c r="A29" s="199"/>
      <c r="B29" s="202"/>
      <c r="C29" s="199"/>
      <c r="D29" s="236"/>
      <c r="E29" s="236"/>
      <c r="F29" s="236"/>
      <c r="G29" s="236"/>
      <c r="H29" s="236"/>
      <c r="I29" s="236"/>
      <c r="J29" s="236"/>
      <c r="K29" s="236"/>
      <c r="L29" s="224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31" s="203" customFormat="1" ht="25.35" customHeight="1" x14ac:dyDescent="0.3">
      <c r="A30" s="199"/>
      <c r="B30" s="202"/>
      <c r="C30" s="199"/>
      <c r="D30" s="237" t="s">
        <v>25</v>
      </c>
      <c r="E30" s="199"/>
      <c r="F30" s="199"/>
      <c r="G30" s="199"/>
      <c r="H30" s="199"/>
      <c r="I30" s="199"/>
      <c r="J30" s="238">
        <f>ROUND(J84, 2)</f>
        <v>0</v>
      </c>
      <c r="K30" s="199"/>
      <c r="L30" s="224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31" s="203" customFormat="1" ht="6.9" customHeight="1" x14ac:dyDescent="0.3">
      <c r="A31" s="199"/>
      <c r="B31" s="202"/>
      <c r="C31" s="199"/>
      <c r="D31" s="236"/>
      <c r="E31" s="236"/>
      <c r="F31" s="236"/>
      <c r="G31" s="236"/>
      <c r="H31" s="236"/>
      <c r="I31" s="236"/>
      <c r="J31" s="236"/>
      <c r="K31" s="236"/>
      <c r="L31" s="224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</row>
    <row r="32" spans="1:31" s="203" customFormat="1" ht="14.4" customHeight="1" x14ac:dyDescent="0.3">
      <c r="A32" s="199"/>
      <c r="B32" s="202"/>
      <c r="C32" s="199"/>
      <c r="D32" s="199"/>
      <c r="E32" s="199"/>
      <c r="F32" s="239" t="s">
        <v>26</v>
      </c>
      <c r="G32" s="199"/>
      <c r="H32" s="199"/>
      <c r="I32" s="239" t="s">
        <v>27</v>
      </c>
      <c r="J32" s="239" t="s">
        <v>28</v>
      </c>
      <c r="K32" s="199"/>
      <c r="L32" s="224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</row>
    <row r="33" spans="1:31" s="203" customFormat="1" ht="14.4" customHeight="1" x14ac:dyDescent="0.3">
      <c r="A33" s="199"/>
      <c r="B33" s="202"/>
      <c r="C33" s="199"/>
      <c r="D33" s="240" t="s">
        <v>29</v>
      </c>
      <c r="E33" s="221" t="s">
        <v>30</v>
      </c>
      <c r="F33" s="241">
        <f>ROUND((SUM(BE84:BE149)),  2)</f>
        <v>0</v>
      </c>
      <c r="G33" s="199"/>
      <c r="H33" s="199"/>
      <c r="I33" s="242">
        <v>0.21</v>
      </c>
      <c r="J33" s="241">
        <f>ROUND(((SUM(BE84:BE149))*I33),  2)</f>
        <v>0</v>
      </c>
      <c r="K33" s="199"/>
      <c r="L33" s="224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</row>
    <row r="34" spans="1:31" s="203" customFormat="1" ht="14.4" customHeight="1" x14ac:dyDescent="0.3">
      <c r="A34" s="199"/>
      <c r="B34" s="202"/>
      <c r="C34" s="199"/>
      <c r="D34" s="199"/>
      <c r="E34" s="221" t="s">
        <v>31</v>
      </c>
      <c r="F34" s="241">
        <f>ROUND((SUM(BF84:BF149)),  2)</f>
        <v>0</v>
      </c>
      <c r="G34" s="199"/>
      <c r="H34" s="199"/>
      <c r="I34" s="242">
        <v>0.15</v>
      </c>
      <c r="J34" s="241">
        <f>ROUND(((SUM(BF84:BF149))*I34),  2)</f>
        <v>0</v>
      </c>
      <c r="K34" s="199"/>
      <c r="L34" s="224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31" s="203" customFormat="1" ht="14.4" hidden="1" customHeight="1" x14ac:dyDescent="0.3">
      <c r="A35" s="199"/>
      <c r="B35" s="202"/>
      <c r="C35" s="199"/>
      <c r="D35" s="199"/>
      <c r="E35" s="221" t="s">
        <v>32</v>
      </c>
      <c r="F35" s="241">
        <f>ROUND((SUM(BG84:BG149)),  2)</f>
        <v>0</v>
      </c>
      <c r="G35" s="199"/>
      <c r="H35" s="199"/>
      <c r="I35" s="242">
        <v>0.21</v>
      </c>
      <c r="J35" s="241">
        <f>0</f>
        <v>0</v>
      </c>
      <c r="K35" s="199"/>
      <c r="L35" s="224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31" s="203" customFormat="1" ht="14.4" hidden="1" customHeight="1" x14ac:dyDescent="0.3">
      <c r="A36" s="199"/>
      <c r="B36" s="202"/>
      <c r="C36" s="199"/>
      <c r="D36" s="199"/>
      <c r="E36" s="221" t="s">
        <v>33</v>
      </c>
      <c r="F36" s="241">
        <f>ROUND((SUM(BH84:BH149)),  2)</f>
        <v>0</v>
      </c>
      <c r="G36" s="199"/>
      <c r="H36" s="199"/>
      <c r="I36" s="242">
        <v>0.15</v>
      </c>
      <c r="J36" s="241">
        <f>0</f>
        <v>0</v>
      </c>
      <c r="K36" s="199"/>
      <c r="L36" s="224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31" s="203" customFormat="1" ht="14.4" hidden="1" customHeight="1" x14ac:dyDescent="0.3">
      <c r="A37" s="199"/>
      <c r="B37" s="202"/>
      <c r="C37" s="199"/>
      <c r="D37" s="199"/>
      <c r="E37" s="221" t="s">
        <v>34</v>
      </c>
      <c r="F37" s="241">
        <f>ROUND((SUM(BI84:BI149)),  2)</f>
        <v>0</v>
      </c>
      <c r="G37" s="199"/>
      <c r="H37" s="199"/>
      <c r="I37" s="242">
        <v>0</v>
      </c>
      <c r="J37" s="241">
        <f>0</f>
        <v>0</v>
      </c>
      <c r="K37" s="199"/>
      <c r="L37" s="224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31" s="203" customFormat="1" ht="6.9" customHeight="1" x14ac:dyDescent="0.3">
      <c r="A38" s="199"/>
      <c r="B38" s="202"/>
      <c r="C38" s="199"/>
      <c r="D38" s="199"/>
      <c r="E38" s="199"/>
      <c r="F38" s="199"/>
      <c r="G38" s="199"/>
      <c r="H38" s="199"/>
      <c r="I38" s="199"/>
      <c r="J38" s="199"/>
      <c r="K38" s="199"/>
      <c r="L38" s="224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31" s="203" customFormat="1" ht="25.35" customHeight="1" x14ac:dyDescent="0.3">
      <c r="A39" s="199"/>
      <c r="B39" s="202"/>
      <c r="C39" s="243"/>
      <c r="D39" s="244" t="s">
        <v>35</v>
      </c>
      <c r="E39" s="245"/>
      <c r="F39" s="245"/>
      <c r="G39" s="246" t="s">
        <v>36</v>
      </c>
      <c r="H39" s="247" t="s">
        <v>37</v>
      </c>
      <c r="I39" s="245"/>
      <c r="J39" s="248">
        <f>SUM(J30:J37)</f>
        <v>0</v>
      </c>
      <c r="K39" s="249"/>
      <c r="L39" s="224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31" s="203" customFormat="1" ht="14.4" customHeight="1" x14ac:dyDescent="0.3">
      <c r="A40" s="199"/>
      <c r="B40" s="250"/>
      <c r="C40" s="251"/>
      <c r="D40" s="251"/>
      <c r="E40" s="251"/>
      <c r="F40" s="251"/>
      <c r="G40" s="251"/>
      <c r="H40" s="251"/>
      <c r="I40" s="251"/>
      <c r="J40" s="251"/>
      <c r="K40" s="251"/>
      <c r="L40" s="224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4" spans="1:31" s="203" customFormat="1" ht="6.9" customHeight="1" x14ac:dyDescent="0.3">
      <c r="A44" s="199"/>
      <c r="B44" s="252"/>
      <c r="C44" s="253"/>
      <c r="D44" s="253"/>
      <c r="E44" s="253"/>
      <c r="F44" s="253"/>
      <c r="G44" s="253"/>
      <c r="H44" s="253"/>
      <c r="I44" s="253"/>
      <c r="J44" s="253"/>
      <c r="K44" s="253"/>
      <c r="L44" s="224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31" s="203" customFormat="1" ht="24.9" customHeight="1" x14ac:dyDescent="0.3">
      <c r="A45" s="199"/>
      <c r="B45" s="200"/>
      <c r="C45" s="195" t="s">
        <v>38</v>
      </c>
      <c r="D45" s="201"/>
      <c r="E45" s="201"/>
      <c r="F45" s="201"/>
      <c r="G45" s="201"/>
      <c r="H45" s="201"/>
      <c r="I45" s="201"/>
      <c r="J45" s="201"/>
      <c r="K45" s="201"/>
      <c r="L45" s="224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31" s="203" customFormat="1" ht="6.9" customHeight="1" x14ac:dyDescent="0.3">
      <c r="A46" s="199"/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24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31" s="203" customFormat="1" ht="12" customHeight="1" x14ac:dyDescent="0.3">
      <c r="A47" s="199"/>
      <c r="B47" s="200"/>
      <c r="C47" s="196" t="s">
        <v>5</v>
      </c>
      <c r="D47" s="201"/>
      <c r="E47" s="201"/>
      <c r="F47" s="201"/>
      <c r="G47" s="201"/>
      <c r="H47" s="201"/>
      <c r="I47" s="201"/>
      <c r="J47" s="201"/>
      <c r="K47" s="201"/>
      <c r="L47" s="224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</row>
    <row r="48" spans="1:31" s="203" customFormat="1" ht="16.5" customHeight="1" x14ac:dyDescent="0.3">
      <c r="A48" s="199"/>
      <c r="B48" s="200"/>
      <c r="C48" s="201"/>
      <c r="D48" s="201"/>
      <c r="E48" s="254" t="str">
        <f>E7</f>
        <v>Rozšíření posilovny o Warm up zónu</v>
      </c>
      <c r="F48" s="255"/>
      <c r="G48" s="255"/>
      <c r="H48" s="255"/>
      <c r="I48" s="201"/>
      <c r="J48" s="201"/>
      <c r="K48" s="201"/>
      <c r="L48" s="224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</row>
    <row r="49" spans="1:47" s="203" customFormat="1" ht="12" customHeight="1" x14ac:dyDescent="0.3">
      <c r="A49" s="199"/>
      <c r="B49" s="200"/>
      <c r="C49" s="196" t="s">
        <v>6</v>
      </c>
      <c r="D49" s="201"/>
      <c r="E49" s="201"/>
      <c r="F49" s="201"/>
      <c r="G49" s="201"/>
      <c r="H49" s="201"/>
      <c r="I49" s="201"/>
      <c r="J49" s="201"/>
      <c r="K49" s="201"/>
      <c r="L49" s="224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</row>
    <row r="50" spans="1:47" s="203" customFormat="1" ht="16.5" customHeight="1" x14ac:dyDescent="0.3">
      <c r="A50" s="199"/>
      <c r="B50" s="200"/>
      <c r="C50" s="201"/>
      <c r="D50" s="201"/>
      <c r="E50" s="208" t="str">
        <f>E9</f>
        <v>06 - MaR</v>
      </c>
      <c r="F50" s="256"/>
      <c r="G50" s="256"/>
      <c r="H50" s="256"/>
      <c r="I50" s="201"/>
      <c r="J50" s="201"/>
      <c r="K50" s="201"/>
      <c r="L50" s="224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</row>
    <row r="51" spans="1:47" s="203" customFormat="1" ht="6.9" customHeight="1" x14ac:dyDescent="0.3">
      <c r="A51" s="199"/>
      <c r="B51" s="200"/>
      <c r="C51" s="201"/>
      <c r="D51" s="201"/>
      <c r="E51" s="201"/>
      <c r="F51" s="201"/>
      <c r="G51" s="201"/>
      <c r="H51" s="201"/>
      <c r="I51" s="201"/>
      <c r="J51" s="201"/>
      <c r="K51" s="201"/>
      <c r="L51" s="224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</row>
    <row r="52" spans="1:47" s="203" customFormat="1" ht="12" customHeight="1" x14ac:dyDescent="0.3">
      <c r="A52" s="199"/>
      <c r="B52" s="200"/>
      <c r="C52" s="196" t="s">
        <v>12</v>
      </c>
      <c r="D52" s="201"/>
      <c r="E52" s="201"/>
      <c r="F52" s="197" t="str">
        <f>F12</f>
        <v>Praha č.p.269/31</v>
      </c>
      <c r="G52" s="201"/>
      <c r="H52" s="201"/>
      <c r="I52" s="196" t="s">
        <v>14</v>
      </c>
      <c r="J52" s="257" t="str">
        <f>IF(J12="","",J12)</f>
        <v>15. 4. 2021</v>
      </c>
      <c r="K52" s="201"/>
      <c r="L52" s="224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</row>
    <row r="53" spans="1:47" s="203" customFormat="1" ht="6.9" customHeight="1" x14ac:dyDescent="0.3">
      <c r="A53" s="199"/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24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</row>
    <row r="54" spans="1:47" s="203" customFormat="1" ht="25.65" customHeight="1" x14ac:dyDescent="0.3">
      <c r="A54" s="199"/>
      <c r="B54" s="200"/>
      <c r="C54" s="196" t="s">
        <v>15</v>
      </c>
      <c r="D54" s="201"/>
      <c r="E54" s="201"/>
      <c r="F54" s="197" t="str">
        <f>E15</f>
        <v>Fakulta tělesné výchovy a sportu University Karlov</v>
      </c>
      <c r="G54" s="201"/>
      <c r="H54" s="201"/>
      <c r="I54" s="196" t="s">
        <v>20</v>
      </c>
      <c r="J54" s="258" t="str">
        <f>E21</f>
        <v>IBF MANAGEMENT s.r.o</v>
      </c>
      <c r="K54" s="201"/>
      <c r="L54" s="224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</row>
    <row r="55" spans="1:47" s="203" customFormat="1" ht="15.15" customHeight="1" x14ac:dyDescent="0.3">
      <c r="A55" s="199"/>
      <c r="B55" s="200"/>
      <c r="C55" s="196" t="s">
        <v>19</v>
      </c>
      <c r="D55" s="201"/>
      <c r="E55" s="201"/>
      <c r="F55" s="197" t="str">
        <f>IF(E18="","",E18)</f>
        <v>Vyplň údaj</v>
      </c>
      <c r="G55" s="201"/>
      <c r="H55" s="201"/>
      <c r="I55" s="196" t="s">
        <v>22</v>
      </c>
      <c r="J55" s="258" t="str">
        <f>E24</f>
        <v xml:space="preserve"> </v>
      </c>
      <c r="K55" s="201"/>
      <c r="L55" s="224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</row>
    <row r="56" spans="1:47" s="203" customFormat="1" ht="10.35" customHeight="1" x14ac:dyDescent="0.3">
      <c r="A56" s="199"/>
      <c r="B56" s="200"/>
      <c r="C56" s="201"/>
      <c r="D56" s="201"/>
      <c r="E56" s="201"/>
      <c r="F56" s="201"/>
      <c r="G56" s="201"/>
      <c r="H56" s="201"/>
      <c r="I56" s="201"/>
      <c r="J56" s="201"/>
      <c r="K56" s="201"/>
      <c r="L56" s="224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</row>
    <row r="57" spans="1:47" s="203" customFormat="1" ht="29.25" customHeight="1" x14ac:dyDescent="0.3">
      <c r="A57" s="199"/>
      <c r="B57" s="200"/>
      <c r="C57" s="259" t="s">
        <v>39</v>
      </c>
      <c r="D57" s="260"/>
      <c r="E57" s="260"/>
      <c r="F57" s="260"/>
      <c r="G57" s="260"/>
      <c r="H57" s="260"/>
      <c r="I57" s="260"/>
      <c r="J57" s="261" t="s">
        <v>40</v>
      </c>
      <c r="K57" s="260"/>
      <c r="L57" s="224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</row>
    <row r="58" spans="1:47" s="203" customFormat="1" ht="10.35" customHeight="1" x14ac:dyDescent="0.3">
      <c r="A58" s="199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24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</row>
    <row r="59" spans="1:47" s="203" customFormat="1" ht="22.8" customHeight="1" x14ac:dyDescent="0.3">
      <c r="A59" s="199"/>
      <c r="B59" s="200"/>
      <c r="C59" s="262" t="s">
        <v>41</v>
      </c>
      <c r="D59" s="201"/>
      <c r="E59" s="201"/>
      <c r="F59" s="201"/>
      <c r="G59" s="201"/>
      <c r="H59" s="201"/>
      <c r="I59" s="201"/>
      <c r="J59" s="263">
        <f>J84</f>
        <v>0</v>
      </c>
      <c r="K59" s="201"/>
      <c r="L59" s="224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U59" s="193" t="s">
        <v>42</v>
      </c>
    </row>
    <row r="60" spans="1:47" s="264" customFormat="1" ht="24.9" customHeight="1" x14ac:dyDescent="0.3">
      <c r="B60" s="265"/>
      <c r="C60" s="266"/>
      <c r="D60" s="267" t="s">
        <v>1893</v>
      </c>
      <c r="E60" s="268"/>
      <c r="F60" s="268"/>
      <c r="G60" s="268"/>
      <c r="H60" s="268"/>
      <c r="I60" s="268"/>
      <c r="J60" s="269">
        <f>J85</f>
        <v>0</v>
      </c>
      <c r="K60" s="266"/>
      <c r="L60" s="270"/>
    </row>
    <row r="61" spans="1:47" s="264" customFormat="1" ht="24.9" customHeight="1" x14ac:dyDescent="0.3">
      <c r="B61" s="265"/>
      <c r="C61" s="266"/>
      <c r="D61" s="267" t="s">
        <v>1894</v>
      </c>
      <c r="E61" s="268"/>
      <c r="F61" s="268"/>
      <c r="G61" s="268"/>
      <c r="H61" s="268"/>
      <c r="I61" s="268"/>
      <c r="J61" s="269">
        <f>J109</f>
        <v>0</v>
      </c>
      <c r="K61" s="266"/>
      <c r="L61" s="270"/>
    </row>
    <row r="62" spans="1:47" s="264" customFormat="1" ht="24.9" customHeight="1" x14ac:dyDescent="0.3">
      <c r="B62" s="265"/>
      <c r="C62" s="266"/>
      <c r="D62" s="267" t="s">
        <v>1895</v>
      </c>
      <c r="E62" s="268"/>
      <c r="F62" s="268"/>
      <c r="G62" s="268"/>
      <c r="H62" s="268"/>
      <c r="I62" s="268"/>
      <c r="J62" s="269">
        <f>J112</f>
        <v>0</v>
      </c>
      <c r="K62" s="266"/>
      <c r="L62" s="270"/>
    </row>
    <row r="63" spans="1:47" s="264" customFormat="1" ht="24.9" customHeight="1" x14ac:dyDescent="0.3">
      <c r="B63" s="265"/>
      <c r="C63" s="266"/>
      <c r="D63" s="267" t="s">
        <v>1896</v>
      </c>
      <c r="E63" s="268"/>
      <c r="F63" s="268"/>
      <c r="G63" s="268"/>
      <c r="H63" s="268"/>
      <c r="I63" s="268"/>
      <c r="J63" s="269">
        <f>J122</f>
        <v>0</v>
      </c>
      <c r="K63" s="266"/>
      <c r="L63" s="270"/>
    </row>
    <row r="64" spans="1:47" s="264" customFormat="1" ht="24.9" customHeight="1" x14ac:dyDescent="0.3">
      <c r="B64" s="265"/>
      <c r="C64" s="266"/>
      <c r="D64" s="267" t="s">
        <v>1897</v>
      </c>
      <c r="E64" s="268"/>
      <c r="F64" s="268"/>
      <c r="G64" s="268"/>
      <c r="H64" s="268"/>
      <c r="I64" s="268"/>
      <c r="J64" s="269">
        <f>J136</f>
        <v>0</v>
      </c>
      <c r="K64" s="266"/>
      <c r="L64" s="270"/>
    </row>
    <row r="65" spans="1:31" s="203" customFormat="1" ht="21.75" customHeight="1" x14ac:dyDescent="0.3">
      <c r="A65" s="199"/>
      <c r="B65" s="200"/>
      <c r="C65" s="201"/>
      <c r="D65" s="201"/>
      <c r="E65" s="201"/>
      <c r="F65" s="201"/>
      <c r="G65" s="201"/>
      <c r="H65" s="201"/>
      <c r="I65" s="201"/>
      <c r="J65" s="201"/>
      <c r="K65" s="201"/>
      <c r="L65" s="224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</row>
    <row r="66" spans="1:31" s="203" customFormat="1" ht="6.9" customHeight="1" x14ac:dyDescent="0.3">
      <c r="A66" s="199"/>
      <c r="B66" s="204"/>
      <c r="C66" s="205"/>
      <c r="D66" s="205"/>
      <c r="E66" s="205"/>
      <c r="F66" s="205"/>
      <c r="G66" s="205"/>
      <c r="H66" s="205"/>
      <c r="I66" s="205"/>
      <c r="J66" s="205"/>
      <c r="K66" s="205"/>
      <c r="L66" s="224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</row>
    <row r="70" spans="1:31" s="203" customFormat="1" ht="6.9" customHeight="1" x14ac:dyDescent="0.3">
      <c r="A70" s="199"/>
      <c r="B70" s="206"/>
      <c r="C70" s="207"/>
      <c r="D70" s="207"/>
      <c r="E70" s="207"/>
      <c r="F70" s="207"/>
      <c r="G70" s="207"/>
      <c r="H70" s="207"/>
      <c r="I70" s="207"/>
      <c r="J70" s="207"/>
      <c r="K70" s="207"/>
      <c r="L70" s="224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</row>
    <row r="71" spans="1:31" s="203" customFormat="1" ht="24.9" customHeight="1" x14ac:dyDescent="0.3">
      <c r="A71" s="199"/>
      <c r="B71" s="200"/>
      <c r="C71" s="195" t="s">
        <v>68</v>
      </c>
      <c r="D71" s="201"/>
      <c r="E71" s="201"/>
      <c r="F71" s="201"/>
      <c r="G71" s="201"/>
      <c r="H71" s="201"/>
      <c r="I71" s="201"/>
      <c r="J71" s="201"/>
      <c r="K71" s="201"/>
      <c r="L71" s="224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</row>
    <row r="72" spans="1:31" s="203" customFormat="1" ht="6.9" customHeight="1" x14ac:dyDescent="0.3">
      <c r="A72" s="199"/>
      <c r="B72" s="200"/>
      <c r="C72" s="201"/>
      <c r="D72" s="201"/>
      <c r="E72" s="201"/>
      <c r="F72" s="201"/>
      <c r="G72" s="201"/>
      <c r="H72" s="201"/>
      <c r="I72" s="201"/>
      <c r="J72" s="201"/>
      <c r="K72" s="201"/>
      <c r="L72" s="224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</row>
    <row r="73" spans="1:31" s="203" customFormat="1" ht="12" customHeight="1" x14ac:dyDescent="0.3">
      <c r="A73" s="199"/>
      <c r="B73" s="200"/>
      <c r="C73" s="196" t="s">
        <v>5</v>
      </c>
      <c r="D73" s="201"/>
      <c r="E73" s="201"/>
      <c r="F73" s="201"/>
      <c r="G73" s="201"/>
      <c r="H73" s="201"/>
      <c r="I73" s="201"/>
      <c r="J73" s="201"/>
      <c r="K73" s="201"/>
      <c r="L73" s="224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</row>
    <row r="74" spans="1:31" s="203" customFormat="1" ht="16.5" customHeight="1" x14ac:dyDescent="0.3">
      <c r="A74" s="199"/>
      <c r="B74" s="200"/>
      <c r="C74" s="201"/>
      <c r="D74" s="201"/>
      <c r="E74" s="254" t="str">
        <f>E7</f>
        <v>Rozšíření posilovny o Warm up zónu</v>
      </c>
      <c r="F74" s="255"/>
      <c r="G74" s="255"/>
      <c r="H74" s="255"/>
      <c r="I74" s="201"/>
      <c r="J74" s="201"/>
      <c r="K74" s="201"/>
      <c r="L74" s="224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</row>
    <row r="75" spans="1:31" s="203" customFormat="1" ht="12" customHeight="1" x14ac:dyDescent="0.3">
      <c r="A75" s="199"/>
      <c r="B75" s="200"/>
      <c r="C75" s="196" t="s">
        <v>6</v>
      </c>
      <c r="D75" s="201"/>
      <c r="E75" s="201"/>
      <c r="F75" s="201"/>
      <c r="G75" s="201"/>
      <c r="H75" s="201"/>
      <c r="I75" s="201"/>
      <c r="J75" s="201"/>
      <c r="K75" s="201"/>
      <c r="L75" s="224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</row>
    <row r="76" spans="1:31" s="203" customFormat="1" ht="16.5" customHeight="1" x14ac:dyDescent="0.3">
      <c r="A76" s="199"/>
      <c r="B76" s="200"/>
      <c r="C76" s="201"/>
      <c r="D76" s="201"/>
      <c r="E76" s="208" t="str">
        <f>E9</f>
        <v>06 - MaR</v>
      </c>
      <c r="F76" s="256"/>
      <c r="G76" s="256"/>
      <c r="H76" s="256"/>
      <c r="I76" s="201"/>
      <c r="J76" s="201"/>
      <c r="K76" s="201"/>
      <c r="L76" s="224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</row>
    <row r="77" spans="1:31" s="203" customFormat="1" ht="6.9" customHeight="1" x14ac:dyDescent="0.3">
      <c r="A77" s="199"/>
      <c r="B77" s="200"/>
      <c r="C77" s="201"/>
      <c r="D77" s="201"/>
      <c r="E77" s="201"/>
      <c r="F77" s="201"/>
      <c r="G77" s="201"/>
      <c r="H77" s="201"/>
      <c r="I77" s="201"/>
      <c r="J77" s="201"/>
      <c r="K77" s="201"/>
      <c r="L77" s="224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</row>
    <row r="78" spans="1:31" s="203" customFormat="1" ht="12" customHeight="1" x14ac:dyDescent="0.3">
      <c r="A78" s="199"/>
      <c r="B78" s="200"/>
      <c r="C78" s="196" t="s">
        <v>12</v>
      </c>
      <c r="D78" s="201"/>
      <c r="E78" s="201"/>
      <c r="F78" s="197" t="str">
        <f>F12</f>
        <v>Praha č.p.269/31</v>
      </c>
      <c r="G78" s="201"/>
      <c r="H78" s="201"/>
      <c r="I78" s="196" t="s">
        <v>14</v>
      </c>
      <c r="J78" s="257" t="str">
        <f>IF(J12="","",J12)</f>
        <v>15. 4. 2021</v>
      </c>
      <c r="K78" s="201"/>
      <c r="L78" s="224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</row>
    <row r="79" spans="1:31" s="203" customFormat="1" ht="6.9" customHeight="1" x14ac:dyDescent="0.3">
      <c r="A79" s="199"/>
      <c r="B79" s="200"/>
      <c r="C79" s="201"/>
      <c r="D79" s="201"/>
      <c r="E79" s="201"/>
      <c r="F79" s="201"/>
      <c r="G79" s="201"/>
      <c r="H79" s="201"/>
      <c r="I79" s="201"/>
      <c r="J79" s="201"/>
      <c r="K79" s="201"/>
      <c r="L79" s="224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</row>
    <row r="80" spans="1:31" s="203" customFormat="1" ht="25.65" customHeight="1" x14ac:dyDescent="0.3">
      <c r="A80" s="199"/>
      <c r="B80" s="200"/>
      <c r="C80" s="196" t="s">
        <v>15</v>
      </c>
      <c r="D80" s="201"/>
      <c r="E80" s="201"/>
      <c r="F80" s="197" t="str">
        <f>E15</f>
        <v>Fakulta tělesné výchovy a sportu University Karlov</v>
      </c>
      <c r="G80" s="201"/>
      <c r="H80" s="201"/>
      <c r="I80" s="196" t="s">
        <v>20</v>
      </c>
      <c r="J80" s="258" t="str">
        <f>E21</f>
        <v>IBF MANAGEMENT s.r.o</v>
      </c>
      <c r="K80" s="201"/>
      <c r="L80" s="224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</row>
    <row r="81" spans="1:65" s="203" customFormat="1" ht="15.15" customHeight="1" x14ac:dyDescent="0.3">
      <c r="A81" s="199"/>
      <c r="B81" s="200"/>
      <c r="C81" s="196" t="s">
        <v>19</v>
      </c>
      <c r="D81" s="201"/>
      <c r="E81" s="201"/>
      <c r="F81" s="197" t="str">
        <f>IF(E18="","",E18)</f>
        <v>Vyplň údaj</v>
      </c>
      <c r="G81" s="201"/>
      <c r="H81" s="201"/>
      <c r="I81" s="196" t="s">
        <v>22</v>
      </c>
      <c r="J81" s="258" t="str">
        <f>E24</f>
        <v xml:space="preserve"> </v>
      </c>
      <c r="K81" s="201"/>
      <c r="L81" s="224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</row>
    <row r="82" spans="1:65" s="203" customFormat="1" ht="10.35" customHeight="1" x14ac:dyDescent="0.3">
      <c r="A82" s="199"/>
      <c r="B82" s="200"/>
      <c r="C82" s="201"/>
      <c r="D82" s="201"/>
      <c r="E82" s="201"/>
      <c r="F82" s="201"/>
      <c r="G82" s="201"/>
      <c r="H82" s="201"/>
      <c r="I82" s="201"/>
      <c r="J82" s="201"/>
      <c r="K82" s="201"/>
      <c r="L82" s="224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</row>
    <row r="83" spans="1:65" s="284" customFormat="1" ht="29.25" customHeight="1" x14ac:dyDescent="0.3">
      <c r="A83" s="278"/>
      <c r="B83" s="279"/>
      <c r="C83" s="280" t="s">
        <v>69</v>
      </c>
      <c r="D83" s="281" t="s">
        <v>70</v>
      </c>
      <c r="E83" s="281" t="s">
        <v>71</v>
      </c>
      <c r="F83" s="281" t="s">
        <v>72</v>
      </c>
      <c r="G83" s="281" t="s">
        <v>73</v>
      </c>
      <c r="H83" s="281" t="s">
        <v>74</v>
      </c>
      <c r="I83" s="281" t="s">
        <v>75</v>
      </c>
      <c r="J83" s="281" t="s">
        <v>40</v>
      </c>
      <c r="K83" s="282" t="s">
        <v>76</v>
      </c>
      <c r="L83" s="283"/>
      <c r="M83" s="211" t="s">
        <v>11</v>
      </c>
      <c r="N83" s="212" t="s">
        <v>29</v>
      </c>
      <c r="O83" s="212" t="s">
        <v>77</v>
      </c>
      <c r="P83" s="212" t="s">
        <v>78</v>
      </c>
      <c r="Q83" s="212" t="s">
        <v>79</v>
      </c>
      <c r="R83" s="212" t="s">
        <v>80</v>
      </c>
      <c r="S83" s="212" t="s">
        <v>81</v>
      </c>
      <c r="T83" s="213" t="s">
        <v>82</v>
      </c>
      <c r="U83" s="278"/>
      <c r="V83" s="278"/>
      <c r="W83" s="278"/>
      <c r="X83" s="278"/>
      <c r="Y83" s="278"/>
      <c r="Z83" s="278"/>
      <c r="AA83" s="278"/>
      <c r="AB83" s="278"/>
      <c r="AC83" s="278"/>
      <c r="AD83" s="278"/>
      <c r="AE83" s="278"/>
    </row>
    <row r="84" spans="1:65" s="203" customFormat="1" ht="22.8" customHeight="1" x14ac:dyDescent="0.3">
      <c r="A84" s="199"/>
      <c r="B84" s="200"/>
      <c r="C84" s="216" t="s">
        <v>83</v>
      </c>
      <c r="D84" s="201"/>
      <c r="E84" s="201"/>
      <c r="F84" s="201"/>
      <c r="G84" s="201"/>
      <c r="H84" s="201"/>
      <c r="I84" s="201"/>
      <c r="J84" s="285">
        <f>BK84</f>
        <v>0</v>
      </c>
      <c r="K84" s="201"/>
      <c r="L84" s="202"/>
      <c r="M84" s="214"/>
      <c r="N84" s="286"/>
      <c r="O84" s="215"/>
      <c r="P84" s="287">
        <f>P85+P109+P112+P122+P136</f>
        <v>0</v>
      </c>
      <c r="Q84" s="215"/>
      <c r="R84" s="287">
        <f>R85+R109+R112+R122+R136</f>
        <v>0</v>
      </c>
      <c r="S84" s="215"/>
      <c r="T84" s="288">
        <f>T85+T109+T112+T122+T136</f>
        <v>0</v>
      </c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  <c r="AT84" s="193" t="s">
        <v>84</v>
      </c>
      <c r="AU84" s="193" t="s">
        <v>42</v>
      </c>
      <c r="BK84" s="289">
        <f>BK85+BK109+BK112+BK122+BK136</f>
        <v>0</v>
      </c>
    </row>
    <row r="85" spans="1:65" s="290" customFormat="1" ht="25.95" customHeight="1" x14ac:dyDescent="0.25">
      <c r="B85" s="291"/>
      <c r="C85" s="292"/>
      <c r="D85" s="293" t="s">
        <v>84</v>
      </c>
      <c r="E85" s="294" t="s">
        <v>1898</v>
      </c>
      <c r="F85" s="294" t="s">
        <v>1899</v>
      </c>
      <c r="G85" s="292"/>
      <c r="H85" s="292"/>
      <c r="I85" s="295"/>
      <c r="J85" s="296">
        <f>BK85</f>
        <v>0</v>
      </c>
      <c r="K85" s="292"/>
      <c r="L85" s="297"/>
      <c r="M85" s="298"/>
      <c r="N85" s="299"/>
      <c r="O85" s="299"/>
      <c r="P85" s="300">
        <f>SUM(P86:P108)</f>
        <v>0</v>
      </c>
      <c r="Q85" s="299"/>
      <c r="R85" s="300">
        <f>SUM(R86:R108)</f>
        <v>0</v>
      </c>
      <c r="S85" s="299"/>
      <c r="T85" s="301">
        <f>SUM(T86:T108)</f>
        <v>0</v>
      </c>
      <c r="AR85" s="302" t="s">
        <v>87</v>
      </c>
      <c r="AT85" s="303" t="s">
        <v>84</v>
      </c>
      <c r="AU85" s="303" t="s">
        <v>88</v>
      </c>
      <c r="AY85" s="302" t="s">
        <v>89</v>
      </c>
      <c r="BK85" s="304">
        <f>SUM(BK86:BK108)</f>
        <v>0</v>
      </c>
    </row>
    <row r="86" spans="1:65" s="203" customFormat="1" ht="22.8" x14ac:dyDescent="0.3">
      <c r="A86" s="199"/>
      <c r="B86" s="200"/>
      <c r="C86" s="305" t="s">
        <v>87</v>
      </c>
      <c r="D86" s="305" t="s">
        <v>92</v>
      </c>
      <c r="E86" s="306" t="s">
        <v>1900</v>
      </c>
      <c r="F86" s="307" t="s">
        <v>1901</v>
      </c>
      <c r="G86" s="308" t="s">
        <v>1499</v>
      </c>
      <c r="H86" s="309">
        <v>4</v>
      </c>
      <c r="I86" s="310"/>
      <c r="J86" s="311">
        <f>ROUND(I86*H86,2)</f>
        <v>0</v>
      </c>
      <c r="K86" s="307" t="s">
        <v>11</v>
      </c>
      <c r="L86" s="202"/>
      <c r="M86" s="312" t="s">
        <v>11</v>
      </c>
      <c r="N86" s="313" t="s">
        <v>30</v>
      </c>
      <c r="O86" s="209"/>
      <c r="P86" s="314">
        <f>O86*H86</f>
        <v>0</v>
      </c>
      <c r="Q86" s="314">
        <v>0</v>
      </c>
      <c r="R86" s="314">
        <f>Q86*H86</f>
        <v>0</v>
      </c>
      <c r="S86" s="314">
        <v>0</v>
      </c>
      <c r="T86" s="315">
        <f>S86*H86</f>
        <v>0</v>
      </c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  <c r="AR86" s="316" t="s">
        <v>178</v>
      </c>
      <c r="AT86" s="316" t="s">
        <v>92</v>
      </c>
      <c r="AU86" s="316" t="s">
        <v>87</v>
      </c>
      <c r="AY86" s="193" t="s">
        <v>89</v>
      </c>
      <c r="BE86" s="317">
        <f>IF(N86="základní",J86,0)</f>
        <v>0</v>
      </c>
      <c r="BF86" s="317">
        <f>IF(N86="snížená",J86,0)</f>
        <v>0</v>
      </c>
      <c r="BG86" s="317">
        <f>IF(N86="zákl. přenesená",J86,0)</f>
        <v>0</v>
      </c>
      <c r="BH86" s="317">
        <f>IF(N86="sníž. přenesená",J86,0)</f>
        <v>0</v>
      </c>
      <c r="BI86" s="317">
        <f>IF(N86="nulová",J86,0)</f>
        <v>0</v>
      </c>
      <c r="BJ86" s="193" t="s">
        <v>87</v>
      </c>
      <c r="BK86" s="317">
        <f>ROUND(I86*H86,2)</f>
        <v>0</v>
      </c>
      <c r="BL86" s="193" t="s">
        <v>178</v>
      </c>
      <c r="BM86" s="316" t="s">
        <v>1</v>
      </c>
    </row>
    <row r="87" spans="1:65" s="203" customFormat="1" ht="28.8" x14ac:dyDescent="0.3">
      <c r="A87" s="199"/>
      <c r="B87" s="200"/>
      <c r="C87" s="201"/>
      <c r="D87" s="321" t="s">
        <v>1418</v>
      </c>
      <c r="E87" s="201"/>
      <c r="F87" s="383" t="s">
        <v>1902</v>
      </c>
      <c r="G87" s="201"/>
      <c r="H87" s="201"/>
      <c r="I87" s="384"/>
      <c r="J87" s="201"/>
      <c r="K87" s="201"/>
      <c r="L87" s="202"/>
      <c r="M87" s="385"/>
      <c r="N87" s="386"/>
      <c r="O87" s="209"/>
      <c r="P87" s="209"/>
      <c r="Q87" s="209"/>
      <c r="R87" s="209"/>
      <c r="S87" s="209"/>
      <c r="T87" s="210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T87" s="193" t="s">
        <v>1418</v>
      </c>
      <c r="AU87" s="193" t="s">
        <v>87</v>
      </c>
    </row>
    <row r="88" spans="1:65" s="203" customFormat="1" ht="22.8" x14ac:dyDescent="0.3">
      <c r="A88" s="199"/>
      <c r="B88" s="200"/>
      <c r="C88" s="305" t="s">
        <v>1</v>
      </c>
      <c r="D88" s="305" t="s">
        <v>92</v>
      </c>
      <c r="E88" s="306" t="s">
        <v>1903</v>
      </c>
      <c r="F88" s="307" t="s">
        <v>1904</v>
      </c>
      <c r="G88" s="308" t="s">
        <v>1499</v>
      </c>
      <c r="H88" s="309">
        <v>1</v>
      </c>
      <c r="I88" s="310"/>
      <c r="J88" s="311">
        <f>ROUND(I88*H88,2)</f>
        <v>0</v>
      </c>
      <c r="K88" s="307" t="s">
        <v>11</v>
      </c>
      <c r="L88" s="202"/>
      <c r="M88" s="312" t="s">
        <v>11</v>
      </c>
      <c r="N88" s="313" t="s">
        <v>30</v>
      </c>
      <c r="O88" s="209"/>
      <c r="P88" s="314">
        <f>O88*H88</f>
        <v>0</v>
      </c>
      <c r="Q88" s="314">
        <v>0</v>
      </c>
      <c r="R88" s="314">
        <f>Q88*H88</f>
        <v>0</v>
      </c>
      <c r="S88" s="314">
        <v>0</v>
      </c>
      <c r="T88" s="315">
        <f>S88*H88</f>
        <v>0</v>
      </c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R88" s="316" t="s">
        <v>178</v>
      </c>
      <c r="AT88" s="316" t="s">
        <v>92</v>
      </c>
      <c r="AU88" s="316" t="s">
        <v>87</v>
      </c>
      <c r="AY88" s="193" t="s">
        <v>89</v>
      </c>
      <c r="BE88" s="317">
        <f>IF(N88="základní",J88,0)</f>
        <v>0</v>
      </c>
      <c r="BF88" s="317">
        <f>IF(N88="snížená",J88,0)</f>
        <v>0</v>
      </c>
      <c r="BG88" s="317">
        <f>IF(N88="zákl. přenesená",J88,0)</f>
        <v>0</v>
      </c>
      <c r="BH88" s="317">
        <f>IF(N88="sníž. přenesená",J88,0)</f>
        <v>0</v>
      </c>
      <c r="BI88" s="317">
        <f>IF(N88="nulová",J88,0)</f>
        <v>0</v>
      </c>
      <c r="BJ88" s="193" t="s">
        <v>87</v>
      </c>
      <c r="BK88" s="317">
        <f>ROUND(I88*H88,2)</f>
        <v>0</v>
      </c>
      <c r="BL88" s="193" t="s">
        <v>178</v>
      </c>
      <c r="BM88" s="316" t="s">
        <v>97</v>
      </c>
    </row>
    <row r="89" spans="1:65" s="203" customFormat="1" ht="28.8" x14ac:dyDescent="0.3">
      <c r="A89" s="199"/>
      <c r="B89" s="200"/>
      <c r="C89" s="201"/>
      <c r="D89" s="321" t="s">
        <v>1418</v>
      </c>
      <c r="E89" s="201"/>
      <c r="F89" s="383" t="s">
        <v>1905</v>
      </c>
      <c r="G89" s="201"/>
      <c r="H89" s="201"/>
      <c r="I89" s="384"/>
      <c r="J89" s="201"/>
      <c r="K89" s="201"/>
      <c r="L89" s="202"/>
      <c r="M89" s="385"/>
      <c r="N89" s="386"/>
      <c r="O89" s="209"/>
      <c r="P89" s="209"/>
      <c r="Q89" s="209"/>
      <c r="R89" s="209"/>
      <c r="S89" s="209"/>
      <c r="T89" s="210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T89" s="193" t="s">
        <v>1418</v>
      </c>
      <c r="AU89" s="193" t="s">
        <v>87</v>
      </c>
    </row>
    <row r="90" spans="1:65" s="203" customFormat="1" ht="16.5" customHeight="1" x14ac:dyDescent="0.3">
      <c r="A90" s="199"/>
      <c r="B90" s="200"/>
      <c r="C90" s="305" t="s">
        <v>90</v>
      </c>
      <c r="D90" s="305" t="s">
        <v>92</v>
      </c>
      <c r="E90" s="306" t="s">
        <v>1906</v>
      </c>
      <c r="F90" s="307" t="s">
        <v>1907</v>
      </c>
      <c r="G90" s="308" t="s">
        <v>1499</v>
      </c>
      <c r="H90" s="309">
        <v>1</v>
      </c>
      <c r="I90" s="310"/>
      <c r="J90" s="311">
        <f t="shared" ref="J90:J97" si="0">ROUND(I90*H90,2)</f>
        <v>0</v>
      </c>
      <c r="K90" s="307" t="s">
        <v>11</v>
      </c>
      <c r="L90" s="202"/>
      <c r="M90" s="312" t="s">
        <v>11</v>
      </c>
      <c r="N90" s="313" t="s">
        <v>30</v>
      </c>
      <c r="O90" s="209"/>
      <c r="P90" s="314">
        <f t="shared" ref="P90:P97" si="1">O90*H90</f>
        <v>0</v>
      </c>
      <c r="Q90" s="314">
        <v>0</v>
      </c>
      <c r="R90" s="314">
        <f t="shared" ref="R90:R97" si="2">Q90*H90</f>
        <v>0</v>
      </c>
      <c r="S90" s="314">
        <v>0</v>
      </c>
      <c r="T90" s="315">
        <f t="shared" ref="T90:T97" si="3">S90*H90</f>
        <v>0</v>
      </c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R90" s="316" t="s">
        <v>178</v>
      </c>
      <c r="AT90" s="316" t="s">
        <v>92</v>
      </c>
      <c r="AU90" s="316" t="s">
        <v>87</v>
      </c>
      <c r="AY90" s="193" t="s">
        <v>89</v>
      </c>
      <c r="BE90" s="317">
        <f t="shared" ref="BE90:BE97" si="4">IF(N90="základní",J90,0)</f>
        <v>0</v>
      </c>
      <c r="BF90" s="317">
        <f t="shared" ref="BF90:BF97" si="5">IF(N90="snížená",J90,0)</f>
        <v>0</v>
      </c>
      <c r="BG90" s="317">
        <f t="shared" ref="BG90:BG97" si="6">IF(N90="zákl. přenesená",J90,0)</f>
        <v>0</v>
      </c>
      <c r="BH90" s="317">
        <f t="shared" ref="BH90:BH97" si="7">IF(N90="sníž. přenesená",J90,0)</f>
        <v>0</v>
      </c>
      <c r="BI90" s="317">
        <f t="shared" ref="BI90:BI97" si="8">IF(N90="nulová",J90,0)</f>
        <v>0</v>
      </c>
      <c r="BJ90" s="193" t="s">
        <v>87</v>
      </c>
      <c r="BK90" s="317">
        <f t="shared" ref="BK90:BK97" si="9">ROUND(I90*H90,2)</f>
        <v>0</v>
      </c>
      <c r="BL90" s="193" t="s">
        <v>178</v>
      </c>
      <c r="BM90" s="316" t="s">
        <v>118</v>
      </c>
    </row>
    <row r="91" spans="1:65" s="203" customFormat="1" ht="16.5" customHeight="1" x14ac:dyDescent="0.3">
      <c r="A91" s="199"/>
      <c r="B91" s="200"/>
      <c r="C91" s="305" t="s">
        <v>97</v>
      </c>
      <c r="D91" s="305" t="s">
        <v>92</v>
      </c>
      <c r="E91" s="306" t="s">
        <v>1908</v>
      </c>
      <c r="F91" s="307" t="s">
        <v>1909</v>
      </c>
      <c r="G91" s="308" t="s">
        <v>1499</v>
      </c>
      <c r="H91" s="309">
        <v>1</v>
      </c>
      <c r="I91" s="310"/>
      <c r="J91" s="311">
        <f t="shared" si="0"/>
        <v>0</v>
      </c>
      <c r="K91" s="307" t="s">
        <v>11</v>
      </c>
      <c r="L91" s="202"/>
      <c r="M91" s="312" t="s">
        <v>11</v>
      </c>
      <c r="N91" s="313" t="s">
        <v>30</v>
      </c>
      <c r="O91" s="209"/>
      <c r="P91" s="314">
        <f t="shared" si="1"/>
        <v>0</v>
      </c>
      <c r="Q91" s="314">
        <v>0</v>
      </c>
      <c r="R91" s="314">
        <f t="shared" si="2"/>
        <v>0</v>
      </c>
      <c r="S91" s="314">
        <v>0</v>
      </c>
      <c r="T91" s="315">
        <f t="shared" si="3"/>
        <v>0</v>
      </c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R91" s="316" t="s">
        <v>178</v>
      </c>
      <c r="AT91" s="316" t="s">
        <v>92</v>
      </c>
      <c r="AU91" s="316" t="s">
        <v>87</v>
      </c>
      <c r="AY91" s="193" t="s">
        <v>89</v>
      </c>
      <c r="BE91" s="317">
        <f t="shared" si="4"/>
        <v>0</v>
      </c>
      <c r="BF91" s="317">
        <f t="shared" si="5"/>
        <v>0</v>
      </c>
      <c r="BG91" s="317">
        <f t="shared" si="6"/>
        <v>0</v>
      </c>
      <c r="BH91" s="317">
        <f t="shared" si="7"/>
        <v>0</v>
      </c>
      <c r="BI91" s="317">
        <f t="shared" si="8"/>
        <v>0</v>
      </c>
      <c r="BJ91" s="193" t="s">
        <v>87</v>
      </c>
      <c r="BK91" s="317">
        <f t="shared" si="9"/>
        <v>0</v>
      </c>
      <c r="BL91" s="193" t="s">
        <v>178</v>
      </c>
      <c r="BM91" s="316" t="s">
        <v>129</v>
      </c>
    </row>
    <row r="92" spans="1:65" s="203" customFormat="1" ht="22.8" x14ac:dyDescent="0.3">
      <c r="A92" s="199"/>
      <c r="B92" s="200"/>
      <c r="C92" s="305" t="s">
        <v>114</v>
      </c>
      <c r="D92" s="305" t="s">
        <v>92</v>
      </c>
      <c r="E92" s="306" t="s">
        <v>1910</v>
      </c>
      <c r="F92" s="307" t="s">
        <v>1911</v>
      </c>
      <c r="G92" s="308" t="s">
        <v>1499</v>
      </c>
      <c r="H92" s="309">
        <v>1</v>
      </c>
      <c r="I92" s="310"/>
      <c r="J92" s="311">
        <f t="shared" si="0"/>
        <v>0</v>
      </c>
      <c r="K92" s="307" t="s">
        <v>11</v>
      </c>
      <c r="L92" s="202"/>
      <c r="M92" s="312" t="s">
        <v>11</v>
      </c>
      <c r="N92" s="313" t="s">
        <v>30</v>
      </c>
      <c r="O92" s="209"/>
      <c r="P92" s="314">
        <f t="shared" si="1"/>
        <v>0</v>
      </c>
      <c r="Q92" s="314">
        <v>0</v>
      </c>
      <c r="R92" s="314">
        <f t="shared" si="2"/>
        <v>0</v>
      </c>
      <c r="S92" s="314">
        <v>0</v>
      </c>
      <c r="T92" s="315">
        <f t="shared" si="3"/>
        <v>0</v>
      </c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R92" s="316" t="s">
        <v>178</v>
      </c>
      <c r="AT92" s="316" t="s">
        <v>92</v>
      </c>
      <c r="AU92" s="316" t="s">
        <v>87</v>
      </c>
      <c r="AY92" s="193" t="s">
        <v>89</v>
      </c>
      <c r="BE92" s="317">
        <f t="shared" si="4"/>
        <v>0</v>
      </c>
      <c r="BF92" s="317">
        <f t="shared" si="5"/>
        <v>0</v>
      </c>
      <c r="BG92" s="317">
        <f t="shared" si="6"/>
        <v>0</v>
      </c>
      <c r="BH92" s="317">
        <f t="shared" si="7"/>
        <v>0</v>
      </c>
      <c r="BI92" s="317">
        <f t="shared" si="8"/>
        <v>0</v>
      </c>
      <c r="BJ92" s="193" t="s">
        <v>87</v>
      </c>
      <c r="BK92" s="317">
        <f t="shared" si="9"/>
        <v>0</v>
      </c>
      <c r="BL92" s="193" t="s">
        <v>178</v>
      </c>
      <c r="BM92" s="316" t="s">
        <v>141</v>
      </c>
    </row>
    <row r="93" spans="1:65" s="203" customFormat="1" ht="34.200000000000003" x14ac:dyDescent="0.3">
      <c r="A93" s="199"/>
      <c r="B93" s="200"/>
      <c r="C93" s="305" t="s">
        <v>418</v>
      </c>
      <c r="D93" s="305" t="s">
        <v>92</v>
      </c>
      <c r="E93" s="306" t="s">
        <v>1912</v>
      </c>
      <c r="F93" s="307" t="s">
        <v>1913</v>
      </c>
      <c r="G93" s="308" t="s">
        <v>11</v>
      </c>
      <c r="H93" s="309">
        <v>1</v>
      </c>
      <c r="I93" s="310"/>
      <c r="J93" s="311">
        <f t="shared" si="0"/>
        <v>0</v>
      </c>
      <c r="K93" s="307" t="s">
        <v>11</v>
      </c>
      <c r="L93" s="202"/>
      <c r="M93" s="312" t="s">
        <v>11</v>
      </c>
      <c r="N93" s="313" t="s">
        <v>30</v>
      </c>
      <c r="O93" s="209"/>
      <c r="P93" s="314">
        <f t="shared" si="1"/>
        <v>0</v>
      </c>
      <c r="Q93" s="314">
        <v>0</v>
      </c>
      <c r="R93" s="314">
        <f t="shared" si="2"/>
        <v>0</v>
      </c>
      <c r="S93" s="314">
        <v>0</v>
      </c>
      <c r="T93" s="315">
        <f t="shared" si="3"/>
        <v>0</v>
      </c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R93" s="316" t="s">
        <v>178</v>
      </c>
      <c r="AT93" s="316" t="s">
        <v>92</v>
      </c>
      <c r="AU93" s="316" t="s">
        <v>87</v>
      </c>
      <c r="AY93" s="193" t="s">
        <v>89</v>
      </c>
      <c r="BE93" s="317">
        <f t="shared" si="4"/>
        <v>0</v>
      </c>
      <c r="BF93" s="317">
        <f t="shared" si="5"/>
        <v>0</v>
      </c>
      <c r="BG93" s="317">
        <f t="shared" si="6"/>
        <v>0</v>
      </c>
      <c r="BH93" s="317">
        <f t="shared" si="7"/>
        <v>0</v>
      </c>
      <c r="BI93" s="317">
        <f t="shared" si="8"/>
        <v>0</v>
      </c>
      <c r="BJ93" s="193" t="s">
        <v>87</v>
      </c>
      <c r="BK93" s="317">
        <f t="shared" si="9"/>
        <v>0</v>
      </c>
      <c r="BL93" s="193" t="s">
        <v>178</v>
      </c>
      <c r="BM93" s="316" t="s">
        <v>1914</v>
      </c>
    </row>
    <row r="94" spans="1:65" s="203" customFormat="1" ht="16.5" customHeight="1" x14ac:dyDescent="0.3">
      <c r="A94" s="199"/>
      <c r="B94" s="200"/>
      <c r="C94" s="305" t="s">
        <v>118</v>
      </c>
      <c r="D94" s="305" t="s">
        <v>92</v>
      </c>
      <c r="E94" s="306" t="s">
        <v>1915</v>
      </c>
      <c r="F94" s="307" t="s">
        <v>1916</v>
      </c>
      <c r="G94" s="308" t="s">
        <v>1499</v>
      </c>
      <c r="H94" s="309">
        <v>1</v>
      </c>
      <c r="I94" s="310"/>
      <c r="J94" s="311">
        <f t="shared" si="0"/>
        <v>0</v>
      </c>
      <c r="K94" s="307" t="s">
        <v>11</v>
      </c>
      <c r="L94" s="202"/>
      <c r="M94" s="312" t="s">
        <v>11</v>
      </c>
      <c r="N94" s="313" t="s">
        <v>30</v>
      </c>
      <c r="O94" s="209"/>
      <c r="P94" s="314">
        <f t="shared" si="1"/>
        <v>0</v>
      </c>
      <c r="Q94" s="314">
        <v>0</v>
      </c>
      <c r="R94" s="314">
        <f t="shared" si="2"/>
        <v>0</v>
      </c>
      <c r="S94" s="314">
        <v>0</v>
      </c>
      <c r="T94" s="315">
        <f t="shared" si="3"/>
        <v>0</v>
      </c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R94" s="316" t="s">
        <v>178</v>
      </c>
      <c r="AT94" s="316" t="s">
        <v>92</v>
      </c>
      <c r="AU94" s="316" t="s">
        <v>87</v>
      </c>
      <c r="AY94" s="193" t="s">
        <v>89</v>
      </c>
      <c r="BE94" s="317">
        <f t="shared" si="4"/>
        <v>0</v>
      </c>
      <c r="BF94" s="317">
        <f t="shared" si="5"/>
        <v>0</v>
      </c>
      <c r="BG94" s="317">
        <f t="shared" si="6"/>
        <v>0</v>
      </c>
      <c r="BH94" s="317">
        <f t="shared" si="7"/>
        <v>0</v>
      </c>
      <c r="BI94" s="317">
        <f t="shared" si="8"/>
        <v>0</v>
      </c>
      <c r="BJ94" s="193" t="s">
        <v>87</v>
      </c>
      <c r="BK94" s="317">
        <f t="shared" si="9"/>
        <v>0</v>
      </c>
      <c r="BL94" s="193" t="s">
        <v>178</v>
      </c>
      <c r="BM94" s="316" t="s">
        <v>151</v>
      </c>
    </row>
    <row r="95" spans="1:65" s="203" customFormat="1" ht="16.5" customHeight="1" x14ac:dyDescent="0.3">
      <c r="A95" s="199"/>
      <c r="B95" s="200"/>
      <c r="C95" s="305" t="s">
        <v>124</v>
      </c>
      <c r="D95" s="305" t="s">
        <v>92</v>
      </c>
      <c r="E95" s="306" t="s">
        <v>1917</v>
      </c>
      <c r="F95" s="307" t="s">
        <v>1918</v>
      </c>
      <c r="G95" s="308" t="s">
        <v>1499</v>
      </c>
      <c r="H95" s="309">
        <v>2</v>
      </c>
      <c r="I95" s="310"/>
      <c r="J95" s="311">
        <f t="shared" si="0"/>
        <v>0</v>
      </c>
      <c r="K95" s="307" t="s">
        <v>11</v>
      </c>
      <c r="L95" s="202"/>
      <c r="M95" s="312" t="s">
        <v>11</v>
      </c>
      <c r="N95" s="313" t="s">
        <v>30</v>
      </c>
      <c r="O95" s="209"/>
      <c r="P95" s="314">
        <f t="shared" si="1"/>
        <v>0</v>
      </c>
      <c r="Q95" s="314">
        <v>0</v>
      </c>
      <c r="R95" s="314">
        <f t="shared" si="2"/>
        <v>0</v>
      </c>
      <c r="S95" s="314">
        <v>0</v>
      </c>
      <c r="T95" s="315">
        <f t="shared" si="3"/>
        <v>0</v>
      </c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R95" s="316" t="s">
        <v>178</v>
      </c>
      <c r="AT95" s="316" t="s">
        <v>92</v>
      </c>
      <c r="AU95" s="316" t="s">
        <v>87</v>
      </c>
      <c r="AY95" s="193" t="s">
        <v>89</v>
      </c>
      <c r="BE95" s="317">
        <f t="shared" si="4"/>
        <v>0</v>
      </c>
      <c r="BF95" s="317">
        <f t="shared" si="5"/>
        <v>0</v>
      </c>
      <c r="BG95" s="317">
        <f t="shared" si="6"/>
        <v>0</v>
      </c>
      <c r="BH95" s="317">
        <f t="shared" si="7"/>
        <v>0</v>
      </c>
      <c r="BI95" s="317">
        <f t="shared" si="8"/>
        <v>0</v>
      </c>
      <c r="BJ95" s="193" t="s">
        <v>87</v>
      </c>
      <c r="BK95" s="317">
        <f t="shared" si="9"/>
        <v>0</v>
      </c>
      <c r="BL95" s="193" t="s">
        <v>178</v>
      </c>
      <c r="BM95" s="316" t="s">
        <v>162</v>
      </c>
    </row>
    <row r="96" spans="1:65" s="203" customFormat="1" ht="16.5" customHeight="1" x14ac:dyDescent="0.3">
      <c r="A96" s="199"/>
      <c r="B96" s="200"/>
      <c r="C96" s="305" t="s">
        <v>129</v>
      </c>
      <c r="D96" s="305" t="s">
        <v>92</v>
      </c>
      <c r="E96" s="306" t="s">
        <v>1919</v>
      </c>
      <c r="F96" s="307" t="s">
        <v>1920</v>
      </c>
      <c r="G96" s="308" t="s">
        <v>1499</v>
      </c>
      <c r="H96" s="309">
        <v>2</v>
      </c>
      <c r="I96" s="310"/>
      <c r="J96" s="311">
        <f t="shared" si="0"/>
        <v>0</v>
      </c>
      <c r="K96" s="307" t="s">
        <v>11</v>
      </c>
      <c r="L96" s="202"/>
      <c r="M96" s="312" t="s">
        <v>11</v>
      </c>
      <c r="N96" s="313" t="s">
        <v>30</v>
      </c>
      <c r="O96" s="209"/>
      <c r="P96" s="314">
        <f t="shared" si="1"/>
        <v>0</v>
      </c>
      <c r="Q96" s="314">
        <v>0</v>
      </c>
      <c r="R96" s="314">
        <f t="shared" si="2"/>
        <v>0</v>
      </c>
      <c r="S96" s="314">
        <v>0</v>
      </c>
      <c r="T96" s="315">
        <f t="shared" si="3"/>
        <v>0</v>
      </c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R96" s="316" t="s">
        <v>178</v>
      </c>
      <c r="AT96" s="316" t="s">
        <v>92</v>
      </c>
      <c r="AU96" s="316" t="s">
        <v>87</v>
      </c>
      <c r="AY96" s="193" t="s">
        <v>89</v>
      </c>
      <c r="BE96" s="317">
        <f t="shared" si="4"/>
        <v>0</v>
      </c>
      <c r="BF96" s="317">
        <f t="shared" si="5"/>
        <v>0</v>
      </c>
      <c r="BG96" s="317">
        <f t="shared" si="6"/>
        <v>0</v>
      </c>
      <c r="BH96" s="317">
        <f t="shared" si="7"/>
        <v>0</v>
      </c>
      <c r="BI96" s="317">
        <f t="shared" si="8"/>
        <v>0</v>
      </c>
      <c r="BJ96" s="193" t="s">
        <v>87</v>
      </c>
      <c r="BK96" s="317">
        <f t="shared" si="9"/>
        <v>0</v>
      </c>
      <c r="BL96" s="193" t="s">
        <v>178</v>
      </c>
      <c r="BM96" s="316" t="s">
        <v>178</v>
      </c>
    </row>
    <row r="97" spans="1:65" s="203" customFormat="1" ht="66.75" customHeight="1" x14ac:dyDescent="0.3">
      <c r="A97" s="199"/>
      <c r="B97" s="200"/>
      <c r="C97" s="305" t="s">
        <v>136</v>
      </c>
      <c r="D97" s="305" t="s">
        <v>92</v>
      </c>
      <c r="E97" s="306" t="s">
        <v>1921</v>
      </c>
      <c r="F97" s="307" t="s">
        <v>1922</v>
      </c>
      <c r="G97" s="308" t="s">
        <v>1499</v>
      </c>
      <c r="H97" s="309">
        <v>1</v>
      </c>
      <c r="I97" s="310"/>
      <c r="J97" s="311">
        <f t="shared" si="0"/>
        <v>0</v>
      </c>
      <c r="K97" s="307" t="s">
        <v>11</v>
      </c>
      <c r="L97" s="202"/>
      <c r="M97" s="312" t="s">
        <v>11</v>
      </c>
      <c r="N97" s="313" t="s">
        <v>30</v>
      </c>
      <c r="O97" s="209"/>
      <c r="P97" s="314">
        <f t="shared" si="1"/>
        <v>0</v>
      </c>
      <c r="Q97" s="314">
        <v>0</v>
      </c>
      <c r="R97" s="314">
        <f t="shared" si="2"/>
        <v>0</v>
      </c>
      <c r="S97" s="314">
        <v>0</v>
      </c>
      <c r="T97" s="315">
        <f t="shared" si="3"/>
        <v>0</v>
      </c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R97" s="316" t="s">
        <v>178</v>
      </c>
      <c r="AT97" s="316" t="s">
        <v>92</v>
      </c>
      <c r="AU97" s="316" t="s">
        <v>87</v>
      </c>
      <c r="AY97" s="193" t="s">
        <v>89</v>
      </c>
      <c r="BE97" s="317">
        <f t="shared" si="4"/>
        <v>0</v>
      </c>
      <c r="BF97" s="317">
        <f t="shared" si="5"/>
        <v>0</v>
      </c>
      <c r="BG97" s="317">
        <f t="shared" si="6"/>
        <v>0</v>
      </c>
      <c r="BH97" s="317">
        <f t="shared" si="7"/>
        <v>0</v>
      </c>
      <c r="BI97" s="317">
        <f t="shared" si="8"/>
        <v>0</v>
      </c>
      <c r="BJ97" s="193" t="s">
        <v>87</v>
      </c>
      <c r="BK97" s="317">
        <f t="shared" si="9"/>
        <v>0</v>
      </c>
      <c r="BL97" s="193" t="s">
        <v>178</v>
      </c>
      <c r="BM97" s="316" t="s">
        <v>197</v>
      </c>
    </row>
    <row r="98" spans="1:65" s="203" customFormat="1" ht="19.2" x14ac:dyDescent="0.3">
      <c r="A98" s="199"/>
      <c r="B98" s="200"/>
      <c r="C98" s="201"/>
      <c r="D98" s="321" t="s">
        <v>1418</v>
      </c>
      <c r="E98" s="201"/>
      <c r="F98" s="383" t="s">
        <v>1923</v>
      </c>
      <c r="G98" s="201"/>
      <c r="H98" s="201"/>
      <c r="I98" s="384"/>
      <c r="J98" s="201"/>
      <c r="K98" s="201"/>
      <c r="L98" s="202"/>
      <c r="M98" s="385"/>
      <c r="N98" s="386"/>
      <c r="O98" s="209"/>
      <c r="P98" s="209"/>
      <c r="Q98" s="209"/>
      <c r="R98" s="209"/>
      <c r="S98" s="209"/>
      <c r="T98" s="210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T98" s="193" t="s">
        <v>1418</v>
      </c>
      <c r="AU98" s="193" t="s">
        <v>87</v>
      </c>
    </row>
    <row r="99" spans="1:65" s="203" customFormat="1" ht="22.8" x14ac:dyDescent="0.3">
      <c r="A99" s="199"/>
      <c r="B99" s="200"/>
      <c r="C99" s="305" t="s">
        <v>141</v>
      </c>
      <c r="D99" s="305" t="s">
        <v>92</v>
      </c>
      <c r="E99" s="306" t="s">
        <v>1924</v>
      </c>
      <c r="F99" s="307" t="s">
        <v>1925</v>
      </c>
      <c r="G99" s="308" t="s">
        <v>1499</v>
      </c>
      <c r="H99" s="309">
        <v>1</v>
      </c>
      <c r="I99" s="310"/>
      <c r="J99" s="311">
        <f>ROUND(I99*H99,2)</f>
        <v>0</v>
      </c>
      <c r="K99" s="307" t="s">
        <v>11</v>
      </c>
      <c r="L99" s="202"/>
      <c r="M99" s="312" t="s">
        <v>11</v>
      </c>
      <c r="N99" s="313" t="s">
        <v>30</v>
      </c>
      <c r="O99" s="209"/>
      <c r="P99" s="314">
        <f>O99*H99</f>
        <v>0</v>
      </c>
      <c r="Q99" s="314">
        <v>0</v>
      </c>
      <c r="R99" s="314">
        <f>Q99*H99</f>
        <v>0</v>
      </c>
      <c r="S99" s="314">
        <v>0</v>
      </c>
      <c r="T99" s="315">
        <f>S99*H99</f>
        <v>0</v>
      </c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R99" s="316" t="s">
        <v>178</v>
      </c>
      <c r="AT99" s="316" t="s">
        <v>92</v>
      </c>
      <c r="AU99" s="316" t="s">
        <v>87</v>
      </c>
      <c r="AY99" s="193" t="s">
        <v>89</v>
      </c>
      <c r="BE99" s="317">
        <f>IF(N99="základní",J99,0)</f>
        <v>0</v>
      </c>
      <c r="BF99" s="317">
        <f>IF(N99="snížená",J99,0)</f>
        <v>0</v>
      </c>
      <c r="BG99" s="317">
        <f>IF(N99="zákl. přenesená",J99,0)</f>
        <v>0</v>
      </c>
      <c r="BH99" s="317">
        <f>IF(N99="sníž. přenesená",J99,0)</f>
        <v>0</v>
      </c>
      <c r="BI99" s="317">
        <f>IF(N99="nulová",J99,0)</f>
        <v>0</v>
      </c>
      <c r="BJ99" s="193" t="s">
        <v>87</v>
      </c>
      <c r="BK99" s="317">
        <f>ROUND(I99*H99,2)</f>
        <v>0</v>
      </c>
      <c r="BL99" s="193" t="s">
        <v>178</v>
      </c>
      <c r="BM99" s="316" t="s">
        <v>217</v>
      </c>
    </row>
    <row r="100" spans="1:65" s="203" customFormat="1" ht="19.2" x14ac:dyDescent="0.3">
      <c r="A100" s="199"/>
      <c r="B100" s="200"/>
      <c r="C100" s="201"/>
      <c r="D100" s="321" t="s">
        <v>1418</v>
      </c>
      <c r="E100" s="201"/>
      <c r="F100" s="383" t="s">
        <v>1926</v>
      </c>
      <c r="G100" s="201"/>
      <c r="H100" s="201"/>
      <c r="I100" s="384"/>
      <c r="J100" s="201"/>
      <c r="K100" s="201"/>
      <c r="L100" s="202"/>
      <c r="M100" s="385"/>
      <c r="N100" s="386"/>
      <c r="O100" s="209"/>
      <c r="P100" s="209"/>
      <c r="Q100" s="209"/>
      <c r="R100" s="209"/>
      <c r="S100" s="209"/>
      <c r="T100" s="210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T100" s="193" t="s">
        <v>1418</v>
      </c>
      <c r="AU100" s="193" t="s">
        <v>87</v>
      </c>
    </row>
    <row r="101" spans="1:65" s="203" customFormat="1" ht="34.200000000000003" x14ac:dyDescent="0.3">
      <c r="A101" s="199"/>
      <c r="B101" s="200"/>
      <c r="C101" s="305" t="s">
        <v>145</v>
      </c>
      <c r="D101" s="305" t="s">
        <v>92</v>
      </c>
      <c r="E101" s="306" t="s">
        <v>1927</v>
      </c>
      <c r="F101" s="307" t="s">
        <v>1928</v>
      </c>
      <c r="G101" s="308" t="s">
        <v>1499</v>
      </c>
      <c r="H101" s="309">
        <v>2</v>
      </c>
      <c r="I101" s="310"/>
      <c r="J101" s="311">
        <f>ROUND(I101*H101,2)</f>
        <v>0</v>
      </c>
      <c r="K101" s="307" t="s">
        <v>11</v>
      </c>
      <c r="L101" s="202"/>
      <c r="M101" s="312" t="s">
        <v>11</v>
      </c>
      <c r="N101" s="313" t="s">
        <v>30</v>
      </c>
      <c r="O101" s="209"/>
      <c r="P101" s="314">
        <f>O101*H101</f>
        <v>0</v>
      </c>
      <c r="Q101" s="314">
        <v>0</v>
      </c>
      <c r="R101" s="314">
        <f>Q101*H101</f>
        <v>0</v>
      </c>
      <c r="S101" s="314">
        <v>0</v>
      </c>
      <c r="T101" s="315">
        <f>S101*H101</f>
        <v>0</v>
      </c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R101" s="316" t="s">
        <v>178</v>
      </c>
      <c r="AT101" s="316" t="s">
        <v>92</v>
      </c>
      <c r="AU101" s="316" t="s">
        <v>87</v>
      </c>
      <c r="AY101" s="193" t="s">
        <v>89</v>
      </c>
      <c r="BE101" s="317">
        <f>IF(N101="základní",J101,0)</f>
        <v>0</v>
      </c>
      <c r="BF101" s="317">
        <f>IF(N101="snížená",J101,0)</f>
        <v>0</v>
      </c>
      <c r="BG101" s="317">
        <f>IF(N101="zákl. přenesená",J101,0)</f>
        <v>0</v>
      </c>
      <c r="BH101" s="317">
        <f>IF(N101="sníž. přenesená",J101,0)</f>
        <v>0</v>
      </c>
      <c r="BI101" s="317">
        <f>IF(N101="nulová",J101,0)</f>
        <v>0</v>
      </c>
      <c r="BJ101" s="193" t="s">
        <v>87</v>
      </c>
      <c r="BK101" s="317">
        <f>ROUND(I101*H101,2)</f>
        <v>0</v>
      </c>
      <c r="BL101" s="193" t="s">
        <v>178</v>
      </c>
      <c r="BM101" s="316" t="s">
        <v>230</v>
      </c>
    </row>
    <row r="102" spans="1:65" s="203" customFormat="1" ht="19.2" x14ac:dyDescent="0.3">
      <c r="A102" s="199"/>
      <c r="B102" s="200"/>
      <c r="C102" s="201"/>
      <c r="D102" s="321" t="s">
        <v>1418</v>
      </c>
      <c r="E102" s="201"/>
      <c r="F102" s="383" t="s">
        <v>1929</v>
      </c>
      <c r="G102" s="201"/>
      <c r="H102" s="201"/>
      <c r="I102" s="384"/>
      <c r="J102" s="201"/>
      <c r="K102" s="201"/>
      <c r="L102" s="202"/>
      <c r="M102" s="385"/>
      <c r="N102" s="386"/>
      <c r="O102" s="209"/>
      <c r="P102" s="209"/>
      <c r="Q102" s="209"/>
      <c r="R102" s="209"/>
      <c r="S102" s="209"/>
      <c r="T102" s="210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T102" s="193" t="s">
        <v>1418</v>
      </c>
      <c r="AU102" s="193" t="s">
        <v>87</v>
      </c>
    </row>
    <row r="103" spans="1:65" s="203" customFormat="1" ht="22.8" x14ac:dyDescent="0.3">
      <c r="A103" s="199"/>
      <c r="B103" s="200"/>
      <c r="C103" s="305" t="s">
        <v>151</v>
      </c>
      <c r="D103" s="305" t="s">
        <v>92</v>
      </c>
      <c r="E103" s="306" t="s">
        <v>1930</v>
      </c>
      <c r="F103" s="307" t="s">
        <v>1931</v>
      </c>
      <c r="G103" s="308" t="s">
        <v>1499</v>
      </c>
      <c r="H103" s="309">
        <v>2</v>
      </c>
      <c r="I103" s="310"/>
      <c r="J103" s="311">
        <f t="shared" ref="J103:J108" si="10">ROUND(I103*H103,2)</f>
        <v>0</v>
      </c>
      <c r="K103" s="307" t="s">
        <v>11</v>
      </c>
      <c r="L103" s="202"/>
      <c r="M103" s="312" t="s">
        <v>11</v>
      </c>
      <c r="N103" s="313" t="s">
        <v>30</v>
      </c>
      <c r="O103" s="209"/>
      <c r="P103" s="314">
        <f t="shared" ref="P103:P108" si="11">O103*H103</f>
        <v>0</v>
      </c>
      <c r="Q103" s="314">
        <v>0</v>
      </c>
      <c r="R103" s="314">
        <f t="shared" ref="R103:R108" si="12">Q103*H103</f>
        <v>0</v>
      </c>
      <c r="S103" s="314">
        <v>0</v>
      </c>
      <c r="T103" s="315">
        <f t="shared" ref="T103:T108" si="13">S103*H103</f>
        <v>0</v>
      </c>
      <c r="U103" s="199"/>
      <c r="V103" s="199"/>
      <c r="W103" s="199"/>
      <c r="X103" s="199"/>
      <c r="Y103" s="199"/>
      <c r="Z103" s="199"/>
      <c r="AA103" s="199"/>
      <c r="AB103" s="199"/>
      <c r="AC103" s="199"/>
      <c r="AD103" s="199"/>
      <c r="AE103" s="199"/>
      <c r="AR103" s="316" t="s">
        <v>178</v>
      </c>
      <c r="AT103" s="316" t="s">
        <v>92</v>
      </c>
      <c r="AU103" s="316" t="s">
        <v>87</v>
      </c>
      <c r="AY103" s="193" t="s">
        <v>89</v>
      </c>
      <c r="BE103" s="317">
        <f t="shared" ref="BE103:BE108" si="14">IF(N103="základní",J103,0)</f>
        <v>0</v>
      </c>
      <c r="BF103" s="317">
        <f t="shared" ref="BF103:BF108" si="15">IF(N103="snížená",J103,0)</f>
        <v>0</v>
      </c>
      <c r="BG103" s="317">
        <f t="shared" ref="BG103:BG108" si="16">IF(N103="zákl. přenesená",J103,0)</f>
        <v>0</v>
      </c>
      <c r="BH103" s="317">
        <f t="shared" ref="BH103:BH108" si="17">IF(N103="sníž. přenesená",J103,0)</f>
        <v>0</v>
      </c>
      <c r="BI103" s="317">
        <f t="shared" ref="BI103:BI108" si="18">IF(N103="nulová",J103,0)</f>
        <v>0</v>
      </c>
      <c r="BJ103" s="193" t="s">
        <v>87</v>
      </c>
      <c r="BK103" s="317">
        <f t="shared" ref="BK103:BK108" si="19">ROUND(I103*H103,2)</f>
        <v>0</v>
      </c>
      <c r="BL103" s="193" t="s">
        <v>178</v>
      </c>
      <c r="BM103" s="316" t="s">
        <v>241</v>
      </c>
    </row>
    <row r="104" spans="1:65" s="203" customFormat="1" ht="22.8" x14ac:dyDescent="0.3">
      <c r="A104" s="199"/>
      <c r="B104" s="200"/>
      <c r="C104" s="305" t="s">
        <v>156</v>
      </c>
      <c r="D104" s="305" t="s">
        <v>92</v>
      </c>
      <c r="E104" s="306" t="s">
        <v>1932</v>
      </c>
      <c r="F104" s="307" t="s">
        <v>1933</v>
      </c>
      <c r="G104" s="308" t="s">
        <v>1499</v>
      </c>
      <c r="H104" s="309">
        <v>1</v>
      </c>
      <c r="I104" s="310"/>
      <c r="J104" s="311">
        <f t="shared" si="10"/>
        <v>0</v>
      </c>
      <c r="K104" s="307" t="s">
        <v>11</v>
      </c>
      <c r="L104" s="202"/>
      <c r="M104" s="312" t="s">
        <v>11</v>
      </c>
      <c r="N104" s="313" t="s">
        <v>30</v>
      </c>
      <c r="O104" s="209"/>
      <c r="P104" s="314">
        <f t="shared" si="11"/>
        <v>0</v>
      </c>
      <c r="Q104" s="314">
        <v>0</v>
      </c>
      <c r="R104" s="314">
        <f t="shared" si="12"/>
        <v>0</v>
      </c>
      <c r="S104" s="314">
        <v>0</v>
      </c>
      <c r="T104" s="315">
        <f t="shared" si="13"/>
        <v>0</v>
      </c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R104" s="316" t="s">
        <v>178</v>
      </c>
      <c r="AT104" s="316" t="s">
        <v>92</v>
      </c>
      <c r="AU104" s="316" t="s">
        <v>87</v>
      </c>
      <c r="AY104" s="193" t="s">
        <v>89</v>
      </c>
      <c r="BE104" s="317">
        <f t="shared" si="14"/>
        <v>0</v>
      </c>
      <c r="BF104" s="317">
        <f t="shared" si="15"/>
        <v>0</v>
      </c>
      <c r="BG104" s="317">
        <f t="shared" si="16"/>
        <v>0</v>
      </c>
      <c r="BH104" s="317">
        <f t="shared" si="17"/>
        <v>0</v>
      </c>
      <c r="BI104" s="317">
        <f t="shared" si="18"/>
        <v>0</v>
      </c>
      <c r="BJ104" s="193" t="s">
        <v>87</v>
      </c>
      <c r="BK104" s="317">
        <f t="shared" si="19"/>
        <v>0</v>
      </c>
      <c r="BL104" s="193" t="s">
        <v>178</v>
      </c>
      <c r="BM104" s="316" t="s">
        <v>255</v>
      </c>
    </row>
    <row r="105" spans="1:65" s="203" customFormat="1" ht="22.8" x14ac:dyDescent="0.3">
      <c r="A105" s="199"/>
      <c r="B105" s="200"/>
      <c r="C105" s="305" t="s">
        <v>162</v>
      </c>
      <c r="D105" s="305" t="s">
        <v>92</v>
      </c>
      <c r="E105" s="306" t="s">
        <v>1934</v>
      </c>
      <c r="F105" s="307" t="s">
        <v>1935</v>
      </c>
      <c r="G105" s="308" t="s">
        <v>1499</v>
      </c>
      <c r="H105" s="309">
        <v>2</v>
      </c>
      <c r="I105" s="310"/>
      <c r="J105" s="311">
        <f t="shared" si="10"/>
        <v>0</v>
      </c>
      <c r="K105" s="307" t="s">
        <v>11</v>
      </c>
      <c r="L105" s="202"/>
      <c r="M105" s="312" t="s">
        <v>11</v>
      </c>
      <c r="N105" s="313" t="s">
        <v>30</v>
      </c>
      <c r="O105" s="209"/>
      <c r="P105" s="314">
        <f t="shared" si="11"/>
        <v>0</v>
      </c>
      <c r="Q105" s="314">
        <v>0</v>
      </c>
      <c r="R105" s="314">
        <f t="shared" si="12"/>
        <v>0</v>
      </c>
      <c r="S105" s="314">
        <v>0</v>
      </c>
      <c r="T105" s="315">
        <f t="shared" si="13"/>
        <v>0</v>
      </c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R105" s="316" t="s">
        <v>178</v>
      </c>
      <c r="AT105" s="316" t="s">
        <v>92</v>
      </c>
      <c r="AU105" s="316" t="s">
        <v>87</v>
      </c>
      <c r="AY105" s="193" t="s">
        <v>89</v>
      </c>
      <c r="BE105" s="317">
        <f t="shared" si="14"/>
        <v>0</v>
      </c>
      <c r="BF105" s="317">
        <f t="shared" si="15"/>
        <v>0</v>
      </c>
      <c r="BG105" s="317">
        <f t="shared" si="16"/>
        <v>0</v>
      </c>
      <c r="BH105" s="317">
        <f t="shared" si="17"/>
        <v>0</v>
      </c>
      <c r="BI105" s="317">
        <f t="shared" si="18"/>
        <v>0</v>
      </c>
      <c r="BJ105" s="193" t="s">
        <v>87</v>
      </c>
      <c r="BK105" s="317">
        <f t="shared" si="19"/>
        <v>0</v>
      </c>
      <c r="BL105" s="193" t="s">
        <v>178</v>
      </c>
      <c r="BM105" s="316" t="s">
        <v>271</v>
      </c>
    </row>
    <row r="106" spans="1:65" s="203" customFormat="1" ht="16.5" customHeight="1" x14ac:dyDescent="0.3">
      <c r="A106" s="199"/>
      <c r="B106" s="200"/>
      <c r="C106" s="305" t="s">
        <v>170</v>
      </c>
      <c r="D106" s="305" t="s">
        <v>92</v>
      </c>
      <c r="E106" s="306" t="s">
        <v>1936</v>
      </c>
      <c r="F106" s="307" t="s">
        <v>1937</v>
      </c>
      <c r="G106" s="308" t="s">
        <v>1499</v>
      </c>
      <c r="H106" s="309">
        <v>1</v>
      </c>
      <c r="I106" s="310"/>
      <c r="J106" s="311">
        <f t="shared" si="10"/>
        <v>0</v>
      </c>
      <c r="K106" s="307" t="s">
        <v>11</v>
      </c>
      <c r="L106" s="202"/>
      <c r="M106" s="312" t="s">
        <v>11</v>
      </c>
      <c r="N106" s="313" t="s">
        <v>30</v>
      </c>
      <c r="O106" s="209"/>
      <c r="P106" s="314">
        <f t="shared" si="11"/>
        <v>0</v>
      </c>
      <c r="Q106" s="314">
        <v>0</v>
      </c>
      <c r="R106" s="314">
        <f t="shared" si="12"/>
        <v>0</v>
      </c>
      <c r="S106" s="314">
        <v>0</v>
      </c>
      <c r="T106" s="315">
        <f t="shared" si="13"/>
        <v>0</v>
      </c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R106" s="316" t="s">
        <v>178</v>
      </c>
      <c r="AT106" s="316" t="s">
        <v>92</v>
      </c>
      <c r="AU106" s="316" t="s">
        <v>87</v>
      </c>
      <c r="AY106" s="193" t="s">
        <v>89</v>
      </c>
      <c r="BE106" s="317">
        <f t="shared" si="14"/>
        <v>0</v>
      </c>
      <c r="BF106" s="317">
        <f t="shared" si="15"/>
        <v>0</v>
      </c>
      <c r="BG106" s="317">
        <f t="shared" si="16"/>
        <v>0</v>
      </c>
      <c r="BH106" s="317">
        <f t="shared" si="17"/>
        <v>0</v>
      </c>
      <c r="BI106" s="317">
        <f t="shared" si="18"/>
        <v>0</v>
      </c>
      <c r="BJ106" s="193" t="s">
        <v>87</v>
      </c>
      <c r="BK106" s="317">
        <f t="shared" si="19"/>
        <v>0</v>
      </c>
      <c r="BL106" s="193" t="s">
        <v>178</v>
      </c>
      <c r="BM106" s="316" t="s">
        <v>279</v>
      </c>
    </row>
    <row r="107" spans="1:65" s="203" customFormat="1" ht="16.5" customHeight="1" x14ac:dyDescent="0.3">
      <c r="A107" s="199"/>
      <c r="B107" s="200"/>
      <c r="C107" s="305" t="s">
        <v>178</v>
      </c>
      <c r="D107" s="305" t="s">
        <v>92</v>
      </c>
      <c r="E107" s="306" t="s">
        <v>1938</v>
      </c>
      <c r="F107" s="307" t="s">
        <v>1939</v>
      </c>
      <c r="G107" s="308" t="s">
        <v>1499</v>
      </c>
      <c r="H107" s="309">
        <v>1</v>
      </c>
      <c r="I107" s="310"/>
      <c r="J107" s="311">
        <f t="shared" si="10"/>
        <v>0</v>
      </c>
      <c r="K107" s="307" t="s">
        <v>11</v>
      </c>
      <c r="L107" s="202"/>
      <c r="M107" s="312" t="s">
        <v>11</v>
      </c>
      <c r="N107" s="313" t="s">
        <v>30</v>
      </c>
      <c r="O107" s="209"/>
      <c r="P107" s="314">
        <f t="shared" si="11"/>
        <v>0</v>
      </c>
      <c r="Q107" s="314">
        <v>0</v>
      </c>
      <c r="R107" s="314">
        <f t="shared" si="12"/>
        <v>0</v>
      </c>
      <c r="S107" s="314">
        <v>0</v>
      </c>
      <c r="T107" s="315">
        <f t="shared" si="13"/>
        <v>0</v>
      </c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R107" s="316" t="s">
        <v>178</v>
      </c>
      <c r="AT107" s="316" t="s">
        <v>92</v>
      </c>
      <c r="AU107" s="316" t="s">
        <v>87</v>
      </c>
      <c r="AY107" s="193" t="s">
        <v>89</v>
      </c>
      <c r="BE107" s="317">
        <f t="shared" si="14"/>
        <v>0</v>
      </c>
      <c r="BF107" s="317">
        <f t="shared" si="15"/>
        <v>0</v>
      </c>
      <c r="BG107" s="317">
        <f t="shared" si="16"/>
        <v>0</v>
      </c>
      <c r="BH107" s="317">
        <f t="shared" si="17"/>
        <v>0</v>
      </c>
      <c r="BI107" s="317">
        <f t="shared" si="18"/>
        <v>0</v>
      </c>
      <c r="BJ107" s="193" t="s">
        <v>87</v>
      </c>
      <c r="BK107" s="317">
        <f t="shared" si="19"/>
        <v>0</v>
      </c>
      <c r="BL107" s="193" t="s">
        <v>178</v>
      </c>
      <c r="BM107" s="316" t="s">
        <v>288</v>
      </c>
    </row>
    <row r="108" spans="1:65" s="203" customFormat="1" ht="16.5" customHeight="1" x14ac:dyDescent="0.3">
      <c r="A108" s="199"/>
      <c r="B108" s="200"/>
      <c r="C108" s="305" t="s">
        <v>189</v>
      </c>
      <c r="D108" s="305" t="s">
        <v>92</v>
      </c>
      <c r="E108" s="306" t="s">
        <v>1940</v>
      </c>
      <c r="F108" s="307" t="s">
        <v>1941</v>
      </c>
      <c r="G108" s="308" t="s">
        <v>1499</v>
      </c>
      <c r="H108" s="309">
        <v>2</v>
      </c>
      <c r="I108" s="310"/>
      <c r="J108" s="311">
        <f t="shared" si="10"/>
        <v>0</v>
      </c>
      <c r="K108" s="307" t="s">
        <v>11</v>
      </c>
      <c r="L108" s="202"/>
      <c r="M108" s="312" t="s">
        <v>11</v>
      </c>
      <c r="N108" s="313" t="s">
        <v>30</v>
      </c>
      <c r="O108" s="209"/>
      <c r="P108" s="314">
        <f t="shared" si="11"/>
        <v>0</v>
      </c>
      <c r="Q108" s="314">
        <v>0</v>
      </c>
      <c r="R108" s="314">
        <f t="shared" si="12"/>
        <v>0</v>
      </c>
      <c r="S108" s="314">
        <v>0</v>
      </c>
      <c r="T108" s="315">
        <f t="shared" si="13"/>
        <v>0</v>
      </c>
      <c r="U108" s="199"/>
      <c r="V108" s="199"/>
      <c r="W108" s="199"/>
      <c r="X108" s="199"/>
      <c r="Y108" s="199"/>
      <c r="Z108" s="199"/>
      <c r="AA108" s="199"/>
      <c r="AB108" s="199"/>
      <c r="AC108" s="199"/>
      <c r="AD108" s="199"/>
      <c r="AE108" s="199"/>
      <c r="AR108" s="316" t="s">
        <v>178</v>
      </c>
      <c r="AT108" s="316" t="s">
        <v>92</v>
      </c>
      <c r="AU108" s="316" t="s">
        <v>87</v>
      </c>
      <c r="AY108" s="193" t="s">
        <v>89</v>
      </c>
      <c r="BE108" s="317">
        <f t="shared" si="14"/>
        <v>0</v>
      </c>
      <c r="BF108" s="317">
        <f t="shared" si="15"/>
        <v>0</v>
      </c>
      <c r="BG108" s="317">
        <f t="shared" si="16"/>
        <v>0</v>
      </c>
      <c r="BH108" s="317">
        <f t="shared" si="17"/>
        <v>0</v>
      </c>
      <c r="BI108" s="317">
        <f t="shared" si="18"/>
        <v>0</v>
      </c>
      <c r="BJ108" s="193" t="s">
        <v>87</v>
      </c>
      <c r="BK108" s="317">
        <f t="shared" si="19"/>
        <v>0</v>
      </c>
      <c r="BL108" s="193" t="s">
        <v>178</v>
      </c>
      <c r="BM108" s="316" t="s">
        <v>296</v>
      </c>
    </row>
    <row r="109" spans="1:65" s="290" customFormat="1" ht="25.95" customHeight="1" x14ac:dyDescent="0.25">
      <c r="B109" s="291"/>
      <c r="C109" s="292"/>
      <c r="D109" s="293" t="s">
        <v>84</v>
      </c>
      <c r="E109" s="294" t="s">
        <v>1505</v>
      </c>
      <c r="F109" s="294" t="s">
        <v>1942</v>
      </c>
      <c r="G109" s="292"/>
      <c r="H109" s="292"/>
      <c r="I109" s="295"/>
      <c r="J109" s="296">
        <f>BK109</f>
        <v>0</v>
      </c>
      <c r="K109" s="292"/>
      <c r="L109" s="297"/>
      <c r="M109" s="298"/>
      <c r="N109" s="299"/>
      <c r="O109" s="299"/>
      <c r="P109" s="300">
        <f>SUM(P110:P111)</f>
        <v>0</v>
      </c>
      <c r="Q109" s="299"/>
      <c r="R109" s="300">
        <f>SUM(R110:R111)</f>
        <v>0</v>
      </c>
      <c r="S109" s="299"/>
      <c r="T109" s="301">
        <f>SUM(T110:T111)</f>
        <v>0</v>
      </c>
      <c r="AR109" s="302" t="s">
        <v>87</v>
      </c>
      <c r="AT109" s="303" t="s">
        <v>84</v>
      </c>
      <c r="AU109" s="303" t="s">
        <v>88</v>
      </c>
      <c r="AY109" s="302" t="s">
        <v>89</v>
      </c>
      <c r="BK109" s="304">
        <f>SUM(BK110:BK111)</f>
        <v>0</v>
      </c>
    </row>
    <row r="110" spans="1:65" s="203" customFormat="1" ht="22.8" x14ac:dyDescent="0.3">
      <c r="A110" s="199"/>
      <c r="B110" s="200"/>
      <c r="C110" s="305" t="s">
        <v>197</v>
      </c>
      <c r="D110" s="305" t="s">
        <v>92</v>
      </c>
      <c r="E110" s="306" t="s">
        <v>1943</v>
      </c>
      <c r="F110" s="307" t="s">
        <v>1944</v>
      </c>
      <c r="G110" s="308" t="s">
        <v>1499</v>
      </c>
      <c r="H110" s="309">
        <v>1</v>
      </c>
      <c r="I110" s="310"/>
      <c r="J110" s="311">
        <f>ROUND(I110*H110,2)</f>
        <v>0</v>
      </c>
      <c r="K110" s="307" t="s">
        <v>11</v>
      </c>
      <c r="L110" s="202"/>
      <c r="M110" s="312" t="s">
        <v>11</v>
      </c>
      <c r="N110" s="313" t="s">
        <v>30</v>
      </c>
      <c r="O110" s="209"/>
      <c r="P110" s="314">
        <f>O110*H110</f>
        <v>0</v>
      </c>
      <c r="Q110" s="314">
        <v>0</v>
      </c>
      <c r="R110" s="314">
        <f>Q110*H110</f>
        <v>0</v>
      </c>
      <c r="S110" s="314">
        <v>0</v>
      </c>
      <c r="T110" s="315">
        <f>S110*H110</f>
        <v>0</v>
      </c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R110" s="316" t="s">
        <v>178</v>
      </c>
      <c r="AT110" s="316" t="s">
        <v>92</v>
      </c>
      <c r="AU110" s="316" t="s">
        <v>87</v>
      </c>
      <c r="AY110" s="193" t="s">
        <v>89</v>
      </c>
      <c r="BE110" s="317">
        <f>IF(N110="základní",J110,0)</f>
        <v>0</v>
      </c>
      <c r="BF110" s="317">
        <f>IF(N110="snížená",J110,0)</f>
        <v>0</v>
      </c>
      <c r="BG110" s="317">
        <f>IF(N110="zákl. přenesená",J110,0)</f>
        <v>0</v>
      </c>
      <c r="BH110" s="317">
        <f>IF(N110="sníž. přenesená",J110,0)</f>
        <v>0</v>
      </c>
      <c r="BI110" s="317">
        <f>IF(N110="nulová",J110,0)</f>
        <v>0</v>
      </c>
      <c r="BJ110" s="193" t="s">
        <v>87</v>
      </c>
      <c r="BK110" s="317">
        <f>ROUND(I110*H110,2)</f>
        <v>0</v>
      </c>
      <c r="BL110" s="193" t="s">
        <v>178</v>
      </c>
      <c r="BM110" s="316" t="s">
        <v>324</v>
      </c>
    </row>
    <row r="111" spans="1:65" s="203" customFormat="1" ht="16.5" customHeight="1" x14ac:dyDescent="0.3">
      <c r="A111" s="199"/>
      <c r="B111" s="200"/>
      <c r="C111" s="305" t="s">
        <v>201</v>
      </c>
      <c r="D111" s="305" t="s">
        <v>92</v>
      </c>
      <c r="E111" s="306" t="s">
        <v>1945</v>
      </c>
      <c r="F111" s="307" t="s">
        <v>1946</v>
      </c>
      <c r="G111" s="308" t="s">
        <v>1499</v>
      </c>
      <c r="H111" s="309">
        <v>1</v>
      </c>
      <c r="I111" s="310"/>
      <c r="J111" s="311">
        <f>ROUND(I111*H111,2)</f>
        <v>0</v>
      </c>
      <c r="K111" s="307" t="s">
        <v>11</v>
      </c>
      <c r="L111" s="202"/>
      <c r="M111" s="312" t="s">
        <v>11</v>
      </c>
      <c r="N111" s="313" t="s">
        <v>30</v>
      </c>
      <c r="O111" s="209"/>
      <c r="P111" s="314">
        <f>O111*H111</f>
        <v>0</v>
      </c>
      <c r="Q111" s="314">
        <v>0</v>
      </c>
      <c r="R111" s="314">
        <f>Q111*H111</f>
        <v>0</v>
      </c>
      <c r="S111" s="314">
        <v>0</v>
      </c>
      <c r="T111" s="315">
        <f>S111*H111</f>
        <v>0</v>
      </c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R111" s="316" t="s">
        <v>178</v>
      </c>
      <c r="AT111" s="316" t="s">
        <v>92</v>
      </c>
      <c r="AU111" s="316" t="s">
        <v>87</v>
      </c>
      <c r="AY111" s="193" t="s">
        <v>89</v>
      </c>
      <c r="BE111" s="317">
        <f>IF(N111="základní",J111,0)</f>
        <v>0</v>
      </c>
      <c r="BF111" s="317">
        <f>IF(N111="snížená",J111,0)</f>
        <v>0</v>
      </c>
      <c r="BG111" s="317">
        <f>IF(N111="zákl. přenesená",J111,0)</f>
        <v>0</v>
      </c>
      <c r="BH111" s="317">
        <f>IF(N111="sníž. přenesená",J111,0)</f>
        <v>0</v>
      </c>
      <c r="BI111" s="317">
        <f>IF(N111="nulová",J111,0)</f>
        <v>0</v>
      </c>
      <c r="BJ111" s="193" t="s">
        <v>87</v>
      </c>
      <c r="BK111" s="317">
        <f>ROUND(I111*H111,2)</f>
        <v>0</v>
      </c>
      <c r="BL111" s="193" t="s">
        <v>178</v>
      </c>
      <c r="BM111" s="316" t="s">
        <v>1189</v>
      </c>
    </row>
    <row r="112" spans="1:65" s="290" customFormat="1" ht="25.95" customHeight="1" x14ac:dyDescent="0.25">
      <c r="B112" s="291"/>
      <c r="C112" s="292"/>
      <c r="D112" s="293" t="s">
        <v>84</v>
      </c>
      <c r="E112" s="294" t="s">
        <v>1560</v>
      </c>
      <c r="F112" s="294" t="s">
        <v>1947</v>
      </c>
      <c r="G112" s="292"/>
      <c r="H112" s="292"/>
      <c r="I112" s="295"/>
      <c r="J112" s="296">
        <f>BK112</f>
        <v>0</v>
      </c>
      <c r="K112" s="292"/>
      <c r="L112" s="297"/>
      <c r="M112" s="298"/>
      <c r="N112" s="299"/>
      <c r="O112" s="299"/>
      <c r="P112" s="300">
        <f>SUM(P113:P121)</f>
        <v>0</v>
      </c>
      <c r="Q112" s="299"/>
      <c r="R112" s="300">
        <f>SUM(R113:R121)</f>
        <v>0</v>
      </c>
      <c r="S112" s="299"/>
      <c r="T112" s="301">
        <f>SUM(T113:T121)</f>
        <v>0</v>
      </c>
      <c r="AR112" s="302" t="s">
        <v>87</v>
      </c>
      <c r="AT112" s="303" t="s">
        <v>84</v>
      </c>
      <c r="AU112" s="303" t="s">
        <v>88</v>
      </c>
      <c r="AY112" s="302" t="s">
        <v>89</v>
      </c>
      <c r="BK112" s="304">
        <f>SUM(BK113:BK121)</f>
        <v>0</v>
      </c>
    </row>
    <row r="113" spans="1:65" s="203" customFormat="1" ht="44.25" customHeight="1" x14ac:dyDescent="0.3">
      <c r="A113" s="199"/>
      <c r="B113" s="200"/>
      <c r="C113" s="305" t="s">
        <v>217</v>
      </c>
      <c r="D113" s="305" t="s">
        <v>92</v>
      </c>
      <c r="E113" s="306" t="s">
        <v>1948</v>
      </c>
      <c r="F113" s="307" t="s">
        <v>1949</v>
      </c>
      <c r="G113" s="308" t="s">
        <v>1499</v>
      </c>
      <c r="H113" s="309">
        <v>1</v>
      </c>
      <c r="I113" s="310"/>
      <c r="J113" s="311">
        <f>ROUND(I113*H113,2)</f>
        <v>0</v>
      </c>
      <c r="K113" s="307" t="s">
        <v>11</v>
      </c>
      <c r="L113" s="202"/>
      <c r="M113" s="312" t="s">
        <v>11</v>
      </c>
      <c r="N113" s="313" t="s">
        <v>30</v>
      </c>
      <c r="O113" s="209"/>
      <c r="P113" s="314">
        <f>O113*H113</f>
        <v>0</v>
      </c>
      <c r="Q113" s="314">
        <v>0</v>
      </c>
      <c r="R113" s="314">
        <f>Q113*H113</f>
        <v>0</v>
      </c>
      <c r="S113" s="314">
        <v>0</v>
      </c>
      <c r="T113" s="315">
        <f>S113*H113</f>
        <v>0</v>
      </c>
      <c r="U113" s="199"/>
      <c r="V113" s="199"/>
      <c r="W113" s="199"/>
      <c r="X113" s="199"/>
      <c r="Y113" s="199"/>
      <c r="Z113" s="199"/>
      <c r="AA113" s="199"/>
      <c r="AB113" s="199"/>
      <c r="AC113" s="199"/>
      <c r="AD113" s="199"/>
      <c r="AE113" s="199"/>
      <c r="AR113" s="316" t="s">
        <v>178</v>
      </c>
      <c r="AT113" s="316" t="s">
        <v>92</v>
      </c>
      <c r="AU113" s="316" t="s">
        <v>87</v>
      </c>
      <c r="AY113" s="193" t="s">
        <v>89</v>
      </c>
      <c r="BE113" s="317">
        <f>IF(N113="základní",J113,0)</f>
        <v>0</v>
      </c>
      <c r="BF113" s="317">
        <f>IF(N113="snížená",J113,0)</f>
        <v>0</v>
      </c>
      <c r="BG113" s="317">
        <f>IF(N113="zákl. přenesená",J113,0)</f>
        <v>0</v>
      </c>
      <c r="BH113" s="317">
        <f>IF(N113="sníž. přenesená",J113,0)</f>
        <v>0</v>
      </c>
      <c r="BI113" s="317">
        <f>IF(N113="nulová",J113,0)</f>
        <v>0</v>
      </c>
      <c r="BJ113" s="193" t="s">
        <v>87</v>
      </c>
      <c r="BK113" s="317">
        <f>ROUND(I113*H113,2)</f>
        <v>0</v>
      </c>
      <c r="BL113" s="193" t="s">
        <v>178</v>
      </c>
      <c r="BM113" s="316" t="s">
        <v>356</v>
      </c>
    </row>
    <row r="114" spans="1:65" s="203" customFormat="1" ht="19.2" x14ac:dyDescent="0.3">
      <c r="A114" s="199"/>
      <c r="B114" s="200"/>
      <c r="C114" s="201"/>
      <c r="D114" s="321" t="s">
        <v>1418</v>
      </c>
      <c r="E114" s="201"/>
      <c r="F114" s="383" t="s">
        <v>1950</v>
      </c>
      <c r="G114" s="201"/>
      <c r="H114" s="201"/>
      <c r="I114" s="384"/>
      <c r="J114" s="201"/>
      <c r="K114" s="201"/>
      <c r="L114" s="202"/>
      <c r="M114" s="385"/>
      <c r="N114" s="386"/>
      <c r="O114" s="209"/>
      <c r="P114" s="209"/>
      <c r="Q114" s="209"/>
      <c r="R114" s="209"/>
      <c r="S114" s="209"/>
      <c r="T114" s="210"/>
      <c r="U114" s="199"/>
      <c r="V114" s="199"/>
      <c r="W114" s="199"/>
      <c r="X114" s="199"/>
      <c r="Y114" s="199"/>
      <c r="Z114" s="199"/>
      <c r="AA114" s="199"/>
      <c r="AB114" s="199"/>
      <c r="AC114" s="199"/>
      <c r="AD114" s="199"/>
      <c r="AE114" s="199"/>
      <c r="AT114" s="193" t="s">
        <v>1418</v>
      </c>
      <c r="AU114" s="193" t="s">
        <v>87</v>
      </c>
    </row>
    <row r="115" spans="1:65" s="203" customFormat="1" ht="55.5" customHeight="1" x14ac:dyDescent="0.3">
      <c r="A115" s="199"/>
      <c r="B115" s="200"/>
      <c r="C115" s="305" t="s">
        <v>223</v>
      </c>
      <c r="D115" s="305" t="s">
        <v>92</v>
      </c>
      <c r="E115" s="306" t="s">
        <v>1951</v>
      </c>
      <c r="F115" s="307" t="s">
        <v>1952</v>
      </c>
      <c r="G115" s="308" t="s">
        <v>1499</v>
      </c>
      <c r="H115" s="309">
        <v>1</v>
      </c>
      <c r="I115" s="310"/>
      <c r="J115" s="311">
        <f t="shared" ref="J115:J121" si="20">ROUND(I115*H115,2)</f>
        <v>0</v>
      </c>
      <c r="K115" s="307" t="s">
        <v>11</v>
      </c>
      <c r="L115" s="202"/>
      <c r="M115" s="312" t="s">
        <v>11</v>
      </c>
      <c r="N115" s="313" t="s">
        <v>30</v>
      </c>
      <c r="O115" s="209"/>
      <c r="P115" s="314">
        <f t="shared" ref="P115:P121" si="21">O115*H115</f>
        <v>0</v>
      </c>
      <c r="Q115" s="314">
        <v>0</v>
      </c>
      <c r="R115" s="314">
        <f t="shared" ref="R115:R121" si="22">Q115*H115</f>
        <v>0</v>
      </c>
      <c r="S115" s="314">
        <v>0</v>
      </c>
      <c r="T115" s="315">
        <f t="shared" ref="T115:T121" si="23">S115*H115</f>
        <v>0</v>
      </c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R115" s="316" t="s">
        <v>178</v>
      </c>
      <c r="AT115" s="316" t="s">
        <v>92</v>
      </c>
      <c r="AU115" s="316" t="s">
        <v>87</v>
      </c>
      <c r="AY115" s="193" t="s">
        <v>89</v>
      </c>
      <c r="BE115" s="317">
        <f t="shared" ref="BE115:BE121" si="24">IF(N115="základní",J115,0)</f>
        <v>0</v>
      </c>
      <c r="BF115" s="317">
        <f t="shared" ref="BF115:BF121" si="25">IF(N115="snížená",J115,0)</f>
        <v>0</v>
      </c>
      <c r="BG115" s="317">
        <f t="shared" ref="BG115:BG121" si="26">IF(N115="zákl. přenesená",J115,0)</f>
        <v>0</v>
      </c>
      <c r="BH115" s="317">
        <f t="shared" ref="BH115:BH121" si="27">IF(N115="sníž. přenesená",J115,0)</f>
        <v>0</v>
      </c>
      <c r="BI115" s="317">
        <f t="shared" ref="BI115:BI121" si="28">IF(N115="nulová",J115,0)</f>
        <v>0</v>
      </c>
      <c r="BJ115" s="193" t="s">
        <v>87</v>
      </c>
      <c r="BK115" s="317">
        <f t="shared" ref="BK115:BK121" si="29">ROUND(I115*H115,2)</f>
        <v>0</v>
      </c>
      <c r="BL115" s="193" t="s">
        <v>178</v>
      </c>
      <c r="BM115" s="316" t="s">
        <v>370</v>
      </c>
    </row>
    <row r="116" spans="1:65" s="203" customFormat="1" ht="57" x14ac:dyDescent="0.3">
      <c r="A116" s="199"/>
      <c r="B116" s="200"/>
      <c r="C116" s="305" t="s">
        <v>230</v>
      </c>
      <c r="D116" s="305" t="s">
        <v>92</v>
      </c>
      <c r="E116" s="306" t="s">
        <v>1953</v>
      </c>
      <c r="F116" s="307" t="s">
        <v>1954</v>
      </c>
      <c r="G116" s="308" t="s">
        <v>1499</v>
      </c>
      <c r="H116" s="309">
        <v>1</v>
      </c>
      <c r="I116" s="310"/>
      <c r="J116" s="311">
        <f t="shared" si="20"/>
        <v>0</v>
      </c>
      <c r="K116" s="307" t="s">
        <v>11</v>
      </c>
      <c r="L116" s="202"/>
      <c r="M116" s="312" t="s">
        <v>11</v>
      </c>
      <c r="N116" s="313" t="s">
        <v>30</v>
      </c>
      <c r="O116" s="209"/>
      <c r="P116" s="314">
        <f t="shared" si="21"/>
        <v>0</v>
      </c>
      <c r="Q116" s="314">
        <v>0</v>
      </c>
      <c r="R116" s="314">
        <f t="shared" si="22"/>
        <v>0</v>
      </c>
      <c r="S116" s="314">
        <v>0</v>
      </c>
      <c r="T116" s="315">
        <f t="shared" si="23"/>
        <v>0</v>
      </c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R116" s="316" t="s">
        <v>178</v>
      </c>
      <c r="AT116" s="316" t="s">
        <v>92</v>
      </c>
      <c r="AU116" s="316" t="s">
        <v>87</v>
      </c>
      <c r="AY116" s="193" t="s">
        <v>89</v>
      </c>
      <c r="BE116" s="317">
        <f t="shared" si="24"/>
        <v>0</v>
      </c>
      <c r="BF116" s="317">
        <f t="shared" si="25"/>
        <v>0</v>
      </c>
      <c r="BG116" s="317">
        <f t="shared" si="26"/>
        <v>0</v>
      </c>
      <c r="BH116" s="317">
        <f t="shared" si="27"/>
        <v>0</v>
      </c>
      <c r="BI116" s="317">
        <f t="shared" si="28"/>
        <v>0</v>
      </c>
      <c r="BJ116" s="193" t="s">
        <v>87</v>
      </c>
      <c r="BK116" s="317">
        <f t="shared" si="29"/>
        <v>0</v>
      </c>
      <c r="BL116" s="193" t="s">
        <v>178</v>
      </c>
      <c r="BM116" s="316" t="s">
        <v>1232</v>
      </c>
    </row>
    <row r="117" spans="1:65" s="203" customFormat="1" ht="22.8" x14ac:dyDescent="0.3">
      <c r="A117" s="199"/>
      <c r="B117" s="200"/>
      <c r="C117" s="305" t="s">
        <v>235</v>
      </c>
      <c r="D117" s="305" t="s">
        <v>92</v>
      </c>
      <c r="E117" s="306" t="s">
        <v>1955</v>
      </c>
      <c r="F117" s="307" t="s">
        <v>1956</v>
      </c>
      <c r="G117" s="308" t="s">
        <v>1499</v>
      </c>
      <c r="H117" s="309">
        <v>2</v>
      </c>
      <c r="I117" s="310"/>
      <c r="J117" s="311">
        <f t="shared" si="20"/>
        <v>0</v>
      </c>
      <c r="K117" s="307" t="s">
        <v>11</v>
      </c>
      <c r="L117" s="202"/>
      <c r="M117" s="312" t="s">
        <v>11</v>
      </c>
      <c r="N117" s="313" t="s">
        <v>30</v>
      </c>
      <c r="O117" s="209"/>
      <c r="P117" s="314">
        <f t="shared" si="21"/>
        <v>0</v>
      </c>
      <c r="Q117" s="314">
        <v>0</v>
      </c>
      <c r="R117" s="314">
        <f t="shared" si="22"/>
        <v>0</v>
      </c>
      <c r="S117" s="314">
        <v>0</v>
      </c>
      <c r="T117" s="315">
        <f t="shared" si="23"/>
        <v>0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  <c r="AR117" s="316" t="s">
        <v>178</v>
      </c>
      <c r="AT117" s="316" t="s">
        <v>92</v>
      </c>
      <c r="AU117" s="316" t="s">
        <v>87</v>
      </c>
      <c r="AY117" s="193" t="s">
        <v>89</v>
      </c>
      <c r="BE117" s="317">
        <f t="shared" si="24"/>
        <v>0</v>
      </c>
      <c r="BF117" s="317">
        <f t="shared" si="25"/>
        <v>0</v>
      </c>
      <c r="BG117" s="317">
        <f t="shared" si="26"/>
        <v>0</v>
      </c>
      <c r="BH117" s="317">
        <f t="shared" si="27"/>
        <v>0</v>
      </c>
      <c r="BI117" s="317">
        <f t="shared" si="28"/>
        <v>0</v>
      </c>
      <c r="BJ117" s="193" t="s">
        <v>87</v>
      </c>
      <c r="BK117" s="317">
        <f t="shared" si="29"/>
        <v>0</v>
      </c>
      <c r="BL117" s="193" t="s">
        <v>178</v>
      </c>
      <c r="BM117" s="316" t="s">
        <v>1957</v>
      </c>
    </row>
    <row r="118" spans="1:65" s="203" customFormat="1" ht="22.8" x14ac:dyDescent="0.3">
      <c r="A118" s="199"/>
      <c r="B118" s="200"/>
      <c r="C118" s="305" t="s">
        <v>241</v>
      </c>
      <c r="D118" s="305" t="s">
        <v>92</v>
      </c>
      <c r="E118" s="306" t="s">
        <v>1958</v>
      </c>
      <c r="F118" s="307" t="s">
        <v>1959</v>
      </c>
      <c r="G118" s="308" t="s">
        <v>1499</v>
      </c>
      <c r="H118" s="309">
        <v>2</v>
      </c>
      <c r="I118" s="310"/>
      <c r="J118" s="311">
        <f t="shared" si="20"/>
        <v>0</v>
      </c>
      <c r="K118" s="307" t="s">
        <v>11</v>
      </c>
      <c r="L118" s="202"/>
      <c r="M118" s="312" t="s">
        <v>11</v>
      </c>
      <c r="N118" s="313" t="s">
        <v>30</v>
      </c>
      <c r="O118" s="209"/>
      <c r="P118" s="314">
        <f t="shared" si="21"/>
        <v>0</v>
      </c>
      <c r="Q118" s="314">
        <v>0</v>
      </c>
      <c r="R118" s="314">
        <f t="shared" si="22"/>
        <v>0</v>
      </c>
      <c r="S118" s="314">
        <v>0</v>
      </c>
      <c r="T118" s="315">
        <f t="shared" si="23"/>
        <v>0</v>
      </c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R118" s="316" t="s">
        <v>178</v>
      </c>
      <c r="AT118" s="316" t="s">
        <v>92</v>
      </c>
      <c r="AU118" s="316" t="s">
        <v>87</v>
      </c>
      <c r="AY118" s="193" t="s">
        <v>89</v>
      </c>
      <c r="BE118" s="317">
        <f t="shared" si="24"/>
        <v>0</v>
      </c>
      <c r="BF118" s="317">
        <f t="shared" si="25"/>
        <v>0</v>
      </c>
      <c r="BG118" s="317">
        <f t="shared" si="26"/>
        <v>0</v>
      </c>
      <c r="BH118" s="317">
        <f t="shared" si="27"/>
        <v>0</v>
      </c>
      <c r="BI118" s="317">
        <f t="shared" si="28"/>
        <v>0</v>
      </c>
      <c r="BJ118" s="193" t="s">
        <v>87</v>
      </c>
      <c r="BK118" s="317">
        <f t="shared" si="29"/>
        <v>0</v>
      </c>
      <c r="BL118" s="193" t="s">
        <v>178</v>
      </c>
      <c r="BM118" s="316" t="s">
        <v>393</v>
      </c>
    </row>
    <row r="119" spans="1:65" s="203" customFormat="1" ht="16.5" customHeight="1" x14ac:dyDescent="0.3">
      <c r="A119" s="199"/>
      <c r="B119" s="200"/>
      <c r="C119" s="305" t="s">
        <v>1137</v>
      </c>
      <c r="D119" s="305" t="s">
        <v>92</v>
      </c>
      <c r="E119" s="306" t="s">
        <v>1960</v>
      </c>
      <c r="F119" s="307" t="s">
        <v>1961</v>
      </c>
      <c r="G119" s="308" t="s">
        <v>1499</v>
      </c>
      <c r="H119" s="309">
        <v>1</v>
      </c>
      <c r="I119" s="310"/>
      <c r="J119" s="311">
        <f t="shared" si="20"/>
        <v>0</v>
      </c>
      <c r="K119" s="307" t="s">
        <v>11</v>
      </c>
      <c r="L119" s="202"/>
      <c r="M119" s="312" t="s">
        <v>11</v>
      </c>
      <c r="N119" s="313" t="s">
        <v>30</v>
      </c>
      <c r="O119" s="209"/>
      <c r="P119" s="314">
        <f t="shared" si="21"/>
        <v>0</v>
      </c>
      <c r="Q119" s="314">
        <v>0</v>
      </c>
      <c r="R119" s="314">
        <f t="shared" si="22"/>
        <v>0</v>
      </c>
      <c r="S119" s="314">
        <v>0</v>
      </c>
      <c r="T119" s="315">
        <f t="shared" si="23"/>
        <v>0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R119" s="316" t="s">
        <v>178</v>
      </c>
      <c r="AT119" s="316" t="s">
        <v>92</v>
      </c>
      <c r="AU119" s="316" t="s">
        <v>87</v>
      </c>
      <c r="AY119" s="193" t="s">
        <v>89</v>
      </c>
      <c r="BE119" s="317">
        <f t="shared" si="24"/>
        <v>0</v>
      </c>
      <c r="BF119" s="317">
        <f t="shared" si="25"/>
        <v>0</v>
      </c>
      <c r="BG119" s="317">
        <f t="shared" si="26"/>
        <v>0</v>
      </c>
      <c r="BH119" s="317">
        <f t="shared" si="27"/>
        <v>0</v>
      </c>
      <c r="BI119" s="317">
        <f t="shared" si="28"/>
        <v>0</v>
      </c>
      <c r="BJ119" s="193" t="s">
        <v>87</v>
      </c>
      <c r="BK119" s="317">
        <f t="shared" si="29"/>
        <v>0</v>
      </c>
      <c r="BL119" s="193" t="s">
        <v>178</v>
      </c>
      <c r="BM119" s="316" t="s">
        <v>414</v>
      </c>
    </row>
    <row r="120" spans="1:65" s="203" customFormat="1" ht="16.5" customHeight="1" x14ac:dyDescent="0.3">
      <c r="A120" s="199"/>
      <c r="B120" s="200"/>
      <c r="C120" s="305" t="s">
        <v>255</v>
      </c>
      <c r="D120" s="305" t="s">
        <v>92</v>
      </c>
      <c r="E120" s="306" t="s">
        <v>1962</v>
      </c>
      <c r="F120" s="307" t="s">
        <v>1963</v>
      </c>
      <c r="G120" s="308" t="s">
        <v>1499</v>
      </c>
      <c r="H120" s="309">
        <v>1</v>
      </c>
      <c r="I120" s="310"/>
      <c r="J120" s="311">
        <f t="shared" si="20"/>
        <v>0</v>
      </c>
      <c r="K120" s="307" t="s">
        <v>11</v>
      </c>
      <c r="L120" s="202"/>
      <c r="M120" s="312" t="s">
        <v>11</v>
      </c>
      <c r="N120" s="313" t="s">
        <v>30</v>
      </c>
      <c r="O120" s="209"/>
      <c r="P120" s="314">
        <f t="shared" si="21"/>
        <v>0</v>
      </c>
      <c r="Q120" s="314">
        <v>0</v>
      </c>
      <c r="R120" s="314">
        <f t="shared" si="22"/>
        <v>0</v>
      </c>
      <c r="S120" s="314">
        <v>0</v>
      </c>
      <c r="T120" s="315">
        <f t="shared" si="23"/>
        <v>0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R120" s="316" t="s">
        <v>178</v>
      </c>
      <c r="AT120" s="316" t="s">
        <v>92</v>
      </c>
      <c r="AU120" s="316" t="s">
        <v>87</v>
      </c>
      <c r="AY120" s="193" t="s">
        <v>89</v>
      </c>
      <c r="BE120" s="317">
        <f t="shared" si="24"/>
        <v>0</v>
      </c>
      <c r="BF120" s="317">
        <f t="shared" si="25"/>
        <v>0</v>
      </c>
      <c r="BG120" s="317">
        <f t="shared" si="26"/>
        <v>0</v>
      </c>
      <c r="BH120" s="317">
        <f t="shared" si="27"/>
        <v>0</v>
      </c>
      <c r="BI120" s="317">
        <f t="shared" si="28"/>
        <v>0</v>
      </c>
      <c r="BJ120" s="193" t="s">
        <v>87</v>
      </c>
      <c r="BK120" s="317">
        <f t="shared" si="29"/>
        <v>0</v>
      </c>
      <c r="BL120" s="193" t="s">
        <v>178</v>
      </c>
      <c r="BM120" s="316" t="s">
        <v>426</v>
      </c>
    </row>
    <row r="121" spans="1:65" s="203" customFormat="1" ht="16.5" customHeight="1" x14ac:dyDescent="0.3">
      <c r="A121" s="199"/>
      <c r="B121" s="200"/>
      <c r="C121" s="305" t="s">
        <v>249</v>
      </c>
      <c r="D121" s="305" t="s">
        <v>92</v>
      </c>
      <c r="E121" s="306" t="s">
        <v>1964</v>
      </c>
      <c r="F121" s="307" t="s">
        <v>1965</v>
      </c>
      <c r="G121" s="308" t="s">
        <v>1499</v>
      </c>
      <c r="H121" s="309">
        <v>1</v>
      </c>
      <c r="I121" s="310"/>
      <c r="J121" s="311">
        <f t="shared" si="20"/>
        <v>0</v>
      </c>
      <c r="K121" s="307" t="s">
        <v>11</v>
      </c>
      <c r="L121" s="202"/>
      <c r="M121" s="312" t="s">
        <v>11</v>
      </c>
      <c r="N121" s="313" t="s">
        <v>30</v>
      </c>
      <c r="O121" s="209"/>
      <c r="P121" s="314">
        <f t="shared" si="21"/>
        <v>0</v>
      </c>
      <c r="Q121" s="314">
        <v>0</v>
      </c>
      <c r="R121" s="314">
        <f t="shared" si="22"/>
        <v>0</v>
      </c>
      <c r="S121" s="314">
        <v>0</v>
      </c>
      <c r="T121" s="315">
        <f t="shared" si="23"/>
        <v>0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R121" s="316" t="s">
        <v>178</v>
      </c>
      <c r="AT121" s="316" t="s">
        <v>92</v>
      </c>
      <c r="AU121" s="316" t="s">
        <v>87</v>
      </c>
      <c r="AY121" s="193" t="s">
        <v>89</v>
      </c>
      <c r="BE121" s="317">
        <f t="shared" si="24"/>
        <v>0</v>
      </c>
      <c r="BF121" s="317">
        <f t="shared" si="25"/>
        <v>0</v>
      </c>
      <c r="BG121" s="317">
        <f t="shared" si="26"/>
        <v>0</v>
      </c>
      <c r="BH121" s="317">
        <f t="shared" si="27"/>
        <v>0</v>
      </c>
      <c r="BI121" s="317">
        <f t="shared" si="28"/>
        <v>0</v>
      </c>
      <c r="BJ121" s="193" t="s">
        <v>87</v>
      </c>
      <c r="BK121" s="317">
        <f t="shared" si="29"/>
        <v>0</v>
      </c>
      <c r="BL121" s="193" t="s">
        <v>178</v>
      </c>
      <c r="BM121" s="316" t="s">
        <v>438</v>
      </c>
    </row>
    <row r="122" spans="1:65" s="290" customFormat="1" ht="25.95" customHeight="1" x14ac:dyDescent="0.25">
      <c r="B122" s="291"/>
      <c r="C122" s="292"/>
      <c r="D122" s="293" t="s">
        <v>84</v>
      </c>
      <c r="E122" s="294" t="s">
        <v>1966</v>
      </c>
      <c r="F122" s="294" t="s">
        <v>1967</v>
      </c>
      <c r="G122" s="292"/>
      <c r="H122" s="292"/>
      <c r="I122" s="295"/>
      <c r="J122" s="296">
        <f>BK122</f>
        <v>0</v>
      </c>
      <c r="K122" s="292"/>
      <c r="L122" s="297"/>
      <c r="M122" s="298"/>
      <c r="N122" s="299"/>
      <c r="O122" s="299"/>
      <c r="P122" s="300">
        <f>SUM(P123:P135)</f>
        <v>0</v>
      </c>
      <c r="Q122" s="299"/>
      <c r="R122" s="300">
        <f>SUM(R123:R135)</f>
        <v>0</v>
      </c>
      <c r="S122" s="299"/>
      <c r="T122" s="301">
        <f>SUM(T123:T135)</f>
        <v>0</v>
      </c>
      <c r="AR122" s="302" t="s">
        <v>87</v>
      </c>
      <c r="AT122" s="303" t="s">
        <v>84</v>
      </c>
      <c r="AU122" s="303" t="s">
        <v>88</v>
      </c>
      <c r="AY122" s="302" t="s">
        <v>89</v>
      </c>
      <c r="BK122" s="304">
        <f>SUM(BK123:BK135)</f>
        <v>0</v>
      </c>
    </row>
    <row r="123" spans="1:65" s="203" customFormat="1" ht="16.5" customHeight="1" x14ac:dyDescent="0.3">
      <c r="A123" s="199"/>
      <c r="B123" s="200"/>
      <c r="C123" s="305" t="s">
        <v>271</v>
      </c>
      <c r="D123" s="305" t="s">
        <v>92</v>
      </c>
      <c r="E123" s="306" t="s">
        <v>1968</v>
      </c>
      <c r="F123" s="307" t="s">
        <v>1969</v>
      </c>
      <c r="G123" s="308" t="s">
        <v>244</v>
      </c>
      <c r="H123" s="309">
        <v>240</v>
      </c>
      <c r="I123" s="310"/>
      <c r="J123" s="311">
        <f t="shared" ref="J123:J135" si="30">ROUND(I123*H123,2)</f>
        <v>0</v>
      </c>
      <c r="K123" s="307" t="s">
        <v>11</v>
      </c>
      <c r="L123" s="202"/>
      <c r="M123" s="312" t="s">
        <v>11</v>
      </c>
      <c r="N123" s="313" t="s">
        <v>30</v>
      </c>
      <c r="O123" s="209"/>
      <c r="P123" s="314">
        <f t="shared" ref="P123:P135" si="31">O123*H123</f>
        <v>0</v>
      </c>
      <c r="Q123" s="314">
        <v>0</v>
      </c>
      <c r="R123" s="314">
        <f t="shared" ref="R123:R135" si="32">Q123*H123</f>
        <v>0</v>
      </c>
      <c r="S123" s="314">
        <v>0</v>
      </c>
      <c r="T123" s="315">
        <f t="shared" ref="T123:T135" si="33">S123*H123</f>
        <v>0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R123" s="316" t="s">
        <v>178</v>
      </c>
      <c r="AT123" s="316" t="s">
        <v>92</v>
      </c>
      <c r="AU123" s="316" t="s">
        <v>87</v>
      </c>
      <c r="AY123" s="193" t="s">
        <v>89</v>
      </c>
      <c r="BE123" s="317">
        <f t="shared" ref="BE123:BE135" si="34">IF(N123="základní",J123,0)</f>
        <v>0</v>
      </c>
      <c r="BF123" s="317">
        <f t="shared" ref="BF123:BF135" si="35">IF(N123="snížená",J123,0)</f>
        <v>0</v>
      </c>
      <c r="BG123" s="317">
        <f t="shared" ref="BG123:BG135" si="36">IF(N123="zákl. přenesená",J123,0)</f>
        <v>0</v>
      </c>
      <c r="BH123" s="317">
        <f t="shared" ref="BH123:BH135" si="37">IF(N123="sníž. přenesená",J123,0)</f>
        <v>0</v>
      </c>
      <c r="BI123" s="317">
        <f t="shared" ref="BI123:BI135" si="38">IF(N123="nulová",J123,0)</f>
        <v>0</v>
      </c>
      <c r="BJ123" s="193" t="s">
        <v>87</v>
      </c>
      <c r="BK123" s="317">
        <f t="shared" ref="BK123:BK135" si="39">ROUND(I123*H123,2)</f>
        <v>0</v>
      </c>
      <c r="BL123" s="193" t="s">
        <v>178</v>
      </c>
      <c r="BM123" s="316" t="s">
        <v>449</v>
      </c>
    </row>
    <row r="124" spans="1:65" s="203" customFormat="1" ht="16.5" customHeight="1" x14ac:dyDescent="0.3">
      <c r="A124" s="199"/>
      <c r="B124" s="200"/>
      <c r="C124" s="305" t="s">
        <v>275</v>
      </c>
      <c r="D124" s="305" t="s">
        <v>92</v>
      </c>
      <c r="E124" s="306" t="s">
        <v>1970</v>
      </c>
      <c r="F124" s="307" t="s">
        <v>1971</v>
      </c>
      <c r="G124" s="308" t="s">
        <v>244</v>
      </c>
      <c r="H124" s="309">
        <v>180</v>
      </c>
      <c r="I124" s="310"/>
      <c r="J124" s="311">
        <f t="shared" si="30"/>
        <v>0</v>
      </c>
      <c r="K124" s="307" t="s">
        <v>11</v>
      </c>
      <c r="L124" s="202"/>
      <c r="M124" s="312" t="s">
        <v>11</v>
      </c>
      <c r="N124" s="313" t="s">
        <v>30</v>
      </c>
      <c r="O124" s="209"/>
      <c r="P124" s="314">
        <f t="shared" si="31"/>
        <v>0</v>
      </c>
      <c r="Q124" s="314">
        <v>0</v>
      </c>
      <c r="R124" s="314">
        <f t="shared" si="32"/>
        <v>0</v>
      </c>
      <c r="S124" s="314">
        <v>0</v>
      </c>
      <c r="T124" s="315">
        <f t="shared" si="33"/>
        <v>0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  <c r="AR124" s="316" t="s">
        <v>178</v>
      </c>
      <c r="AT124" s="316" t="s">
        <v>92</v>
      </c>
      <c r="AU124" s="316" t="s">
        <v>87</v>
      </c>
      <c r="AY124" s="193" t="s">
        <v>89</v>
      </c>
      <c r="BE124" s="317">
        <f t="shared" si="34"/>
        <v>0</v>
      </c>
      <c r="BF124" s="317">
        <f t="shared" si="35"/>
        <v>0</v>
      </c>
      <c r="BG124" s="317">
        <f t="shared" si="36"/>
        <v>0</v>
      </c>
      <c r="BH124" s="317">
        <f t="shared" si="37"/>
        <v>0</v>
      </c>
      <c r="BI124" s="317">
        <f t="shared" si="38"/>
        <v>0</v>
      </c>
      <c r="BJ124" s="193" t="s">
        <v>87</v>
      </c>
      <c r="BK124" s="317">
        <f t="shared" si="39"/>
        <v>0</v>
      </c>
      <c r="BL124" s="193" t="s">
        <v>178</v>
      </c>
      <c r="BM124" s="316" t="s">
        <v>461</v>
      </c>
    </row>
    <row r="125" spans="1:65" s="203" customFormat="1" ht="16.5" customHeight="1" x14ac:dyDescent="0.3">
      <c r="A125" s="199"/>
      <c r="B125" s="200"/>
      <c r="C125" s="305" t="s">
        <v>279</v>
      </c>
      <c r="D125" s="305" t="s">
        <v>92</v>
      </c>
      <c r="E125" s="306" t="s">
        <v>1972</v>
      </c>
      <c r="F125" s="307" t="s">
        <v>1973</v>
      </c>
      <c r="G125" s="308" t="s">
        <v>244</v>
      </c>
      <c r="H125" s="309">
        <v>30</v>
      </c>
      <c r="I125" s="310"/>
      <c r="J125" s="311">
        <f t="shared" si="30"/>
        <v>0</v>
      </c>
      <c r="K125" s="307" t="s">
        <v>11</v>
      </c>
      <c r="L125" s="202"/>
      <c r="M125" s="312" t="s">
        <v>11</v>
      </c>
      <c r="N125" s="313" t="s">
        <v>30</v>
      </c>
      <c r="O125" s="209"/>
      <c r="P125" s="314">
        <f t="shared" si="31"/>
        <v>0</v>
      </c>
      <c r="Q125" s="314">
        <v>0</v>
      </c>
      <c r="R125" s="314">
        <f t="shared" si="32"/>
        <v>0</v>
      </c>
      <c r="S125" s="314">
        <v>0</v>
      </c>
      <c r="T125" s="315">
        <f t="shared" si="33"/>
        <v>0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  <c r="AR125" s="316" t="s">
        <v>178</v>
      </c>
      <c r="AT125" s="316" t="s">
        <v>92</v>
      </c>
      <c r="AU125" s="316" t="s">
        <v>87</v>
      </c>
      <c r="AY125" s="193" t="s">
        <v>89</v>
      </c>
      <c r="BE125" s="317">
        <f t="shared" si="34"/>
        <v>0</v>
      </c>
      <c r="BF125" s="317">
        <f t="shared" si="35"/>
        <v>0</v>
      </c>
      <c r="BG125" s="317">
        <f t="shared" si="36"/>
        <v>0</v>
      </c>
      <c r="BH125" s="317">
        <f t="shared" si="37"/>
        <v>0</v>
      </c>
      <c r="BI125" s="317">
        <f t="shared" si="38"/>
        <v>0</v>
      </c>
      <c r="BJ125" s="193" t="s">
        <v>87</v>
      </c>
      <c r="BK125" s="317">
        <f t="shared" si="39"/>
        <v>0</v>
      </c>
      <c r="BL125" s="193" t="s">
        <v>178</v>
      </c>
      <c r="BM125" s="316" t="s">
        <v>471</v>
      </c>
    </row>
    <row r="126" spans="1:65" s="203" customFormat="1" ht="16.5" customHeight="1" x14ac:dyDescent="0.3">
      <c r="A126" s="199"/>
      <c r="B126" s="200"/>
      <c r="C126" s="305" t="s">
        <v>283</v>
      </c>
      <c r="D126" s="305" t="s">
        <v>92</v>
      </c>
      <c r="E126" s="306" t="s">
        <v>1974</v>
      </c>
      <c r="F126" s="307" t="s">
        <v>1975</v>
      </c>
      <c r="G126" s="308" t="s">
        <v>244</v>
      </c>
      <c r="H126" s="309">
        <v>180</v>
      </c>
      <c r="I126" s="310"/>
      <c r="J126" s="311">
        <f t="shared" si="30"/>
        <v>0</v>
      </c>
      <c r="K126" s="307" t="s">
        <v>11</v>
      </c>
      <c r="L126" s="202"/>
      <c r="M126" s="312" t="s">
        <v>11</v>
      </c>
      <c r="N126" s="313" t="s">
        <v>30</v>
      </c>
      <c r="O126" s="209"/>
      <c r="P126" s="314">
        <f t="shared" si="31"/>
        <v>0</v>
      </c>
      <c r="Q126" s="314">
        <v>0</v>
      </c>
      <c r="R126" s="314">
        <f t="shared" si="32"/>
        <v>0</v>
      </c>
      <c r="S126" s="314">
        <v>0</v>
      </c>
      <c r="T126" s="315">
        <f t="shared" si="33"/>
        <v>0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  <c r="AR126" s="316" t="s">
        <v>178</v>
      </c>
      <c r="AT126" s="316" t="s">
        <v>92</v>
      </c>
      <c r="AU126" s="316" t="s">
        <v>87</v>
      </c>
      <c r="AY126" s="193" t="s">
        <v>89</v>
      </c>
      <c r="BE126" s="317">
        <f t="shared" si="34"/>
        <v>0</v>
      </c>
      <c r="BF126" s="317">
        <f t="shared" si="35"/>
        <v>0</v>
      </c>
      <c r="BG126" s="317">
        <f t="shared" si="36"/>
        <v>0</v>
      </c>
      <c r="BH126" s="317">
        <f t="shared" si="37"/>
        <v>0</v>
      </c>
      <c r="BI126" s="317">
        <f t="shared" si="38"/>
        <v>0</v>
      </c>
      <c r="BJ126" s="193" t="s">
        <v>87</v>
      </c>
      <c r="BK126" s="317">
        <f t="shared" si="39"/>
        <v>0</v>
      </c>
      <c r="BL126" s="193" t="s">
        <v>178</v>
      </c>
      <c r="BM126" s="316" t="s">
        <v>481</v>
      </c>
    </row>
    <row r="127" spans="1:65" s="203" customFormat="1" ht="16.5" customHeight="1" x14ac:dyDescent="0.3">
      <c r="A127" s="199"/>
      <c r="B127" s="200"/>
      <c r="C127" s="305" t="s">
        <v>288</v>
      </c>
      <c r="D127" s="305" t="s">
        <v>92</v>
      </c>
      <c r="E127" s="306" t="s">
        <v>1976</v>
      </c>
      <c r="F127" s="307" t="s">
        <v>1977</v>
      </c>
      <c r="G127" s="308" t="s">
        <v>244</v>
      </c>
      <c r="H127" s="309">
        <v>40</v>
      </c>
      <c r="I127" s="310"/>
      <c r="J127" s="311">
        <f t="shared" si="30"/>
        <v>0</v>
      </c>
      <c r="K127" s="307" t="s">
        <v>11</v>
      </c>
      <c r="L127" s="202"/>
      <c r="M127" s="312" t="s">
        <v>11</v>
      </c>
      <c r="N127" s="313" t="s">
        <v>30</v>
      </c>
      <c r="O127" s="209"/>
      <c r="P127" s="314">
        <f t="shared" si="31"/>
        <v>0</v>
      </c>
      <c r="Q127" s="314">
        <v>0</v>
      </c>
      <c r="R127" s="314">
        <f t="shared" si="32"/>
        <v>0</v>
      </c>
      <c r="S127" s="314">
        <v>0</v>
      </c>
      <c r="T127" s="315">
        <f t="shared" si="33"/>
        <v>0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R127" s="316" t="s">
        <v>178</v>
      </c>
      <c r="AT127" s="316" t="s">
        <v>92</v>
      </c>
      <c r="AU127" s="316" t="s">
        <v>87</v>
      </c>
      <c r="AY127" s="193" t="s">
        <v>89</v>
      </c>
      <c r="BE127" s="317">
        <f t="shared" si="34"/>
        <v>0</v>
      </c>
      <c r="BF127" s="317">
        <f t="shared" si="35"/>
        <v>0</v>
      </c>
      <c r="BG127" s="317">
        <f t="shared" si="36"/>
        <v>0</v>
      </c>
      <c r="BH127" s="317">
        <f t="shared" si="37"/>
        <v>0</v>
      </c>
      <c r="BI127" s="317">
        <f t="shared" si="38"/>
        <v>0</v>
      </c>
      <c r="BJ127" s="193" t="s">
        <v>87</v>
      </c>
      <c r="BK127" s="317">
        <f t="shared" si="39"/>
        <v>0</v>
      </c>
      <c r="BL127" s="193" t="s">
        <v>178</v>
      </c>
      <c r="BM127" s="316" t="s">
        <v>490</v>
      </c>
    </row>
    <row r="128" spans="1:65" s="203" customFormat="1" ht="16.5" customHeight="1" x14ac:dyDescent="0.3">
      <c r="A128" s="199"/>
      <c r="B128" s="200"/>
      <c r="C128" s="305" t="s">
        <v>292</v>
      </c>
      <c r="D128" s="305" t="s">
        <v>92</v>
      </c>
      <c r="E128" s="306" t="s">
        <v>1978</v>
      </c>
      <c r="F128" s="307" t="s">
        <v>1979</v>
      </c>
      <c r="G128" s="308" t="s">
        <v>244</v>
      </c>
      <c r="H128" s="309">
        <v>50</v>
      </c>
      <c r="I128" s="310"/>
      <c r="J128" s="311">
        <f t="shared" si="30"/>
        <v>0</v>
      </c>
      <c r="K128" s="307" t="s">
        <v>11</v>
      </c>
      <c r="L128" s="202"/>
      <c r="M128" s="312" t="s">
        <v>11</v>
      </c>
      <c r="N128" s="313" t="s">
        <v>30</v>
      </c>
      <c r="O128" s="209"/>
      <c r="P128" s="314">
        <f t="shared" si="31"/>
        <v>0</v>
      </c>
      <c r="Q128" s="314">
        <v>0</v>
      </c>
      <c r="R128" s="314">
        <f t="shared" si="32"/>
        <v>0</v>
      </c>
      <c r="S128" s="314">
        <v>0</v>
      </c>
      <c r="T128" s="315">
        <f t="shared" si="33"/>
        <v>0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  <c r="AR128" s="316" t="s">
        <v>178</v>
      </c>
      <c r="AT128" s="316" t="s">
        <v>92</v>
      </c>
      <c r="AU128" s="316" t="s">
        <v>87</v>
      </c>
      <c r="AY128" s="193" t="s">
        <v>89</v>
      </c>
      <c r="BE128" s="317">
        <f t="shared" si="34"/>
        <v>0</v>
      </c>
      <c r="BF128" s="317">
        <f t="shared" si="35"/>
        <v>0</v>
      </c>
      <c r="BG128" s="317">
        <f t="shared" si="36"/>
        <v>0</v>
      </c>
      <c r="BH128" s="317">
        <f t="shared" si="37"/>
        <v>0</v>
      </c>
      <c r="BI128" s="317">
        <f t="shared" si="38"/>
        <v>0</v>
      </c>
      <c r="BJ128" s="193" t="s">
        <v>87</v>
      </c>
      <c r="BK128" s="317">
        <f t="shared" si="39"/>
        <v>0</v>
      </c>
      <c r="BL128" s="193" t="s">
        <v>178</v>
      </c>
      <c r="BM128" s="316" t="s">
        <v>500</v>
      </c>
    </row>
    <row r="129" spans="1:65" s="203" customFormat="1" ht="16.5" customHeight="1" x14ac:dyDescent="0.3">
      <c r="A129" s="199"/>
      <c r="B129" s="200"/>
      <c r="C129" s="305" t="s">
        <v>296</v>
      </c>
      <c r="D129" s="305" t="s">
        <v>92</v>
      </c>
      <c r="E129" s="306" t="s">
        <v>1980</v>
      </c>
      <c r="F129" s="307" t="s">
        <v>1981</v>
      </c>
      <c r="G129" s="308" t="s">
        <v>244</v>
      </c>
      <c r="H129" s="309">
        <v>20</v>
      </c>
      <c r="I129" s="310"/>
      <c r="J129" s="311">
        <f t="shared" si="30"/>
        <v>0</v>
      </c>
      <c r="K129" s="307" t="s">
        <v>11</v>
      </c>
      <c r="L129" s="202"/>
      <c r="M129" s="312" t="s">
        <v>11</v>
      </c>
      <c r="N129" s="313" t="s">
        <v>30</v>
      </c>
      <c r="O129" s="209"/>
      <c r="P129" s="314">
        <f t="shared" si="31"/>
        <v>0</v>
      </c>
      <c r="Q129" s="314">
        <v>0</v>
      </c>
      <c r="R129" s="314">
        <f t="shared" si="32"/>
        <v>0</v>
      </c>
      <c r="S129" s="314">
        <v>0</v>
      </c>
      <c r="T129" s="315">
        <f t="shared" si="33"/>
        <v>0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R129" s="316" t="s">
        <v>178</v>
      </c>
      <c r="AT129" s="316" t="s">
        <v>92</v>
      </c>
      <c r="AU129" s="316" t="s">
        <v>87</v>
      </c>
      <c r="AY129" s="193" t="s">
        <v>89</v>
      </c>
      <c r="BE129" s="317">
        <f t="shared" si="34"/>
        <v>0</v>
      </c>
      <c r="BF129" s="317">
        <f t="shared" si="35"/>
        <v>0</v>
      </c>
      <c r="BG129" s="317">
        <f t="shared" si="36"/>
        <v>0</v>
      </c>
      <c r="BH129" s="317">
        <f t="shared" si="37"/>
        <v>0</v>
      </c>
      <c r="BI129" s="317">
        <f t="shared" si="38"/>
        <v>0</v>
      </c>
      <c r="BJ129" s="193" t="s">
        <v>87</v>
      </c>
      <c r="BK129" s="317">
        <f t="shared" si="39"/>
        <v>0</v>
      </c>
      <c r="BL129" s="193" t="s">
        <v>178</v>
      </c>
      <c r="BM129" s="316" t="s">
        <v>512</v>
      </c>
    </row>
    <row r="130" spans="1:65" s="203" customFormat="1" ht="16.5" customHeight="1" x14ac:dyDescent="0.3">
      <c r="A130" s="199"/>
      <c r="B130" s="200"/>
      <c r="C130" s="305" t="s">
        <v>300</v>
      </c>
      <c r="D130" s="305" t="s">
        <v>92</v>
      </c>
      <c r="E130" s="306" t="s">
        <v>1982</v>
      </c>
      <c r="F130" s="307" t="s">
        <v>1983</v>
      </c>
      <c r="G130" s="308" t="s">
        <v>244</v>
      </c>
      <c r="H130" s="309">
        <v>10</v>
      </c>
      <c r="I130" s="310"/>
      <c r="J130" s="311">
        <f t="shared" si="30"/>
        <v>0</v>
      </c>
      <c r="K130" s="307" t="s">
        <v>11</v>
      </c>
      <c r="L130" s="202"/>
      <c r="M130" s="312" t="s">
        <v>11</v>
      </c>
      <c r="N130" s="313" t="s">
        <v>30</v>
      </c>
      <c r="O130" s="209"/>
      <c r="P130" s="314">
        <f t="shared" si="31"/>
        <v>0</v>
      </c>
      <c r="Q130" s="314">
        <v>0</v>
      </c>
      <c r="R130" s="314">
        <f t="shared" si="32"/>
        <v>0</v>
      </c>
      <c r="S130" s="314">
        <v>0</v>
      </c>
      <c r="T130" s="315">
        <f t="shared" si="33"/>
        <v>0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R130" s="316" t="s">
        <v>178</v>
      </c>
      <c r="AT130" s="316" t="s">
        <v>92</v>
      </c>
      <c r="AU130" s="316" t="s">
        <v>87</v>
      </c>
      <c r="AY130" s="193" t="s">
        <v>89</v>
      </c>
      <c r="BE130" s="317">
        <f t="shared" si="34"/>
        <v>0</v>
      </c>
      <c r="BF130" s="317">
        <f t="shared" si="35"/>
        <v>0</v>
      </c>
      <c r="BG130" s="317">
        <f t="shared" si="36"/>
        <v>0</v>
      </c>
      <c r="BH130" s="317">
        <f t="shared" si="37"/>
        <v>0</v>
      </c>
      <c r="BI130" s="317">
        <f t="shared" si="38"/>
        <v>0</v>
      </c>
      <c r="BJ130" s="193" t="s">
        <v>87</v>
      </c>
      <c r="BK130" s="317">
        <f t="shared" si="39"/>
        <v>0</v>
      </c>
      <c r="BL130" s="193" t="s">
        <v>178</v>
      </c>
      <c r="BM130" s="316" t="s">
        <v>523</v>
      </c>
    </row>
    <row r="131" spans="1:65" s="203" customFormat="1" ht="16.5" customHeight="1" x14ac:dyDescent="0.3">
      <c r="A131" s="199"/>
      <c r="B131" s="200"/>
      <c r="C131" s="305" t="s">
        <v>304</v>
      </c>
      <c r="D131" s="305" t="s">
        <v>92</v>
      </c>
      <c r="E131" s="306" t="s">
        <v>1984</v>
      </c>
      <c r="F131" s="307" t="s">
        <v>1985</v>
      </c>
      <c r="G131" s="308" t="s">
        <v>244</v>
      </c>
      <c r="H131" s="309">
        <v>30</v>
      </c>
      <c r="I131" s="310"/>
      <c r="J131" s="311">
        <f t="shared" si="30"/>
        <v>0</v>
      </c>
      <c r="K131" s="307" t="s">
        <v>11</v>
      </c>
      <c r="L131" s="202"/>
      <c r="M131" s="312" t="s">
        <v>11</v>
      </c>
      <c r="N131" s="313" t="s">
        <v>30</v>
      </c>
      <c r="O131" s="209"/>
      <c r="P131" s="314">
        <f t="shared" si="31"/>
        <v>0</v>
      </c>
      <c r="Q131" s="314">
        <v>0</v>
      </c>
      <c r="R131" s="314">
        <f t="shared" si="32"/>
        <v>0</v>
      </c>
      <c r="S131" s="314">
        <v>0</v>
      </c>
      <c r="T131" s="315">
        <f t="shared" si="33"/>
        <v>0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R131" s="316" t="s">
        <v>178</v>
      </c>
      <c r="AT131" s="316" t="s">
        <v>92</v>
      </c>
      <c r="AU131" s="316" t="s">
        <v>87</v>
      </c>
      <c r="AY131" s="193" t="s">
        <v>89</v>
      </c>
      <c r="BE131" s="317">
        <f t="shared" si="34"/>
        <v>0</v>
      </c>
      <c r="BF131" s="317">
        <f t="shared" si="35"/>
        <v>0</v>
      </c>
      <c r="BG131" s="317">
        <f t="shared" si="36"/>
        <v>0</v>
      </c>
      <c r="BH131" s="317">
        <f t="shared" si="37"/>
        <v>0</v>
      </c>
      <c r="BI131" s="317">
        <f t="shared" si="38"/>
        <v>0</v>
      </c>
      <c r="BJ131" s="193" t="s">
        <v>87</v>
      </c>
      <c r="BK131" s="317">
        <f t="shared" si="39"/>
        <v>0</v>
      </c>
      <c r="BL131" s="193" t="s">
        <v>178</v>
      </c>
      <c r="BM131" s="316" t="s">
        <v>532</v>
      </c>
    </row>
    <row r="132" spans="1:65" s="203" customFormat="1" ht="16.5" customHeight="1" x14ac:dyDescent="0.3">
      <c r="A132" s="199"/>
      <c r="B132" s="200"/>
      <c r="C132" s="305" t="s">
        <v>309</v>
      </c>
      <c r="D132" s="305" t="s">
        <v>92</v>
      </c>
      <c r="E132" s="306" t="s">
        <v>1986</v>
      </c>
      <c r="F132" s="307" t="s">
        <v>1987</v>
      </c>
      <c r="G132" s="308" t="s">
        <v>244</v>
      </c>
      <c r="H132" s="309">
        <v>10</v>
      </c>
      <c r="I132" s="310"/>
      <c r="J132" s="311">
        <f t="shared" si="30"/>
        <v>0</v>
      </c>
      <c r="K132" s="307" t="s">
        <v>11</v>
      </c>
      <c r="L132" s="202"/>
      <c r="M132" s="312" t="s">
        <v>11</v>
      </c>
      <c r="N132" s="313" t="s">
        <v>30</v>
      </c>
      <c r="O132" s="209"/>
      <c r="P132" s="314">
        <f t="shared" si="31"/>
        <v>0</v>
      </c>
      <c r="Q132" s="314">
        <v>0</v>
      </c>
      <c r="R132" s="314">
        <f t="shared" si="32"/>
        <v>0</v>
      </c>
      <c r="S132" s="314">
        <v>0</v>
      </c>
      <c r="T132" s="315">
        <f t="shared" si="33"/>
        <v>0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  <c r="AR132" s="316" t="s">
        <v>178</v>
      </c>
      <c r="AT132" s="316" t="s">
        <v>92</v>
      </c>
      <c r="AU132" s="316" t="s">
        <v>87</v>
      </c>
      <c r="AY132" s="193" t="s">
        <v>89</v>
      </c>
      <c r="BE132" s="317">
        <f t="shared" si="34"/>
        <v>0</v>
      </c>
      <c r="BF132" s="317">
        <f t="shared" si="35"/>
        <v>0</v>
      </c>
      <c r="BG132" s="317">
        <f t="shared" si="36"/>
        <v>0</v>
      </c>
      <c r="BH132" s="317">
        <f t="shared" si="37"/>
        <v>0</v>
      </c>
      <c r="BI132" s="317">
        <f t="shared" si="38"/>
        <v>0</v>
      </c>
      <c r="BJ132" s="193" t="s">
        <v>87</v>
      </c>
      <c r="BK132" s="317">
        <f t="shared" si="39"/>
        <v>0</v>
      </c>
      <c r="BL132" s="193" t="s">
        <v>178</v>
      </c>
      <c r="BM132" s="316" t="s">
        <v>542</v>
      </c>
    </row>
    <row r="133" spans="1:65" s="203" customFormat="1" ht="16.5" customHeight="1" x14ac:dyDescent="0.3">
      <c r="A133" s="199"/>
      <c r="B133" s="200"/>
      <c r="C133" s="305" t="s">
        <v>324</v>
      </c>
      <c r="D133" s="305" t="s">
        <v>92</v>
      </c>
      <c r="E133" s="306" t="s">
        <v>1988</v>
      </c>
      <c r="F133" s="307" t="s">
        <v>1989</v>
      </c>
      <c r="G133" s="308" t="s">
        <v>244</v>
      </c>
      <c r="H133" s="309">
        <v>40</v>
      </c>
      <c r="I133" s="310"/>
      <c r="J133" s="311">
        <f t="shared" si="30"/>
        <v>0</v>
      </c>
      <c r="K133" s="307" t="s">
        <v>11</v>
      </c>
      <c r="L133" s="202"/>
      <c r="M133" s="312" t="s">
        <v>11</v>
      </c>
      <c r="N133" s="313" t="s">
        <v>30</v>
      </c>
      <c r="O133" s="209"/>
      <c r="P133" s="314">
        <f t="shared" si="31"/>
        <v>0</v>
      </c>
      <c r="Q133" s="314">
        <v>0</v>
      </c>
      <c r="R133" s="314">
        <f t="shared" si="32"/>
        <v>0</v>
      </c>
      <c r="S133" s="314">
        <v>0</v>
      </c>
      <c r="T133" s="315">
        <f t="shared" si="33"/>
        <v>0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R133" s="316" t="s">
        <v>178</v>
      </c>
      <c r="AT133" s="316" t="s">
        <v>92</v>
      </c>
      <c r="AU133" s="316" t="s">
        <v>87</v>
      </c>
      <c r="AY133" s="193" t="s">
        <v>89</v>
      </c>
      <c r="BE133" s="317">
        <f t="shared" si="34"/>
        <v>0</v>
      </c>
      <c r="BF133" s="317">
        <f t="shared" si="35"/>
        <v>0</v>
      </c>
      <c r="BG133" s="317">
        <f t="shared" si="36"/>
        <v>0</v>
      </c>
      <c r="BH133" s="317">
        <f t="shared" si="37"/>
        <v>0</v>
      </c>
      <c r="BI133" s="317">
        <f t="shared" si="38"/>
        <v>0</v>
      </c>
      <c r="BJ133" s="193" t="s">
        <v>87</v>
      </c>
      <c r="BK133" s="317">
        <f t="shared" si="39"/>
        <v>0</v>
      </c>
      <c r="BL133" s="193" t="s">
        <v>178</v>
      </c>
      <c r="BM133" s="316" t="s">
        <v>553</v>
      </c>
    </row>
    <row r="134" spans="1:65" s="203" customFormat="1" ht="16.5" customHeight="1" x14ac:dyDescent="0.3">
      <c r="A134" s="199"/>
      <c r="B134" s="200"/>
      <c r="C134" s="305" t="s">
        <v>342</v>
      </c>
      <c r="D134" s="305" t="s">
        <v>92</v>
      </c>
      <c r="E134" s="306" t="s">
        <v>1990</v>
      </c>
      <c r="F134" s="307" t="s">
        <v>1991</v>
      </c>
      <c r="G134" s="308" t="s">
        <v>244</v>
      </c>
      <c r="H134" s="309">
        <v>20</v>
      </c>
      <c r="I134" s="310"/>
      <c r="J134" s="311">
        <f t="shared" si="30"/>
        <v>0</v>
      </c>
      <c r="K134" s="307" t="s">
        <v>11</v>
      </c>
      <c r="L134" s="202"/>
      <c r="M134" s="312" t="s">
        <v>11</v>
      </c>
      <c r="N134" s="313" t="s">
        <v>30</v>
      </c>
      <c r="O134" s="209"/>
      <c r="P134" s="314">
        <f t="shared" si="31"/>
        <v>0</v>
      </c>
      <c r="Q134" s="314">
        <v>0</v>
      </c>
      <c r="R134" s="314">
        <f t="shared" si="32"/>
        <v>0</v>
      </c>
      <c r="S134" s="314">
        <v>0</v>
      </c>
      <c r="T134" s="315">
        <f t="shared" si="33"/>
        <v>0</v>
      </c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/>
      <c r="AR134" s="316" t="s">
        <v>178</v>
      </c>
      <c r="AT134" s="316" t="s">
        <v>92</v>
      </c>
      <c r="AU134" s="316" t="s">
        <v>87</v>
      </c>
      <c r="AY134" s="193" t="s">
        <v>89</v>
      </c>
      <c r="BE134" s="317">
        <f t="shared" si="34"/>
        <v>0</v>
      </c>
      <c r="BF134" s="317">
        <f t="shared" si="35"/>
        <v>0</v>
      </c>
      <c r="BG134" s="317">
        <f t="shared" si="36"/>
        <v>0</v>
      </c>
      <c r="BH134" s="317">
        <f t="shared" si="37"/>
        <v>0</v>
      </c>
      <c r="BI134" s="317">
        <f t="shared" si="38"/>
        <v>0</v>
      </c>
      <c r="BJ134" s="193" t="s">
        <v>87</v>
      </c>
      <c r="BK134" s="317">
        <f t="shared" si="39"/>
        <v>0</v>
      </c>
      <c r="BL134" s="193" t="s">
        <v>178</v>
      </c>
      <c r="BM134" s="316" t="s">
        <v>561</v>
      </c>
    </row>
    <row r="135" spans="1:65" s="203" customFormat="1" ht="16.5" customHeight="1" x14ac:dyDescent="0.3">
      <c r="A135" s="199"/>
      <c r="B135" s="200"/>
      <c r="C135" s="305" t="s">
        <v>1189</v>
      </c>
      <c r="D135" s="305" t="s">
        <v>92</v>
      </c>
      <c r="E135" s="306" t="s">
        <v>1992</v>
      </c>
      <c r="F135" s="307" t="s">
        <v>1993</v>
      </c>
      <c r="G135" s="308" t="s">
        <v>1499</v>
      </c>
      <c r="H135" s="309">
        <v>30</v>
      </c>
      <c r="I135" s="310"/>
      <c r="J135" s="311">
        <f t="shared" si="30"/>
        <v>0</v>
      </c>
      <c r="K135" s="307" t="s">
        <v>11</v>
      </c>
      <c r="L135" s="202"/>
      <c r="M135" s="312" t="s">
        <v>11</v>
      </c>
      <c r="N135" s="313" t="s">
        <v>30</v>
      </c>
      <c r="O135" s="209"/>
      <c r="P135" s="314">
        <f t="shared" si="31"/>
        <v>0</v>
      </c>
      <c r="Q135" s="314">
        <v>0</v>
      </c>
      <c r="R135" s="314">
        <f t="shared" si="32"/>
        <v>0</v>
      </c>
      <c r="S135" s="314">
        <v>0</v>
      </c>
      <c r="T135" s="315">
        <f t="shared" si="33"/>
        <v>0</v>
      </c>
      <c r="U135" s="199"/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  <c r="AR135" s="316" t="s">
        <v>178</v>
      </c>
      <c r="AT135" s="316" t="s">
        <v>92</v>
      </c>
      <c r="AU135" s="316" t="s">
        <v>87</v>
      </c>
      <c r="AY135" s="193" t="s">
        <v>89</v>
      </c>
      <c r="BE135" s="317">
        <f t="shared" si="34"/>
        <v>0</v>
      </c>
      <c r="BF135" s="317">
        <f t="shared" si="35"/>
        <v>0</v>
      </c>
      <c r="BG135" s="317">
        <f t="shared" si="36"/>
        <v>0</v>
      </c>
      <c r="BH135" s="317">
        <f t="shared" si="37"/>
        <v>0</v>
      </c>
      <c r="BI135" s="317">
        <f t="shared" si="38"/>
        <v>0</v>
      </c>
      <c r="BJ135" s="193" t="s">
        <v>87</v>
      </c>
      <c r="BK135" s="317">
        <f t="shared" si="39"/>
        <v>0</v>
      </c>
      <c r="BL135" s="193" t="s">
        <v>178</v>
      </c>
      <c r="BM135" s="316" t="s">
        <v>571</v>
      </c>
    </row>
    <row r="136" spans="1:65" s="290" customFormat="1" ht="25.95" customHeight="1" x14ac:dyDescent="0.25">
      <c r="B136" s="291"/>
      <c r="C136" s="292"/>
      <c r="D136" s="293" t="s">
        <v>84</v>
      </c>
      <c r="E136" s="294" t="s">
        <v>1994</v>
      </c>
      <c r="F136" s="294" t="s">
        <v>1995</v>
      </c>
      <c r="G136" s="292"/>
      <c r="H136" s="292"/>
      <c r="I136" s="295"/>
      <c r="J136" s="296">
        <f>BK136</f>
        <v>0</v>
      </c>
      <c r="K136" s="292"/>
      <c r="L136" s="297"/>
      <c r="M136" s="298"/>
      <c r="N136" s="299"/>
      <c r="O136" s="299"/>
      <c r="P136" s="300">
        <f>SUM(P137:P149)</f>
        <v>0</v>
      </c>
      <c r="Q136" s="299"/>
      <c r="R136" s="300">
        <f>SUM(R137:R149)</f>
        <v>0</v>
      </c>
      <c r="S136" s="299"/>
      <c r="T136" s="301">
        <f>SUM(T137:T149)</f>
        <v>0</v>
      </c>
      <c r="AR136" s="302" t="s">
        <v>87</v>
      </c>
      <c r="AT136" s="303" t="s">
        <v>84</v>
      </c>
      <c r="AU136" s="303" t="s">
        <v>88</v>
      </c>
      <c r="AY136" s="302" t="s">
        <v>89</v>
      </c>
      <c r="BK136" s="304">
        <f>SUM(BK137:BK149)</f>
        <v>0</v>
      </c>
    </row>
    <row r="137" spans="1:65" s="203" customFormat="1" ht="16.5" customHeight="1" x14ac:dyDescent="0.3">
      <c r="A137" s="199"/>
      <c r="B137" s="200"/>
      <c r="C137" s="305" t="s">
        <v>346</v>
      </c>
      <c r="D137" s="305" t="s">
        <v>92</v>
      </c>
      <c r="E137" s="306" t="s">
        <v>1996</v>
      </c>
      <c r="F137" s="307" t="s">
        <v>1997</v>
      </c>
      <c r="G137" s="308" t="s">
        <v>1499</v>
      </c>
      <c r="H137" s="309">
        <v>1</v>
      </c>
      <c r="I137" s="310"/>
      <c r="J137" s="311">
        <f t="shared" ref="J137:J149" si="40">ROUND(I137*H137,2)</f>
        <v>0</v>
      </c>
      <c r="K137" s="307" t="s">
        <v>11</v>
      </c>
      <c r="L137" s="202"/>
      <c r="M137" s="312" t="s">
        <v>11</v>
      </c>
      <c r="N137" s="313" t="s">
        <v>30</v>
      </c>
      <c r="O137" s="209"/>
      <c r="P137" s="314">
        <f t="shared" ref="P137:P149" si="41">O137*H137</f>
        <v>0</v>
      </c>
      <c r="Q137" s="314">
        <v>0</v>
      </c>
      <c r="R137" s="314">
        <f t="shared" ref="R137:R149" si="42">Q137*H137</f>
        <v>0</v>
      </c>
      <c r="S137" s="314">
        <v>0</v>
      </c>
      <c r="T137" s="315">
        <f t="shared" ref="T137:T149" si="43">S137*H137</f>
        <v>0</v>
      </c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  <c r="AR137" s="316" t="s">
        <v>178</v>
      </c>
      <c r="AT137" s="316" t="s">
        <v>92</v>
      </c>
      <c r="AU137" s="316" t="s">
        <v>87</v>
      </c>
      <c r="AY137" s="193" t="s">
        <v>89</v>
      </c>
      <c r="BE137" s="317">
        <f t="shared" ref="BE137:BE149" si="44">IF(N137="základní",J137,0)</f>
        <v>0</v>
      </c>
      <c r="BF137" s="317">
        <f t="shared" ref="BF137:BF149" si="45">IF(N137="snížená",J137,0)</f>
        <v>0</v>
      </c>
      <c r="BG137" s="317">
        <f t="shared" ref="BG137:BG149" si="46">IF(N137="zákl. přenesená",J137,0)</f>
        <v>0</v>
      </c>
      <c r="BH137" s="317">
        <f t="shared" ref="BH137:BH149" si="47">IF(N137="sníž. přenesená",J137,0)</f>
        <v>0</v>
      </c>
      <c r="BI137" s="317">
        <f t="shared" ref="BI137:BI149" si="48">IF(N137="nulová",J137,0)</f>
        <v>0</v>
      </c>
      <c r="BJ137" s="193" t="s">
        <v>87</v>
      </c>
      <c r="BK137" s="317">
        <f t="shared" ref="BK137:BK149" si="49">ROUND(I137*H137,2)</f>
        <v>0</v>
      </c>
      <c r="BL137" s="193" t="s">
        <v>178</v>
      </c>
      <c r="BM137" s="316" t="s">
        <v>582</v>
      </c>
    </row>
    <row r="138" spans="1:65" s="203" customFormat="1" ht="16.5" customHeight="1" x14ac:dyDescent="0.3">
      <c r="A138" s="199"/>
      <c r="B138" s="200"/>
      <c r="C138" s="305" t="s">
        <v>356</v>
      </c>
      <c r="D138" s="305" t="s">
        <v>92</v>
      </c>
      <c r="E138" s="306" t="s">
        <v>1998</v>
      </c>
      <c r="F138" s="307" t="s">
        <v>1999</v>
      </c>
      <c r="G138" s="308" t="s">
        <v>1499</v>
      </c>
      <c r="H138" s="309">
        <v>1</v>
      </c>
      <c r="I138" s="310"/>
      <c r="J138" s="311">
        <f t="shared" si="40"/>
        <v>0</v>
      </c>
      <c r="K138" s="307" t="s">
        <v>11</v>
      </c>
      <c r="L138" s="202"/>
      <c r="M138" s="312" t="s">
        <v>11</v>
      </c>
      <c r="N138" s="313" t="s">
        <v>30</v>
      </c>
      <c r="O138" s="209"/>
      <c r="P138" s="314">
        <f t="shared" si="41"/>
        <v>0</v>
      </c>
      <c r="Q138" s="314">
        <v>0</v>
      </c>
      <c r="R138" s="314">
        <f t="shared" si="42"/>
        <v>0</v>
      </c>
      <c r="S138" s="314">
        <v>0</v>
      </c>
      <c r="T138" s="315">
        <f t="shared" si="43"/>
        <v>0</v>
      </c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/>
      <c r="AR138" s="316" t="s">
        <v>178</v>
      </c>
      <c r="AT138" s="316" t="s">
        <v>92</v>
      </c>
      <c r="AU138" s="316" t="s">
        <v>87</v>
      </c>
      <c r="AY138" s="193" t="s">
        <v>89</v>
      </c>
      <c r="BE138" s="317">
        <f t="shared" si="44"/>
        <v>0</v>
      </c>
      <c r="BF138" s="317">
        <f t="shared" si="45"/>
        <v>0</v>
      </c>
      <c r="BG138" s="317">
        <f t="shared" si="46"/>
        <v>0</v>
      </c>
      <c r="BH138" s="317">
        <f t="shared" si="47"/>
        <v>0</v>
      </c>
      <c r="BI138" s="317">
        <f t="shared" si="48"/>
        <v>0</v>
      </c>
      <c r="BJ138" s="193" t="s">
        <v>87</v>
      </c>
      <c r="BK138" s="317">
        <f t="shared" si="49"/>
        <v>0</v>
      </c>
      <c r="BL138" s="193" t="s">
        <v>178</v>
      </c>
      <c r="BM138" s="316" t="s">
        <v>595</v>
      </c>
    </row>
    <row r="139" spans="1:65" s="203" customFormat="1" ht="16.5" customHeight="1" x14ac:dyDescent="0.3">
      <c r="A139" s="199"/>
      <c r="B139" s="200"/>
      <c r="C139" s="305" t="s">
        <v>364</v>
      </c>
      <c r="D139" s="305" t="s">
        <v>92</v>
      </c>
      <c r="E139" s="306" t="s">
        <v>2000</v>
      </c>
      <c r="F139" s="307" t="s">
        <v>2001</v>
      </c>
      <c r="G139" s="308" t="s">
        <v>1499</v>
      </c>
      <c r="H139" s="309">
        <v>1</v>
      </c>
      <c r="I139" s="310"/>
      <c r="J139" s="311">
        <f t="shared" si="40"/>
        <v>0</v>
      </c>
      <c r="K139" s="307" t="s">
        <v>11</v>
      </c>
      <c r="L139" s="202"/>
      <c r="M139" s="312" t="s">
        <v>11</v>
      </c>
      <c r="N139" s="313" t="s">
        <v>30</v>
      </c>
      <c r="O139" s="209"/>
      <c r="P139" s="314">
        <f t="shared" si="41"/>
        <v>0</v>
      </c>
      <c r="Q139" s="314">
        <v>0</v>
      </c>
      <c r="R139" s="314">
        <f t="shared" si="42"/>
        <v>0</v>
      </c>
      <c r="S139" s="314">
        <v>0</v>
      </c>
      <c r="T139" s="315">
        <f t="shared" si="43"/>
        <v>0</v>
      </c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  <c r="AR139" s="316" t="s">
        <v>178</v>
      </c>
      <c r="AT139" s="316" t="s">
        <v>92</v>
      </c>
      <c r="AU139" s="316" t="s">
        <v>87</v>
      </c>
      <c r="AY139" s="193" t="s">
        <v>89</v>
      </c>
      <c r="BE139" s="317">
        <f t="shared" si="44"/>
        <v>0</v>
      </c>
      <c r="BF139" s="317">
        <f t="shared" si="45"/>
        <v>0</v>
      </c>
      <c r="BG139" s="317">
        <f t="shared" si="46"/>
        <v>0</v>
      </c>
      <c r="BH139" s="317">
        <f t="shared" si="47"/>
        <v>0</v>
      </c>
      <c r="BI139" s="317">
        <f t="shared" si="48"/>
        <v>0</v>
      </c>
      <c r="BJ139" s="193" t="s">
        <v>87</v>
      </c>
      <c r="BK139" s="317">
        <f t="shared" si="49"/>
        <v>0</v>
      </c>
      <c r="BL139" s="193" t="s">
        <v>178</v>
      </c>
      <c r="BM139" s="316" t="s">
        <v>604</v>
      </c>
    </row>
    <row r="140" spans="1:65" s="203" customFormat="1" ht="16.5" customHeight="1" x14ac:dyDescent="0.3">
      <c r="A140" s="199"/>
      <c r="B140" s="200"/>
      <c r="C140" s="305" t="s">
        <v>370</v>
      </c>
      <c r="D140" s="305" t="s">
        <v>92</v>
      </c>
      <c r="E140" s="306" t="s">
        <v>2002</v>
      </c>
      <c r="F140" s="307" t="s">
        <v>2003</v>
      </c>
      <c r="G140" s="308" t="s">
        <v>1499</v>
      </c>
      <c r="H140" s="309">
        <v>1</v>
      </c>
      <c r="I140" s="310"/>
      <c r="J140" s="311">
        <f t="shared" si="40"/>
        <v>0</v>
      </c>
      <c r="K140" s="307" t="s">
        <v>11</v>
      </c>
      <c r="L140" s="202"/>
      <c r="M140" s="312" t="s">
        <v>11</v>
      </c>
      <c r="N140" s="313" t="s">
        <v>30</v>
      </c>
      <c r="O140" s="209"/>
      <c r="P140" s="314">
        <f t="shared" si="41"/>
        <v>0</v>
      </c>
      <c r="Q140" s="314">
        <v>0</v>
      </c>
      <c r="R140" s="314">
        <f t="shared" si="42"/>
        <v>0</v>
      </c>
      <c r="S140" s="314">
        <v>0</v>
      </c>
      <c r="T140" s="315">
        <f t="shared" si="43"/>
        <v>0</v>
      </c>
      <c r="U140" s="199"/>
      <c r="V140" s="199"/>
      <c r="W140" s="199"/>
      <c r="X140" s="199"/>
      <c r="Y140" s="199"/>
      <c r="Z140" s="199"/>
      <c r="AA140" s="199"/>
      <c r="AB140" s="199"/>
      <c r="AC140" s="199"/>
      <c r="AD140" s="199"/>
      <c r="AE140" s="199"/>
      <c r="AR140" s="316" t="s">
        <v>178</v>
      </c>
      <c r="AT140" s="316" t="s">
        <v>92</v>
      </c>
      <c r="AU140" s="316" t="s">
        <v>87</v>
      </c>
      <c r="AY140" s="193" t="s">
        <v>89</v>
      </c>
      <c r="BE140" s="317">
        <f t="shared" si="44"/>
        <v>0</v>
      </c>
      <c r="BF140" s="317">
        <f t="shared" si="45"/>
        <v>0</v>
      </c>
      <c r="BG140" s="317">
        <f t="shared" si="46"/>
        <v>0</v>
      </c>
      <c r="BH140" s="317">
        <f t="shared" si="47"/>
        <v>0</v>
      </c>
      <c r="BI140" s="317">
        <f t="shared" si="48"/>
        <v>0</v>
      </c>
      <c r="BJ140" s="193" t="s">
        <v>87</v>
      </c>
      <c r="BK140" s="317">
        <f t="shared" si="49"/>
        <v>0</v>
      </c>
      <c r="BL140" s="193" t="s">
        <v>178</v>
      </c>
      <c r="BM140" s="316" t="s">
        <v>618</v>
      </c>
    </row>
    <row r="141" spans="1:65" s="203" customFormat="1" ht="16.5" customHeight="1" x14ac:dyDescent="0.3">
      <c r="A141" s="199"/>
      <c r="B141" s="200"/>
      <c r="C141" s="305" t="s">
        <v>375</v>
      </c>
      <c r="D141" s="305" t="s">
        <v>92</v>
      </c>
      <c r="E141" s="306" t="s">
        <v>2004</v>
      </c>
      <c r="F141" s="307" t="s">
        <v>2005</v>
      </c>
      <c r="G141" s="308" t="s">
        <v>1499</v>
      </c>
      <c r="H141" s="309">
        <v>1</v>
      </c>
      <c r="I141" s="310"/>
      <c r="J141" s="311">
        <f t="shared" si="40"/>
        <v>0</v>
      </c>
      <c r="K141" s="307" t="s">
        <v>11</v>
      </c>
      <c r="L141" s="202"/>
      <c r="M141" s="312" t="s">
        <v>11</v>
      </c>
      <c r="N141" s="313" t="s">
        <v>30</v>
      </c>
      <c r="O141" s="209"/>
      <c r="P141" s="314">
        <f t="shared" si="41"/>
        <v>0</v>
      </c>
      <c r="Q141" s="314">
        <v>0</v>
      </c>
      <c r="R141" s="314">
        <f t="shared" si="42"/>
        <v>0</v>
      </c>
      <c r="S141" s="314">
        <v>0</v>
      </c>
      <c r="T141" s="315">
        <f t="shared" si="43"/>
        <v>0</v>
      </c>
      <c r="U141" s="199"/>
      <c r="V141" s="199"/>
      <c r="W141" s="199"/>
      <c r="X141" s="199"/>
      <c r="Y141" s="199"/>
      <c r="Z141" s="199"/>
      <c r="AA141" s="199"/>
      <c r="AB141" s="199"/>
      <c r="AC141" s="199"/>
      <c r="AD141" s="199"/>
      <c r="AE141" s="199"/>
      <c r="AR141" s="316" t="s">
        <v>178</v>
      </c>
      <c r="AT141" s="316" t="s">
        <v>92</v>
      </c>
      <c r="AU141" s="316" t="s">
        <v>87</v>
      </c>
      <c r="AY141" s="193" t="s">
        <v>89</v>
      </c>
      <c r="BE141" s="317">
        <f t="shared" si="44"/>
        <v>0</v>
      </c>
      <c r="BF141" s="317">
        <f t="shared" si="45"/>
        <v>0</v>
      </c>
      <c r="BG141" s="317">
        <f t="shared" si="46"/>
        <v>0</v>
      </c>
      <c r="BH141" s="317">
        <f t="shared" si="47"/>
        <v>0</v>
      </c>
      <c r="BI141" s="317">
        <f t="shared" si="48"/>
        <v>0</v>
      </c>
      <c r="BJ141" s="193" t="s">
        <v>87</v>
      </c>
      <c r="BK141" s="317">
        <f t="shared" si="49"/>
        <v>0</v>
      </c>
      <c r="BL141" s="193" t="s">
        <v>178</v>
      </c>
      <c r="BM141" s="316" t="s">
        <v>629</v>
      </c>
    </row>
    <row r="142" spans="1:65" s="203" customFormat="1" ht="16.5" customHeight="1" x14ac:dyDescent="0.3">
      <c r="A142" s="199"/>
      <c r="B142" s="200"/>
      <c r="C142" s="305" t="s">
        <v>379</v>
      </c>
      <c r="D142" s="305" t="s">
        <v>92</v>
      </c>
      <c r="E142" s="306" t="s">
        <v>2006</v>
      </c>
      <c r="F142" s="307" t="s">
        <v>2007</v>
      </c>
      <c r="G142" s="308" t="s">
        <v>1499</v>
      </c>
      <c r="H142" s="309">
        <v>1</v>
      </c>
      <c r="I142" s="310"/>
      <c r="J142" s="311">
        <f t="shared" si="40"/>
        <v>0</v>
      </c>
      <c r="K142" s="307" t="s">
        <v>11</v>
      </c>
      <c r="L142" s="202"/>
      <c r="M142" s="312" t="s">
        <v>11</v>
      </c>
      <c r="N142" s="313" t="s">
        <v>30</v>
      </c>
      <c r="O142" s="209"/>
      <c r="P142" s="314">
        <f t="shared" si="41"/>
        <v>0</v>
      </c>
      <c r="Q142" s="314">
        <v>0</v>
      </c>
      <c r="R142" s="314">
        <f t="shared" si="42"/>
        <v>0</v>
      </c>
      <c r="S142" s="314">
        <v>0</v>
      </c>
      <c r="T142" s="315">
        <f t="shared" si="43"/>
        <v>0</v>
      </c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/>
      <c r="AR142" s="316" t="s">
        <v>178</v>
      </c>
      <c r="AT142" s="316" t="s">
        <v>92</v>
      </c>
      <c r="AU142" s="316" t="s">
        <v>87</v>
      </c>
      <c r="AY142" s="193" t="s">
        <v>89</v>
      </c>
      <c r="BE142" s="317">
        <f t="shared" si="44"/>
        <v>0</v>
      </c>
      <c r="BF142" s="317">
        <f t="shared" si="45"/>
        <v>0</v>
      </c>
      <c r="BG142" s="317">
        <f t="shared" si="46"/>
        <v>0</v>
      </c>
      <c r="BH142" s="317">
        <f t="shared" si="47"/>
        <v>0</v>
      </c>
      <c r="BI142" s="317">
        <f t="shared" si="48"/>
        <v>0</v>
      </c>
      <c r="BJ142" s="193" t="s">
        <v>87</v>
      </c>
      <c r="BK142" s="317">
        <f t="shared" si="49"/>
        <v>0</v>
      </c>
      <c r="BL142" s="193" t="s">
        <v>178</v>
      </c>
      <c r="BM142" s="316" t="s">
        <v>642</v>
      </c>
    </row>
    <row r="143" spans="1:65" s="203" customFormat="1" ht="16.5" customHeight="1" x14ac:dyDescent="0.3">
      <c r="A143" s="199"/>
      <c r="B143" s="200"/>
      <c r="C143" s="305" t="s">
        <v>383</v>
      </c>
      <c r="D143" s="305" t="s">
        <v>92</v>
      </c>
      <c r="E143" s="306" t="s">
        <v>2008</v>
      </c>
      <c r="F143" s="307" t="s">
        <v>2009</v>
      </c>
      <c r="G143" s="308" t="s">
        <v>1499</v>
      </c>
      <c r="H143" s="309">
        <v>1</v>
      </c>
      <c r="I143" s="310"/>
      <c r="J143" s="311">
        <f t="shared" si="40"/>
        <v>0</v>
      </c>
      <c r="K143" s="307" t="s">
        <v>11</v>
      </c>
      <c r="L143" s="202"/>
      <c r="M143" s="312" t="s">
        <v>11</v>
      </c>
      <c r="N143" s="313" t="s">
        <v>30</v>
      </c>
      <c r="O143" s="209"/>
      <c r="P143" s="314">
        <f t="shared" si="41"/>
        <v>0</v>
      </c>
      <c r="Q143" s="314">
        <v>0</v>
      </c>
      <c r="R143" s="314">
        <f t="shared" si="42"/>
        <v>0</v>
      </c>
      <c r="S143" s="314">
        <v>0</v>
      </c>
      <c r="T143" s="315">
        <f t="shared" si="43"/>
        <v>0</v>
      </c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R143" s="316" t="s">
        <v>178</v>
      </c>
      <c r="AT143" s="316" t="s">
        <v>92</v>
      </c>
      <c r="AU143" s="316" t="s">
        <v>87</v>
      </c>
      <c r="AY143" s="193" t="s">
        <v>89</v>
      </c>
      <c r="BE143" s="317">
        <f t="shared" si="44"/>
        <v>0</v>
      </c>
      <c r="BF143" s="317">
        <f t="shared" si="45"/>
        <v>0</v>
      </c>
      <c r="BG143" s="317">
        <f t="shared" si="46"/>
        <v>0</v>
      </c>
      <c r="BH143" s="317">
        <f t="shared" si="47"/>
        <v>0</v>
      </c>
      <c r="BI143" s="317">
        <f t="shared" si="48"/>
        <v>0</v>
      </c>
      <c r="BJ143" s="193" t="s">
        <v>87</v>
      </c>
      <c r="BK143" s="317">
        <f t="shared" si="49"/>
        <v>0</v>
      </c>
      <c r="BL143" s="193" t="s">
        <v>178</v>
      </c>
      <c r="BM143" s="316" t="s">
        <v>651</v>
      </c>
    </row>
    <row r="144" spans="1:65" s="203" customFormat="1" ht="16.5" customHeight="1" x14ac:dyDescent="0.3">
      <c r="A144" s="199"/>
      <c r="B144" s="200"/>
      <c r="C144" s="305" t="s">
        <v>1232</v>
      </c>
      <c r="D144" s="305" t="s">
        <v>92</v>
      </c>
      <c r="E144" s="306" t="s">
        <v>2010</v>
      </c>
      <c r="F144" s="307" t="s">
        <v>2011</v>
      </c>
      <c r="G144" s="308" t="s">
        <v>1499</v>
      </c>
      <c r="H144" s="309">
        <v>1</v>
      </c>
      <c r="I144" s="310"/>
      <c r="J144" s="311">
        <f t="shared" si="40"/>
        <v>0</v>
      </c>
      <c r="K144" s="307" t="s">
        <v>11</v>
      </c>
      <c r="L144" s="202"/>
      <c r="M144" s="312" t="s">
        <v>11</v>
      </c>
      <c r="N144" s="313" t="s">
        <v>30</v>
      </c>
      <c r="O144" s="209"/>
      <c r="P144" s="314">
        <f t="shared" si="41"/>
        <v>0</v>
      </c>
      <c r="Q144" s="314">
        <v>0</v>
      </c>
      <c r="R144" s="314">
        <f t="shared" si="42"/>
        <v>0</v>
      </c>
      <c r="S144" s="314">
        <v>0</v>
      </c>
      <c r="T144" s="315">
        <f t="shared" si="43"/>
        <v>0</v>
      </c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  <c r="AR144" s="316" t="s">
        <v>178</v>
      </c>
      <c r="AT144" s="316" t="s">
        <v>92</v>
      </c>
      <c r="AU144" s="316" t="s">
        <v>87</v>
      </c>
      <c r="AY144" s="193" t="s">
        <v>89</v>
      </c>
      <c r="BE144" s="317">
        <f t="shared" si="44"/>
        <v>0</v>
      </c>
      <c r="BF144" s="317">
        <f t="shared" si="45"/>
        <v>0</v>
      </c>
      <c r="BG144" s="317">
        <f t="shared" si="46"/>
        <v>0</v>
      </c>
      <c r="BH144" s="317">
        <f t="shared" si="47"/>
        <v>0</v>
      </c>
      <c r="BI144" s="317">
        <f t="shared" si="48"/>
        <v>0</v>
      </c>
      <c r="BJ144" s="193" t="s">
        <v>87</v>
      </c>
      <c r="BK144" s="317">
        <f t="shared" si="49"/>
        <v>0</v>
      </c>
      <c r="BL144" s="193" t="s">
        <v>178</v>
      </c>
      <c r="BM144" s="316" t="s">
        <v>660</v>
      </c>
    </row>
    <row r="145" spans="1:65" s="203" customFormat="1" ht="16.5" customHeight="1" x14ac:dyDescent="0.3">
      <c r="A145" s="199"/>
      <c r="B145" s="200"/>
      <c r="C145" s="305" t="s">
        <v>387</v>
      </c>
      <c r="D145" s="305" t="s">
        <v>92</v>
      </c>
      <c r="E145" s="306" t="s">
        <v>2012</v>
      </c>
      <c r="F145" s="307" t="s">
        <v>2013</v>
      </c>
      <c r="G145" s="308" t="s">
        <v>1499</v>
      </c>
      <c r="H145" s="309">
        <v>1</v>
      </c>
      <c r="I145" s="310"/>
      <c r="J145" s="311">
        <f t="shared" si="40"/>
        <v>0</v>
      </c>
      <c r="K145" s="307" t="s">
        <v>11</v>
      </c>
      <c r="L145" s="202"/>
      <c r="M145" s="312" t="s">
        <v>11</v>
      </c>
      <c r="N145" s="313" t="s">
        <v>30</v>
      </c>
      <c r="O145" s="209"/>
      <c r="P145" s="314">
        <f t="shared" si="41"/>
        <v>0</v>
      </c>
      <c r="Q145" s="314">
        <v>0</v>
      </c>
      <c r="R145" s="314">
        <f t="shared" si="42"/>
        <v>0</v>
      </c>
      <c r="S145" s="314">
        <v>0</v>
      </c>
      <c r="T145" s="315">
        <f t="shared" si="43"/>
        <v>0</v>
      </c>
      <c r="U145" s="199"/>
      <c r="V145" s="199"/>
      <c r="W145" s="199"/>
      <c r="X145" s="199"/>
      <c r="Y145" s="199"/>
      <c r="Z145" s="199"/>
      <c r="AA145" s="199"/>
      <c r="AB145" s="199"/>
      <c r="AC145" s="199"/>
      <c r="AD145" s="199"/>
      <c r="AE145" s="199"/>
      <c r="AR145" s="316" t="s">
        <v>178</v>
      </c>
      <c r="AT145" s="316" t="s">
        <v>92</v>
      </c>
      <c r="AU145" s="316" t="s">
        <v>87</v>
      </c>
      <c r="AY145" s="193" t="s">
        <v>89</v>
      </c>
      <c r="BE145" s="317">
        <f t="shared" si="44"/>
        <v>0</v>
      </c>
      <c r="BF145" s="317">
        <f t="shared" si="45"/>
        <v>0</v>
      </c>
      <c r="BG145" s="317">
        <f t="shared" si="46"/>
        <v>0</v>
      </c>
      <c r="BH145" s="317">
        <f t="shared" si="47"/>
        <v>0</v>
      </c>
      <c r="BI145" s="317">
        <f t="shared" si="48"/>
        <v>0</v>
      </c>
      <c r="BJ145" s="193" t="s">
        <v>87</v>
      </c>
      <c r="BK145" s="317">
        <f t="shared" si="49"/>
        <v>0</v>
      </c>
      <c r="BL145" s="193" t="s">
        <v>178</v>
      </c>
      <c r="BM145" s="316" t="s">
        <v>670</v>
      </c>
    </row>
    <row r="146" spans="1:65" s="203" customFormat="1" ht="16.5" customHeight="1" x14ac:dyDescent="0.3">
      <c r="A146" s="199"/>
      <c r="B146" s="200"/>
      <c r="C146" s="305" t="s">
        <v>393</v>
      </c>
      <c r="D146" s="305" t="s">
        <v>92</v>
      </c>
      <c r="E146" s="306" t="s">
        <v>1573</v>
      </c>
      <c r="F146" s="307" t="s">
        <v>2014</v>
      </c>
      <c r="G146" s="308" t="s">
        <v>1499</v>
      </c>
      <c r="H146" s="309">
        <v>1</v>
      </c>
      <c r="I146" s="310"/>
      <c r="J146" s="311">
        <f t="shared" si="40"/>
        <v>0</v>
      </c>
      <c r="K146" s="307" t="s">
        <v>11</v>
      </c>
      <c r="L146" s="202"/>
      <c r="M146" s="312" t="s">
        <v>11</v>
      </c>
      <c r="N146" s="313" t="s">
        <v>30</v>
      </c>
      <c r="O146" s="209"/>
      <c r="P146" s="314">
        <f t="shared" si="41"/>
        <v>0</v>
      </c>
      <c r="Q146" s="314">
        <v>0</v>
      </c>
      <c r="R146" s="314">
        <f t="shared" si="42"/>
        <v>0</v>
      </c>
      <c r="S146" s="314">
        <v>0</v>
      </c>
      <c r="T146" s="315">
        <f t="shared" si="43"/>
        <v>0</v>
      </c>
      <c r="U146" s="199"/>
      <c r="V146" s="199"/>
      <c r="W146" s="199"/>
      <c r="X146" s="199"/>
      <c r="Y146" s="199"/>
      <c r="Z146" s="199"/>
      <c r="AA146" s="199"/>
      <c r="AB146" s="199"/>
      <c r="AC146" s="199"/>
      <c r="AD146" s="199"/>
      <c r="AE146" s="199"/>
      <c r="AR146" s="316" t="s">
        <v>178</v>
      </c>
      <c r="AT146" s="316" t="s">
        <v>92</v>
      </c>
      <c r="AU146" s="316" t="s">
        <v>87</v>
      </c>
      <c r="AY146" s="193" t="s">
        <v>89</v>
      </c>
      <c r="BE146" s="317">
        <f t="shared" si="44"/>
        <v>0</v>
      </c>
      <c r="BF146" s="317">
        <f t="shared" si="45"/>
        <v>0</v>
      </c>
      <c r="BG146" s="317">
        <f t="shared" si="46"/>
        <v>0</v>
      </c>
      <c r="BH146" s="317">
        <f t="shared" si="47"/>
        <v>0</v>
      </c>
      <c r="BI146" s="317">
        <f t="shared" si="48"/>
        <v>0</v>
      </c>
      <c r="BJ146" s="193" t="s">
        <v>87</v>
      </c>
      <c r="BK146" s="317">
        <f t="shared" si="49"/>
        <v>0</v>
      </c>
      <c r="BL146" s="193" t="s">
        <v>178</v>
      </c>
      <c r="BM146" s="316" t="s">
        <v>678</v>
      </c>
    </row>
    <row r="147" spans="1:65" s="203" customFormat="1" ht="16.5" customHeight="1" x14ac:dyDescent="0.3">
      <c r="A147" s="199"/>
      <c r="B147" s="200"/>
      <c r="C147" s="305" t="s">
        <v>397</v>
      </c>
      <c r="D147" s="305" t="s">
        <v>92</v>
      </c>
      <c r="E147" s="306" t="s">
        <v>1576</v>
      </c>
      <c r="F147" s="307" t="s">
        <v>2015</v>
      </c>
      <c r="G147" s="308" t="s">
        <v>1499</v>
      </c>
      <c r="H147" s="309">
        <v>1</v>
      </c>
      <c r="I147" s="310"/>
      <c r="J147" s="311">
        <f t="shared" si="40"/>
        <v>0</v>
      </c>
      <c r="K147" s="307" t="s">
        <v>11</v>
      </c>
      <c r="L147" s="202"/>
      <c r="M147" s="312" t="s">
        <v>11</v>
      </c>
      <c r="N147" s="313" t="s">
        <v>30</v>
      </c>
      <c r="O147" s="209"/>
      <c r="P147" s="314">
        <f t="shared" si="41"/>
        <v>0</v>
      </c>
      <c r="Q147" s="314">
        <v>0</v>
      </c>
      <c r="R147" s="314">
        <f t="shared" si="42"/>
        <v>0</v>
      </c>
      <c r="S147" s="314">
        <v>0</v>
      </c>
      <c r="T147" s="315">
        <f t="shared" si="43"/>
        <v>0</v>
      </c>
      <c r="U147" s="199"/>
      <c r="V147" s="199"/>
      <c r="W147" s="199"/>
      <c r="X147" s="199"/>
      <c r="Y147" s="199"/>
      <c r="Z147" s="199"/>
      <c r="AA147" s="199"/>
      <c r="AB147" s="199"/>
      <c r="AC147" s="199"/>
      <c r="AD147" s="199"/>
      <c r="AE147" s="199"/>
      <c r="AR147" s="316" t="s">
        <v>178</v>
      </c>
      <c r="AT147" s="316" t="s">
        <v>92</v>
      </c>
      <c r="AU147" s="316" t="s">
        <v>87</v>
      </c>
      <c r="AY147" s="193" t="s">
        <v>89</v>
      </c>
      <c r="BE147" s="317">
        <f t="shared" si="44"/>
        <v>0</v>
      </c>
      <c r="BF147" s="317">
        <f t="shared" si="45"/>
        <v>0</v>
      </c>
      <c r="BG147" s="317">
        <f t="shared" si="46"/>
        <v>0</v>
      </c>
      <c r="BH147" s="317">
        <f t="shared" si="47"/>
        <v>0</v>
      </c>
      <c r="BI147" s="317">
        <f t="shared" si="48"/>
        <v>0</v>
      </c>
      <c r="BJ147" s="193" t="s">
        <v>87</v>
      </c>
      <c r="BK147" s="317">
        <f t="shared" si="49"/>
        <v>0</v>
      </c>
      <c r="BL147" s="193" t="s">
        <v>178</v>
      </c>
      <c r="BM147" s="316" t="s">
        <v>688</v>
      </c>
    </row>
    <row r="148" spans="1:65" s="203" customFormat="1" ht="34.200000000000003" x14ac:dyDescent="0.3">
      <c r="A148" s="199"/>
      <c r="B148" s="200"/>
      <c r="C148" s="305" t="s">
        <v>409</v>
      </c>
      <c r="D148" s="305" t="s">
        <v>92</v>
      </c>
      <c r="E148" s="306" t="s">
        <v>2016</v>
      </c>
      <c r="F148" s="307" t="s">
        <v>2017</v>
      </c>
      <c r="G148" s="308" t="s">
        <v>1499</v>
      </c>
      <c r="H148" s="309">
        <v>1</v>
      </c>
      <c r="I148" s="310"/>
      <c r="J148" s="311">
        <f t="shared" si="40"/>
        <v>0</v>
      </c>
      <c r="K148" s="307" t="s">
        <v>11</v>
      </c>
      <c r="L148" s="202"/>
      <c r="M148" s="312" t="s">
        <v>11</v>
      </c>
      <c r="N148" s="313" t="s">
        <v>30</v>
      </c>
      <c r="O148" s="209"/>
      <c r="P148" s="314">
        <f t="shared" si="41"/>
        <v>0</v>
      </c>
      <c r="Q148" s="314">
        <v>0</v>
      </c>
      <c r="R148" s="314">
        <f t="shared" si="42"/>
        <v>0</v>
      </c>
      <c r="S148" s="314">
        <v>0</v>
      </c>
      <c r="T148" s="315">
        <f t="shared" si="43"/>
        <v>0</v>
      </c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R148" s="316" t="s">
        <v>178</v>
      </c>
      <c r="AT148" s="316" t="s">
        <v>92</v>
      </c>
      <c r="AU148" s="316" t="s">
        <v>87</v>
      </c>
      <c r="AY148" s="193" t="s">
        <v>89</v>
      </c>
      <c r="BE148" s="317">
        <f t="shared" si="44"/>
        <v>0</v>
      </c>
      <c r="BF148" s="317">
        <f t="shared" si="45"/>
        <v>0</v>
      </c>
      <c r="BG148" s="317">
        <f t="shared" si="46"/>
        <v>0</v>
      </c>
      <c r="BH148" s="317">
        <f t="shared" si="47"/>
        <v>0</v>
      </c>
      <c r="BI148" s="317">
        <f t="shared" si="48"/>
        <v>0</v>
      </c>
      <c r="BJ148" s="193" t="s">
        <v>87</v>
      </c>
      <c r="BK148" s="317">
        <f t="shared" si="49"/>
        <v>0</v>
      </c>
      <c r="BL148" s="193" t="s">
        <v>178</v>
      </c>
      <c r="BM148" s="316" t="s">
        <v>2018</v>
      </c>
    </row>
    <row r="149" spans="1:65" s="203" customFormat="1" ht="16.5" customHeight="1" x14ac:dyDescent="0.3">
      <c r="A149" s="199"/>
      <c r="B149" s="200"/>
      <c r="C149" s="305" t="s">
        <v>414</v>
      </c>
      <c r="D149" s="305" t="s">
        <v>92</v>
      </c>
      <c r="E149" s="306" t="s">
        <v>2019</v>
      </c>
      <c r="F149" s="307" t="s">
        <v>945</v>
      </c>
      <c r="G149" s="308" t="s">
        <v>574</v>
      </c>
      <c r="H149" s="309">
        <v>1</v>
      </c>
      <c r="I149" s="310"/>
      <c r="J149" s="311">
        <f t="shared" si="40"/>
        <v>0</v>
      </c>
      <c r="K149" s="307" t="s">
        <v>11</v>
      </c>
      <c r="L149" s="202"/>
      <c r="M149" s="368" t="s">
        <v>11</v>
      </c>
      <c r="N149" s="369" t="s">
        <v>30</v>
      </c>
      <c r="O149" s="370"/>
      <c r="P149" s="371">
        <f t="shared" si="41"/>
        <v>0</v>
      </c>
      <c r="Q149" s="371">
        <v>0</v>
      </c>
      <c r="R149" s="371">
        <f t="shared" si="42"/>
        <v>0</v>
      </c>
      <c r="S149" s="371">
        <v>0</v>
      </c>
      <c r="T149" s="372">
        <f t="shared" si="43"/>
        <v>0</v>
      </c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R149" s="316" t="s">
        <v>178</v>
      </c>
      <c r="AT149" s="316" t="s">
        <v>92</v>
      </c>
      <c r="AU149" s="316" t="s">
        <v>87</v>
      </c>
      <c r="AY149" s="193" t="s">
        <v>89</v>
      </c>
      <c r="BE149" s="317">
        <f t="shared" si="44"/>
        <v>0</v>
      </c>
      <c r="BF149" s="317">
        <f t="shared" si="45"/>
        <v>0</v>
      </c>
      <c r="BG149" s="317">
        <f t="shared" si="46"/>
        <v>0</v>
      </c>
      <c r="BH149" s="317">
        <f t="shared" si="47"/>
        <v>0</v>
      </c>
      <c r="BI149" s="317">
        <f t="shared" si="48"/>
        <v>0</v>
      </c>
      <c r="BJ149" s="193" t="s">
        <v>87</v>
      </c>
      <c r="BK149" s="317">
        <f t="shared" si="49"/>
        <v>0</v>
      </c>
      <c r="BL149" s="193" t="s">
        <v>178</v>
      </c>
      <c r="BM149" s="316" t="s">
        <v>704</v>
      </c>
    </row>
    <row r="150" spans="1:65" s="203" customFormat="1" ht="6.9" customHeight="1" x14ac:dyDescent="0.3">
      <c r="A150" s="199"/>
      <c r="B150" s="204"/>
      <c r="C150" s="205"/>
      <c r="D150" s="205"/>
      <c r="E150" s="205"/>
      <c r="F150" s="205"/>
      <c r="G150" s="205"/>
      <c r="H150" s="205"/>
      <c r="I150" s="205"/>
      <c r="J150" s="205"/>
      <c r="K150" s="205"/>
      <c r="L150" s="202"/>
      <c r="M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</row>
  </sheetData>
  <sheetProtection algorithmName="SHA-512" hashValue="JFrwlPxNG39448ic8h4x5SH//L/CC53fp6gMQeFkSPC5iweTtmQPB2caC45oe0FLse9uHsR1NnASkB1U9ecCSw==" saltValue="Pw//uK7gQi5Jed01C8B4Cj232eRW4+4l6AfPdC4VWasRrK3iYRHHl9n6mdbxK1sYt8lz4jkXScPk3qt6PXOuZw==" spinCount="100000" sheet="1" objects="1" scenarios="1" formatColumns="0" formatRows="0" autoFilter="0"/>
  <autoFilter ref="C83:K14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"/>
  <sheetViews>
    <sheetView showGridLines="0" topLeftCell="A56" workbookViewId="0">
      <selection activeCell="J84" sqref="J84"/>
    </sheetView>
  </sheetViews>
  <sheetFormatPr defaultRowHeight="10.199999999999999" x14ac:dyDescent="0.2"/>
  <cols>
    <col min="1" max="1" width="6.44140625" style="191" customWidth="1"/>
    <col min="2" max="2" width="0.88671875" style="191" customWidth="1"/>
    <col min="3" max="3" width="3.21875" style="191" customWidth="1"/>
    <col min="4" max="4" width="3.33203125" style="191" customWidth="1"/>
    <col min="5" max="5" width="13.33203125" style="191" customWidth="1"/>
    <col min="6" max="6" width="78.44140625" style="191" customWidth="1"/>
    <col min="7" max="7" width="5.77734375" style="191" customWidth="1"/>
    <col min="8" max="8" width="10.88671875" style="191" customWidth="1"/>
    <col min="9" max="9" width="12.33203125" style="191" customWidth="1"/>
    <col min="10" max="11" width="17.33203125" style="191" customWidth="1"/>
    <col min="12" max="12" width="7.21875" style="191" customWidth="1"/>
    <col min="13" max="13" width="8.44140625" style="191" hidden="1" customWidth="1"/>
    <col min="14" max="14" width="8.88671875" style="191"/>
    <col min="15" max="20" width="11" style="191" hidden="1" customWidth="1"/>
    <col min="21" max="21" width="12.6640625" style="191" hidden="1" customWidth="1"/>
    <col min="22" max="22" width="9.5546875" style="191" customWidth="1"/>
    <col min="23" max="23" width="12.6640625" style="191" customWidth="1"/>
    <col min="24" max="24" width="9.5546875" style="191" customWidth="1"/>
    <col min="25" max="25" width="11.6640625" style="191" customWidth="1"/>
    <col min="26" max="26" width="8.5546875" style="191" customWidth="1"/>
    <col min="27" max="27" width="11.6640625" style="191" customWidth="1"/>
    <col min="28" max="28" width="12.6640625" style="191" customWidth="1"/>
    <col min="29" max="29" width="8.5546875" style="191" customWidth="1"/>
    <col min="30" max="30" width="11.6640625" style="191" customWidth="1"/>
    <col min="31" max="31" width="12.6640625" style="191" customWidth="1"/>
    <col min="32" max="16384" width="8.88671875" style="191"/>
  </cols>
  <sheetData>
    <row r="2" spans="1:46" ht="36.9" customHeight="1" x14ac:dyDescent="0.2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93" t="s">
        <v>1003</v>
      </c>
    </row>
    <row r="3" spans="1:46" ht="6.9" customHeight="1" x14ac:dyDescent="0.2"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194"/>
      <c r="AT3" s="193" t="s">
        <v>1</v>
      </c>
    </row>
    <row r="4" spans="1:46" ht="24.9" customHeight="1" x14ac:dyDescent="0.2">
      <c r="B4" s="194"/>
      <c r="D4" s="219" t="s">
        <v>2</v>
      </c>
      <c r="L4" s="194"/>
      <c r="M4" s="220" t="s">
        <v>3</v>
      </c>
      <c r="AT4" s="193" t="s">
        <v>4</v>
      </c>
    </row>
    <row r="5" spans="1:46" ht="6.9" customHeight="1" x14ac:dyDescent="0.2">
      <c r="B5" s="194"/>
      <c r="L5" s="194"/>
    </row>
    <row r="6" spans="1:46" ht="12" customHeight="1" x14ac:dyDescent="0.2">
      <c r="B6" s="194"/>
      <c r="D6" s="221" t="s">
        <v>5</v>
      </c>
      <c r="L6" s="194"/>
    </row>
    <row r="7" spans="1:46" ht="16.5" customHeight="1" x14ac:dyDescent="0.2">
      <c r="B7" s="194"/>
      <c r="E7" s="222" t="str">
        <f>'[1]Rekapitulace stavby'!K6</f>
        <v>Rozšíření posilovny o Warm up zónu</v>
      </c>
      <c r="F7" s="223"/>
      <c r="G7" s="223"/>
      <c r="H7" s="223"/>
      <c r="L7" s="194"/>
    </row>
    <row r="8" spans="1:46" s="203" customFormat="1" ht="12" customHeight="1" x14ac:dyDescent="0.3">
      <c r="A8" s="199"/>
      <c r="B8" s="202"/>
      <c r="C8" s="199"/>
      <c r="D8" s="221" t="s">
        <v>6</v>
      </c>
      <c r="E8" s="199"/>
      <c r="F8" s="199"/>
      <c r="G8" s="199"/>
      <c r="H8" s="199"/>
      <c r="I8" s="199"/>
      <c r="J8" s="199"/>
      <c r="K8" s="199"/>
      <c r="L8" s="224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</row>
    <row r="9" spans="1:46" s="203" customFormat="1" ht="16.5" customHeight="1" x14ac:dyDescent="0.3">
      <c r="A9" s="199"/>
      <c r="B9" s="202"/>
      <c r="C9" s="199"/>
      <c r="D9" s="199"/>
      <c r="E9" s="225" t="s">
        <v>2020</v>
      </c>
      <c r="F9" s="226"/>
      <c r="G9" s="226"/>
      <c r="H9" s="226"/>
      <c r="I9" s="199"/>
      <c r="J9" s="199"/>
      <c r="K9" s="199"/>
      <c r="L9" s="224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</row>
    <row r="10" spans="1:46" s="203" customFormat="1" x14ac:dyDescent="0.3">
      <c r="A10" s="199"/>
      <c r="B10" s="202"/>
      <c r="C10" s="199"/>
      <c r="D10" s="199"/>
      <c r="E10" s="199"/>
      <c r="F10" s="199"/>
      <c r="G10" s="199"/>
      <c r="H10" s="199"/>
      <c r="I10" s="199"/>
      <c r="J10" s="199"/>
      <c r="K10" s="199"/>
      <c r="L10" s="224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</row>
    <row r="11" spans="1:46" s="203" customFormat="1" ht="12" customHeight="1" x14ac:dyDescent="0.3">
      <c r="A11" s="199"/>
      <c r="B11" s="202"/>
      <c r="C11" s="199"/>
      <c r="D11" s="221" t="s">
        <v>8</v>
      </c>
      <c r="E11" s="199"/>
      <c r="F11" s="227" t="s">
        <v>9</v>
      </c>
      <c r="G11" s="199"/>
      <c r="H11" s="199"/>
      <c r="I11" s="221" t="s">
        <v>10</v>
      </c>
      <c r="J11" s="227" t="s">
        <v>11</v>
      </c>
      <c r="K11" s="199"/>
      <c r="L11" s="224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</row>
    <row r="12" spans="1:46" s="203" customFormat="1" ht="12" customHeight="1" x14ac:dyDescent="0.3">
      <c r="A12" s="199"/>
      <c r="B12" s="202"/>
      <c r="C12" s="199"/>
      <c r="D12" s="221" t="s">
        <v>12</v>
      </c>
      <c r="E12" s="199"/>
      <c r="F12" s="227" t="s">
        <v>13</v>
      </c>
      <c r="G12" s="199"/>
      <c r="H12" s="199"/>
      <c r="I12" s="221" t="s">
        <v>14</v>
      </c>
      <c r="J12" s="228" t="str">
        <f>'[1]Rekapitulace stavby'!AN8</f>
        <v>15. 4. 2021</v>
      </c>
      <c r="K12" s="199"/>
      <c r="L12" s="224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</row>
    <row r="13" spans="1:46" s="203" customFormat="1" ht="10.8" customHeight="1" x14ac:dyDescent="0.3">
      <c r="A13" s="199"/>
      <c r="B13" s="202"/>
      <c r="C13" s="199"/>
      <c r="D13" s="199"/>
      <c r="E13" s="199"/>
      <c r="F13" s="199"/>
      <c r="G13" s="199"/>
      <c r="H13" s="199"/>
      <c r="I13" s="199"/>
      <c r="J13" s="199"/>
      <c r="K13" s="199"/>
      <c r="L13" s="224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</row>
    <row r="14" spans="1:46" s="203" customFormat="1" ht="12" customHeight="1" x14ac:dyDescent="0.3">
      <c r="A14" s="199"/>
      <c r="B14" s="202"/>
      <c r="C14" s="199"/>
      <c r="D14" s="221" t="s">
        <v>15</v>
      </c>
      <c r="E14" s="199"/>
      <c r="F14" s="199"/>
      <c r="G14" s="199"/>
      <c r="H14" s="199"/>
      <c r="I14" s="221" t="s">
        <v>16</v>
      </c>
      <c r="J14" s="227" t="s">
        <v>11</v>
      </c>
      <c r="K14" s="199"/>
      <c r="L14" s="224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</row>
    <row r="15" spans="1:46" s="203" customFormat="1" ht="18" customHeight="1" x14ac:dyDescent="0.3">
      <c r="A15" s="199"/>
      <c r="B15" s="202"/>
      <c r="C15" s="199"/>
      <c r="D15" s="199"/>
      <c r="E15" s="227" t="s">
        <v>17</v>
      </c>
      <c r="F15" s="199"/>
      <c r="G15" s="199"/>
      <c r="H15" s="199"/>
      <c r="I15" s="221" t="s">
        <v>18</v>
      </c>
      <c r="J15" s="227" t="s">
        <v>11</v>
      </c>
      <c r="K15" s="199"/>
      <c r="L15" s="224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</row>
    <row r="16" spans="1:46" s="203" customFormat="1" ht="6.9" customHeight="1" x14ac:dyDescent="0.3">
      <c r="A16" s="199"/>
      <c r="B16" s="202"/>
      <c r="C16" s="199"/>
      <c r="D16" s="199"/>
      <c r="E16" s="199"/>
      <c r="F16" s="199"/>
      <c r="G16" s="199"/>
      <c r="H16" s="199"/>
      <c r="I16" s="199"/>
      <c r="J16" s="199"/>
      <c r="K16" s="199"/>
      <c r="L16" s="224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</row>
    <row r="17" spans="1:31" s="203" customFormat="1" ht="12" customHeight="1" x14ac:dyDescent="0.3">
      <c r="A17" s="199"/>
      <c r="B17" s="202"/>
      <c r="C17" s="199"/>
      <c r="D17" s="221" t="s">
        <v>19</v>
      </c>
      <c r="E17" s="199"/>
      <c r="F17" s="199"/>
      <c r="G17" s="199"/>
      <c r="H17" s="199"/>
      <c r="I17" s="221" t="s">
        <v>16</v>
      </c>
      <c r="J17" s="198" t="str">
        <f>'[1]Rekapitulace stavby'!AN13</f>
        <v>Vyplň údaj</v>
      </c>
      <c r="K17" s="199"/>
      <c r="L17" s="224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</row>
    <row r="18" spans="1:31" s="203" customFormat="1" ht="18" customHeight="1" x14ac:dyDescent="0.3">
      <c r="A18" s="199"/>
      <c r="B18" s="202"/>
      <c r="C18" s="199"/>
      <c r="D18" s="199"/>
      <c r="E18" s="229" t="str">
        <f>'[1]Rekapitulace stavby'!E14</f>
        <v>Vyplň údaj</v>
      </c>
      <c r="F18" s="230"/>
      <c r="G18" s="230"/>
      <c r="H18" s="230"/>
      <c r="I18" s="221" t="s">
        <v>18</v>
      </c>
      <c r="J18" s="198" t="str">
        <f>'[1]Rekapitulace stavby'!AN14</f>
        <v>Vyplň údaj</v>
      </c>
      <c r="K18" s="199"/>
      <c r="L18" s="224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</row>
    <row r="19" spans="1:31" s="203" customFormat="1" ht="6.9" customHeight="1" x14ac:dyDescent="0.3">
      <c r="A19" s="199"/>
      <c r="B19" s="202"/>
      <c r="C19" s="199"/>
      <c r="D19" s="199"/>
      <c r="E19" s="199"/>
      <c r="F19" s="199"/>
      <c r="G19" s="199"/>
      <c r="H19" s="199"/>
      <c r="I19" s="199"/>
      <c r="J19" s="199"/>
      <c r="K19" s="199"/>
      <c r="L19" s="224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</row>
    <row r="20" spans="1:31" s="203" customFormat="1" ht="12" customHeight="1" x14ac:dyDescent="0.3">
      <c r="A20" s="199"/>
      <c r="B20" s="202"/>
      <c r="C20" s="199"/>
      <c r="D20" s="221" t="s">
        <v>20</v>
      </c>
      <c r="E20" s="199"/>
      <c r="F20" s="199"/>
      <c r="G20" s="199"/>
      <c r="H20" s="199"/>
      <c r="I20" s="221" t="s">
        <v>16</v>
      </c>
      <c r="J20" s="227" t="s">
        <v>11</v>
      </c>
      <c r="K20" s="199"/>
      <c r="L20" s="224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</row>
    <row r="21" spans="1:31" s="203" customFormat="1" ht="18" customHeight="1" x14ac:dyDescent="0.3">
      <c r="A21" s="199"/>
      <c r="B21" s="202"/>
      <c r="C21" s="199"/>
      <c r="D21" s="199"/>
      <c r="E21" s="227" t="s">
        <v>2021</v>
      </c>
      <c r="F21" s="199"/>
      <c r="G21" s="199"/>
      <c r="H21" s="199"/>
      <c r="I21" s="221" t="s">
        <v>18</v>
      </c>
      <c r="J21" s="227" t="s">
        <v>11</v>
      </c>
      <c r="K21" s="199"/>
      <c r="L21" s="224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</row>
    <row r="22" spans="1:31" s="203" customFormat="1" ht="6.9" customHeight="1" x14ac:dyDescent="0.3">
      <c r="A22" s="199"/>
      <c r="B22" s="202"/>
      <c r="C22" s="199"/>
      <c r="D22" s="199"/>
      <c r="E22" s="199"/>
      <c r="F22" s="199"/>
      <c r="G22" s="199"/>
      <c r="H22" s="199"/>
      <c r="I22" s="199"/>
      <c r="J22" s="199"/>
      <c r="K22" s="199"/>
      <c r="L22" s="224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</row>
    <row r="23" spans="1:31" s="203" customFormat="1" ht="12" customHeight="1" x14ac:dyDescent="0.3">
      <c r="A23" s="199"/>
      <c r="B23" s="202"/>
      <c r="C23" s="199"/>
      <c r="D23" s="221" t="s">
        <v>22</v>
      </c>
      <c r="E23" s="199"/>
      <c r="F23" s="199"/>
      <c r="G23" s="199"/>
      <c r="H23" s="199"/>
      <c r="I23" s="221" t="s">
        <v>16</v>
      </c>
      <c r="J23" s="227" t="s">
        <v>11</v>
      </c>
      <c r="K23" s="199"/>
      <c r="L23" s="224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</row>
    <row r="24" spans="1:31" s="203" customFormat="1" ht="18" customHeight="1" x14ac:dyDescent="0.3">
      <c r="A24" s="199"/>
      <c r="B24" s="202"/>
      <c r="C24" s="199"/>
      <c r="D24" s="199"/>
      <c r="E24" s="227" t="s">
        <v>23</v>
      </c>
      <c r="F24" s="199"/>
      <c r="G24" s="199"/>
      <c r="H24" s="199"/>
      <c r="I24" s="221" t="s">
        <v>18</v>
      </c>
      <c r="J24" s="227" t="s">
        <v>11</v>
      </c>
      <c r="K24" s="199"/>
      <c r="L24" s="224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</row>
    <row r="25" spans="1:31" s="203" customFormat="1" ht="6.9" customHeight="1" x14ac:dyDescent="0.3">
      <c r="A25" s="199"/>
      <c r="B25" s="202"/>
      <c r="C25" s="199"/>
      <c r="D25" s="199"/>
      <c r="E25" s="199"/>
      <c r="F25" s="199"/>
      <c r="G25" s="199"/>
      <c r="H25" s="199"/>
      <c r="I25" s="199"/>
      <c r="J25" s="199"/>
      <c r="K25" s="199"/>
      <c r="L25" s="224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</row>
    <row r="26" spans="1:31" s="203" customFormat="1" ht="12" customHeight="1" x14ac:dyDescent="0.3">
      <c r="A26" s="199"/>
      <c r="B26" s="202"/>
      <c r="C26" s="199"/>
      <c r="D26" s="221" t="s">
        <v>24</v>
      </c>
      <c r="E26" s="199"/>
      <c r="F26" s="199"/>
      <c r="G26" s="199"/>
      <c r="H26" s="199"/>
      <c r="I26" s="199"/>
      <c r="J26" s="199"/>
      <c r="K26" s="199"/>
      <c r="L26" s="224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</row>
    <row r="27" spans="1:31" s="235" customFormat="1" ht="16.5" customHeight="1" x14ac:dyDescent="0.3">
      <c r="A27" s="231"/>
      <c r="B27" s="232"/>
      <c r="C27" s="231"/>
      <c r="D27" s="231"/>
      <c r="E27" s="233" t="s">
        <v>11</v>
      </c>
      <c r="F27" s="233"/>
      <c r="G27" s="233"/>
      <c r="H27" s="233"/>
      <c r="I27" s="231"/>
      <c r="J27" s="231"/>
      <c r="K27" s="231"/>
      <c r="L27" s="234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</row>
    <row r="28" spans="1:31" s="203" customFormat="1" ht="6.9" customHeight="1" x14ac:dyDescent="0.3">
      <c r="A28" s="199"/>
      <c r="B28" s="202"/>
      <c r="C28" s="199"/>
      <c r="D28" s="199"/>
      <c r="E28" s="199"/>
      <c r="F28" s="199"/>
      <c r="G28" s="199"/>
      <c r="H28" s="199"/>
      <c r="I28" s="199"/>
      <c r="J28" s="199"/>
      <c r="K28" s="199"/>
      <c r="L28" s="224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</row>
    <row r="29" spans="1:31" s="203" customFormat="1" ht="6.9" customHeight="1" x14ac:dyDescent="0.3">
      <c r="A29" s="199"/>
      <c r="B29" s="202"/>
      <c r="C29" s="199"/>
      <c r="D29" s="236"/>
      <c r="E29" s="236"/>
      <c r="F29" s="236"/>
      <c r="G29" s="236"/>
      <c r="H29" s="236"/>
      <c r="I29" s="236"/>
      <c r="J29" s="236"/>
      <c r="K29" s="236"/>
      <c r="L29" s="224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</row>
    <row r="30" spans="1:31" s="203" customFormat="1" ht="25.35" customHeight="1" x14ac:dyDescent="0.3">
      <c r="A30" s="199"/>
      <c r="B30" s="202"/>
      <c r="C30" s="199"/>
      <c r="D30" s="237" t="s">
        <v>25</v>
      </c>
      <c r="E30" s="199"/>
      <c r="F30" s="199"/>
      <c r="G30" s="199"/>
      <c r="H30" s="199"/>
      <c r="I30" s="199"/>
      <c r="J30" s="238">
        <f>ROUND(J81, 2)</f>
        <v>0</v>
      </c>
      <c r="K30" s="199"/>
      <c r="L30" s="224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</row>
    <row r="31" spans="1:31" s="203" customFormat="1" ht="6.9" customHeight="1" x14ac:dyDescent="0.3">
      <c r="A31" s="199"/>
      <c r="B31" s="202"/>
      <c r="C31" s="199"/>
      <c r="D31" s="236"/>
      <c r="E31" s="236"/>
      <c r="F31" s="236"/>
      <c r="G31" s="236"/>
      <c r="H31" s="236"/>
      <c r="I31" s="236"/>
      <c r="J31" s="236"/>
      <c r="K31" s="236"/>
      <c r="L31" s="224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</row>
    <row r="32" spans="1:31" s="203" customFormat="1" ht="14.4" customHeight="1" x14ac:dyDescent="0.3">
      <c r="A32" s="199"/>
      <c r="B32" s="202"/>
      <c r="C32" s="199"/>
      <c r="D32" s="199"/>
      <c r="E32" s="199"/>
      <c r="F32" s="239" t="s">
        <v>26</v>
      </c>
      <c r="G32" s="199"/>
      <c r="H32" s="199"/>
      <c r="I32" s="239" t="s">
        <v>27</v>
      </c>
      <c r="J32" s="239" t="s">
        <v>28</v>
      </c>
      <c r="K32" s="199"/>
      <c r="L32" s="224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</row>
    <row r="33" spans="1:31" s="203" customFormat="1" ht="14.4" customHeight="1" x14ac:dyDescent="0.3">
      <c r="A33" s="199"/>
      <c r="B33" s="202"/>
      <c r="C33" s="199"/>
      <c r="D33" s="240" t="s">
        <v>29</v>
      </c>
      <c r="E33" s="221" t="s">
        <v>30</v>
      </c>
      <c r="F33" s="241">
        <f>ROUND((SUM(BE81:BE84)),  2)</f>
        <v>0</v>
      </c>
      <c r="G33" s="199"/>
      <c r="H33" s="199"/>
      <c r="I33" s="242">
        <v>0.21</v>
      </c>
      <c r="J33" s="241">
        <f>ROUND(((SUM(BE81:BE84))*I33),  2)</f>
        <v>0</v>
      </c>
      <c r="K33" s="199"/>
      <c r="L33" s="224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</row>
    <row r="34" spans="1:31" s="203" customFormat="1" ht="14.4" customHeight="1" x14ac:dyDescent="0.3">
      <c r="A34" s="199"/>
      <c r="B34" s="202"/>
      <c r="C34" s="199"/>
      <c r="D34" s="199"/>
      <c r="E34" s="221" t="s">
        <v>31</v>
      </c>
      <c r="F34" s="241">
        <f>ROUND((SUM(BF81:BF84)),  2)</f>
        <v>0</v>
      </c>
      <c r="G34" s="199"/>
      <c r="H34" s="199"/>
      <c r="I34" s="242">
        <v>0.15</v>
      </c>
      <c r="J34" s="241">
        <f>ROUND(((SUM(BF81:BF84))*I34),  2)</f>
        <v>0</v>
      </c>
      <c r="K34" s="199"/>
      <c r="L34" s="224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/>
      <c r="AD34" s="199"/>
      <c r="AE34" s="199"/>
    </row>
    <row r="35" spans="1:31" s="203" customFormat="1" ht="14.4" hidden="1" customHeight="1" x14ac:dyDescent="0.3">
      <c r="A35" s="199"/>
      <c r="B35" s="202"/>
      <c r="C35" s="199"/>
      <c r="D35" s="199"/>
      <c r="E35" s="221" t="s">
        <v>32</v>
      </c>
      <c r="F35" s="241">
        <f>ROUND((SUM(BG81:BG84)),  2)</f>
        <v>0</v>
      </c>
      <c r="G35" s="199"/>
      <c r="H35" s="199"/>
      <c r="I35" s="242">
        <v>0.21</v>
      </c>
      <c r="J35" s="241">
        <f>0</f>
        <v>0</v>
      </c>
      <c r="K35" s="199"/>
      <c r="L35" s="224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</row>
    <row r="36" spans="1:31" s="203" customFormat="1" ht="14.4" hidden="1" customHeight="1" x14ac:dyDescent="0.3">
      <c r="A36" s="199"/>
      <c r="B36" s="202"/>
      <c r="C36" s="199"/>
      <c r="D36" s="199"/>
      <c r="E36" s="221" t="s">
        <v>33</v>
      </c>
      <c r="F36" s="241">
        <f>ROUND((SUM(BH81:BH84)),  2)</f>
        <v>0</v>
      </c>
      <c r="G36" s="199"/>
      <c r="H36" s="199"/>
      <c r="I36" s="242">
        <v>0.15</v>
      </c>
      <c r="J36" s="241">
        <f>0</f>
        <v>0</v>
      </c>
      <c r="K36" s="199"/>
      <c r="L36" s="224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</row>
    <row r="37" spans="1:31" s="203" customFormat="1" ht="14.4" hidden="1" customHeight="1" x14ac:dyDescent="0.3">
      <c r="A37" s="199"/>
      <c r="B37" s="202"/>
      <c r="C37" s="199"/>
      <c r="D37" s="199"/>
      <c r="E37" s="221" t="s">
        <v>34</v>
      </c>
      <c r="F37" s="241">
        <f>ROUND((SUM(BI81:BI84)),  2)</f>
        <v>0</v>
      </c>
      <c r="G37" s="199"/>
      <c r="H37" s="199"/>
      <c r="I37" s="242">
        <v>0</v>
      </c>
      <c r="J37" s="241">
        <f>0</f>
        <v>0</v>
      </c>
      <c r="K37" s="199"/>
      <c r="L37" s="224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</row>
    <row r="38" spans="1:31" s="203" customFormat="1" ht="6.9" customHeight="1" x14ac:dyDescent="0.3">
      <c r="A38" s="199"/>
      <c r="B38" s="202"/>
      <c r="C38" s="199"/>
      <c r="D38" s="199"/>
      <c r="E38" s="199"/>
      <c r="F38" s="199"/>
      <c r="G38" s="199"/>
      <c r="H38" s="199"/>
      <c r="I38" s="199"/>
      <c r="J38" s="199"/>
      <c r="K38" s="199"/>
      <c r="L38" s="224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</row>
    <row r="39" spans="1:31" s="203" customFormat="1" ht="25.35" customHeight="1" x14ac:dyDescent="0.3">
      <c r="A39" s="199"/>
      <c r="B39" s="202"/>
      <c r="C39" s="243"/>
      <c r="D39" s="244" t="s">
        <v>35</v>
      </c>
      <c r="E39" s="245"/>
      <c r="F39" s="245"/>
      <c r="G39" s="246" t="s">
        <v>36</v>
      </c>
      <c r="H39" s="247" t="s">
        <v>37</v>
      </c>
      <c r="I39" s="245"/>
      <c r="J39" s="248">
        <f>SUM(J30:J37)</f>
        <v>0</v>
      </c>
      <c r="K39" s="249"/>
      <c r="L39" s="224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</row>
    <row r="40" spans="1:31" s="203" customFormat="1" ht="14.4" customHeight="1" x14ac:dyDescent="0.3">
      <c r="A40" s="199"/>
      <c r="B40" s="250"/>
      <c r="C40" s="251"/>
      <c r="D40" s="251"/>
      <c r="E40" s="251"/>
      <c r="F40" s="251"/>
      <c r="G40" s="251"/>
      <c r="H40" s="251"/>
      <c r="I40" s="251"/>
      <c r="J40" s="251"/>
      <c r="K40" s="251"/>
      <c r="L40" s="224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</row>
    <row r="44" spans="1:31" s="203" customFormat="1" ht="6.9" customHeight="1" x14ac:dyDescent="0.3">
      <c r="A44" s="199"/>
      <c r="B44" s="252"/>
      <c r="C44" s="253"/>
      <c r="D44" s="253"/>
      <c r="E44" s="253"/>
      <c r="F44" s="253"/>
      <c r="G44" s="253"/>
      <c r="H44" s="253"/>
      <c r="I44" s="253"/>
      <c r="J44" s="253"/>
      <c r="K44" s="253"/>
      <c r="L44" s="224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</row>
    <row r="45" spans="1:31" s="203" customFormat="1" ht="24.9" customHeight="1" x14ac:dyDescent="0.3">
      <c r="A45" s="199"/>
      <c r="B45" s="200"/>
      <c r="C45" s="195" t="s">
        <v>38</v>
      </c>
      <c r="D45" s="201"/>
      <c r="E45" s="201"/>
      <c r="F45" s="201"/>
      <c r="G45" s="201"/>
      <c r="H45" s="201"/>
      <c r="I45" s="201"/>
      <c r="J45" s="201"/>
      <c r="K45" s="201"/>
      <c r="L45" s="224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</row>
    <row r="46" spans="1:31" s="203" customFormat="1" ht="6.9" customHeight="1" x14ac:dyDescent="0.3">
      <c r="A46" s="199"/>
      <c r="B46" s="200"/>
      <c r="C46" s="201"/>
      <c r="D46" s="201"/>
      <c r="E46" s="201"/>
      <c r="F46" s="201"/>
      <c r="G46" s="201"/>
      <c r="H46" s="201"/>
      <c r="I46" s="201"/>
      <c r="J46" s="201"/>
      <c r="K46" s="201"/>
      <c r="L46" s="224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</row>
    <row r="47" spans="1:31" s="203" customFormat="1" ht="12" customHeight="1" x14ac:dyDescent="0.3">
      <c r="A47" s="199"/>
      <c r="B47" s="200"/>
      <c r="C47" s="196" t="s">
        <v>5</v>
      </c>
      <c r="D47" s="201"/>
      <c r="E47" s="201"/>
      <c r="F47" s="201"/>
      <c r="G47" s="201"/>
      <c r="H47" s="201"/>
      <c r="I47" s="201"/>
      <c r="J47" s="201"/>
      <c r="K47" s="201"/>
      <c r="L47" s="224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</row>
    <row r="48" spans="1:31" s="203" customFormat="1" ht="16.5" customHeight="1" x14ac:dyDescent="0.3">
      <c r="A48" s="199"/>
      <c r="B48" s="200"/>
      <c r="C48" s="201"/>
      <c r="D48" s="201"/>
      <c r="E48" s="254" t="str">
        <f>E7</f>
        <v>Rozšíření posilovny o Warm up zónu</v>
      </c>
      <c r="F48" s="255"/>
      <c r="G48" s="255"/>
      <c r="H48" s="255"/>
      <c r="I48" s="201"/>
      <c r="J48" s="201"/>
      <c r="K48" s="201"/>
      <c r="L48" s="224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</row>
    <row r="49" spans="1:47" s="203" customFormat="1" ht="12" customHeight="1" x14ac:dyDescent="0.3">
      <c r="A49" s="199"/>
      <c r="B49" s="200"/>
      <c r="C49" s="196" t="s">
        <v>6</v>
      </c>
      <c r="D49" s="201"/>
      <c r="E49" s="201"/>
      <c r="F49" s="201"/>
      <c r="G49" s="201"/>
      <c r="H49" s="201"/>
      <c r="I49" s="201"/>
      <c r="J49" s="201"/>
      <c r="K49" s="201"/>
      <c r="L49" s="224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</row>
    <row r="50" spans="1:47" s="203" customFormat="1" ht="16.5" customHeight="1" x14ac:dyDescent="0.3">
      <c r="A50" s="199"/>
      <c r="B50" s="200"/>
      <c r="C50" s="201"/>
      <c r="D50" s="201"/>
      <c r="E50" s="208" t="str">
        <f>E9</f>
        <v>07 - VRN</v>
      </c>
      <c r="F50" s="256"/>
      <c r="G50" s="256"/>
      <c r="H50" s="256"/>
      <c r="I50" s="201"/>
      <c r="J50" s="201"/>
      <c r="K50" s="201"/>
      <c r="L50" s="224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</row>
    <row r="51" spans="1:47" s="203" customFormat="1" ht="6.9" customHeight="1" x14ac:dyDescent="0.3">
      <c r="A51" s="199"/>
      <c r="B51" s="200"/>
      <c r="C51" s="201"/>
      <c r="D51" s="201"/>
      <c r="E51" s="201"/>
      <c r="F51" s="201"/>
      <c r="G51" s="201"/>
      <c r="H51" s="201"/>
      <c r="I51" s="201"/>
      <c r="J51" s="201"/>
      <c r="K51" s="201"/>
      <c r="L51" s="224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</row>
    <row r="52" spans="1:47" s="203" customFormat="1" ht="12" customHeight="1" x14ac:dyDescent="0.3">
      <c r="A52" s="199"/>
      <c r="B52" s="200"/>
      <c r="C52" s="196" t="s">
        <v>12</v>
      </c>
      <c r="D52" s="201"/>
      <c r="E52" s="201"/>
      <c r="F52" s="197" t="str">
        <f>F12</f>
        <v>Praha č.p.269/31</v>
      </c>
      <c r="G52" s="201"/>
      <c r="H52" s="201"/>
      <c r="I52" s="196" t="s">
        <v>14</v>
      </c>
      <c r="J52" s="257" t="str">
        <f>IF(J12="","",J12)</f>
        <v>15. 4. 2021</v>
      </c>
      <c r="K52" s="201"/>
      <c r="L52" s="224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</row>
    <row r="53" spans="1:47" s="203" customFormat="1" ht="6.9" customHeight="1" x14ac:dyDescent="0.3">
      <c r="A53" s="199"/>
      <c r="B53" s="200"/>
      <c r="C53" s="201"/>
      <c r="D53" s="201"/>
      <c r="E53" s="201"/>
      <c r="F53" s="201"/>
      <c r="G53" s="201"/>
      <c r="H53" s="201"/>
      <c r="I53" s="201"/>
      <c r="J53" s="201"/>
      <c r="K53" s="201"/>
      <c r="L53" s="224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</row>
    <row r="54" spans="1:47" s="203" customFormat="1" ht="25.65" customHeight="1" x14ac:dyDescent="0.3">
      <c r="A54" s="199"/>
      <c r="B54" s="200"/>
      <c r="C54" s="196" t="s">
        <v>15</v>
      </c>
      <c r="D54" s="201"/>
      <c r="E54" s="201"/>
      <c r="F54" s="197" t="str">
        <f>E15</f>
        <v>Fakulta tělesné výchovy a sportu University Karlov</v>
      </c>
      <c r="G54" s="201"/>
      <c r="H54" s="201"/>
      <c r="I54" s="196" t="s">
        <v>20</v>
      </c>
      <c r="J54" s="258" t="str">
        <f>E21</f>
        <v>IBF MANaGEMENT s.r.o.</v>
      </c>
      <c r="K54" s="201"/>
      <c r="L54" s="224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</row>
    <row r="55" spans="1:47" s="203" customFormat="1" ht="15.15" customHeight="1" x14ac:dyDescent="0.3">
      <c r="A55" s="199"/>
      <c r="B55" s="200"/>
      <c r="C55" s="196" t="s">
        <v>19</v>
      </c>
      <c r="D55" s="201"/>
      <c r="E55" s="201"/>
      <c r="F55" s="197" t="str">
        <f>IF(E18="","",E18)</f>
        <v>Vyplň údaj</v>
      </c>
      <c r="G55" s="201"/>
      <c r="H55" s="201"/>
      <c r="I55" s="196" t="s">
        <v>22</v>
      </c>
      <c r="J55" s="258" t="str">
        <f>E24</f>
        <v xml:space="preserve"> </v>
      </c>
      <c r="K55" s="201"/>
      <c r="L55" s="224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</row>
    <row r="56" spans="1:47" s="203" customFormat="1" ht="10.35" customHeight="1" x14ac:dyDescent="0.3">
      <c r="A56" s="199"/>
      <c r="B56" s="200"/>
      <c r="C56" s="201"/>
      <c r="D56" s="201"/>
      <c r="E56" s="201"/>
      <c r="F56" s="201"/>
      <c r="G56" s="201"/>
      <c r="H56" s="201"/>
      <c r="I56" s="201"/>
      <c r="J56" s="201"/>
      <c r="K56" s="201"/>
      <c r="L56" s="224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</row>
    <row r="57" spans="1:47" s="203" customFormat="1" ht="29.25" customHeight="1" x14ac:dyDescent="0.3">
      <c r="A57" s="199"/>
      <c r="B57" s="200"/>
      <c r="C57" s="259" t="s">
        <v>39</v>
      </c>
      <c r="D57" s="260"/>
      <c r="E57" s="260"/>
      <c r="F57" s="260"/>
      <c r="G57" s="260"/>
      <c r="H57" s="260"/>
      <c r="I57" s="260"/>
      <c r="J57" s="261" t="s">
        <v>40</v>
      </c>
      <c r="K57" s="260"/>
      <c r="L57" s="224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</row>
    <row r="58" spans="1:47" s="203" customFormat="1" ht="10.35" customHeight="1" x14ac:dyDescent="0.3">
      <c r="A58" s="199"/>
      <c r="B58" s="200"/>
      <c r="C58" s="201"/>
      <c r="D58" s="201"/>
      <c r="E58" s="201"/>
      <c r="F58" s="201"/>
      <c r="G58" s="201"/>
      <c r="H58" s="201"/>
      <c r="I58" s="201"/>
      <c r="J58" s="201"/>
      <c r="K58" s="201"/>
      <c r="L58" s="224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</row>
    <row r="59" spans="1:47" s="203" customFormat="1" ht="22.8" customHeight="1" x14ac:dyDescent="0.3">
      <c r="A59" s="199"/>
      <c r="B59" s="200"/>
      <c r="C59" s="262" t="s">
        <v>41</v>
      </c>
      <c r="D59" s="201"/>
      <c r="E59" s="201"/>
      <c r="F59" s="201"/>
      <c r="G59" s="201"/>
      <c r="H59" s="201"/>
      <c r="I59" s="201"/>
      <c r="J59" s="263">
        <f>J81</f>
        <v>0</v>
      </c>
      <c r="K59" s="201"/>
      <c r="L59" s="224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U59" s="193" t="s">
        <v>42</v>
      </c>
    </row>
    <row r="60" spans="1:47" s="264" customFormat="1" ht="24.9" customHeight="1" x14ac:dyDescent="0.3">
      <c r="B60" s="265"/>
      <c r="C60" s="266"/>
      <c r="D60" s="267" t="s">
        <v>2022</v>
      </c>
      <c r="E60" s="268"/>
      <c r="F60" s="268"/>
      <c r="G60" s="268"/>
      <c r="H60" s="268"/>
      <c r="I60" s="268"/>
      <c r="J60" s="269">
        <f>J82</f>
        <v>0</v>
      </c>
      <c r="K60" s="266"/>
      <c r="L60" s="270"/>
    </row>
    <row r="61" spans="1:47" s="271" customFormat="1" ht="19.95" customHeight="1" x14ac:dyDescent="0.3">
      <c r="B61" s="272"/>
      <c r="C61" s="273"/>
      <c r="D61" s="274" t="s">
        <v>2023</v>
      </c>
      <c r="E61" s="275"/>
      <c r="F61" s="275"/>
      <c r="G61" s="275"/>
      <c r="H61" s="275"/>
      <c r="I61" s="275"/>
      <c r="J61" s="276">
        <f>J83</f>
        <v>0</v>
      </c>
      <c r="K61" s="273"/>
      <c r="L61" s="277"/>
    </row>
    <row r="62" spans="1:47" s="203" customFormat="1" ht="21.75" customHeight="1" x14ac:dyDescent="0.3">
      <c r="A62" s="199"/>
      <c r="B62" s="200"/>
      <c r="C62" s="201"/>
      <c r="D62" s="201"/>
      <c r="E62" s="201"/>
      <c r="F62" s="201"/>
      <c r="G62" s="201"/>
      <c r="H62" s="201"/>
      <c r="I62" s="201"/>
      <c r="J62" s="201"/>
      <c r="K62" s="201"/>
      <c r="L62" s="224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/>
    </row>
    <row r="63" spans="1:47" s="203" customFormat="1" ht="6.9" customHeight="1" x14ac:dyDescent="0.3">
      <c r="A63" s="199"/>
      <c r="B63" s="204"/>
      <c r="C63" s="205"/>
      <c r="D63" s="205"/>
      <c r="E63" s="205"/>
      <c r="F63" s="205"/>
      <c r="G63" s="205"/>
      <c r="H63" s="205"/>
      <c r="I63" s="205"/>
      <c r="J63" s="205"/>
      <c r="K63" s="205"/>
      <c r="L63" s="224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</row>
    <row r="67" spans="1:31" s="203" customFormat="1" ht="6.9" customHeight="1" x14ac:dyDescent="0.3">
      <c r="A67" s="199"/>
      <c r="B67" s="206"/>
      <c r="C67" s="207"/>
      <c r="D67" s="207"/>
      <c r="E67" s="207"/>
      <c r="F67" s="207"/>
      <c r="G67" s="207"/>
      <c r="H67" s="207"/>
      <c r="I67" s="207"/>
      <c r="J67" s="207"/>
      <c r="K67" s="207"/>
      <c r="L67" s="224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</row>
    <row r="68" spans="1:31" s="203" customFormat="1" ht="24.9" customHeight="1" x14ac:dyDescent="0.3">
      <c r="A68" s="199"/>
      <c r="B68" s="200"/>
      <c r="C68" s="195" t="s">
        <v>68</v>
      </c>
      <c r="D68" s="201"/>
      <c r="E68" s="201"/>
      <c r="F68" s="201"/>
      <c r="G68" s="201"/>
      <c r="H68" s="201"/>
      <c r="I68" s="201"/>
      <c r="J68" s="201"/>
      <c r="K68" s="201"/>
      <c r="L68" s="224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</row>
    <row r="69" spans="1:31" s="203" customFormat="1" ht="6.9" customHeight="1" x14ac:dyDescent="0.3">
      <c r="A69" s="199"/>
      <c r="B69" s="200"/>
      <c r="C69" s="201"/>
      <c r="D69" s="201"/>
      <c r="E69" s="201"/>
      <c r="F69" s="201"/>
      <c r="G69" s="201"/>
      <c r="H69" s="201"/>
      <c r="I69" s="201"/>
      <c r="J69" s="201"/>
      <c r="K69" s="201"/>
      <c r="L69" s="224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</row>
    <row r="70" spans="1:31" s="203" customFormat="1" ht="12" customHeight="1" x14ac:dyDescent="0.3">
      <c r="A70" s="199"/>
      <c r="B70" s="200"/>
      <c r="C70" s="196" t="s">
        <v>5</v>
      </c>
      <c r="D70" s="201"/>
      <c r="E70" s="201"/>
      <c r="F70" s="201"/>
      <c r="G70" s="201"/>
      <c r="H70" s="201"/>
      <c r="I70" s="201"/>
      <c r="J70" s="201"/>
      <c r="K70" s="201"/>
      <c r="L70" s="224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</row>
    <row r="71" spans="1:31" s="203" customFormat="1" ht="16.5" customHeight="1" x14ac:dyDescent="0.3">
      <c r="A71" s="199"/>
      <c r="B71" s="200"/>
      <c r="C71" s="201"/>
      <c r="D71" s="201"/>
      <c r="E71" s="254" t="str">
        <f>E7</f>
        <v>Rozšíření posilovny o Warm up zónu</v>
      </c>
      <c r="F71" s="255"/>
      <c r="G71" s="255"/>
      <c r="H71" s="255"/>
      <c r="I71" s="201"/>
      <c r="J71" s="201"/>
      <c r="K71" s="201"/>
      <c r="L71" s="224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</row>
    <row r="72" spans="1:31" s="203" customFormat="1" ht="12" customHeight="1" x14ac:dyDescent="0.3">
      <c r="A72" s="199"/>
      <c r="B72" s="200"/>
      <c r="C72" s="196" t="s">
        <v>6</v>
      </c>
      <c r="D72" s="201"/>
      <c r="E72" s="201"/>
      <c r="F72" s="201"/>
      <c r="G72" s="201"/>
      <c r="H72" s="201"/>
      <c r="I72" s="201"/>
      <c r="J72" s="201"/>
      <c r="K72" s="201"/>
      <c r="L72" s="224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</row>
    <row r="73" spans="1:31" s="203" customFormat="1" ht="16.5" customHeight="1" x14ac:dyDescent="0.3">
      <c r="A73" s="199"/>
      <c r="B73" s="200"/>
      <c r="C73" s="201"/>
      <c r="D73" s="201"/>
      <c r="E73" s="208" t="str">
        <f>E9</f>
        <v>07 - VRN</v>
      </c>
      <c r="F73" s="256"/>
      <c r="G73" s="256"/>
      <c r="H73" s="256"/>
      <c r="I73" s="201"/>
      <c r="J73" s="201"/>
      <c r="K73" s="201"/>
      <c r="L73" s="224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</row>
    <row r="74" spans="1:31" s="203" customFormat="1" ht="6.9" customHeight="1" x14ac:dyDescent="0.3">
      <c r="A74" s="199"/>
      <c r="B74" s="200"/>
      <c r="C74" s="201"/>
      <c r="D74" s="201"/>
      <c r="E74" s="201"/>
      <c r="F74" s="201"/>
      <c r="G74" s="201"/>
      <c r="H74" s="201"/>
      <c r="I74" s="201"/>
      <c r="J74" s="201"/>
      <c r="K74" s="201"/>
      <c r="L74" s="224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</row>
    <row r="75" spans="1:31" s="203" customFormat="1" ht="12" customHeight="1" x14ac:dyDescent="0.3">
      <c r="A75" s="199"/>
      <c r="B75" s="200"/>
      <c r="C75" s="196" t="s">
        <v>12</v>
      </c>
      <c r="D75" s="201"/>
      <c r="E75" s="201"/>
      <c r="F75" s="197" t="str">
        <f>F12</f>
        <v>Praha č.p.269/31</v>
      </c>
      <c r="G75" s="201"/>
      <c r="H75" s="201"/>
      <c r="I75" s="196" t="s">
        <v>14</v>
      </c>
      <c r="J75" s="257" t="str">
        <f>IF(J12="","",J12)</f>
        <v>15. 4. 2021</v>
      </c>
      <c r="K75" s="201"/>
      <c r="L75" s="224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</row>
    <row r="76" spans="1:31" s="203" customFormat="1" ht="6.9" customHeight="1" x14ac:dyDescent="0.3">
      <c r="A76" s="199"/>
      <c r="B76" s="200"/>
      <c r="C76" s="201"/>
      <c r="D76" s="201"/>
      <c r="E76" s="201"/>
      <c r="F76" s="201"/>
      <c r="G76" s="201"/>
      <c r="H76" s="201"/>
      <c r="I76" s="201"/>
      <c r="J76" s="201"/>
      <c r="K76" s="201"/>
      <c r="L76" s="224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</row>
    <row r="77" spans="1:31" s="203" customFormat="1" ht="25.65" customHeight="1" x14ac:dyDescent="0.3">
      <c r="A77" s="199"/>
      <c r="B77" s="200"/>
      <c r="C77" s="196" t="s">
        <v>15</v>
      </c>
      <c r="D77" s="201"/>
      <c r="E77" s="201"/>
      <c r="F77" s="197" t="str">
        <f>E15</f>
        <v>Fakulta tělesné výchovy a sportu University Karlov</v>
      </c>
      <c r="G77" s="201"/>
      <c r="H77" s="201"/>
      <c r="I77" s="196" t="s">
        <v>20</v>
      </c>
      <c r="J77" s="258" t="str">
        <f>E21</f>
        <v>IBF MANaGEMENT s.r.o.</v>
      </c>
      <c r="K77" s="201"/>
      <c r="L77" s="224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</row>
    <row r="78" spans="1:31" s="203" customFormat="1" ht="15.15" customHeight="1" x14ac:dyDescent="0.3">
      <c r="A78" s="199"/>
      <c r="B78" s="200"/>
      <c r="C78" s="196" t="s">
        <v>19</v>
      </c>
      <c r="D78" s="201"/>
      <c r="E78" s="201"/>
      <c r="F78" s="197" t="str">
        <f>IF(E18="","",E18)</f>
        <v>Vyplň údaj</v>
      </c>
      <c r="G78" s="201"/>
      <c r="H78" s="201"/>
      <c r="I78" s="196" t="s">
        <v>22</v>
      </c>
      <c r="J78" s="258" t="str">
        <f>E24</f>
        <v xml:space="preserve"> </v>
      </c>
      <c r="K78" s="201"/>
      <c r="L78" s="224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</row>
    <row r="79" spans="1:31" s="203" customFormat="1" ht="10.35" customHeight="1" x14ac:dyDescent="0.3">
      <c r="A79" s="199"/>
      <c r="B79" s="200"/>
      <c r="C79" s="201"/>
      <c r="D79" s="201"/>
      <c r="E79" s="201"/>
      <c r="F79" s="201"/>
      <c r="G79" s="201"/>
      <c r="H79" s="201"/>
      <c r="I79" s="201"/>
      <c r="J79" s="201"/>
      <c r="K79" s="201"/>
      <c r="L79" s="224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</row>
    <row r="80" spans="1:31" s="284" customFormat="1" ht="29.25" customHeight="1" x14ac:dyDescent="0.3">
      <c r="A80" s="278"/>
      <c r="B80" s="279"/>
      <c r="C80" s="280" t="s">
        <v>69</v>
      </c>
      <c r="D80" s="281" t="s">
        <v>70</v>
      </c>
      <c r="E80" s="281" t="s">
        <v>71</v>
      </c>
      <c r="F80" s="281" t="s">
        <v>72</v>
      </c>
      <c r="G80" s="281" t="s">
        <v>73</v>
      </c>
      <c r="H80" s="281" t="s">
        <v>74</v>
      </c>
      <c r="I80" s="281" t="s">
        <v>75</v>
      </c>
      <c r="J80" s="281" t="s">
        <v>40</v>
      </c>
      <c r="K80" s="282" t="s">
        <v>76</v>
      </c>
      <c r="L80" s="283"/>
      <c r="M80" s="211" t="s">
        <v>11</v>
      </c>
      <c r="N80" s="212" t="s">
        <v>29</v>
      </c>
      <c r="O80" s="212" t="s">
        <v>77</v>
      </c>
      <c r="P80" s="212" t="s">
        <v>78</v>
      </c>
      <c r="Q80" s="212" t="s">
        <v>79</v>
      </c>
      <c r="R80" s="212" t="s">
        <v>80</v>
      </c>
      <c r="S80" s="212" t="s">
        <v>81</v>
      </c>
      <c r="T80" s="213" t="s">
        <v>82</v>
      </c>
      <c r="U80" s="278"/>
      <c r="V80" s="278"/>
      <c r="W80" s="278"/>
      <c r="X80" s="278"/>
      <c r="Y80" s="278"/>
      <c r="Z80" s="278"/>
      <c r="AA80" s="278"/>
      <c r="AB80" s="278"/>
      <c r="AC80" s="278"/>
      <c r="AD80" s="278"/>
      <c r="AE80" s="278"/>
    </row>
    <row r="81" spans="1:65" s="203" customFormat="1" ht="22.8" customHeight="1" x14ac:dyDescent="0.3">
      <c r="A81" s="199"/>
      <c r="B81" s="200"/>
      <c r="C81" s="216" t="s">
        <v>83</v>
      </c>
      <c r="D81" s="201"/>
      <c r="E81" s="201"/>
      <c r="F81" s="201"/>
      <c r="G81" s="201"/>
      <c r="H81" s="201"/>
      <c r="I81" s="201"/>
      <c r="J81" s="285">
        <f>BK81</f>
        <v>0</v>
      </c>
      <c r="K81" s="201"/>
      <c r="L81" s="202"/>
      <c r="M81" s="214"/>
      <c r="N81" s="286"/>
      <c r="O81" s="215"/>
      <c r="P81" s="287">
        <f>P82</f>
        <v>0</v>
      </c>
      <c r="Q81" s="215"/>
      <c r="R81" s="287">
        <f>R82</f>
        <v>0</v>
      </c>
      <c r="S81" s="215"/>
      <c r="T81" s="288">
        <f>T82</f>
        <v>0</v>
      </c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  <c r="AT81" s="193" t="s">
        <v>84</v>
      </c>
      <c r="AU81" s="193" t="s">
        <v>42</v>
      </c>
      <c r="BK81" s="289">
        <f>BK82</f>
        <v>0</v>
      </c>
    </row>
    <row r="82" spans="1:65" s="290" customFormat="1" ht="25.95" customHeight="1" x14ac:dyDescent="0.25">
      <c r="B82" s="291"/>
      <c r="C82" s="292"/>
      <c r="D82" s="293" t="s">
        <v>84</v>
      </c>
      <c r="E82" s="294" t="s">
        <v>1002</v>
      </c>
      <c r="F82" s="294" t="s">
        <v>2024</v>
      </c>
      <c r="G82" s="292"/>
      <c r="H82" s="292"/>
      <c r="I82" s="295"/>
      <c r="J82" s="296">
        <f>BK82</f>
        <v>0</v>
      </c>
      <c r="K82" s="292"/>
      <c r="L82" s="297"/>
      <c r="M82" s="298"/>
      <c r="N82" s="299"/>
      <c r="O82" s="299"/>
      <c r="P82" s="300">
        <f>P83</f>
        <v>0</v>
      </c>
      <c r="Q82" s="299"/>
      <c r="R82" s="300">
        <f>R83</f>
        <v>0</v>
      </c>
      <c r="S82" s="299"/>
      <c r="T82" s="301">
        <f>T83</f>
        <v>0</v>
      </c>
      <c r="AR82" s="302" t="s">
        <v>114</v>
      </c>
      <c r="AT82" s="303" t="s">
        <v>84</v>
      </c>
      <c r="AU82" s="303" t="s">
        <v>88</v>
      </c>
      <c r="AY82" s="302" t="s">
        <v>89</v>
      </c>
      <c r="BK82" s="304">
        <f>BK83</f>
        <v>0</v>
      </c>
    </row>
    <row r="83" spans="1:65" s="290" customFormat="1" ht="22.8" customHeight="1" x14ac:dyDescent="0.25">
      <c r="B83" s="291"/>
      <c r="C83" s="292"/>
      <c r="D83" s="293" t="s">
        <v>84</v>
      </c>
      <c r="E83" s="342" t="s">
        <v>2025</v>
      </c>
      <c r="F83" s="342" t="s">
        <v>2026</v>
      </c>
      <c r="G83" s="292"/>
      <c r="H83" s="292"/>
      <c r="I83" s="295"/>
      <c r="J83" s="343">
        <f>BK83</f>
        <v>0</v>
      </c>
      <c r="K83" s="292"/>
      <c r="L83" s="297"/>
      <c r="M83" s="298"/>
      <c r="N83" s="299"/>
      <c r="O83" s="299"/>
      <c r="P83" s="300">
        <f>P84</f>
        <v>0</v>
      </c>
      <c r="Q83" s="299"/>
      <c r="R83" s="300">
        <f>R84</f>
        <v>0</v>
      </c>
      <c r="S83" s="299"/>
      <c r="T83" s="301">
        <f>T84</f>
        <v>0</v>
      </c>
      <c r="AR83" s="302" t="s">
        <v>114</v>
      </c>
      <c r="AT83" s="303" t="s">
        <v>84</v>
      </c>
      <c r="AU83" s="303" t="s">
        <v>87</v>
      </c>
      <c r="AY83" s="302" t="s">
        <v>89</v>
      </c>
      <c r="BK83" s="304">
        <f>BK84</f>
        <v>0</v>
      </c>
    </row>
    <row r="84" spans="1:65" s="203" customFormat="1" ht="16.5" customHeight="1" x14ac:dyDescent="0.3">
      <c r="A84" s="199"/>
      <c r="B84" s="200"/>
      <c r="C84" s="305" t="s">
        <v>87</v>
      </c>
      <c r="D84" s="305" t="s">
        <v>92</v>
      </c>
      <c r="E84" s="306" t="s">
        <v>2027</v>
      </c>
      <c r="F84" s="307" t="s">
        <v>2028</v>
      </c>
      <c r="G84" s="308" t="s">
        <v>2029</v>
      </c>
      <c r="H84" s="309">
        <v>1</v>
      </c>
      <c r="I84" s="310"/>
      <c r="J84" s="311">
        <f>ROUND(I84*H84,2)</f>
        <v>0</v>
      </c>
      <c r="K84" s="307" t="s">
        <v>11</v>
      </c>
      <c r="L84" s="202"/>
      <c r="M84" s="368" t="s">
        <v>11</v>
      </c>
      <c r="N84" s="369" t="s">
        <v>30</v>
      </c>
      <c r="O84" s="370"/>
      <c r="P84" s="371">
        <f>O84*H84</f>
        <v>0</v>
      </c>
      <c r="Q84" s="371">
        <v>0</v>
      </c>
      <c r="R84" s="371">
        <f>Q84*H84</f>
        <v>0</v>
      </c>
      <c r="S84" s="371">
        <v>0</v>
      </c>
      <c r="T84" s="372">
        <f>S84*H84</f>
        <v>0</v>
      </c>
      <c r="U84" s="199"/>
      <c r="V84" s="199"/>
      <c r="W84" s="199"/>
      <c r="X84" s="199"/>
      <c r="Y84" s="199"/>
      <c r="Z84" s="199"/>
      <c r="AA84" s="199"/>
      <c r="AB84" s="199"/>
      <c r="AC84" s="199"/>
      <c r="AD84" s="199"/>
      <c r="AE84" s="199"/>
      <c r="AR84" s="316" t="s">
        <v>2030</v>
      </c>
      <c r="AT84" s="316" t="s">
        <v>92</v>
      </c>
      <c r="AU84" s="316" t="s">
        <v>1</v>
      </c>
      <c r="AY84" s="193" t="s">
        <v>89</v>
      </c>
      <c r="BE84" s="317">
        <f>IF(N84="základní",J84,0)</f>
        <v>0</v>
      </c>
      <c r="BF84" s="317">
        <f>IF(N84="snížená",J84,0)</f>
        <v>0</v>
      </c>
      <c r="BG84" s="317">
        <f>IF(N84="zákl. přenesená",J84,0)</f>
        <v>0</v>
      </c>
      <c r="BH84" s="317">
        <f>IF(N84="sníž. přenesená",J84,0)</f>
        <v>0</v>
      </c>
      <c r="BI84" s="317">
        <f>IF(N84="nulová",J84,0)</f>
        <v>0</v>
      </c>
      <c r="BJ84" s="193" t="s">
        <v>87</v>
      </c>
      <c r="BK84" s="317">
        <f>ROUND(I84*H84,2)</f>
        <v>0</v>
      </c>
      <c r="BL84" s="193" t="s">
        <v>2030</v>
      </c>
      <c r="BM84" s="316" t="s">
        <v>2031</v>
      </c>
    </row>
    <row r="85" spans="1:65" s="203" customFormat="1" ht="6.9" customHeight="1" x14ac:dyDescent="0.3">
      <c r="A85" s="199"/>
      <c r="B85" s="204"/>
      <c r="C85" s="205"/>
      <c r="D85" s="205"/>
      <c r="E85" s="205"/>
      <c r="F85" s="205"/>
      <c r="G85" s="205"/>
      <c r="H85" s="205"/>
      <c r="I85" s="205"/>
      <c r="J85" s="205"/>
      <c r="K85" s="205"/>
      <c r="L85" s="202"/>
      <c r="M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</row>
  </sheetData>
  <sheetProtection algorithmName="SHA-512" hashValue="SQ0vKEqzgyya1pjZ/LSx/OCemaJzkftAImLOZI6IQxIQzkx455nYRQhTNM/SvsNldqTUmd8c+qxVdU1gDwmlbg==" saltValue="7PoFneOxyNuNBy/3o9BJXSuk7LzCc1JGfAmSeHTm7UpcL51dW3rPzlm5lCWi7NIKT+/7wKafWB7YH8F+D5Mm1g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0.199999999999999" x14ac:dyDescent="0.2"/>
  <cols>
    <col min="1" max="1" width="6.44140625" style="476" customWidth="1"/>
    <col min="2" max="2" width="1.33203125" style="476" customWidth="1"/>
    <col min="3" max="4" width="3.88671875" style="476" customWidth="1"/>
    <col min="5" max="5" width="9.109375" style="476" customWidth="1"/>
    <col min="6" max="6" width="7.109375" style="476" customWidth="1"/>
    <col min="7" max="7" width="3.88671875" style="476" customWidth="1"/>
    <col min="8" max="8" width="60.5546875" style="476" customWidth="1"/>
    <col min="9" max="10" width="15.5546875" style="476" customWidth="1"/>
    <col min="11" max="11" width="1.33203125" style="476" customWidth="1"/>
    <col min="12" max="16384" width="8.88671875" style="191"/>
  </cols>
  <sheetData>
    <row r="1" spans="2:11" s="191" customFormat="1" ht="37.5" customHeight="1" x14ac:dyDescent="0.2"/>
    <row r="2" spans="2:11" s="191" customFormat="1" ht="7.5" customHeight="1" x14ac:dyDescent="0.2">
      <c r="B2" s="387"/>
      <c r="C2" s="388"/>
      <c r="D2" s="388"/>
      <c r="E2" s="388"/>
      <c r="F2" s="388"/>
      <c r="G2" s="388"/>
      <c r="H2" s="388"/>
      <c r="I2" s="388"/>
      <c r="J2" s="388"/>
      <c r="K2" s="389"/>
    </row>
    <row r="3" spans="2:11" s="393" customFormat="1" ht="45" customHeight="1" x14ac:dyDescent="0.3">
      <c r="B3" s="390"/>
      <c r="C3" s="391" t="s">
        <v>2032</v>
      </c>
      <c r="D3" s="391"/>
      <c r="E3" s="391"/>
      <c r="F3" s="391"/>
      <c r="G3" s="391"/>
      <c r="H3" s="391"/>
      <c r="I3" s="391"/>
      <c r="J3" s="391"/>
      <c r="K3" s="392"/>
    </row>
    <row r="4" spans="2:11" s="191" customFormat="1" ht="25.5" customHeight="1" x14ac:dyDescent="0.3">
      <c r="B4" s="394"/>
      <c r="C4" s="395" t="s">
        <v>2033</v>
      </c>
      <c r="D4" s="395"/>
      <c r="E4" s="395"/>
      <c r="F4" s="395"/>
      <c r="G4" s="395"/>
      <c r="H4" s="395"/>
      <c r="I4" s="395"/>
      <c r="J4" s="395"/>
      <c r="K4" s="396"/>
    </row>
    <row r="5" spans="2:11" s="191" customFormat="1" ht="5.25" customHeight="1" x14ac:dyDescent="0.2">
      <c r="B5" s="394"/>
      <c r="C5" s="397"/>
      <c r="D5" s="397"/>
      <c r="E5" s="397"/>
      <c r="F5" s="397"/>
      <c r="G5" s="397"/>
      <c r="H5" s="397"/>
      <c r="I5" s="397"/>
      <c r="J5" s="397"/>
      <c r="K5" s="396"/>
    </row>
    <row r="6" spans="2:11" s="191" customFormat="1" ht="15" customHeight="1" x14ac:dyDescent="0.2">
      <c r="B6" s="394"/>
      <c r="C6" s="398" t="s">
        <v>2034</v>
      </c>
      <c r="D6" s="398"/>
      <c r="E6" s="398"/>
      <c r="F6" s="398"/>
      <c r="G6" s="398"/>
      <c r="H6" s="398"/>
      <c r="I6" s="398"/>
      <c r="J6" s="398"/>
      <c r="K6" s="396"/>
    </row>
    <row r="7" spans="2:11" s="191" customFormat="1" ht="15" customHeight="1" x14ac:dyDescent="0.2">
      <c r="B7" s="399"/>
      <c r="C7" s="398" t="s">
        <v>2035</v>
      </c>
      <c r="D7" s="398"/>
      <c r="E7" s="398"/>
      <c r="F7" s="398"/>
      <c r="G7" s="398"/>
      <c r="H7" s="398"/>
      <c r="I7" s="398"/>
      <c r="J7" s="398"/>
      <c r="K7" s="396"/>
    </row>
    <row r="8" spans="2:11" s="191" customFormat="1" ht="12.75" customHeight="1" x14ac:dyDescent="0.2">
      <c r="B8" s="399"/>
      <c r="C8" s="400"/>
      <c r="D8" s="400"/>
      <c r="E8" s="400"/>
      <c r="F8" s="400"/>
      <c r="G8" s="400"/>
      <c r="H8" s="400"/>
      <c r="I8" s="400"/>
      <c r="J8" s="400"/>
      <c r="K8" s="396"/>
    </row>
    <row r="9" spans="2:11" s="191" customFormat="1" ht="15" customHeight="1" x14ac:dyDescent="0.2">
      <c r="B9" s="399"/>
      <c r="C9" s="398" t="s">
        <v>2036</v>
      </c>
      <c r="D9" s="398"/>
      <c r="E9" s="398"/>
      <c r="F9" s="398"/>
      <c r="G9" s="398"/>
      <c r="H9" s="398"/>
      <c r="I9" s="398"/>
      <c r="J9" s="398"/>
      <c r="K9" s="396"/>
    </row>
    <row r="10" spans="2:11" s="191" customFormat="1" ht="15" customHeight="1" x14ac:dyDescent="0.2">
      <c r="B10" s="399"/>
      <c r="C10" s="400"/>
      <c r="D10" s="398" t="s">
        <v>2037</v>
      </c>
      <c r="E10" s="398"/>
      <c r="F10" s="398"/>
      <c r="G10" s="398"/>
      <c r="H10" s="398"/>
      <c r="I10" s="398"/>
      <c r="J10" s="398"/>
      <c r="K10" s="396"/>
    </row>
    <row r="11" spans="2:11" s="191" customFormat="1" ht="15" customHeight="1" x14ac:dyDescent="0.2">
      <c r="B11" s="399"/>
      <c r="C11" s="401"/>
      <c r="D11" s="398" t="s">
        <v>2038</v>
      </c>
      <c r="E11" s="398"/>
      <c r="F11" s="398"/>
      <c r="G11" s="398"/>
      <c r="H11" s="398"/>
      <c r="I11" s="398"/>
      <c r="J11" s="398"/>
      <c r="K11" s="396"/>
    </row>
    <row r="12" spans="2:11" s="191" customFormat="1" ht="15" customHeight="1" x14ac:dyDescent="0.2">
      <c r="B12" s="399"/>
      <c r="C12" s="401"/>
      <c r="D12" s="400"/>
      <c r="E12" s="400"/>
      <c r="F12" s="400"/>
      <c r="G12" s="400"/>
      <c r="H12" s="400"/>
      <c r="I12" s="400"/>
      <c r="J12" s="400"/>
      <c r="K12" s="396"/>
    </row>
    <row r="13" spans="2:11" s="191" customFormat="1" ht="15" customHeight="1" x14ac:dyDescent="0.2">
      <c r="B13" s="399"/>
      <c r="C13" s="401"/>
      <c r="D13" s="402" t="s">
        <v>2039</v>
      </c>
      <c r="E13" s="400"/>
      <c r="F13" s="400"/>
      <c r="G13" s="400"/>
      <c r="H13" s="400"/>
      <c r="I13" s="400"/>
      <c r="J13" s="400"/>
      <c r="K13" s="396"/>
    </row>
    <row r="14" spans="2:11" s="191" customFormat="1" ht="12.75" customHeight="1" x14ac:dyDescent="0.2">
      <c r="B14" s="399"/>
      <c r="C14" s="401"/>
      <c r="D14" s="401"/>
      <c r="E14" s="401"/>
      <c r="F14" s="401"/>
      <c r="G14" s="401"/>
      <c r="H14" s="401"/>
      <c r="I14" s="401"/>
      <c r="J14" s="401"/>
      <c r="K14" s="396"/>
    </row>
    <row r="15" spans="2:11" s="191" customFormat="1" ht="15" customHeight="1" x14ac:dyDescent="0.2">
      <c r="B15" s="399"/>
      <c r="C15" s="401"/>
      <c r="D15" s="398" t="s">
        <v>2040</v>
      </c>
      <c r="E15" s="398"/>
      <c r="F15" s="398"/>
      <c r="G15" s="398"/>
      <c r="H15" s="398"/>
      <c r="I15" s="398"/>
      <c r="J15" s="398"/>
      <c r="K15" s="396"/>
    </row>
    <row r="16" spans="2:11" s="191" customFormat="1" ht="15" customHeight="1" x14ac:dyDescent="0.2">
      <c r="B16" s="399"/>
      <c r="C16" s="401"/>
      <c r="D16" s="398" t="s">
        <v>2041</v>
      </c>
      <c r="E16" s="398"/>
      <c r="F16" s="398"/>
      <c r="G16" s="398"/>
      <c r="H16" s="398"/>
      <c r="I16" s="398"/>
      <c r="J16" s="398"/>
      <c r="K16" s="396"/>
    </row>
    <row r="17" spans="2:11" s="191" customFormat="1" ht="15" customHeight="1" x14ac:dyDescent="0.2">
      <c r="B17" s="399"/>
      <c r="C17" s="401"/>
      <c r="D17" s="398" t="s">
        <v>2042</v>
      </c>
      <c r="E17" s="398"/>
      <c r="F17" s="398"/>
      <c r="G17" s="398"/>
      <c r="H17" s="398"/>
      <c r="I17" s="398"/>
      <c r="J17" s="398"/>
      <c r="K17" s="396"/>
    </row>
    <row r="18" spans="2:11" s="191" customFormat="1" ht="15" customHeight="1" x14ac:dyDescent="0.2">
      <c r="B18" s="399"/>
      <c r="C18" s="401"/>
      <c r="D18" s="401"/>
      <c r="E18" s="403" t="s">
        <v>985</v>
      </c>
      <c r="F18" s="398" t="s">
        <v>2043</v>
      </c>
      <c r="G18" s="398"/>
      <c r="H18" s="398"/>
      <c r="I18" s="398"/>
      <c r="J18" s="398"/>
      <c r="K18" s="396"/>
    </row>
    <row r="19" spans="2:11" s="191" customFormat="1" ht="15" customHeight="1" x14ac:dyDescent="0.2">
      <c r="B19" s="399"/>
      <c r="C19" s="401"/>
      <c r="D19" s="401"/>
      <c r="E19" s="403" t="s">
        <v>2044</v>
      </c>
      <c r="F19" s="398" t="s">
        <v>2045</v>
      </c>
      <c r="G19" s="398"/>
      <c r="H19" s="398"/>
      <c r="I19" s="398"/>
      <c r="J19" s="398"/>
      <c r="K19" s="396"/>
    </row>
    <row r="20" spans="2:11" s="191" customFormat="1" ht="15" customHeight="1" x14ac:dyDescent="0.2">
      <c r="B20" s="399"/>
      <c r="C20" s="401"/>
      <c r="D20" s="401"/>
      <c r="E20" s="403" t="s">
        <v>2046</v>
      </c>
      <c r="F20" s="398" t="s">
        <v>2047</v>
      </c>
      <c r="G20" s="398"/>
      <c r="H20" s="398"/>
      <c r="I20" s="398"/>
      <c r="J20" s="398"/>
      <c r="K20" s="396"/>
    </row>
    <row r="21" spans="2:11" s="191" customFormat="1" ht="15" customHeight="1" x14ac:dyDescent="0.2">
      <c r="B21" s="399"/>
      <c r="C21" s="401"/>
      <c r="D21" s="401"/>
      <c r="E21" s="403" t="s">
        <v>2048</v>
      </c>
      <c r="F21" s="398" t="s">
        <v>2049</v>
      </c>
      <c r="G21" s="398"/>
      <c r="H21" s="398"/>
      <c r="I21" s="398"/>
      <c r="J21" s="398"/>
      <c r="K21" s="396"/>
    </row>
    <row r="22" spans="2:11" s="191" customFormat="1" ht="15" customHeight="1" x14ac:dyDescent="0.2">
      <c r="B22" s="399"/>
      <c r="C22" s="401"/>
      <c r="D22" s="401"/>
      <c r="E22" s="403" t="s">
        <v>2050</v>
      </c>
      <c r="F22" s="398" t="s">
        <v>941</v>
      </c>
      <c r="G22" s="398"/>
      <c r="H22" s="398"/>
      <c r="I22" s="398"/>
      <c r="J22" s="398"/>
      <c r="K22" s="396"/>
    </row>
    <row r="23" spans="2:11" s="191" customFormat="1" ht="15" customHeight="1" x14ac:dyDescent="0.2">
      <c r="B23" s="399"/>
      <c r="C23" s="401"/>
      <c r="D23" s="401"/>
      <c r="E23" s="403" t="s">
        <v>2051</v>
      </c>
      <c r="F23" s="398" t="s">
        <v>2052</v>
      </c>
      <c r="G23" s="398"/>
      <c r="H23" s="398"/>
      <c r="I23" s="398"/>
      <c r="J23" s="398"/>
      <c r="K23" s="396"/>
    </row>
    <row r="24" spans="2:11" s="191" customFormat="1" ht="12.75" customHeight="1" x14ac:dyDescent="0.2">
      <c r="B24" s="399"/>
      <c r="C24" s="401"/>
      <c r="D24" s="401"/>
      <c r="E24" s="401"/>
      <c r="F24" s="401"/>
      <c r="G24" s="401"/>
      <c r="H24" s="401"/>
      <c r="I24" s="401"/>
      <c r="J24" s="401"/>
      <c r="K24" s="396"/>
    </row>
    <row r="25" spans="2:11" s="191" customFormat="1" ht="15" customHeight="1" x14ac:dyDescent="0.2">
      <c r="B25" s="399"/>
      <c r="C25" s="398" t="s">
        <v>2053</v>
      </c>
      <c r="D25" s="398"/>
      <c r="E25" s="398"/>
      <c r="F25" s="398"/>
      <c r="G25" s="398"/>
      <c r="H25" s="398"/>
      <c r="I25" s="398"/>
      <c r="J25" s="398"/>
      <c r="K25" s="396"/>
    </row>
    <row r="26" spans="2:11" s="191" customFormat="1" ht="15" customHeight="1" x14ac:dyDescent="0.2">
      <c r="B26" s="399"/>
      <c r="C26" s="398" t="s">
        <v>2054</v>
      </c>
      <c r="D26" s="398"/>
      <c r="E26" s="398"/>
      <c r="F26" s="398"/>
      <c r="G26" s="398"/>
      <c r="H26" s="398"/>
      <c r="I26" s="398"/>
      <c r="J26" s="398"/>
      <c r="K26" s="396"/>
    </row>
    <row r="27" spans="2:11" s="191" customFormat="1" ht="15" customHeight="1" x14ac:dyDescent="0.2">
      <c r="B27" s="399"/>
      <c r="C27" s="400"/>
      <c r="D27" s="398" t="s">
        <v>2055</v>
      </c>
      <c r="E27" s="398"/>
      <c r="F27" s="398"/>
      <c r="G27" s="398"/>
      <c r="H27" s="398"/>
      <c r="I27" s="398"/>
      <c r="J27" s="398"/>
      <c r="K27" s="396"/>
    </row>
    <row r="28" spans="2:11" s="191" customFormat="1" ht="15" customHeight="1" x14ac:dyDescent="0.2">
      <c r="B28" s="399"/>
      <c r="C28" s="401"/>
      <c r="D28" s="398" t="s">
        <v>2056</v>
      </c>
      <c r="E28" s="398"/>
      <c r="F28" s="398"/>
      <c r="G28" s="398"/>
      <c r="H28" s="398"/>
      <c r="I28" s="398"/>
      <c r="J28" s="398"/>
      <c r="K28" s="396"/>
    </row>
    <row r="29" spans="2:11" s="191" customFormat="1" ht="12.75" customHeight="1" x14ac:dyDescent="0.2">
      <c r="B29" s="399"/>
      <c r="C29" s="401"/>
      <c r="D29" s="401"/>
      <c r="E29" s="401"/>
      <c r="F29" s="401"/>
      <c r="G29" s="401"/>
      <c r="H29" s="401"/>
      <c r="I29" s="401"/>
      <c r="J29" s="401"/>
      <c r="K29" s="396"/>
    </row>
    <row r="30" spans="2:11" s="191" customFormat="1" ht="15" customHeight="1" x14ac:dyDescent="0.2">
      <c r="B30" s="399"/>
      <c r="C30" s="401"/>
      <c r="D30" s="398" t="s">
        <v>2057</v>
      </c>
      <c r="E30" s="398"/>
      <c r="F30" s="398"/>
      <c r="G30" s="398"/>
      <c r="H30" s="398"/>
      <c r="I30" s="398"/>
      <c r="J30" s="398"/>
      <c r="K30" s="396"/>
    </row>
    <row r="31" spans="2:11" s="191" customFormat="1" ht="15" customHeight="1" x14ac:dyDescent="0.2">
      <c r="B31" s="399"/>
      <c r="C31" s="401"/>
      <c r="D31" s="398" t="s">
        <v>2058</v>
      </c>
      <c r="E31" s="398"/>
      <c r="F31" s="398"/>
      <c r="G31" s="398"/>
      <c r="H31" s="398"/>
      <c r="I31" s="398"/>
      <c r="J31" s="398"/>
      <c r="K31" s="396"/>
    </row>
    <row r="32" spans="2:11" s="191" customFormat="1" ht="12.75" customHeight="1" x14ac:dyDescent="0.2">
      <c r="B32" s="399"/>
      <c r="C32" s="401"/>
      <c r="D32" s="401"/>
      <c r="E32" s="401"/>
      <c r="F32" s="401"/>
      <c r="G32" s="401"/>
      <c r="H32" s="401"/>
      <c r="I32" s="401"/>
      <c r="J32" s="401"/>
      <c r="K32" s="396"/>
    </row>
    <row r="33" spans="2:11" s="191" customFormat="1" ht="15" customHeight="1" x14ac:dyDescent="0.2">
      <c r="B33" s="399"/>
      <c r="C33" s="401"/>
      <c r="D33" s="398" t="s">
        <v>2059</v>
      </c>
      <c r="E33" s="398"/>
      <c r="F33" s="398"/>
      <c r="G33" s="398"/>
      <c r="H33" s="398"/>
      <c r="I33" s="398"/>
      <c r="J33" s="398"/>
      <c r="K33" s="396"/>
    </row>
    <row r="34" spans="2:11" s="191" customFormat="1" ht="15" customHeight="1" x14ac:dyDescent="0.2">
      <c r="B34" s="399"/>
      <c r="C34" s="401"/>
      <c r="D34" s="398" t="s">
        <v>2060</v>
      </c>
      <c r="E34" s="398"/>
      <c r="F34" s="398"/>
      <c r="G34" s="398"/>
      <c r="H34" s="398"/>
      <c r="I34" s="398"/>
      <c r="J34" s="398"/>
      <c r="K34" s="396"/>
    </row>
    <row r="35" spans="2:11" s="191" customFormat="1" ht="15" customHeight="1" x14ac:dyDescent="0.2">
      <c r="B35" s="399"/>
      <c r="C35" s="401"/>
      <c r="D35" s="398" t="s">
        <v>2061</v>
      </c>
      <c r="E35" s="398"/>
      <c r="F35" s="398"/>
      <c r="G35" s="398"/>
      <c r="H35" s="398"/>
      <c r="I35" s="398"/>
      <c r="J35" s="398"/>
      <c r="K35" s="396"/>
    </row>
    <row r="36" spans="2:11" s="191" customFormat="1" ht="15" customHeight="1" x14ac:dyDescent="0.2">
      <c r="B36" s="399"/>
      <c r="C36" s="401"/>
      <c r="D36" s="400"/>
      <c r="E36" s="402" t="s">
        <v>69</v>
      </c>
      <c r="F36" s="400"/>
      <c r="G36" s="398" t="s">
        <v>2062</v>
      </c>
      <c r="H36" s="398"/>
      <c r="I36" s="398"/>
      <c r="J36" s="398"/>
      <c r="K36" s="396"/>
    </row>
    <row r="37" spans="2:11" s="191" customFormat="1" ht="30.75" customHeight="1" x14ac:dyDescent="0.2">
      <c r="B37" s="399"/>
      <c r="C37" s="401"/>
      <c r="D37" s="400"/>
      <c r="E37" s="402" t="s">
        <v>2063</v>
      </c>
      <c r="F37" s="400"/>
      <c r="G37" s="398" t="s">
        <v>2064</v>
      </c>
      <c r="H37" s="398"/>
      <c r="I37" s="398"/>
      <c r="J37" s="398"/>
      <c r="K37" s="396"/>
    </row>
    <row r="38" spans="2:11" s="191" customFormat="1" ht="15" customHeight="1" x14ac:dyDescent="0.2">
      <c r="B38" s="399"/>
      <c r="C38" s="401"/>
      <c r="D38" s="400"/>
      <c r="E38" s="402" t="s">
        <v>71</v>
      </c>
      <c r="F38" s="400"/>
      <c r="G38" s="398" t="s">
        <v>2065</v>
      </c>
      <c r="H38" s="398"/>
      <c r="I38" s="398"/>
      <c r="J38" s="398"/>
      <c r="K38" s="396"/>
    </row>
    <row r="39" spans="2:11" s="191" customFormat="1" ht="15" customHeight="1" x14ac:dyDescent="0.2">
      <c r="B39" s="399"/>
      <c r="C39" s="401"/>
      <c r="D39" s="400"/>
      <c r="E39" s="402" t="s">
        <v>72</v>
      </c>
      <c r="F39" s="400"/>
      <c r="G39" s="398" t="s">
        <v>2066</v>
      </c>
      <c r="H39" s="398"/>
      <c r="I39" s="398"/>
      <c r="J39" s="398"/>
      <c r="K39" s="396"/>
    </row>
    <row r="40" spans="2:11" s="191" customFormat="1" ht="15" customHeight="1" x14ac:dyDescent="0.2">
      <c r="B40" s="399"/>
      <c r="C40" s="401"/>
      <c r="D40" s="400"/>
      <c r="E40" s="402" t="s">
        <v>73</v>
      </c>
      <c r="F40" s="400"/>
      <c r="G40" s="398" t="s">
        <v>2067</v>
      </c>
      <c r="H40" s="398"/>
      <c r="I40" s="398"/>
      <c r="J40" s="398"/>
      <c r="K40" s="396"/>
    </row>
    <row r="41" spans="2:11" s="191" customFormat="1" ht="15" customHeight="1" x14ac:dyDescent="0.2">
      <c r="B41" s="399"/>
      <c r="C41" s="401"/>
      <c r="D41" s="400"/>
      <c r="E41" s="402" t="s">
        <v>74</v>
      </c>
      <c r="F41" s="400"/>
      <c r="G41" s="398" t="s">
        <v>2068</v>
      </c>
      <c r="H41" s="398"/>
      <c r="I41" s="398"/>
      <c r="J41" s="398"/>
      <c r="K41" s="396"/>
    </row>
    <row r="42" spans="2:11" s="191" customFormat="1" ht="15" customHeight="1" x14ac:dyDescent="0.2">
      <c r="B42" s="399"/>
      <c r="C42" s="401"/>
      <c r="D42" s="400"/>
      <c r="E42" s="402" t="s">
        <v>2069</v>
      </c>
      <c r="F42" s="400"/>
      <c r="G42" s="398" t="s">
        <v>2070</v>
      </c>
      <c r="H42" s="398"/>
      <c r="I42" s="398"/>
      <c r="J42" s="398"/>
      <c r="K42" s="396"/>
    </row>
    <row r="43" spans="2:11" s="191" customFormat="1" ht="15" customHeight="1" x14ac:dyDescent="0.2">
      <c r="B43" s="399"/>
      <c r="C43" s="401"/>
      <c r="D43" s="400"/>
      <c r="E43" s="402"/>
      <c r="F43" s="400"/>
      <c r="G43" s="398" t="s">
        <v>2071</v>
      </c>
      <c r="H43" s="398"/>
      <c r="I43" s="398"/>
      <c r="J43" s="398"/>
      <c r="K43" s="396"/>
    </row>
    <row r="44" spans="2:11" s="191" customFormat="1" ht="15" customHeight="1" x14ac:dyDescent="0.2">
      <c r="B44" s="399"/>
      <c r="C44" s="401"/>
      <c r="D44" s="400"/>
      <c r="E44" s="402" t="s">
        <v>2072</v>
      </c>
      <c r="F44" s="400"/>
      <c r="G44" s="398" t="s">
        <v>2073</v>
      </c>
      <c r="H44" s="398"/>
      <c r="I44" s="398"/>
      <c r="J44" s="398"/>
      <c r="K44" s="396"/>
    </row>
    <row r="45" spans="2:11" s="191" customFormat="1" ht="15" customHeight="1" x14ac:dyDescent="0.2">
      <c r="B45" s="399"/>
      <c r="C45" s="401"/>
      <c r="D45" s="400"/>
      <c r="E45" s="402" t="s">
        <v>76</v>
      </c>
      <c r="F45" s="400"/>
      <c r="G45" s="398" t="s">
        <v>2074</v>
      </c>
      <c r="H45" s="398"/>
      <c r="I45" s="398"/>
      <c r="J45" s="398"/>
      <c r="K45" s="396"/>
    </row>
    <row r="46" spans="2:11" s="191" customFormat="1" ht="12.75" customHeight="1" x14ac:dyDescent="0.2">
      <c r="B46" s="399"/>
      <c r="C46" s="401"/>
      <c r="D46" s="400"/>
      <c r="E46" s="400"/>
      <c r="F46" s="400"/>
      <c r="G46" s="400"/>
      <c r="H46" s="400"/>
      <c r="I46" s="400"/>
      <c r="J46" s="400"/>
      <c r="K46" s="396"/>
    </row>
    <row r="47" spans="2:11" s="191" customFormat="1" ht="15" customHeight="1" x14ac:dyDescent="0.2">
      <c r="B47" s="399"/>
      <c r="C47" s="401"/>
      <c r="D47" s="398" t="s">
        <v>2075</v>
      </c>
      <c r="E47" s="398"/>
      <c r="F47" s="398"/>
      <c r="G47" s="398"/>
      <c r="H47" s="398"/>
      <c r="I47" s="398"/>
      <c r="J47" s="398"/>
      <c r="K47" s="396"/>
    </row>
    <row r="48" spans="2:11" s="191" customFormat="1" ht="15" customHeight="1" x14ac:dyDescent="0.2">
      <c r="B48" s="399"/>
      <c r="C48" s="401"/>
      <c r="D48" s="401"/>
      <c r="E48" s="398" t="s">
        <v>2076</v>
      </c>
      <c r="F48" s="398"/>
      <c r="G48" s="398"/>
      <c r="H48" s="398"/>
      <c r="I48" s="398"/>
      <c r="J48" s="398"/>
      <c r="K48" s="396"/>
    </row>
    <row r="49" spans="2:11" s="191" customFormat="1" ht="15" customHeight="1" x14ac:dyDescent="0.2">
      <c r="B49" s="399"/>
      <c r="C49" s="401"/>
      <c r="D49" s="401"/>
      <c r="E49" s="398" t="s">
        <v>2077</v>
      </c>
      <c r="F49" s="398"/>
      <c r="G49" s="398"/>
      <c r="H49" s="398"/>
      <c r="I49" s="398"/>
      <c r="J49" s="398"/>
      <c r="K49" s="396"/>
    </row>
    <row r="50" spans="2:11" s="191" customFormat="1" ht="15" customHeight="1" x14ac:dyDescent="0.2">
      <c r="B50" s="399"/>
      <c r="C50" s="401"/>
      <c r="D50" s="401"/>
      <c r="E50" s="398" t="s">
        <v>2078</v>
      </c>
      <c r="F50" s="398"/>
      <c r="G50" s="398"/>
      <c r="H50" s="398"/>
      <c r="I50" s="398"/>
      <c r="J50" s="398"/>
      <c r="K50" s="396"/>
    </row>
    <row r="51" spans="2:11" s="191" customFormat="1" ht="15" customHeight="1" x14ac:dyDescent="0.2">
      <c r="B51" s="399"/>
      <c r="C51" s="401"/>
      <c r="D51" s="398" t="s">
        <v>2079</v>
      </c>
      <c r="E51" s="398"/>
      <c r="F51" s="398"/>
      <c r="G51" s="398"/>
      <c r="H51" s="398"/>
      <c r="I51" s="398"/>
      <c r="J51" s="398"/>
      <c r="K51" s="396"/>
    </row>
    <row r="52" spans="2:11" s="191" customFormat="1" ht="25.5" customHeight="1" x14ac:dyDescent="0.3">
      <c r="B52" s="394"/>
      <c r="C52" s="395" t="s">
        <v>2080</v>
      </c>
      <c r="D52" s="395"/>
      <c r="E52" s="395"/>
      <c r="F52" s="395"/>
      <c r="G52" s="395"/>
      <c r="H52" s="395"/>
      <c r="I52" s="395"/>
      <c r="J52" s="395"/>
      <c r="K52" s="396"/>
    </row>
    <row r="53" spans="2:11" s="191" customFormat="1" ht="5.25" customHeight="1" x14ac:dyDescent="0.2">
      <c r="B53" s="394"/>
      <c r="C53" s="397"/>
      <c r="D53" s="397"/>
      <c r="E53" s="397"/>
      <c r="F53" s="397"/>
      <c r="G53" s="397"/>
      <c r="H53" s="397"/>
      <c r="I53" s="397"/>
      <c r="J53" s="397"/>
      <c r="K53" s="396"/>
    </row>
    <row r="54" spans="2:11" s="191" customFormat="1" ht="15" customHeight="1" x14ac:dyDescent="0.2">
      <c r="B54" s="394"/>
      <c r="C54" s="398" t="s">
        <v>2081</v>
      </c>
      <c r="D54" s="398"/>
      <c r="E54" s="398"/>
      <c r="F54" s="398"/>
      <c r="G54" s="398"/>
      <c r="H54" s="398"/>
      <c r="I54" s="398"/>
      <c r="J54" s="398"/>
      <c r="K54" s="396"/>
    </row>
    <row r="55" spans="2:11" s="191" customFormat="1" ht="15" customHeight="1" x14ac:dyDescent="0.2">
      <c r="B55" s="394"/>
      <c r="C55" s="398" t="s">
        <v>2082</v>
      </c>
      <c r="D55" s="398"/>
      <c r="E55" s="398"/>
      <c r="F55" s="398"/>
      <c r="G55" s="398"/>
      <c r="H55" s="398"/>
      <c r="I55" s="398"/>
      <c r="J55" s="398"/>
      <c r="K55" s="396"/>
    </row>
    <row r="56" spans="2:11" s="191" customFormat="1" ht="12.75" customHeight="1" x14ac:dyDescent="0.2">
      <c r="B56" s="394"/>
      <c r="C56" s="400"/>
      <c r="D56" s="400"/>
      <c r="E56" s="400"/>
      <c r="F56" s="400"/>
      <c r="G56" s="400"/>
      <c r="H56" s="400"/>
      <c r="I56" s="400"/>
      <c r="J56" s="400"/>
      <c r="K56" s="396"/>
    </row>
    <row r="57" spans="2:11" s="191" customFormat="1" ht="15" customHeight="1" x14ac:dyDescent="0.2">
      <c r="B57" s="394"/>
      <c r="C57" s="398" t="s">
        <v>2083</v>
      </c>
      <c r="D57" s="398"/>
      <c r="E57" s="398"/>
      <c r="F57" s="398"/>
      <c r="G57" s="398"/>
      <c r="H57" s="398"/>
      <c r="I57" s="398"/>
      <c r="J57" s="398"/>
      <c r="K57" s="396"/>
    </row>
    <row r="58" spans="2:11" s="191" customFormat="1" ht="15" customHeight="1" x14ac:dyDescent="0.2">
      <c r="B58" s="394"/>
      <c r="C58" s="401"/>
      <c r="D58" s="398" t="s">
        <v>2084</v>
      </c>
      <c r="E58" s="398"/>
      <c r="F58" s="398"/>
      <c r="G58" s="398"/>
      <c r="H58" s="398"/>
      <c r="I58" s="398"/>
      <c r="J58" s="398"/>
      <c r="K58" s="396"/>
    </row>
    <row r="59" spans="2:11" s="191" customFormat="1" ht="15" customHeight="1" x14ac:dyDescent="0.2">
      <c r="B59" s="394"/>
      <c r="C59" s="401"/>
      <c r="D59" s="398" t="s">
        <v>2085</v>
      </c>
      <c r="E59" s="398"/>
      <c r="F59" s="398"/>
      <c r="G59" s="398"/>
      <c r="H59" s="398"/>
      <c r="I59" s="398"/>
      <c r="J59" s="398"/>
      <c r="K59" s="396"/>
    </row>
    <row r="60" spans="2:11" s="191" customFormat="1" ht="15" customHeight="1" x14ac:dyDescent="0.2">
      <c r="B60" s="394"/>
      <c r="C60" s="401"/>
      <c r="D60" s="398" t="s">
        <v>2086</v>
      </c>
      <c r="E60" s="398"/>
      <c r="F60" s="398"/>
      <c r="G60" s="398"/>
      <c r="H60" s="398"/>
      <c r="I60" s="398"/>
      <c r="J60" s="398"/>
      <c r="K60" s="396"/>
    </row>
    <row r="61" spans="2:11" s="191" customFormat="1" ht="15" customHeight="1" x14ac:dyDescent="0.2">
      <c r="B61" s="394"/>
      <c r="C61" s="401"/>
      <c r="D61" s="398" t="s">
        <v>2087</v>
      </c>
      <c r="E61" s="398"/>
      <c r="F61" s="398"/>
      <c r="G61" s="398"/>
      <c r="H61" s="398"/>
      <c r="I61" s="398"/>
      <c r="J61" s="398"/>
      <c r="K61" s="396"/>
    </row>
    <row r="62" spans="2:11" s="191" customFormat="1" ht="15" customHeight="1" x14ac:dyDescent="0.2">
      <c r="B62" s="394"/>
      <c r="C62" s="401"/>
      <c r="D62" s="404" t="s">
        <v>2088</v>
      </c>
      <c r="E62" s="404"/>
      <c r="F62" s="404"/>
      <c r="G62" s="404"/>
      <c r="H62" s="404"/>
      <c r="I62" s="404"/>
      <c r="J62" s="404"/>
      <c r="K62" s="396"/>
    </row>
    <row r="63" spans="2:11" s="191" customFormat="1" ht="15" customHeight="1" x14ac:dyDescent="0.2">
      <c r="B63" s="394"/>
      <c r="C63" s="401"/>
      <c r="D63" s="398" t="s">
        <v>2089</v>
      </c>
      <c r="E63" s="398"/>
      <c r="F63" s="398"/>
      <c r="G63" s="398"/>
      <c r="H63" s="398"/>
      <c r="I63" s="398"/>
      <c r="J63" s="398"/>
      <c r="K63" s="396"/>
    </row>
    <row r="64" spans="2:11" s="191" customFormat="1" ht="12.75" customHeight="1" x14ac:dyDescent="0.2">
      <c r="B64" s="394"/>
      <c r="C64" s="401"/>
      <c r="D64" s="401"/>
      <c r="E64" s="405"/>
      <c r="F64" s="401"/>
      <c r="G64" s="401"/>
      <c r="H64" s="401"/>
      <c r="I64" s="401"/>
      <c r="J64" s="401"/>
      <c r="K64" s="396"/>
    </row>
    <row r="65" spans="2:11" s="191" customFormat="1" ht="15" customHeight="1" x14ac:dyDescent="0.2">
      <c r="B65" s="394"/>
      <c r="C65" s="401"/>
      <c r="D65" s="398" t="s">
        <v>2090</v>
      </c>
      <c r="E65" s="398"/>
      <c r="F65" s="398"/>
      <c r="G65" s="398"/>
      <c r="H65" s="398"/>
      <c r="I65" s="398"/>
      <c r="J65" s="398"/>
      <c r="K65" s="396"/>
    </row>
    <row r="66" spans="2:11" s="191" customFormat="1" ht="15" customHeight="1" x14ac:dyDescent="0.2">
      <c r="B66" s="394"/>
      <c r="C66" s="401"/>
      <c r="D66" s="404" t="s">
        <v>2091</v>
      </c>
      <c r="E66" s="404"/>
      <c r="F66" s="404"/>
      <c r="G66" s="404"/>
      <c r="H66" s="404"/>
      <c r="I66" s="404"/>
      <c r="J66" s="404"/>
      <c r="K66" s="396"/>
    </row>
    <row r="67" spans="2:11" s="191" customFormat="1" ht="15" customHeight="1" x14ac:dyDescent="0.2">
      <c r="B67" s="394"/>
      <c r="C67" s="401"/>
      <c r="D67" s="398" t="s">
        <v>2092</v>
      </c>
      <c r="E67" s="398"/>
      <c r="F67" s="398"/>
      <c r="G67" s="398"/>
      <c r="H67" s="398"/>
      <c r="I67" s="398"/>
      <c r="J67" s="398"/>
      <c r="K67" s="396"/>
    </row>
    <row r="68" spans="2:11" s="191" customFormat="1" ht="15" customHeight="1" x14ac:dyDescent="0.2">
      <c r="B68" s="394"/>
      <c r="C68" s="401"/>
      <c r="D68" s="398" t="s">
        <v>2093</v>
      </c>
      <c r="E68" s="398"/>
      <c r="F68" s="398"/>
      <c r="G68" s="398"/>
      <c r="H68" s="398"/>
      <c r="I68" s="398"/>
      <c r="J68" s="398"/>
      <c r="K68" s="396"/>
    </row>
    <row r="69" spans="2:11" s="191" customFormat="1" ht="15" customHeight="1" x14ac:dyDescent="0.2">
      <c r="B69" s="394"/>
      <c r="C69" s="401"/>
      <c r="D69" s="398" t="s">
        <v>2094</v>
      </c>
      <c r="E69" s="398"/>
      <c r="F69" s="398"/>
      <c r="G69" s="398"/>
      <c r="H69" s="398"/>
      <c r="I69" s="398"/>
      <c r="J69" s="398"/>
      <c r="K69" s="396"/>
    </row>
    <row r="70" spans="2:11" s="191" customFormat="1" ht="15" customHeight="1" x14ac:dyDescent="0.2">
      <c r="B70" s="394"/>
      <c r="C70" s="401"/>
      <c r="D70" s="398" t="s">
        <v>2095</v>
      </c>
      <c r="E70" s="398"/>
      <c r="F70" s="398"/>
      <c r="G70" s="398"/>
      <c r="H70" s="398"/>
      <c r="I70" s="398"/>
      <c r="J70" s="398"/>
      <c r="K70" s="396"/>
    </row>
    <row r="71" spans="2:11" s="191" customFormat="1" ht="12.75" customHeight="1" x14ac:dyDescent="0.2">
      <c r="B71" s="406"/>
      <c r="C71" s="407"/>
      <c r="D71" s="407"/>
      <c r="E71" s="407"/>
      <c r="F71" s="407"/>
      <c r="G71" s="407"/>
      <c r="H71" s="407"/>
      <c r="I71" s="407"/>
      <c r="J71" s="407"/>
      <c r="K71" s="408"/>
    </row>
    <row r="72" spans="2:11" s="191" customFormat="1" ht="18.75" customHeight="1" x14ac:dyDescent="0.2">
      <c r="B72" s="409"/>
      <c r="C72" s="409"/>
      <c r="D72" s="409"/>
      <c r="E72" s="409"/>
      <c r="F72" s="409"/>
      <c r="G72" s="409"/>
      <c r="H72" s="409"/>
      <c r="I72" s="409"/>
      <c r="J72" s="409"/>
      <c r="K72" s="410"/>
    </row>
    <row r="73" spans="2:11" s="191" customFormat="1" ht="18.75" customHeight="1" x14ac:dyDescent="0.2">
      <c r="B73" s="410"/>
      <c r="C73" s="410"/>
      <c r="D73" s="410"/>
      <c r="E73" s="410"/>
      <c r="F73" s="410"/>
      <c r="G73" s="410"/>
      <c r="H73" s="410"/>
      <c r="I73" s="410"/>
      <c r="J73" s="410"/>
      <c r="K73" s="410"/>
    </row>
    <row r="74" spans="2:11" s="191" customFormat="1" ht="7.5" customHeight="1" x14ac:dyDescent="0.2">
      <c r="B74" s="411"/>
      <c r="C74" s="412"/>
      <c r="D74" s="412"/>
      <c r="E74" s="412"/>
      <c r="F74" s="412"/>
      <c r="G74" s="412"/>
      <c r="H74" s="412"/>
      <c r="I74" s="412"/>
      <c r="J74" s="412"/>
      <c r="K74" s="413"/>
    </row>
    <row r="75" spans="2:11" s="191" customFormat="1" ht="45" customHeight="1" x14ac:dyDescent="0.2">
      <c r="B75" s="414"/>
      <c r="C75" s="415" t="s">
        <v>2096</v>
      </c>
      <c r="D75" s="415"/>
      <c r="E75" s="415"/>
      <c r="F75" s="415"/>
      <c r="G75" s="415"/>
      <c r="H75" s="415"/>
      <c r="I75" s="415"/>
      <c r="J75" s="415"/>
      <c r="K75" s="416"/>
    </row>
    <row r="76" spans="2:11" s="191" customFormat="1" ht="17.25" customHeight="1" x14ac:dyDescent="0.2">
      <c r="B76" s="414"/>
      <c r="C76" s="417" t="s">
        <v>2097</v>
      </c>
      <c r="D76" s="417"/>
      <c r="E76" s="417"/>
      <c r="F76" s="417" t="s">
        <v>2098</v>
      </c>
      <c r="G76" s="418"/>
      <c r="H76" s="417" t="s">
        <v>72</v>
      </c>
      <c r="I76" s="417" t="s">
        <v>70</v>
      </c>
      <c r="J76" s="417" t="s">
        <v>2099</v>
      </c>
      <c r="K76" s="416"/>
    </row>
    <row r="77" spans="2:11" s="191" customFormat="1" ht="17.25" customHeight="1" x14ac:dyDescent="0.2">
      <c r="B77" s="414"/>
      <c r="C77" s="419" t="s">
        <v>2100</v>
      </c>
      <c r="D77" s="419"/>
      <c r="E77" s="419"/>
      <c r="F77" s="420" t="s">
        <v>2101</v>
      </c>
      <c r="G77" s="421"/>
      <c r="H77" s="419"/>
      <c r="I77" s="419"/>
      <c r="J77" s="419" t="s">
        <v>2102</v>
      </c>
      <c r="K77" s="416"/>
    </row>
    <row r="78" spans="2:11" s="191" customFormat="1" ht="5.25" customHeight="1" x14ac:dyDescent="0.2">
      <c r="B78" s="414"/>
      <c r="C78" s="422"/>
      <c r="D78" s="422"/>
      <c r="E78" s="422"/>
      <c r="F78" s="422"/>
      <c r="G78" s="423"/>
      <c r="H78" s="422"/>
      <c r="I78" s="422"/>
      <c r="J78" s="422"/>
      <c r="K78" s="416"/>
    </row>
    <row r="79" spans="2:11" s="191" customFormat="1" ht="15" customHeight="1" x14ac:dyDescent="0.2">
      <c r="B79" s="414"/>
      <c r="C79" s="402" t="s">
        <v>71</v>
      </c>
      <c r="D79" s="424"/>
      <c r="E79" s="424"/>
      <c r="F79" s="425" t="s">
        <v>2103</v>
      </c>
      <c r="G79" s="426"/>
      <c r="H79" s="402" t="s">
        <v>2104</v>
      </c>
      <c r="I79" s="402" t="s">
        <v>2105</v>
      </c>
      <c r="J79" s="402">
        <v>20</v>
      </c>
      <c r="K79" s="416"/>
    </row>
    <row r="80" spans="2:11" s="191" customFormat="1" ht="15" customHeight="1" x14ac:dyDescent="0.2">
      <c r="B80" s="414"/>
      <c r="C80" s="402" t="s">
        <v>2106</v>
      </c>
      <c r="D80" s="402"/>
      <c r="E80" s="402"/>
      <c r="F80" s="425" t="s">
        <v>2103</v>
      </c>
      <c r="G80" s="426"/>
      <c r="H80" s="402" t="s">
        <v>2107</v>
      </c>
      <c r="I80" s="402" t="s">
        <v>2105</v>
      </c>
      <c r="J80" s="402">
        <v>120</v>
      </c>
      <c r="K80" s="416"/>
    </row>
    <row r="81" spans="2:11" s="191" customFormat="1" ht="15" customHeight="1" x14ac:dyDescent="0.2">
      <c r="B81" s="427"/>
      <c r="C81" s="402" t="s">
        <v>2108</v>
      </c>
      <c r="D81" s="402"/>
      <c r="E81" s="402"/>
      <c r="F81" s="425" t="s">
        <v>2109</v>
      </c>
      <c r="G81" s="426"/>
      <c r="H81" s="402" t="s">
        <v>2110</v>
      </c>
      <c r="I81" s="402" t="s">
        <v>2105</v>
      </c>
      <c r="J81" s="402">
        <v>50</v>
      </c>
      <c r="K81" s="416"/>
    </row>
    <row r="82" spans="2:11" s="191" customFormat="1" ht="15" customHeight="1" x14ac:dyDescent="0.2">
      <c r="B82" s="427"/>
      <c r="C82" s="402" t="s">
        <v>2111</v>
      </c>
      <c r="D82" s="402"/>
      <c r="E82" s="402"/>
      <c r="F82" s="425" t="s">
        <v>2103</v>
      </c>
      <c r="G82" s="426"/>
      <c r="H82" s="402" t="s">
        <v>2112</v>
      </c>
      <c r="I82" s="402" t="s">
        <v>2113</v>
      </c>
      <c r="J82" s="402"/>
      <c r="K82" s="416"/>
    </row>
    <row r="83" spans="2:11" s="191" customFormat="1" ht="15" customHeight="1" x14ac:dyDescent="0.2">
      <c r="B83" s="427"/>
      <c r="C83" s="428" t="s">
        <v>2114</v>
      </c>
      <c r="D83" s="428"/>
      <c r="E83" s="428"/>
      <c r="F83" s="429" t="s">
        <v>2109</v>
      </c>
      <c r="G83" s="428"/>
      <c r="H83" s="428" t="s">
        <v>2115</v>
      </c>
      <c r="I83" s="428" t="s">
        <v>2105</v>
      </c>
      <c r="J83" s="428">
        <v>15</v>
      </c>
      <c r="K83" s="416"/>
    </row>
    <row r="84" spans="2:11" s="191" customFormat="1" ht="15" customHeight="1" x14ac:dyDescent="0.2">
      <c r="B84" s="427"/>
      <c r="C84" s="428" t="s">
        <v>2116</v>
      </c>
      <c r="D84" s="428"/>
      <c r="E84" s="428"/>
      <c r="F84" s="429" t="s">
        <v>2109</v>
      </c>
      <c r="G84" s="428"/>
      <c r="H84" s="428" t="s">
        <v>2117</v>
      </c>
      <c r="I84" s="428" t="s">
        <v>2105</v>
      </c>
      <c r="J84" s="428">
        <v>15</v>
      </c>
      <c r="K84" s="416"/>
    </row>
    <row r="85" spans="2:11" s="191" customFormat="1" ht="15" customHeight="1" x14ac:dyDescent="0.2">
      <c r="B85" s="427"/>
      <c r="C85" s="428" t="s">
        <v>2118</v>
      </c>
      <c r="D85" s="428"/>
      <c r="E85" s="428"/>
      <c r="F85" s="429" t="s">
        <v>2109</v>
      </c>
      <c r="G85" s="428"/>
      <c r="H85" s="428" t="s">
        <v>2119</v>
      </c>
      <c r="I85" s="428" t="s">
        <v>2105</v>
      </c>
      <c r="J85" s="428">
        <v>20</v>
      </c>
      <c r="K85" s="416"/>
    </row>
    <row r="86" spans="2:11" s="191" customFormat="1" ht="15" customHeight="1" x14ac:dyDescent="0.2">
      <c r="B86" s="427"/>
      <c r="C86" s="428" t="s">
        <v>2120</v>
      </c>
      <c r="D86" s="428"/>
      <c r="E86" s="428"/>
      <c r="F86" s="429" t="s">
        <v>2109</v>
      </c>
      <c r="G86" s="428"/>
      <c r="H86" s="428" t="s">
        <v>2121</v>
      </c>
      <c r="I86" s="428" t="s">
        <v>2105</v>
      </c>
      <c r="J86" s="428">
        <v>20</v>
      </c>
      <c r="K86" s="416"/>
    </row>
    <row r="87" spans="2:11" s="191" customFormat="1" ht="15" customHeight="1" x14ac:dyDescent="0.2">
      <c r="B87" s="427"/>
      <c r="C87" s="402" t="s">
        <v>2122</v>
      </c>
      <c r="D87" s="402"/>
      <c r="E87" s="402"/>
      <c r="F87" s="425" t="s">
        <v>2109</v>
      </c>
      <c r="G87" s="426"/>
      <c r="H87" s="402" t="s">
        <v>2123</v>
      </c>
      <c r="I87" s="402" t="s">
        <v>2105</v>
      </c>
      <c r="J87" s="402">
        <v>50</v>
      </c>
      <c r="K87" s="416"/>
    </row>
    <row r="88" spans="2:11" s="191" customFormat="1" ht="15" customHeight="1" x14ac:dyDescent="0.2">
      <c r="B88" s="427"/>
      <c r="C88" s="402" t="s">
        <v>2124</v>
      </c>
      <c r="D88" s="402"/>
      <c r="E88" s="402"/>
      <c r="F88" s="425" t="s">
        <v>2109</v>
      </c>
      <c r="G88" s="426"/>
      <c r="H88" s="402" t="s">
        <v>2125</v>
      </c>
      <c r="I88" s="402" t="s">
        <v>2105</v>
      </c>
      <c r="J88" s="402">
        <v>20</v>
      </c>
      <c r="K88" s="416"/>
    </row>
    <row r="89" spans="2:11" s="191" customFormat="1" ht="15" customHeight="1" x14ac:dyDescent="0.2">
      <c r="B89" s="427"/>
      <c r="C89" s="402" t="s">
        <v>2126</v>
      </c>
      <c r="D89" s="402"/>
      <c r="E89" s="402"/>
      <c r="F89" s="425" t="s">
        <v>2109</v>
      </c>
      <c r="G89" s="426"/>
      <c r="H89" s="402" t="s">
        <v>2127</v>
      </c>
      <c r="I89" s="402" t="s">
        <v>2105</v>
      </c>
      <c r="J89" s="402">
        <v>20</v>
      </c>
      <c r="K89" s="416"/>
    </row>
    <row r="90" spans="2:11" s="191" customFormat="1" ht="15" customHeight="1" x14ac:dyDescent="0.2">
      <c r="B90" s="427"/>
      <c r="C90" s="402" t="s">
        <v>2128</v>
      </c>
      <c r="D90" s="402"/>
      <c r="E90" s="402"/>
      <c r="F90" s="425" t="s">
        <v>2109</v>
      </c>
      <c r="G90" s="426"/>
      <c r="H90" s="402" t="s">
        <v>2129</v>
      </c>
      <c r="I90" s="402" t="s">
        <v>2105</v>
      </c>
      <c r="J90" s="402">
        <v>50</v>
      </c>
      <c r="K90" s="416"/>
    </row>
    <row r="91" spans="2:11" s="191" customFormat="1" ht="15" customHeight="1" x14ac:dyDescent="0.2">
      <c r="B91" s="427"/>
      <c r="C91" s="402" t="s">
        <v>2130</v>
      </c>
      <c r="D91" s="402"/>
      <c r="E91" s="402"/>
      <c r="F91" s="425" t="s">
        <v>2109</v>
      </c>
      <c r="G91" s="426"/>
      <c r="H91" s="402" t="s">
        <v>2130</v>
      </c>
      <c r="I91" s="402" t="s">
        <v>2105</v>
      </c>
      <c r="J91" s="402">
        <v>50</v>
      </c>
      <c r="K91" s="416"/>
    </row>
    <row r="92" spans="2:11" s="191" customFormat="1" ht="15" customHeight="1" x14ac:dyDescent="0.2">
      <c r="B92" s="427"/>
      <c r="C92" s="402" t="s">
        <v>2131</v>
      </c>
      <c r="D92" s="402"/>
      <c r="E92" s="402"/>
      <c r="F92" s="425" t="s">
        <v>2109</v>
      </c>
      <c r="G92" s="426"/>
      <c r="H92" s="402" t="s">
        <v>2132</v>
      </c>
      <c r="I92" s="402" t="s">
        <v>2105</v>
      </c>
      <c r="J92" s="402">
        <v>255</v>
      </c>
      <c r="K92" s="416"/>
    </row>
    <row r="93" spans="2:11" s="191" customFormat="1" ht="15" customHeight="1" x14ac:dyDescent="0.2">
      <c r="B93" s="427"/>
      <c r="C93" s="402" t="s">
        <v>2133</v>
      </c>
      <c r="D93" s="402"/>
      <c r="E93" s="402"/>
      <c r="F93" s="425" t="s">
        <v>2103</v>
      </c>
      <c r="G93" s="426"/>
      <c r="H93" s="402" t="s">
        <v>2134</v>
      </c>
      <c r="I93" s="402" t="s">
        <v>2135</v>
      </c>
      <c r="J93" s="402"/>
      <c r="K93" s="416"/>
    </row>
    <row r="94" spans="2:11" s="191" customFormat="1" ht="15" customHeight="1" x14ac:dyDescent="0.2">
      <c r="B94" s="427"/>
      <c r="C94" s="402" t="s">
        <v>2136</v>
      </c>
      <c r="D94" s="402"/>
      <c r="E94" s="402"/>
      <c r="F94" s="425" t="s">
        <v>2103</v>
      </c>
      <c r="G94" s="426"/>
      <c r="H94" s="402" t="s">
        <v>2137</v>
      </c>
      <c r="I94" s="402" t="s">
        <v>2138</v>
      </c>
      <c r="J94" s="402"/>
      <c r="K94" s="416"/>
    </row>
    <row r="95" spans="2:11" s="191" customFormat="1" ht="15" customHeight="1" x14ac:dyDescent="0.2">
      <c r="B95" s="427"/>
      <c r="C95" s="402" t="s">
        <v>2139</v>
      </c>
      <c r="D95" s="402"/>
      <c r="E95" s="402"/>
      <c r="F95" s="425" t="s">
        <v>2103</v>
      </c>
      <c r="G95" s="426"/>
      <c r="H95" s="402" t="s">
        <v>2139</v>
      </c>
      <c r="I95" s="402" t="s">
        <v>2138</v>
      </c>
      <c r="J95" s="402"/>
      <c r="K95" s="416"/>
    </row>
    <row r="96" spans="2:11" s="191" customFormat="1" ht="15" customHeight="1" x14ac:dyDescent="0.2">
      <c r="B96" s="427"/>
      <c r="C96" s="402" t="s">
        <v>25</v>
      </c>
      <c r="D96" s="402"/>
      <c r="E96" s="402"/>
      <c r="F96" s="425" t="s">
        <v>2103</v>
      </c>
      <c r="G96" s="426"/>
      <c r="H96" s="402" t="s">
        <v>2140</v>
      </c>
      <c r="I96" s="402" t="s">
        <v>2138</v>
      </c>
      <c r="J96" s="402"/>
      <c r="K96" s="416"/>
    </row>
    <row r="97" spans="2:11" s="191" customFormat="1" ht="15" customHeight="1" x14ac:dyDescent="0.2">
      <c r="B97" s="427"/>
      <c r="C97" s="402" t="s">
        <v>35</v>
      </c>
      <c r="D97" s="402"/>
      <c r="E97" s="402"/>
      <c r="F97" s="425" t="s">
        <v>2103</v>
      </c>
      <c r="G97" s="426"/>
      <c r="H97" s="402" t="s">
        <v>2141</v>
      </c>
      <c r="I97" s="402" t="s">
        <v>2138</v>
      </c>
      <c r="J97" s="402"/>
      <c r="K97" s="416"/>
    </row>
    <row r="98" spans="2:11" s="191" customFormat="1" ht="15" customHeight="1" x14ac:dyDescent="0.2">
      <c r="B98" s="430"/>
      <c r="C98" s="431"/>
      <c r="D98" s="431"/>
      <c r="E98" s="431"/>
      <c r="F98" s="431"/>
      <c r="G98" s="431"/>
      <c r="H98" s="431"/>
      <c r="I98" s="431"/>
      <c r="J98" s="431"/>
      <c r="K98" s="432"/>
    </row>
    <row r="99" spans="2:11" s="191" customFormat="1" ht="18.75" customHeight="1" x14ac:dyDescent="0.2">
      <c r="B99" s="433"/>
      <c r="C99" s="434"/>
      <c r="D99" s="434"/>
      <c r="E99" s="434"/>
      <c r="F99" s="434"/>
      <c r="G99" s="434"/>
      <c r="H99" s="434"/>
      <c r="I99" s="434"/>
      <c r="J99" s="434"/>
      <c r="K99" s="433"/>
    </row>
    <row r="100" spans="2:11" s="191" customFormat="1" ht="18.75" customHeight="1" x14ac:dyDescent="0.2">
      <c r="B100" s="410"/>
      <c r="C100" s="410"/>
      <c r="D100" s="410"/>
      <c r="E100" s="410"/>
      <c r="F100" s="410"/>
      <c r="G100" s="410"/>
      <c r="H100" s="410"/>
      <c r="I100" s="410"/>
      <c r="J100" s="410"/>
      <c r="K100" s="410"/>
    </row>
    <row r="101" spans="2:11" s="191" customFormat="1" ht="7.5" customHeight="1" x14ac:dyDescent="0.2">
      <c r="B101" s="411"/>
      <c r="C101" s="412"/>
      <c r="D101" s="412"/>
      <c r="E101" s="412"/>
      <c r="F101" s="412"/>
      <c r="G101" s="412"/>
      <c r="H101" s="412"/>
      <c r="I101" s="412"/>
      <c r="J101" s="412"/>
      <c r="K101" s="413"/>
    </row>
    <row r="102" spans="2:11" s="191" customFormat="1" ht="45" customHeight="1" x14ac:dyDescent="0.2">
      <c r="B102" s="414"/>
      <c r="C102" s="415" t="s">
        <v>2142</v>
      </c>
      <c r="D102" s="415"/>
      <c r="E102" s="415"/>
      <c r="F102" s="415"/>
      <c r="G102" s="415"/>
      <c r="H102" s="415"/>
      <c r="I102" s="415"/>
      <c r="J102" s="415"/>
      <c r="K102" s="416"/>
    </row>
    <row r="103" spans="2:11" s="191" customFormat="1" ht="17.25" customHeight="1" x14ac:dyDescent="0.2">
      <c r="B103" s="414"/>
      <c r="C103" s="417" t="s">
        <v>2097</v>
      </c>
      <c r="D103" s="417"/>
      <c r="E103" s="417"/>
      <c r="F103" s="417" t="s">
        <v>2098</v>
      </c>
      <c r="G103" s="418"/>
      <c r="H103" s="417" t="s">
        <v>72</v>
      </c>
      <c r="I103" s="417" t="s">
        <v>70</v>
      </c>
      <c r="J103" s="417" t="s">
        <v>2099</v>
      </c>
      <c r="K103" s="416"/>
    </row>
    <row r="104" spans="2:11" s="191" customFormat="1" ht="17.25" customHeight="1" x14ac:dyDescent="0.2">
      <c r="B104" s="414"/>
      <c r="C104" s="419" t="s">
        <v>2100</v>
      </c>
      <c r="D104" s="419"/>
      <c r="E104" s="419"/>
      <c r="F104" s="420" t="s">
        <v>2101</v>
      </c>
      <c r="G104" s="421"/>
      <c r="H104" s="419"/>
      <c r="I104" s="419"/>
      <c r="J104" s="419" t="s">
        <v>2102</v>
      </c>
      <c r="K104" s="416"/>
    </row>
    <row r="105" spans="2:11" s="191" customFormat="1" ht="5.25" customHeight="1" x14ac:dyDescent="0.2">
      <c r="B105" s="414"/>
      <c r="C105" s="417"/>
      <c r="D105" s="417"/>
      <c r="E105" s="417"/>
      <c r="F105" s="417"/>
      <c r="G105" s="435"/>
      <c r="H105" s="417"/>
      <c r="I105" s="417"/>
      <c r="J105" s="417"/>
      <c r="K105" s="416"/>
    </row>
    <row r="106" spans="2:11" s="191" customFormat="1" ht="15" customHeight="1" x14ac:dyDescent="0.2">
      <c r="B106" s="414"/>
      <c r="C106" s="402" t="s">
        <v>71</v>
      </c>
      <c r="D106" s="424"/>
      <c r="E106" s="424"/>
      <c r="F106" s="425" t="s">
        <v>2103</v>
      </c>
      <c r="G106" s="402"/>
      <c r="H106" s="402" t="s">
        <v>2143</v>
      </c>
      <c r="I106" s="402" t="s">
        <v>2105</v>
      </c>
      <c r="J106" s="402">
        <v>20</v>
      </c>
      <c r="K106" s="416"/>
    </row>
    <row r="107" spans="2:11" s="191" customFormat="1" ht="15" customHeight="1" x14ac:dyDescent="0.2">
      <c r="B107" s="414"/>
      <c r="C107" s="402" t="s">
        <v>2106</v>
      </c>
      <c r="D107" s="402"/>
      <c r="E107" s="402"/>
      <c r="F107" s="425" t="s">
        <v>2103</v>
      </c>
      <c r="G107" s="402"/>
      <c r="H107" s="402" t="s">
        <v>2143</v>
      </c>
      <c r="I107" s="402" t="s">
        <v>2105</v>
      </c>
      <c r="J107" s="402">
        <v>120</v>
      </c>
      <c r="K107" s="416"/>
    </row>
    <row r="108" spans="2:11" s="191" customFormat="1" ht="15" customHeight="1" x14ac:dyDescent="0.2">
      <c r="B108" s="427"/>
      <c r="C108" s="402" t="s">
        <v>2108</v>
      </c>
      <c r="D108" s="402"/>
      <c r="E108" s="402"/>
      <c r="F108" s="425" t="s">
        <v>2109</v>
      </c>
      <c r="G108" s="402"/>
      <c r="H108" s="402" t="s">
        <v>2143</v>
      </c>
      <c r="I108" s="402" t="s">
        <v>2105</v>
      </c>
      <c r="J108" s="402">
        <v>50</v>
      </c>
      <c r="K108" s="416"/>
    </row>
    <row r="109" spans="2:11" s="191" customFormat="1" ht="15" customHeight="1" x14ac:dyDescent="0.2">
      <c r="B109" s="427"/>
      <c r="C109" s="402" t="s">
        <v>2111</v>
      </c>
      <c r="D109" s="402"/>
      <c r="E109" s="402"/>
      <c r="F109" s="425" t="s">
        <v>2103</v>
      </c>
      <c r="G109" s="402"/>
      <c r="H109" s="402" t="s">
        <v>2143</v>
      </c>
      <c r="I109" s="402" t="s">
        <v>2113</v>
      </c>
      <c r="J109" s="402"/>
      <c r="K109" s="416"/>
    </row>
    <row r="110" spans="2:11" s="191" customFormat="1" ht="15" customHeight="1" x14ac:dyDescent="0.2">
      <c r="B110" s="427"/>
      <c r="C110" s="402" t="s">
        <v>2122</v>
      </c>
      <c r="D110" s="402"/>
      <c r="E110" s="402"/>
      <c r="F110" s="425" t="s">
        <v>2109</v>
      </c>
      <c r="G110" s="402"/>
      <c r="H110" s="402" t="s">
        <v>2143</v>
      </c>
      <c r="I110" s="402" t="s">
        <v>2105</v>
      </c>
      <c r="J110" s="402">
        <v>50</v>
      </c>
      <c r="K110" s="416"/>
    </row>
    <row r="111" spans="2:11" s="191" customFormat="1" ht="15" customHeight="1" x14ac:dyDescent="0.2">
      <c r="B111" s="427"/>
      <c r="C111" s="402" t="s">
        <v>2130</v>
      </c>
      <c r="D111" s="402"/>
      <c r="E111" s="402"/>
      <c r="F111" s="425" t="s">
        <v>2109</v>
      </c>
      <c r="G111" s="402"/>
      <c r="H111" s="402" t="s">
        <v>2143</v>
      </c>
      <c r="I111" s="402" t="s">
        <v>2105</v>
      </c>
      <c r="J111" s="402">
        <v>50</v>
      </c>
      <c r="K111" s="416"/>
    </row>
    <row r="112" spans="2:11" s="191" customFormat="1" ht="15" customHeight="1" x14ac:dyDescent="0.2">
      <c r="B112" s="427"/>
      <c r="C112" s="402" t="s">
        <v>2128</v>
      </c>
      <c r="D112" s="402"/>
      <c r="E112" s="402"/>
      <c r="F112" s="425" t="s">
        <v>2109</v>
      </c>
      <c r="G112" s="402"/>
      <c r="H112" s="402" t="s">
        <v>2143</v>
      </c>
      <c r="I112" s="402" t="s">
        <v>2105</v>
      </c>
      <c r="J112" s="402">
        <v>50</v>
      </c>
      <c r="K112" s="416"/>
    </row>
    <row r="113" spans="2:11" s="191" customFormat="1" ht="15" customHeight="1" x14ac:dyDescent="0.2">
      <c r="B113" s="427"/>
      <c r="C113" s="402" t="s">
        <v>71</v>
      </c>
      <c r="D113" s="402"/>
      <c r="E113" s="402"/>
      <c r="F113" s="425" t="s">
        <v>2103</v>
      </c>
      <c r="G113" s="402"/>
      <c r="H113" s="402" t="s">
        <v>2144</v>
      </c>
      <c r="I113" s="402" t="s">
        <v>2105</v>
      </c>
      <c r="J113" s="402">
        <v>20</v>
      </c>
      <c r="K113" s="416"/>
    </row>
    <row r="114" spans="2:11" s="191" customFormat="1" ht="15" customHeight="1" x14ac:dyDescent="0.2">
      <c r="B114" s="427"/>
      <c r="C114" s="402" t="s">
        <v>2145</v>
      </c>
      <c r="D114" s="402"/>
      <c r="E114" s="402"/>
      <c r="F114" s="425" t="s">
        <v>2103</v>
      </c>
      <c r="G114" s="402"/>
      <c r="H114" s="402" t="s">
        <v>2146</v>
      </c>
      <c r="I114" s="402" t="s">
        <v>2105</v>
      </c>
      <c r="J114" s="402">
        <v>120</v>
      </c>
      <c r="K114" s="416"/>
    </row>
    <row r="115" spans="2:11" s="191" customFormat="1" ht="15" customHeight="1" x14ac:dyDescent="0.2">
      <c r="B115" s="427"/>
      <c r="C115" s="402" t="s">
        <v>25</v>
      </c>
      <c r="D115" s="402"/>
      <c r="E115" s="402"/>
      <c r="F115" s="425" t="s">
        <v>2103</v>
      </c>
      <c r="G115" s="402"/>
      <c r="H115" s="402" t="s">
        <v>2147</v>
      </c>
      <c r="I115" s="402" t="s">
        <v>2138</v>
      </c>
      <c r="J115" s="402"/>
      <c r="K115" s="416"/>
    </row>
    <row r="116" spans="2:11" s="191" customFormat="1" ht="15" customHeight="1" x14ac:dyDescent="0.2">
      <c r="B116" s="427"/>
      <c r="C116" s="402" t="s">
        <v>35</v>
      </c>
      <c r="D116" s="402"/>
      <c r="E116" s="402"/>
      <c r="F116" s="425" t="s">
        <v>2103</v>
      </c>
      <c r="G116" s="402"/>
      <c r="H116" s="402" t="s">
        <v>2148</v>
      </c>
      <c r="I116" s="402" t="s">
        <v>2138</v>
      </c>
      <c r="J116" s="402"/>
      <c r="K116" s="416"/>
    </row>
    <row r="117" spans="2:11" s="191" customFormat="1" ht="15" customHeight="1" x14ac:dyDescent="0.2">
      <c r="B117" s="427"/>
      <c r="C117" s="402" t="s">
        <v>70</v>
      </c>
      <c r="D117" s="402"/>
      <c r="E117" s="402"/>
      <c r="F117" s="425" t="s">
        <v>2103</v>
      </c>
      <c r="G117" s="402"/>
      <c r="H117" s="402" t="s">
        <v>2149</v>
      </c>
      <c r="I117" s="402" t="s">
        <v>2150</v>
      </c>
      <c r="J117" s="402"/>
      <c r="K117" s="416"/>
    </row>
    <row r="118" spans="2:11" s="191" customFormat="1" ht="15" customHeight="1" x14ac:dyDescent="0.2">
      <c r="B118" s="430"/>
      <c r="C118" s="436"/>
      <c r="D118" s="436"/>
      <c r="E118" s="436"/>
      <c r="F118" s="436"/>
      <c r="G118" s="436"/>
      <c r="H118" s="436"/>
      <c r="I118" s="436"/>
      <c r="J118" s="436"/>
      <c r="K118" s="432"/>
    </row>
    <row r="119" spans="2:11" s="191" customFormat="1" ht="18.75" customHeight="1" x14ac:dyDescent="0.2">
      <c r="B119" s="437"/>
      <c r="C119" s="438"/>
      <c r="D119" s="438"/>
      <c r="E119" s="438"/>
      <c r="F119" s="439"/>
      <c r="G119" s="438"/>
      <c r="H119" s="438"/>
      <c r="I119" s="438"/>
      <c r="J119" s="438"/>
      <c r="K119" s="437"/>
    </row>
    <row r="120" spans="2:11" s="191" customFormat="1" ht="18.75" customHeight="1" x14ac:dyDescent="0.2">
      <c r="B120" s="410"/>
      <c r="C120" s="410"/>
      <c r="D120" s="410"/>
      <c r="E120" s="410"/>
      <c r="F120" s="410"/>
      <c r="G120" s="410"/>
      <c r="H120" s="410"/>
      <c r="I120" s="410"/>
      <c r="J120" s="410"/>
      <c r="K120" s="410"/>
    </row>
    <row r="121" spans="2:11" s="191" customFormat="1" ht="7.5" customHeight="1" x14ac:dyDescent="0.2">
      <c r="B121" s="440"/>
      <c r="C121" s="441"/>
      <c r="D121" s="441"/>
      <c r="E121" s="441"/>
      <c r="F121" s="441"/>
      <c r="G121" s="441"/>
      <c r="H121" s="441"/>
      <c r="I121" s="441"/>
      <c r="J121" s="441"/>
      <c r="K121" s="442"/>
    </row>
    <row r="122" spans="2:11" s="191" customFormat="1" ht="45" customHeight="1" x14ac:dyDescent="0.2">
      <c r="B122" s="443"/>
      <c r="C122" s="391" t="s">
        <v>2151</v>
      </c>
      <c r="D122" s="391"/>
      <c r="E122" s="391"/>
      <c r="F122" s="391"/>
      <c r="G122" s="391"/>
      <c r="H122" s="391"/>
      <c r="I122" s="391"/>
      <c r="J122" s="391"/>
      <c r="K122" s="444"/>
    </row>
    <row r="123" spans="2:11" s="191" customFormat="1" ht="17.25" customHeight="1" x14ac:dyDescent="0.2">
      <c r="B123" s="445"/>
      <c r="C123" s="417" t="s">
        <v>2097</v>
      </c>
      <c r="D123" s="417"/>
      <c r="E123" s="417"/>
      <c r="F123" s="417" t="s">
        <v>2098</v>
      </c>
      <c r="G123" s="418"/>
      <c r="H123" s="417" t="s">
        <v>72</v>
      </c>
      <c r="I123" s="417" t="s">
        <v>70</v>
      </c>
      <c r="J123" s="417" t="s">
        <v>2099</v>
      </c>
      <c r="K123" s="446"/>
    </row>
    <row r="124" spans="2:11" s="191" customFormat="1" ht="17.25" customHeight="1" x14ac:dyDescent="0.2">
      <c r="B124" s="445"/>
      <c r="C124" s="419" t="s">
        <v>2100</v>
      </c>
      <c r="D124" s="419"/>
      <c r="E124" s="419"/>
      <c r="F124" s="420" t="s">
        <v>2101</v>
      </c>
      <c r="G124" s="421"/>
      <c r="H124" s="419"/>
      <c r="I124" s="419"/>
      <c r="J124" s="419" t="s">
        <v>2102</v>
      </c>
      <c r="K124" s="446"/>
    </row>
    <row r="125" spans="2:11" s="191" customFormat="1" ht="5.25" customHeight="1" x14ac:dyDescent="0.2">
      <c r="B125" s="447"/>
      <c r="C125" s="422"/>
      <c r="D125" s="422"/>
      <c r="E125" s="422"/>
      <c r="F125" s="422"/>
      <c r="G125" s="448"/>
      <c r="H125" s="422"/>
      <c r="I125" s="422"/>
      <c r="J125" s="422"/>
      <c r="K125" s="449"/>
    </row>
    <row r="126" spans="2:11" s="191" customFormat="1" ht="15" customHeight="1" x14ac:dyDescent="0.2">
      <c r="B126" s="447"/>
      <c r="C126" s="402" t="s">
        <v>2106</v>
      </c>
      <c r="D126" s="424"/>
      <c r="E126" s="424"/>
      <c r="F126" s="425" t="s">
        <v>2103</v>
      </c>
      <c r="G126" s="402"/>
      <c r="H126" s="402" t="s">
        <v>2143</v>
      </c>
      <c r="I126" s="402" t="s">
        <v>2105</v>
      </c>
      <c r="J126" s="402">
        <v>120</v>
      </c>
      <c r="K126" s="450"/>
    </row>
    <row r="127" spans="2:11" s="191" customFormat="1" ht="15" customHeight="1" x14ac:dyDescent="0.2">
      <c r="B127" s="447"/>
      <c r="C127" s="402" t="s">
        <v>2152</v>
      </c>
      <c r="D127" s="402"/>
      <c r="E127" s="402"/>
      <c r="F127" s="425" t="s">
        <v>2103</v>
      </c>
      <c r="G127" s="402"/>
      <c r="H127" s="402" t="s">
        <v>2153</v>
      </c>
      <c r="I127" s="402" t="s">
        <v>2105</v>
      </c>
      <c r="J127" s="402" t="s">
        <v>2154</v>
      </c>
      <c r="K127" s="450"/>
    </row>
    <row r="128" spans="2:11" s="191" customFormat="1" ht="15" customHeight="1" x14ac:dyDescent="0.2">
      <c r="B128" s="447"/>
      <c r="C128" s="402" t="s">
        <v>2051</v>
      </c>
      <c r="D128" s="402"/>
      <c r="E128" s="402"/>
      <c r="F128" s="425" t="s">
        <v>2103</v>
      </c>
      <c r="G128" s="402"/>
      <c r="H128" s="402" t="s">
        <v>2155</v>
      </c>
      <c r="I128" s="402" t="s">
        <v>2105</v>
      </c>
      <c r="J128" s="402" t="s">
        <v>2154</v>
      </c>
      <c r="K128" s="450"/>
    </row>
    <row r="129" spans="2:11" s="191" customFormat="1" ht="15" customHeight="1" x14ac:dyDescent="0.2">
      <c r="B129" s="447"/>
      <c r="C129" s="402" t="s">
        <v>2114</v>
      </c>
      <c r="D129" s="402"/>
      <c r="E129" s="402"/>
      <c r="F129" s="425" t="s">
        <v>2109</v>
      </c>
      <c r="G129" s="402"/>
      <c r="H129" s="402" t="s">
        <v>2115</v>
      </c>
      <c r="I129" s="402" t="s">
        <v>2105</v>
      </c>
      <c r="J129" s="402">
        <v>15</v>
      </c>
      <c r="K129" s="450"/>
    </row>
    <row r="130" spans="2:11" s="191" customFormat="1" ht="15" customHeight="1" x14ac:dyDescent="0.2">
      <c r="B130" s="447"/>
      <c r="C130" s="428" t="s">
        <v>2116</v>
      </c>
      <c r="D130" s="428"/>
      <c r="E130" s="428"/>
      <c r="F130" s="429" t="s">
        <v>2109</v>
      </c>
      <c r="G130" s="428"/>
      <c r="H130" s="428" t="s">
        <v>2117</v>
      </c>
      <c r="I130" s="428" t="s">
        <v>2105</v>
      </c>
      <c r="J130" s="428">
        <v>15</v>
      </c>
      <c r="K130" s="450"/>
    </row>
    <row r="131" spans="2:11" s="191" customFormat="1" ht="15" customHeight="1" x14ac:dyDescent="0.2">
      <c r="B131" s="447"/>
      <c r="C131" s="428" t="s">
        <v>2118</v>
      </c>
      <c r="D131" s="428"/>
      <c r="E131" s="428"/>
      <c r="F131" s="429" t="s">
        <v>2109</v>
      </c>
      <c r="G131" s="428"/>
      <c r="H131" s="428" t="s">
        <v>2119</v>
      </c>
      <c r="I131" s="428" t="s">
        <v>2105</v>
      </c>
      <c r="J131" s="428">
        <v>20</v>
      </c>
      <c r="K131" s="450"/>
    </row>
    <row r="132" spans="2:11" s="191" customFormat="1" ht="15" customHeight="1" x14ac:dyDescent="0.2">
      <c r="B132" s="447"/>
      <c r="C132" s="428" t="s">
        <v>2120</v>
      </c>
      <c r="D132" s="428"/>
      <c r="E132" s="428"/>
      <c r="F132" s="429" t="s">
        <v>2109</v>
      </c>
      <c r="G132" s="428"/>
      <c r="H132" s="428" t="s">
        <v>2121</v>
      </c>
      <c r="I132" s="428" t="s">
        <v>2105</v>
      </c>
      <c r="J132" s="428">
        <v>20</v>
      </c>
      <c r="K132" s="450"/>
    </row>
    <row r="133" spans="2:11" s="191" customFormat="1" ht="15" customHeight="1" x14ac:dyDescent="0.2">
      <c r="B133" s="447"/>
      <c r="C133" s="402" t="s">
        <v>2108</v>
      </c>
      <c r="D133" s="402"/>
      <c r="E133" s="402"/>
      <c r="F133" s="425" t="s">
        <v>2109</v>
      </c>
      <c r="G133" s="402"/>
      <c r="H133" s="402" t="s">
        <v>2143</v>
      </c>
      <c r="I133" s="402" t="s">
        <v>2105</v>
      </c>
      <c r="J133" s="402">
        <v>50</v>
      </c>
      <c r="K133" s="450"/>
    </row>
    <row r="134" spans="2:11" s="191" customFormat="1" ht="15" customHeight="1" x14ac:dyDescent="0.2">
      <c r="B134" s="447"/>
      <c r="C134" s="402" t="s">
        <v>2122</v>
      </c>
      <c r="D134" s="402"/>
      <c r="E134" s="402"/>
      <c r="F134" s="425" t="s">
        <v>2109</v>
      </c>
      <c r="G134" s="402"/>
      <c r="H134" s="402" t="s">
        <v>2143</v>
      </c>
      <c r="I134" s="402" t="s">
        <v>2105</v>
      </c>
      <c r="J134" s="402">
        <v>50</v>
      </c>
      <c r="K134" s="450"/>
    </row>
    <row r="135" spans="2:11" s="191" customFormat="1" ht="15" customHeight="1" x14ac:dyDescent="0.2">
      <c r="B135" s="447"/>
      <c r="C135" s="402" t="s">
        <v>2128</v>
      </c>
      <c r="D135" s="402"/>
      <c r="E135" s="402"/>
      <c r="F135" s="425" t="s">
        <v>2109</v>
      </c>
      <c r="G135" s="402"/>
      <c r="H135" s="402" t="s">
        <v>2143</v>
      </c>
      <c r="I135" s="402" t="s">
        <v>2105</v>
      </c>
      <c r="J135" s="402">
        <v>50</v>
      </c>
      <c r="K135" s="450"/>
    </row>
    <row r="136" spans="2:11" s="191" customFormat="1" ht="15" customHeight="1" x14ac:dyDescent="0.2">
      <c r="B136" s="447"/>
      <c r="C136" s="402" t="s">
        <v>2130</v>
      </c>
      <c r="D136" s="402"/>
      <c r="E136" s="402"/>
      <c r="F136" s="425" t="s">
        <v>2109</v>
      </c>
      <c r="G136" s="402"/>
      <c r="H136" s="402" t="s">
        <v>2143</v>
      </c>
      <c r="I136" s="402" t="s">
        <v>2105</v>
      </c>
      <c r="J136" s="402">
        <v>50</v>
      </c>
      <c r="K136" s="450"/>
    </row>
    <row r="137" spans="2:11" s="191" customFormat="1" ht="15" customHeight="1" x14ac:dyDescent="0.2">
      <c r="B137" s="447"/>
      <c r="C137" s="402" t="s">
        <v>2131</v>
      </c>
      <c r="D137" s="402"/>
      <c r="E137" s="402"/>
      <c r="F137" s="425" t="s">
        <v>2109</v>
      </c>
      <c r="G137" s="402"/>
      <c r="H137" s="402" t="s">
        <v>2156</v>
      </c>
      <c r="I137" s="402" t="s">
        <v>2105</v>
      </c>
      <c r="J137" s="402">
        <v>255</v>
      </c>
      <c r="K137" s="450"/>
    </row>
    <row r="138" spans="2:11" s="191" customFormat="1" ht="15" customHeight="1" x14ac:dyDescent="0.2">
      <c r="B138" s="447"/>
      <c r="C138" s="402" t="s">
        <v>2133</v>
      </c>
      <c r="D138" s="402"/>
      <c r="E138" s="402"/>
      <c r="F138" s="425" t="s">
        <v>2103</v>
      </c>
      <c r="G138" s="402"/>
      <c r="H138" s="402" t="s">
        <v>2157</v>
      </c>
      <c r="I138" s="402" t="s">
        <v>2135</v>
      </c>
      <c r="J138" s="402"/>
      <c r="K138" s="450"/>
    </row>
    <row r="139" spans="2:11" s="191" customFormat="1" ht="15" customHeight="1" x14ac:dyDescent="0.2">
      <c r="B139" s="447"/>
      <c r="C139" s="402" t="s">
        <v>2136</v>
      </c>
      <c r="D139" s="402"/>
      <c r="E139" s="402"/>
      <c r="F139" s="425" t="s">
        <v>2103</v>
      </c>
      <c r="G139" s="402"/>
      <c r="H139" s="402" t="s">
        <v>2158</v>
      </c>
      <c r="I139" s="402" t="s">
        <v>2138</v>
      </c>
      <c r="J139" s="402"/>
      <c r="K139" s="450"/>
    </row>
    <row r="140" spans="2:11" s="191" customFormat="1" ht="15" customHeight="1" x14ac:dyDescent="0.2">
      <c r="B140" s="447"/>
      <c r="C140" s="402" t="s">
        <v>2139</v>
      </c>
      <c r="D140" s="402"/>
      <c r="E140" s="402"/>
      <c r="F140" s="425" t="s">
        <v>2103</v>
      </c>
      <c r="G140" s="402"/>
      <c r="H140" s="402" t="s">
        <v>2139</v>
      </c>
      <c r="I140" s="402" t="s">
        <v>2138</v>
      </c>
      <c r="J140" s="402"/>
      <c r="K140" s="450"/>
    </row>
    <row r="141" spans="2:11" s="191" customFormat="1" ht="15" customHeight="1" x14ac:dyDescent="0.2">
      <c r="B141" s="447"/>
      <c r="C141" s="402" t="s">
        <v>25</v>
      </c>
      <c r="D141" s="402"/>
      <c r="E141" s="402"/>
      <c r="F141" s="425" t="s">
        <v>2103</v>
      </c>
      <c r="G141" s="402"/>
      <c r="H141" s="402" t="s">
        <v>2159</v>
      </c>
      <c r="I141" s="402" t="s">
        <v>2138</v>
      </c>
      <c r="J141" s="402"/>
      <c r="K141" s="450"/>
    </row>
    <row r="142" spans="2:11" s="191" customFormat="1" ht="15" customHeight="1" x14ac:dyDescent="0.2">
      <c r="B142" s="447"/>
      <c r="C142" s="402" t="s">
        <v>2160</v>
      </c>
      <c r="D142" s="402"/>
      <c r="E142" s="402"/>
      <c r="F142" s="425" t="s">
        <v>2103</v>
      </c>
      <c r="G142" s="402"/>
      <c r="H142" s="402" t="s">
        <v>2161</v>
      </c>
      <c r="I142" s="402" t="s">
        <v>2138</v>
      </c>
      <c r="J142" s="402"/>
      <c r="K142" s="450"/>
    </row>
    <row r="143" spans="2:11" s="191" customFormat="1" ht="15" customHeight="1" x14ac:dyDescent="0.2">
      <c r="B143" s="451"/>
      <c r="C143" s="452"/>
      <c r="D143" s="452"/>
      <c r="E143" s="452"/>
      <c r="F143" s="452"/>
      <c r="G143" s="452"/>
      <c r="H143" s="452"/>
      <c r="I143" s="452"/>
      <c r="J143" s="452"/>
      <c r="K143" s="453"/>
    </row>
    <row r="144" spans="2:11" s="191" customFormat="1" ht="18.75" customHeight="1" x14ac:dyDescent="0.2">
      <c r="B144" s="438"/>
      <c r="C144" s="438"/>
      <c r="D144" s="438"/>
      <c r="E144" s="438"/>
      <c r="F144" s="439"/>
      <c r="G144" s="438"/>
      <c r="H144" s="438"/>
      <c r="I144" s="438"/>
      <c r="J144" s="438"/>
      <c r="K144" s="438"/>
    </row>
    <row r="145" spans="2:11" s="191" customFormat="1" ht="18.75" customHeight="1" x14ac:dyDescent="0.2">
      <c r="B145" s="410"/>
      <c r="C145" s="410"/>
      <c r="D145" s="410"/>
      <c r="E145" s="410"/>
      <c r="F145" s="410"/>
      <c r="G145" s="410"/>
      <c r="H145" s="410"/>
      <c r="I145" s="410"/>
      <c r="J145" s="410"/>
      <c r="K145" s="410"/>
    </row>
    <row r="146" spans="2:11" s="191" customFormat="1" ht="7.5" customHeight="1" x14ac:dyDescent="0.2">
      <c r="B146" s="411"/>
      <c r="C146" s="412"/>
      <c r="D146" s="412"/>
      <c r="E146" s="412"/>
      <c r="F146" s="412"/>
      <c r="G146" s="412"/>
      <c r="H146" s="412"/>
      <c r="I146" s="412"/>
      <c r="J146" s="412"/>
      <c r="K146" s="413"/>
    </row>
    <row r="147" spans="2:11" s="191" customFormat="1" ht="45" customHeight="1" x14ac:dyDescent="0.2">
      <c r="B147" s="414"/>
      <c r="C147" s="415" t="s">
        <v>2162</v>
      </c>
      <c r="D147" s="415"/>
      <c r="E147" s="415"/>
      <c r="F147" s="415"/>
      <c r="G147" s="415"/>
      <c r="H147" s="415"/>
      <c r="I147" s="415"/>
      <c r="J147" s="415"/>
      <c r="K147" s="416"/>
    </row>
    <row r="148" spans="2:11" s="191" customFormat="1" ht="17.25" customHeight="1" x14ac:dyDescent="0.2">
      <c r="B148" s="414"/>
      <c r="C148" s="417" t="s">
        <v>2097</v>
      </c>
      <c r="D148" s="417"/>
      <c r="E148" s="417"/>
      <c r="F148" s="417" t="s">
        <v>2098</v>
      </c>
      <c r="G148" s="418"/>
      <c r="H148" s="417" t="s">
        <v>72</v>
      </c>
      <c r="I148" s="417" t="s">
        <v>70</v>
      </c>
      <c r="J148" s="417" t="s">
        <v>2099</v>
      </c>
      <c r="K148" s="416"/>
    </row>
    <row r="149" spans="2:11" s="191" customFormat="1" ht="17.25" customHeight="1" x14ac:dyDescent="0.2">
      <c r="B149" s="414"/>
      <c r="C149" s="419" t="s">
        <v>2100</v>
      </c>
      <c r="D149" s="419"/>
      <c r="E149" s="419"/>
      <c r="F149" s="420" t="s">
        <v>2101</v>
      </c>
      <c r="G149" s="421"/>
      <c r="H149" s="419"/>
      <c r="I149" s="419"/>
      <c r="J149" s="419" t="s">
        <v>2102</v>
      </c>
      <c r="K149" s="416"/>
    </row>
    <row r="150" spans="2:11" s="191" customFormat="1" ht="5.25" customHeight="1" x14ac:dyDescent="0.2">
      <c r="B150" s="427"/>
      <c r="C150" s="422"/>
      <c r="D150" s="422"/>
      <c r="E150" s="422"/>
      <c r="F150" s="422"/>
      <c r="G150" s="423"/>
      <c r="H150" s="422"/>
      <c r="I150" s="422"/>
      <c r="J150" s="422"/>
      <c r="K150" s="450"/>
    </row>
    <row r="151" spans="2:11" s="191" customFormat="1" ht="15" customHeight="1" x14ac:dyDescent="0.2">
      <c r="B151" s="427"/>
      <c r="C151" s="454" t="s">
        <v>2106</v>
      </c>
      <c r="D151" s="402"/>
      <c r="E151" s="402"/>
      <c r="F151" s="455" t="s">
        <v>2103</v>
      </c>
      <c r="G151" s="402"/>
      <c r="H151" s="454" t="s">
        <v>2143</v>
      </c>
      <c r="I151" s="454" t="s">
        <v>2105</v>
      </c>
      <c r="J151" s="454">
        <v>120</v>
      </c>
      <c r="K151" s="450"/>
    </row>
    <row r="152" spans="2:11" s="191" customFormat="1" ht="15" customHeight="1" x14ac:dyDescent="0.2">
      <c r="B152" s="427"/>
      <c r="C152" s="454" t="s">
        <v>2152</v>
      </c>
      <c r="D152" s="402"/>
      <c r="E152" s="402"/>
      <c r="F152" s="455" t="s">
        <v>2103</v>
      </c>
      <c r="G152" s="402"/>
      <c r="H152" s="454" t="s">
        <v>2163</v>
      </c>
      <c r="I152" s="454" t="s">
        <v>2105</v>
      </c>
      <c r="J152" s="454" t="s">
        <v>2154</v>
      </c>
      <c r="K152" s="450"/>
    </row>
    <row r="153" spans="2:11" s="191" customFormat="1" ht="15" customHeight="1" x14ac:dyDescent="0.2">
      <c r="B153" s="427"/>
      <c r="C153" s="454" t="s">
        <v>2051</v>
      </c>
      <c r="D153" s="402"/>
      <c r="E153" s="402"/>
      <c r="F153" s="455" t="s">
        <v>2103</v>
      </c>
      <c r="G153" s="402"/>
      <c r="H153" s="454" t="s">
        <v>2164</v>
      </c>
      <c r="I153" s="454" t="s">
        <v>2105</v>
      </c>
      <c r="J153" s="454" t="s">
        <v>2154</v>
      </c>
      <c r="K153" s="450"/>
    </row>
    <row r="154" spans="2:11" s="191" customFormat="1" ht="15" customHeight="1" x14ac:dyDescent="0.2">
      <c r="B154" s="427"/>
      <c r="C154" s="454" t="s">
        <v>2108</v>
      </c>
      <c r="D154" s="402"/>
      <c r="E154" s="402"/>
      <c r="F154" s="455" t="s">
        <v>2109</v>
      </c>
      <c r="G154" s="402"/>
      <c r="H154" s="454" t="s">
        <v>2143</v>
      </c>
      <c r="I154" s="454" t="s">
        <v>2105</v>
      </c>
      <c r="J154" s="454">
        <v>50</v>
      </c>
      <c r="K154" s="450"/>
    </row>
    <row r="155" spans="2:11" s="191" customFormat="1" ht="15" customHeight="1" x14ac:dyDescent="0.2">
      <c r="B155" s="427"/>
      <c r="C155" s="454" t="s">
        <v>2111</v>
      </c>
      <c r="D155" s="402"/>
      <c r="E155" s="402"/>
      <c r="F155" s="455" t="s">
        <v>2103</v>
      </c>
      <c r="G155" s="402"/>
      <c r="H155" s="454" t="s">
        <v>2143</v>
      </c>
      <c r="I155" s="454" t="s">
        <v>2113</v>
      </c>
      <c r="J155" s="454"/>
      <c r="K155" s="450"/>
    </row>
    <row r="156" spans="2:11" s="191" customFormat="1" ht="15" customHeight="1" x14ac:dyDescent="0.2">
      <c r="B156" s="427"/>
      <c r="C156" s="454" t="s">
        <v>2122</v>
      </c>
      <c r="D156" s="402"/>
      <c r="E156" s="402"/>
      <c r="F156" s="455" t="s">
        <v>2109</v>
      </c>
      <c r="G156" s="402"/>
      <c r="H156" s="454" t="s">
        <v>2143</v>
      </c>
      <c r="I156" s="454" t="s">
        <v>2105</v>
      </c>
      <c r="J156" s="454">
        <v>50</v>
      </c>
      <c r="K156" s="450"/>
    </row>
    <row r="157" spans="2:11" s="191" customFormat="1" ht="15" customHeight="1" x14ac:dyDescent="0.2">
      <c r="B157" s="427"/>
      <c r="C157" s="454" t="s">
        <v>2130</v>
      </c>
      <c r="D157" s="402"/>
      <c r="E157" s="402"/>
      <c r="F157" s="455" t="s">
        <v>2109</v>
      </c>
      <c r="G157" s="402"/>
      <c r="H157" s="454" t="s">
        <v>2143</v>
      </c>
      <c r="I157" s="454" t="s">
        <v>2105</v>
      </c>
      <c r="J157" s="454">
        <v>50</v>
      </c>
      <c r="K157" s="450"/>
    </row>
    <row r="158" spans="2:11" s="191" customFormat="1" ht="15" customHeight="1" x14ac:dyDescent="0.2">
      <c r="B158" s="427"/>
      <c r="C158" s="454" t="s">
        <v>2128</v>
      </c>
      <c r="D158" s="402"/>
      <c r="E158" s="402"/>
      <c r="F158" s="455" t="s">
        <v>2109</v>
      </c>
      <c r="G158" s="402"/>
      <c r="H158" s="454" t="s">
        <v>2143</v>
      </c>
      <c r="I158" s="454" t="s">
        <v>2105</v>
      </c>
      <c r="J158" s="454">
        <v>50</v>
      </c>
      <c r="K158" s="450"/>
    </row>
    <row r="159" spans="2:11" s="191" customFormat="1" ht="15" customHeight="1" x14ac:dyDescent="0.2">
      <c r="B159" s="427"/>
      <c r="C159" s="454" t="s">
        <v>39</v>
      </c>
      <c r="D159" s="402"/>
      <c r="E159" s="402"/>
      <c r="F159" s="455" t="s">
        <v>2103</v>
      </c>
      <c r="G159" s="402"/>
      <c r="H159" s="454" t="s">
        <v>2165</v>
      </c>
      <c r="I159" s="454" t="s">
        <v>2105</v>
      </c>
      <c r="J159" s="454" t="s">
        <v>2166</v>
      </c>
      <c r="K159" s="450"/>
    </row>
    <row r="160" spans="2:11" s="191" customFormat="1" ht="15" customHeight="1" x14ac:dyDescent="0.2">
      <c r="B160" s="427"/>
      <c r="C160" s="454" t="s">
        <v>2167</v>
      </c>
      <c r="D160" s="402"/>
      <c r="E160" s="402"/>
      <c r="F160" s="455" t="s">
        <v>2103</v>
      </c>
      <c r="G160" s="402"/>
      <c r="H160" s="454" t="s">
        <v>2168</v>
      </c>
      <c r="I160" s="454" t="s">
        <v>2138</v>
      </c>
      <c r="J160" s="454"/>
      <c r="K160" s="450"/>
    </row>
    <row r="161" spans="2:11" s="191" customFormat="1" ht="15" customHeight="1" x14ac:dyDescent="0.2">
      <c r="B161" s="456"/>
      <c r="C161" s="436"/>
      <c r="D161" s="436"/>
      <c r="E161" s="436"/>
      <c r="F161" s="436"/>
      <c r="G161" s="436"/>
      <c r="H161" s="436"/>
      <c r="I161" s="436"/>
      <c r="J161" s="436"/>
      <c r="K161" s="457"/>
    </row>
    <row r="162" spans="2:11" s="191" customFormat="1" ht="18.75" customHeight="1" x14ac:dyDescent="0.2">
      <c r="B162" s="438"/>
      <c r="C162" s="448"/>
      <c r="D162" s="448"/>
      <c r="E162" s="448"/>
      <c r="F162" s="458"/>
      <c r="G162" s="448"/>
      <c r="H162" s="448"/>
      <c r="I162" s="448"/>
      <c r="J162" s="448"/>
      <c r="K162" s="438"/>
    </row>
    <row r="163" spans="2:11" s="191" customFormat="1" ht="18.75" customHeight="1" x14ac:dyDescent="0.2">
      <c r="B163" s="410"/>
      <c r="C163" s="410"/>
      <c r="D163" s="410"/>
      <c r="E163" s="410"/>
      <c r="F163" s="410"/>
      <c r="G163" s="410"/>
      <c r="H163" s="410"/>
      <c r="I163" s="410"/>
      <c r="J163" s="410"/>
      <c r="K163" s="410"/>
    </row>
    <row r="164" spans="2:11" s="191" customFormat="1" ht="7.5" customHeight="1" x14ac:dyDescent="0.2">
      <c r="B164" s="387"/>
      <c r="C164" s="388"/>
      <c r="D164" s="388"/>
      <c r="E164" s="388"/>
      <c r="F164" s="388"/>
      <c r="G164" s="388"/>
      <c r="H164" s="388"/>
      <c r="I164" s="388"/>
      <c r="J164" s="388"/>
      <c r="K164" s="389"/>
    </row>
    <row r="165" spans="2:11" s="191" customFormat="1" ht="45" customHeight="1" x14ac:dyDescent="0.2">
      <c r="B165" s="390"/>
      <c r="C165" s="391" t="s">
        <v>2169</v>
      </c>
      <c r="D165" s="391"/>
      <c r="E165" s="391"/>
      <c r="F165" s="391"/>
      <c r="G165" s="391"/>
      <c r="H165" s="391"/>
      <c r="I165" s="391"/>
      <c r="J165" s="391"/>
      <c r="K165" s="392"/>
    </row>
    <row r="166" spans="2:11" s="191" customFormat="1" ht="17.25" customHeight="1" x14ac:dyDescent="0.2">
      <c r="B166" s="390"/>
      <c r="C166" s="417" t="s">
        <v>2097</v>
      </c>
      <c r="D166" s="417"/>
      <c r="E166" s="417"/>
      <c r="F166" s="417" t="s">
        <v>2098</v>
      </c>
      <c r="G166" s="459"/>
      <c r="H166" s="460" t="s">
        <v>72</v>
      </c>
      <c r="I166" s="460" t="s">
        <v>70</v>
      </c>
      <c r="J166" s="417" t="s">
        <v>2099</v>
      </c>
      <c r="K166" s="392"/>
    </row>
    <row r="167" spans="2:11" s="191" customFormat="1" ht="17.25" customHeight="1" x14ac:dyDescent="0.2">
      <c r="B167" s="394"/>
      <c r="C167" s="419" t="s">
        <v>2100</v>
      </c>
      <c r="D167" s="419"/>
      <c r="E167" s="419"/>
      <c r="F167" s="420" t="s">
        <v>2101</v>
      </c>
      <c r="G167" s="461"/>
      <c r="H167" s="462"/>
      <c r="I167" s="462"/>
      <c r="J167" s="419" t="s">
        <v>2102</v>
      </c>
      <c r="K167" s="396"/>
    </row>
    <row r="168" spans="2:11" s="191" customFormat="1" ht="5.25" customHeight="1" x14ac:dyDescent="0.2">
      <c r="B168" s="427"/>
      <c r="C168" s="422"/>
      <c r="D168" s="422"/>
      <c r="E168" s="422"/>
      <c r="F168" s="422"/>
      <c r="G168" s="423"/>
      <c r="H168" s="422"/>
      <c r="I168" s="422"/>
      <c r="J168" s="422"/>
      <c r="K168" s="450"/>
    </row>
    <row r="169" spans="2:11" s="191" customFormat="1" ht="15" customHeight="1" x14ac:dyDescent="0.2">
      <c r="B169" s="427"/>
      <c r="C169" s="402" t="s">
        <v>2106</v>
      </c>
      <c r="D169" s="402"/>
      <c r="E169" s="402"/>
      <c r="F169" s="425" t="s">
        <v>2103</v>
      </c>
      <c r="G169" s="402"/>
      <c r="H169" s="402" t="s">
        <v>2143</v>
      </c>
      <c r="I169" s="402" t="s">
        <v>2105</v>
      </c>
      <c r="J169" s="402">
        <v>120</v>
      </c>
      <c r="K169" s="450"/>
    </row>
    <row r="170" spans="2:11" s="191" customFormat="1" ht="15" customHeight="1" x14ac:dyDescent="0.2">
      <c r="B170" s="427"/>
      <c r="C170" s="402" t="s">
        <v>2152</v>
      </c>
      <c r="D170" s="402"/>
      <c r="E170" s="402"/>
      <c r="F170" s="425" t="s">
        <v>2103</v>
      </c>
      <c r="G170" s="402"/>
      <c r="H170" s="402" t="s">
        <v>2153</v>
      </c>
      <c r="I170" s="402" t="s">
        <v>2105</v>
      </c>
      <c r="J170" s="402" t="s">
        <v>2154</v>
      </c>
      <c r="K170" s="450"/>
    </row>
    <row r="171" spans="2:11" s="191" customFormat="1" ht="15" customHeight="1" x14ac:dyDescent="0.2">
      <c r="B171" s="427"/>
      <c r="C171" s="402" t="s">
        <v>2051</v>
      </c>
      <c r="D171" s="402"/>
      <c r="E171" s="402"/>
      <c r="F171" s="425" t="s">
        <v>2103</v>
      </c>
      <c r="G171" s="402"/>
      <c r="H171" s="402" t="s">
        <v>2170</v>
      </c>
      <c r="I171" s="402" t="s">
        <v>2105</v>
      </c>
      <c r="J171" s="402" t="s">
        <v>2154</v>
      </c>
      <c r="K171" s="450"/>
    </row>
    <row r="172" spans="2:11" s="191" customFormat="1" ht="15" customHeight="1" x14ac:dyDescent="0.2">
      <c r="B172" s="427"/>
      <c r="C172" s="402" t="s">
        <v>2108</v>
      </c>
      <c r="D172" s="402"/>
      <c r="E172" s="402"/>
      <c r="F172" s="425" t="s">
        <v>2109</v>
      </c>
      <c r="G172" s="402"/>
      <c r="H172" s="402" t="s">
        <v>2170</v>
      </c>
      <c r="I172" s="402" t="s">
        <v>2105</v>
      </c>
      <c r="J172" s="402">
        <v>50</v>
      </c>
      <c r="K172" s="450"/>
    </row>
    <row r="173" spans="2:11" s="191" customFormat="1" ht="15" customHeight="1" x14ac:dyDescent="0.2">
      <c r="B173" s="427"/>
      <c r="C173" s="402" t="s">
        <v>2111</v>
      </c>
      <c r="D173" s="402"/>
      <c r="E173" s="402"/>
      <c r="F173" s="425" t="s">
        <v>2103</v>
      </c>
      <c r="G173" s="402"/>
      <c r="H173" s="402" t="s">
        <v>2170</v>
      </c>
      <c r="I173" s="402" t="s">
        <v>2113</v>
      </c>
      <c r="J173" s="402"/>
      <c r="K173" s="450"/>
    </row>
    <row r="174" spans="2:11" s="191" customFormat="1" ht="15" customHeight="1" x14ac:dyDescent="0.2">
      <c r="B174" s="427"/>
      <c r="C174" s="402" t="s">
        <v>2122</v>
      </c>
      <c r="D174" s="402"/>
      <c r="E174" s="402"/>
      <c r="F174" s="425" t="s">
        <v>2109</v>
      </c>
      <c r="G174" s="402"/>
      <c r="H174" s="402" t="s">
        <v>2170</v>
      </c>
      <c r="I174" s="402" t="s">
        <v>2105</v>
      </c>
      <c r="J174" s="402">
        <v>50</v>
      </c>
      <c r="K174" s="450"/>
    </row>
    <row r="175" spans="2:11" s="191" customFormat="1" ht="15" customHeight="1" x14ac:dyDescent="0.2">
      <c r="B175" s="427"/>
      <c r="C175" s="402" t="s">
        <v>2130</v>
      </c>
      <c r="D175" s="402"/>
      <c r="E175" s="402"/>
      <c r="F175" s="425" t="s">
        <v>2109</v>
      </c>
      <c r="G175" s="402"/>
      <c r="H175" s="402" t="s">
        <v>2170</v>
      </c>
      <c r="I175" s="402" t="s">
        <v>2105</v>
      </c>
      <c r="J175" s="402">
        <v>50</v>
      </c>
      <c r="K175" s="450"/>
    </row>
    <row r="176" spans="2:11" s="191" customFormat="1" ht="15" customHeight="1" x14ac:dyDescent="0.2">
      <c r="B176" s="427"/>
      <c r="C176" s="402" t="s">
        <v>2128</v>
      </c>
      <c r="D176" s="402"/>
      <c r="E176" s="402"/>
      <c r="F176" s="425" t="s">
        <v>2109</v>
      </c>
      <c r="G176" s="402"/>
      <c r="H176" s="402" t="s">
        <v>2170</v>
      </c>
      <c r="I176" s="402" t="s">
        <v>2105</v>
      </c>
      <c r="J176" s="402">
        <v>50</v>
      </c>
      <c r="K176" s="450"/>
    </row>
    <row r="177" spans="2:11" s="191" customFormat="1" ht="15" customHeight="1" x14ac:dyDescent="0.2">
      <c r="B177" s="427"/>
      <c r="C177" s="402" t="s">
        <v>69</v>
      </c>
      <c r="D177" s="402"/>
      <c r="E177" s="402"/>
      <c r="F177" s="425" t="s">
        <v>2103</v>
      </c>
      <c r="G177" s="402"/>
      <c r="H177" s="402" t="s">
        <v>2171</v>
      </c>
      <c r="I177" s="402" t="s">
        <v>2172</v>
      </c>
      <c r="J177" s="402"/>
      <c r="K177" s="450"/>
    </row>
    <row r="178" spans="2:11" s="191" customFormat="1" ht="15" customHeight="1" x14ac:dyDescent="0.2">
      <c r="B178" s="427"/>
      <c r="C178" s="402" t="s">
        <v>70</v>
      </c>
      <c r="D178" s="402"/>
      <c r="E178" s="402"/>
      <c r="F178" s="425" t="s">
        <v>2103</v>
      </c>
      <c r="G178" s="402"/>
      <c r="H178" s="402" t="s">
        <v>2173</v>
      </c>
      <c r="I178" s="402" t="s">
        <v>2174</v>
      </c>
      <c r="J178" s="402">
        <v>1</v>
      </c>
      <c r="K178" s="450"/>
    </row>
    <row r="179" spans="2:11" s="191" customFormat="1" ht="15" customHeight="1" x14ac:dyDescent="0.2">
      <c r="B179" s="427"/>
      <c r="C179" s="402" t="s">
        <v>71</v>
      </c>
      <c r="D179" s="402"/>
      <c r="E179" s="402"/>
      <c r="F179" s="425" t="s">
        <v>2103</v>
      </c>
      <c r="G179" s="402"/>
      <c r="H179" s="402" t="s">
        <v>2175</v>
      </c>
      <c r="I179" s="402" t="s">
        <v>2105</v>
      </c>
      <c r="J179" s="402">
        <v>20</v>
      </c>
      <c r="K179" s="450"/>
    </row>
    <row r="180" spans="2:11" s="191" customFormat="1" ht="15" customHeight="1" x14ac:dyDescent="0.2">
      <c r="B180" s="427"/>
      <c r="C180" s="402" t="s">
        <v>72</v>
      </c>
      <c r="D180" s="402"/>
      <c r="E180" s="402"/>
      <c r="F180" s="425" t="s">
        <v>2103</v>
      </c>
      <c r="G180" s="402"/>
      <c r="H180" s="402" t="s">
        <v>2176</v>
      </c>
      <c r="I180" s="402" t="s">
        <v>2105</v>
      </c>
      <c r="J180" s="402">
        <v>255</v>
      </c>
      <c r="K180" s="450"/>
    </row>
    <row r="181" spans="2:11" s="191" customFormat="1" ht="15" customHeight="1" x14ac:dyDescent="0.2">
      <c r="B181" s="427"/>
      <c r="C181" s="402" t="s">
        <v>73</v>
      </c>
      <c r="D181" s="402"/>
      <c r="E181" s="402"/>
      <c r="F181" s="425" t="s">
        <v>2103</v>
      </c>
      <c r="G181" s="402"/>
      <c r="H181" s="402" t="s">
        <v>2067</v>
      </c>
      <c r="I181" s="402" t="s">
        <v>2105</v>
      </c>
      <c r="J181" s="402">
        <v>10</v>
      </c>
      <c r="K181" s="450"/>
    </row>
    <row r="182" spans="2:11" s="191" customFormat="1" ht="15" customHeight="1" x14ac:dyDescent="0.2">
      <c r="B182" s="427"/>
      <c r="C182" s="402" t="s">
        <v>74</v>
      </c>
      <c r="D182" s="402"/>
      <c r="E182" s="402"/>
      <c r="F182" s="425" t="s">
        <v>2103</v>
      </c>
      <c r="G182" s="402"/>
      <c r="H182" s="402" t="s">
        <v>2177</v>
      </c>
      <c r="I182" s="402" t="s">
        <v>2138</v>
      </c>
      <c r="J182" s="402"/>
      <c r="K182" s="450"/>
    </row>
    <row r="183" spans="2:11" s="191" customFormat="1" ht="15" customHeight="1" x14ac:dyDescent="0.2">
      <c r="B183" s="427"/>
      <c r="C183" s="402" t="s">
        <v>2178</v>
      </c>
      <c r="D183" s="402"/>
      <c r="E183" s="402"/>
      <c r="F183" s="425" t="s">
        <v>2103</v>
      </c>
      <c r="G183" s="402"/>
      <c r="H183" s="402" t="s">
        <v>2179</v>
      </c>
      <c r="I183" s="402" t="s">
        <v>2138</v>
      </c>
      <c r="J183" s="402"/>
      <c r="K183" s="450"/>
    </row>
    <row r="184" spans="2:11" s="191" customFormat="1" ht="15" customHeight="1" x14ac:dyDescent="0.2">
      <c r="B184" s="427"/>
      <c r="C184" s="402" t="s">
        <v>2167</v>
      </c>
      <c r="D184" s="402"/>
      <c r="E184" s="402"/>
      <c r="F184" s="425" t="s">
        <v>2103</v>
      </c>
      <c r="G184" s="402"/>
      <c r="H184" s="402" t="s">
        <v>2180</v>
      </c>
      <c r="I184" s="402" t="s">
        <v>2138</v>
      </c>
      <c r="J184" s="402"/>
      <c r="K184" s="450"/>
    </row>
    <row r="185" spans="2:11" s="191" customFormat="1" ht="15" customHeight="1" x14ac:dyDescent="0.2">
      <c r="B185" s="427"/>
      <c r="C185" s="402" t="s">
        <v>76</v>
      </c>
      <c r="D185" s="402"/>
      <c r="E185" s="402"/>
      <c r="F185" s="425" t="s">
        <v>2109</v>
      </c>
      <c r="G185" s="402"/>
      <c r="H185" s="402" t="s">
        <v>2181</v>
      </c>
      <c r="I185" s="402" t="s">
        <v>2105</v>
      </c>
      <c r="J185" s="402">
        <v>50</v>
      </c>
      <c r="K185" s="450"/>
    </row>
    <row r="186" spans="2:11" s="191" customFormat="1" ht="15" customHeight="1" x14ac:dyDescent="0.2">
      <c r="B186" s="427"/>
      <c r="C186" s="402" t="s">
        <v>2182</v>
      </c>
      <c r="D186" s="402"/>
      <c r="E186" s="402"/>
      <c r="F186" s="425" t="s">
        <v>2109</v>
      </c>
      <c r="G186" s="402"/>
      <c r="H186" s="402" t="s">
        <v>2183</v>
      </c>
      <c r="I186" s="402" t="s">
        <v>2184</v>
      </c>
      <c r="J186" s="402"/>
      <c r="K186" s="450"/>
    </row>
    <row r="187" spans="2:11" s="191" customFormat="1" ht="15" customHeight="1" x14ac:dyDescent="0.2">
      <c r="B187" s="427"/>
      <c r="C187" s="402" t="s">
        <v>2185</v>
      </c>
      <c r="D187" s="402"/>
      <c r="E187" s="402"/>
      <c r="F187" s="425" t="s">
        <v>2109</v>
      </c>
      <c r="G187" s="402"/>
      <c r="H187" s="402" t="s">
        <v>2186</v>
      </c>
      <c r="I187" s="402" t="s">
        <v>2184</v>
      </c>
      <c r="J187" s="402"/>
      <c r="K187" s="450"/>
    </row>
    <row r="188" spans="2:11" s="191" customFormat="1" ht="15" customHeight="1" x14ac:dyDescent="0.2">
      <c r="B188" s="427"/>
      <c r="C188" s="402" t="s">
        <v>2187</v>
      </c>
      <c r="D188" s="402"/>
      <c r="E188" s="402"/>
      <c r="F188" s="425" t="s">
        <v>2109</v>
      </c>
      <c r="G188" s="402"/>
      <c r="H188" s="402" t="s">
        <v>2188</v>
      </c>
      <c r="I188" s="402" t="s">
        <v>2184</v>
      </c>
      <c r="J188" s="402"/>
      <c r="K188" s="450"/>
    </row>
    <row r="189" spans="2:11" s="191" customFormat="1" ht="15" customHeight="1" x14ac:dyDescent="0.2">
      <c r="B189" s="427"/>
      <c r="C189" s="463" t="s">
        <v>2189</v>
      </c>
      <c r="D189" s="402"/>
      <c r="E189" s="402"/>
      <c r="F189" s="425" t="s">
        <v>2109</v>
      </c>
      <c r="G189" s="402"/>
      <c r="H189" s="402" t="s">
        <v>2190</v>
      </c>
      <c r="I189" s="402" t="s">
        <v>2191</v>
      </c>
      <c r="J189" s="464" t="s">
        <v>2192</v>
      </c>
      <c r="K189" s="450"/>
    </row>
    <row r="190" spans="2:11" s="191" customFormat="1" ht="15" customHeight="1" x14ac:dyDescent="0.2">
      <c r="B190" s="427"/>
      <c r="C190" s="463" t="s">
        <v>29</v>
      </c>
      <c r="D190" s="402"/>
      <c r="E190" s="402"/>
      <c r="F190" s="425" t="s">
        <v>2103</v>
      </c>
      <c r="G190" s="402"/>
      <c r="H190" s="400" t="s">
        <v>2193</v>
      </c>
      <c r="I190" s="402" t="s">
        <v>2194</v>
      </c>
      <c r="J190" s="402"/>
      <c r="K190" s="450"/>
    </row>
    <row r="191" spans="2:11" s="191" customFormat="1" ht="15" customHeight="1" x14ac:dyDescent="0.2">
      <c r="B191" s="427"/>
      <c r="C191" s="463" t="s">
        <v>2195</v>
      </c>
      <c r="D191" s="402"/>
      <c r="E191" s="402"/>
      <c r="F191" s="425" t="s">
        <v>2103</v>
      </c>
      <c r="G191" s="402"/>
      <c r="H191" s="402" t="s">
        <v>2196</v>
      </c>
      <c r="I191" s="402" t="s">
        <v>2138</v>
      </c>
      <c r="J191" s="402"/>
      <c r="K191" s="450"/>
    </row>
    <row r="192" spans="2:11" s="191" customFormat="1" ht="15" customHeight="1" x14ac:dyDescent="0.2">
      <c r="B192" s="427"/>
      <c r="C192" s="463" t="s">
        <v>2197</v>
      </c>
      <c r="D192" s="402"/>
      <c r="E192" s="402"/>
      <c r="F192" s="425" t="s">
        <v>2103</v>
      </c>
      <c r="G192" s="402"/>
      <c r="H192" s="402" t="s">
        <v>2198</v>
      </c>
      <c r="I192" s="402" t="s">
        <v>2138</v>
      </c>
      <c r="J192" s="402"/>
      <c r="K192" s="450"/>
    </row>
    <row r="193" spans="2:11" s="191" customFormat="1" ht="15" customHeight="1" x14ac:dyDescent="0.2">
      <c r="B193" s="427"/>
      <c r="C193" s="463" t="s">
        <v>2199</v>
      </c>
      <c r="D193" s="402"/>
      <c r="E193" s="402"/>
      <c r="F193" s="425" t="s">
        <v>2109</v>
      </c>
      <c r="G193" s="402"/>
      <c r="H193" s="402" t="s">
        <v>2200</v>
      </c>
      <c r="I193" s="402" t="s">
        <v>2138</v>
      </c>
      <c r="J193" s="402"/>
      <c r="K193" s="450"/>
    </row>
    <row r="194" spans="2:11" s="191" customFormat="1" ht="15" customHeight="1" x14ac:dyDescent="0.2">
      <c r="B194" s="456"/>
      <c r="C194" s="465"/>
      <c r="D194" s="436"/>
      <c r="E194" s="436"/>
      <c r="F194" s="436"/>
      <c r="G194" s="436"/>
      <c r="H194" s="436"/>
      <c r="I194" s="436"/>
      <c r="J194" s="436"/>
      <c r="K194" s="457"/>
    </row>
    <row r="195" spans="2:11" s="191" customFormat="1" ht="18.75" customHeight="1" x14ac:dyDescent="0.2">
      <c r="B195" s="438"/>
      <c r="C195" s="448"/>
      <c r="D195" s="448"/>
      <c r="E195" s="448"/>
      <c r="F195" s="458"/>
      <c r="G195" s="448"/>
      <c r="H195" s="448"/>
      <c r="I195" s="448"/>
      <c r="J195" s="448"/>
      <c r="K195" s="438"/>
    </row>
    <row r="196" spans="2:11" s="191" customFormat="1" ht="18.75" customHeight="1" x14ac:dyDescent="0.2">
      <c r="B196" s="438"/>
      <c r="C196" s="448"/>
      <c r="D196" s="448"/>
      <c r="E196" s="448"/>
      <c r="F196" s="458"/>
      <c r="G196" s="448"/>
      <c r="H196" s="448"/>
      <c r="I196" s="448"/>
      <c r="J196" s="448"/>
      <c r="K196" s="438"/>
    </row>
    <row r="197" spans="2:11" s="191" customFormat="1" ht="18.75" customHeight="1" x14ac:dyDescent="0.2">
      <c r="B197" s="410"/>
      <c r="C197" s="410"/>
      <c r="D197" s="410"/>
      <c r="E197" s="410"/>
      <c r="F197" s="410"/>
      <c r="G197" s="410"/>
      <c r="H197" s="410"/>
      <c r="I197" s="410"/>
      <c r="J197" s="410"/>
      <c r="K197" s="410"/>
    </row>
    <row r="198" spans="2:11" s="191" customFormat="1" ht="12" x14ac:dyDescent="0.2">
      <c r="B198" s="387"/>
      <c r="C198" s="388"/>
      <c r="D198" s="388"/>
      <c r="E198" s="388"/>
      <c r="F198" s="388"/>
      <c r="G198" s="388"/>
      <c r="H198" s="388"/>
      <c r="I198" s="388"/>
      <c r="J198" s="388"/>
      <c r="K198" s="389"/>
    </row>
    <row r="199" spans="2:11" s="191" customFormat="1" ht="22.2" x14ac:dyDescent="0.2">
      <c r="B199" s="390"/>
      <c r="C199" s="391" t="s">
        <v>2201</v>
      </c>
      <c r="D199" s="391"/>
      <c r="E199" s="391"/>
      <c r="F199" s="391"/>
      <c r="G199" s="391"/>
      <c r="H199" s="391"/>
      <c r="I199" s="391"/>
      <c r="J199" s="391"/>
      <c r="K199" s="392"/>
    </row>
    <row r="200" spans="2:11" s="191" customFormat="1" ht="25.5" customHeight="1" x14ac:dyDescent="0.3">
      <c r="B200" s="390"/>
      <c r="C200" s="466" t="s">
        <v>2202</v>
      </c>
      <c r="D200" s="466"/>
      <c r="E200" s="466"/>
      <c r="F200" s="466" t="s">
        <v>2203</v>
      </c>
      <c r="G200" s="467"/>
      <c r="H200" s="468" t="s">
        <v>2204</v>
      </c>
      <c r="I200" s="468"/>
      <c r="J200" s="468"/>
      <c r="K200" s="392"/>
    </row>
    <row r="201" spans="2:11" s="191" customFormat="1" ht="5.25" customHeight="1" x14ac:dyDescent="0.2">
      <c r="B201" s="427"/>
      <c r="C201" s="422"/>
      <c r="D201" s="422"/>
      <c r="E201" s="422"/>
      <c r="F201" s="422"/>
      <c r="G201" s="448"/>
      <c r="H201" s="422"/>
      <c r="I201" s="422"/>
      <c r="J201" s="422"/>
      <c r="K201" s="450"/>
    </row>
    <row r="202" spans="2:11" s="191" customFormat="1" ht="15" customHeight="1" x14ac:dyDescent="0.2">
      <c r="B202" s="427"/>
      <c r="C202" s="402" t="s">
        <v>2194</v>
      </c>
      <c r="D202" s="402"/>
      <c r="E202" s="402"/>
      <c r="F202" s="425" t="s">
        <v>30</v>
      </c>
      <c r="G202" s="402"/>
      <c r="H202" s="469" t="s">
        <v>2205</v>
      </c>
      <c r="I202" s="469"/>
      <c r="J202" s="469"/>
      <c r="K202" s="450"/>
    </row>
    <row r="203" spans="2:11" s="191" customFormat="1" ht="15" customHeight="1" x14ac:dyDescent="0.2">
      <c r="B203" s="427"/>
      <c r="C203" s="402"/>
      <c r="D203" s="402"/>
      <c r="E203" s="402"/>
      <c r="F203" s="425" t="s">
        <v>31</v>
      </c>
      <c r="G203" s="402"/>
      <c r="H203" s="469" t="s">
        <v>2206</v>
      </c>
      <c r="I203" s="469"/>
      <c r="J203" s="469"/>
      <c r="K203" s="450"/>
    </row>
    <row r="204" spans="2:11" s="191" customFormat="1" ht="15" customHeight="1" x14ac:dyDescent="0.2">
      <c r="B204" s="427"/>
      <c r="C204" s="402"/>
      <c r="D204" s="402"/>
      <c r="E204" s="402"/>
      <c r="F204" s="425" t="s">
        <v>34</v>
      </c>
      <c r="G204" s="402"/>
      <c r="H204" s="469" t="s">
        <v>2207</v>
      </c>
      <c r="I204" s="469"/>
      <c r="J204" s="469"/>
      <c r="K204" s="450"/>
    </row>
    <row r="205" spans="2:11" s="191" customFormat="1" ht="15" customHeight="1" x14ac:dyDescent="0.2">
      <c r="B205" s="427"/>
      <c r="C205" s="402"/>
      <c r="D205" s="402"/>
      <c r="E205" s="402"/>
      <c r="F205" s="425" t="s">
        <v>32</v>
      </c>
      <c r="G205" s="402"/>
      <c r="H205" s="469" t="s">
        <v>2208</v>
      </c>
      <c r="I205" s="469"/>
      <c r="J205" s="469"/>
      <c r="K205" s="450"/>
    </row>
    <row r="206" spans="2:11" s="191" customFormat="1" ht="15" customHeight="1" x14ac:dyDescent="0.2">
      <c r="B206" s="427"/>
      <c r="C206" s="402"/>
      <c r="D206" s="402"/>
      <c r="E206" s="402"/>
      <c r="F206" s="425" t="s">
        <v>33</v>
      </c>
      <c r="G206" s="402"/>
      <c r="H206" s="469" t="s">
        <v>2209</v>
      </c>
      <c r="I206" s="469"/>
      <c r="J206" s="469"/>
      <c r="K206" s="450"/>
    </row>
    <row r="207" spans="2:11" s="191" customFormat="1" ht="15" customHeight="1" x14ac:dyDescent="0.2">
      <c r="B207" s="427"/>
      <c r="C207" s="402"/>
      <c r="D207" s="402"/>
      <c r="E207" s="402"/>
      <c r="F207" s="425"/>
      <c r="G207" s="402"/>
      <c r="H207" s="402"/>
      <c r="I207" s="402"/>
      <c r="J207" s="402"/>
      <c r="K207" s="450"/>
    </row>
    <row r="208" spans="2:11" s="191" customFormat="1" ht="15" customHeight="1" x14ac:dyDescent="0.2">
      <c r="B208" s="427"/>
      <c r="C208" s="402" t="s">
        <v>2150</v>
      </c>
      <c r="D208" s="402"/>
      <c r="E208" s="402"/>
      <c r="F208" s="425" t="s">
        <v>985</v>
      </c>
      <c r="G208" s="402"/>
      <c r="H208" s="469" t="s">
        <v>2210</v>
      </c>
      <c r="I208" s="469"/>
      <c r="J208" s="469"/>
      <c r="K208" s="450"/>
    </row>
    <row r="209" spans="2:11" s="191" customFormat="1" ht="15" customHeight="1" x14ac:dyDescent="0.2">
      <c r="B209" s="427"/>
      <c r="C209" s="402"/>
      <c r="D209" s="402"/>
      <c r="E209" s="402"/>
      <c r="F209" s="425" t="s">
        <v>2046</v>
      </c>
      <c r="G209" s="402"/>
      <c r="H209" s="469" t="s">
        <v>2047</v>
      </c>
      <c r="I209" s="469"/>
      <c r="J209" s="469"/>
      <c r="K209" s="450"/>
    </row>
    <row r="210" spans="2:11" s="191" customFormat="1" ht="15" customHeight="1" x14ac:dyDescent="0.2">
      <c r="B210" s="427"/>
      <c r="C210" s="402"/>
      <c r="D210" s="402"/>
      <c r="E210" s="402"/>
      <c r="F210" s="425" t="s">
        <v>2044</v>
      </c>
      <c r="G210" s="402"/>
      <c r="H210" s="469" t="s">
        <v>2211</v>
      </c>
      <c r="I210" s="469"/>
      <c r="J210" s="469"/>
      <c r="K210" s="450"/>
    </row>
    <row r="211" spans="2:11" s="191" customFormat="1" ht="15" customHeight="1" x14ac:dyDescent="0.2">
      <c r="B211" s="470"/>
      <c r="C211" s="402"/>
      <c r="D211" s="402"/>
      <c r="E211" s="402"/>
      <c r="F211" s="425" t="s">
        <v>2048</v>
      </c>
      <c r="G211" s="463"/>
      <c r="H211" s="471" t="s">
        <v>2049</v>
      </c>
      <c r="I211" s="471"/>
      <c r="J211" s="471"/>
      <c r="K211" s="472"/>
    </row>
    <row r="212" spans="2:11" s="191" customFormat="1" ht="15" customHeight="1" x14ac:dyDescent="0.2">
      <c r="B212" s="470"/>
      <c r="C212" s="402"/>
      <c r="D212" s="402"/>
      <c r="E212" s="402"/>
      <c r="F212" s="425" t="s">
        <v>2050</v>
      </c>
      <c r="G212" s="463"/>
      <c r="H212" s="471" t="s">
        <v>2212</v>
      </c>
      <c r="I212" s="471"/>
      <c r="J212" s="471"/>
      <c r="K212" s="472"/>
    </row>
    <row r="213" spans="2:11" s="191" customFormat="1" ht="15" customHeight="1" x14ac:dyDescent="0.2">
      <c r="B213" s="470"/>
      <c r="C213" s="402"/>
      <c r="D213" s="402"/>
      <c r="E213" s="402"/>
      <c r="F213" s="425"/>
      <c r="G213" s="463"/>
      <c r="H213" s="454"/>
      <c r="I213" s="454"/>
      <c r="J213" s="454"/>
      <c r="K213" s="472"/>
    </row>
    <row r="214" spans="2:11" s="191" customFormat="1" ht="15" customHeight="1" x14ac:dyDescent="0.2">
      <c r="B214" s="470"/>
      <c r="C214" s="402" t="s">
        <v>2174</v>
      </c>
      <c r="D214" s="402"/>
      <c r="E214" s="402"/>
      <c r="F214" s="425">
        <v>1</v>
      </c>
      <c r="G214" s="463"/>
      <c r="H214" s="471" t="s">
        <v>2213</v>
      </c>
      <c r="I214" s="471"/>
      <c r="J214" s="471"/>
      <c r="K214" s="472"/>
    </row>
    <row r="215" spans="2:11" s="191" customFormat="1" ht="15" customHeight="1" x14ac:dyDescent="0.2">
      <c r="B215" s="470"/>
      <c r="C215" s="402"/>
      <c r="D215" s="402"/>
      <c r="E215" s="402"/>
      <c r="F215" s="425">
        <v>2</v>
      </c>
      <c r="G215" s="463"/>
      <c r="H215" s="471" t="s">
        <v>2214</v>
      </c>
      <c r="I215" s="471"/>
      <c r="J215" s="471"/>
      <c r="K215" s="472"/>
    </row>
    <row r="216" spans="2:11" s="191" customFormat="1" ht="15" customHeight="1" x14ac:dyDescent="0.2">
      <c r="B216" s="470"/>
      <c r="C216" s="402"/>
      <c r="D216" s="402"/>
      <c r="E216" s="402"/>
      <c r="F216" s="425">
        <v>3</v>
      </c>
      <c r="G216" s="463"/>
      <c r="H216" s="471" t="s">
        <v>2215</v>
      </c>
      <c r="I216" s="471"/>
      <c r="J216" s="471"/>
      <c r="K216" s="472"/>
    </row>
    <row r="217" spans="2:11" s="191" customFormat="1" ht="15" customHeight="1" x14ac:dyDescent="0.2">
      <c r="B217" s="470"/>
      <c r="C217" s="402"/>
      <c r="D217" s="402"/>
      <c r="E217" s="402"/>
      <c r="F217" s="425">
        <v>4</v>
      </c>
      <c r="G217" s="463"/>
      <c r="H217" s="471" t="s">
        <v>2216</v>
      </c>
      <c r="I217" s="471"/>
      <c r="J217" s="471"/>
      <c r="K217" s="472"/>
    </row>
    <row r="218" spans="2:11" s="191" customFormat="1" ht="12.75" customHeight="1" x14ac:dyDescent="0.2">
      <c r="B218" s="473"/>
      <c r="C218" s="474"/>
      <c r="D218" s="474"/>
      <c r="E218" s="474"/>
      <c r="F218" s="474"/>
      <c r="G218" s="474"/>
      <c r="H218" s="474"/>
      <c r="I218" s="474"/>
      <c r="J218" s="474"/>
      <c r="K218" s="475"/>
    </row>
  </sheetData>
  <sheetProtection formatCells="0" formatColumns="0" formatRows="0" insertColumns="0" insertRows="0" insertHyperlinks="0" deleteColumns="0" deleteRows="0" sort="0" autoFilter="0" pivotTables="0"/>
  <mergeCells count="77">
    <mergeCell ref="H212:J212"/>
    <mergeCell ref="H214:J214"/>
    <mergeCell ref="H215:J215"/>
    <mergeCell ref="H216:J216"/>
    <mergeCell ref="H217:J217"/>
    <mergeCell ref="H205:J205"/>
    <mergeCell ref="H206:J206"/>
    <mergeCell ref="H208:J208"/>
    <mergeCell ref="H209:J209"/>
    <mergeCell ref="H210:J210"/>
    <mergeCell ref="H211:J211"/>
    <mergeCell ref="C165:J165"/>
    <mergeCell ref="C199:J199"/>
    <mergeCell ref="H200:J200"/>
    <mergeCell ref="H202:J202"/>
    <mergeCell ref="H203:J203"/>
    <mergeCell ref="H204:J204"/>
    <mergeCell ref="D69:J69"/>
    <mergeCell ref="D70:J70"/>
    <mergeCell ref="C75:J75"/>
    <mergeCell ref="C102:J102"/>
    <mergeCell ref="C122:J122"/>
    <mergeCell ref="C147:J147"/>
    <mergeCell ref="D62:J62"/>
    <mergeCell ref="D63:J63"/>
    <mergeCell ref="D65:J65"/>
    <mergeCell ref="D66:J66"/>
    <mergeCell ref="D67:J67"/>
    <mergeCell ref="D68:J68"/>
    <mergeCell ref="C55:J55"/>
    <mergeCell ref="C57:J57"/>
    <mergeCell ref="D58:J58"/>
    <mergeCell ref="D59:J59"/>
    <mergeCell ref="D60:J60"/>
    <mergeCell ref="D61:J61"/>
    <mergeCell ref="E48:J48"/>
    <mergeCell ref="E49:J49"/>
    <mergeCell ref="E50:J50"/>
    <mergeCell ref="D51:J51"/>
    <mergeCell ref="C52:J52"/>
    <mergeCell ref="C54:J54"/>
    <mergeCell ref="G41:J41"/>
    <mergeCell ref="G42:J42"/>
    <mergeCell ref="G43:J43"/>
    <mergeCell ref="G44:J44"/>
    <mergeCell ref="G45:J45"/>
    <mergeCell ref="D47:J47"/>
    <mergeCell ref="D35:J35"/>
    <mergeCell ref="G36:J36"/>
    <mergeCell ref="G37:J37"/>
    <mergeCell ref="G38:J38"/>
    <mergeCell ref="G39:J39"/>
    <mergeCell ref="G40:J40"/>
    <mergeCell ref="D27:J27"/>
    <mergeCell ref="D28:J28"/>
    <mergeCell ref="D30:J30"/>
    <mergeCell ref="D31:J31"/>
    <mergeCell ref="D33:J33"/>
    <mergeCell ref="D34:J34"/>
    <mergeCell ref="F20:J20"/>
    <mergeCell ref="F21:J21"/>
    <mergeCell ref="F22:J22"/>
    <mergeCell ref="F23:J23"/>
    <mergeCell ref="C25:J25"/>
    <mergeCell ref="C26:J26"/>
    <mergeCell ref="D11:J11"/>
    <mergeCell ref="D15:J15"/>
    <mergeCell ref="D16:J16"/>
    <mergeCell ref="D17:J17"/>
    <mergeCell ref="F18:J18"/>
    <mergeCell ref="F19:J19"/>
    <mergeCell ref="C3:J3"/>
    <mergeCell ref="C4:J4"/>
    <mergeCell ref="C6:J6"/>
    <mergeCell ref="C7:J7"/>
    <mergeCell ref="C9:J9"/>
    <mergeCell ref="D10:J10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13</vt:i4>
      </vt:variant>
    </vt:vector>
  </HeadingPairs>
  <TitlesOfParts>
    <vt:vector size="22" baseType="lpstr">
      <vt:lpstr>Rekapitulace stavby</vt:lpstr>
      <vt:lpstr>01 - Bourací práce</vt:lpstr>
      <vt:lpstr>02 - Stavební práce</vt:lpstr>
      <vt:lpstr>03 - Zdravotně technické ...</vt:lpstr>
      <vt:lpstr>04 - Elektroinstalace</vt:lpstr>
      <vt:lpstr>05 - VZT, dochlazování</vt:lpstr>
      <vt:lpstr>06 - MaR</vt:lpstr>
      <vt:lpstr>07 - VRN</vt:lpstr>
      <vt:lpstr>Pokyny pro vyplnění</vt:lpstr>
      <vt:lpstr>'01 - Bourací práce'!Názvy_tisku</vt:lpstr>
      <vt:lpstr>'03 - Zdravotně technické ...'!Názvy_tisku</vt:lpstr>
      <vt:lpstr>'04 - Elektroinstalace'!Názvy_tisku</vt:lpstr>
      <vt:lpstr>'05 - VZT, dochlazování'!Názvy_tisku</vt:lpstr>
      <vt:lpstr>'06 - MaR'!Názvy_tisku</vt:lpstr>
      <vt:lpstr>'07 - VRN'!Názvy_tisku</vt:lpstr>
      <vt:lpstr>'01 - Bourací práce'!Oblast_tisku</vt:lpstr>
      <vt:lpstr>'03 - Zdravotně technické ...'!Oblast_tisku</vt:lpstr>
      <vt:lpstr>'04 - Elektroinstalace'!Oblast_tisku</vt:lpstr>
      <vt:lpstr>'05 - VZT, dochlazování'!Oblast_tisku</vt:lpstr>
      <vt:lpstr>'06 - MaR'!Oblast_tisku</vt:lpstr>
      <vt:lpstr>'07 - VRN'!Oblast_tisku</vt:lpstr>
      <vt:lpstr>'Pokyny pro vyplnění'!Oblast_tisku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2021-06-04T14:44:07Z</dcterms:created>
  <dcterms:modified xsi:type="dcterms:W3CDTF">2021-06-04T15:11:51Z</dcterms:modified>
</cp:coreProperties>
</file>