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KANAT\Ekonomicke\VZ\Realizované VZ\2021\09_NADLIMIT_AV technika 2021\01_Výzva\"/>
    </mc:Choice>
  </mc:AlternateContent>
  <xr:revisionPtr revIDLastSave="0" documentId="13_ncr:1_{CB1AD38F-D790-4A3E-BB2B-18F60CE4777D}" xr6:coauthVersionLast="46" xr6:coauthVersionMax="47" xr10:uidLastSave="{00000000-0000-0000-0000-000000000000}"/>
  <bookViews>
    <workbookView xWindow="-120" yWindow="-120" windowWidth="29040" windowHeight="15840" xr2:uid="{3D2D2721-9267-469E-9E4C-04F75120D8A4}"/>
  </bookViews>
  <sheets>
    <sheet name="SOUHRNNÝ LIST" sheetId="27" r:id="rId1"/>
    <sheet name="1_KARIM - LK" sheetId="20" r:id="rId2"/>
    <sheet name="2_KCH - Aesculap" sheetId="22" r:id="rId3"/>
    <sheet name="3_ÚPL - učebna" sheetId="24" r:id="rId4"/>
    <sheet name="4_ÚKM - LCD" sheetId="21" r:id="rId5"/>
    <sheet name="5_ÚLB - LCD" sheetId="25" r:id="rId6"/>
    <sheet name="6_ÚSL - Mikrofony" sheetId="23" r:id="rId7"/>
    <sheet name="7_OVT - Projektory" sheetId="29" r:id="rId8"/>
  </sheets>
  <definedNames>
    <definedName name="Print_Area" localSheetId="2">'2_KCH - Aesculap'!$A$1:$L$26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29" l="1" a="1"/>
  <c r="L18" i="29" s="1"/>
  <c r="L18" i="23" a="1"/>
  <c r="L18" i="23" s="1"/>
  <c r="L20" i="24"/>
  <c r="L19" i="24"/>
  <c r="L16" i="24"/>
  <c r="L22" i="20"/>
  <c r="L16" i="23"/>
  <c r="K16" i="29" l="1"/>
  <c r="L16" i="29" s="1"/>
  <c r="C17" i="27" l="1"/>
  <c r="D17" i="27" s="1"/>
  <c r="C16" i="27"/>
  <c r="D16" i="27" s="1"/>
  <c r="C15" i="27"/>
  <c r="D15" i="27" s="1"/>
  <c r="C14" i="27"/>
  <c r="D14" i="27" s="1"/>
  <c r="C13" i="27"/>
  <c r="D13" i="27" s="1"/>
  <c r="C12" i="27"/>
  <c r="D12" i="27" l="1"/>
  <c r="K16" i="23"/>
  <c r="L17" i="25"/>
  <c r="K20" i="25"/>
  <c r="K16" i="25"/>
  <c r="L16" i="25" s="1"/>
  <c r="K17" i="25"/>
  <c r="K18" i="25"/>
  <c r="L18" i="25" s="1"/>
  <c r="K19" i="25"/>
  <c r="L19" i="25" s="1"/>
  <c r="L17" i="21"/>
  <c r="K19" i="21"/>
  <c r="L19" i="21" s="1"/>
  <c r="K18" i="21"/>
  <c r="L18" i="21" s="1"/>
  <c r="K17" i="21"/>
  <c r="K16" i="21"/>
  <c r="L16" i="21" s="1"/>
  <c r="K18" i="22"/>
  <c r="L18" i="22" s="1"/>
  <c r="K20" i="24"/>
  <c r="K19" i="24"/>
  <c r="K16" i="24"/>
  <c r="A17" i="22"/>
  <c r="A18" i="22" s="1"/>
  <c r="A19" i="22" s="1"/>
  <c r="A20" i="22" s="1"/>
  <c r="K16" i="22"/>
  <c r="L16" i="22" s="1"/>
  <c r="K19" i="22"/>
  <c r="L19" i="22" s="1"/>
  <c r="K20" i="22"/>
  <c r="L20" i="22" s="1"/>
  <c r="K16" i="20"/>
  <c r="K18" i="20"/>
  <c r="K19" i="20"/>
  <c r="K20" i="20"/>
  <c r="L20" i="25" l="1"/>
  <c r="L19" i="23" s="1"/>
  <c r="L22" i="25"/>
  <c r="L23" i="25" s="1"/>
  <c r="L21" i="21"/>
  <c r="L22" i="21" s="1"/>
  <c r="L22" i="24"/>
  <c r="L22" i="22"/>
  <c r="L19" i="29" l="1"/>
  <c r="C18" i="27"/>
  <c r="L18" i="20"/>
  <c r="L23" i="24" s="1"/>
  <c r="L19" i="20"/>
  <c r="L20" i="20"/>
  <c r="L16" i="20"/>
  <c r="D18" i="27" l="1"/>
  <c r="D19" i="27" s="1"/>
  <c r="C19" i="27"/>
  <c r="L23" i="22"/>
  <c r="A17" i="25" l="1"/>
  <c r="A18" i="25" s="1"/>
  <c r="A19" i="25" s="1"/>
  <c r="A20" i="25" s="1"/>
  <c r="A17" i="24"/>
  <c r="A18" i="24" s="1"/>
  <c r="A19" i="24" s="1"/>
  <c r="A20" i="24" s="1"/>
  <c r="A17" i="21"/>
  <c r="A18" i="21" s="1"/>
  <c r="A19" i="21" s="1"/>
  <c r="A17" i="20" l="1"/>
  <c r="A18" i="20" l="1"/>
  <c r="A19" i="20" s="1"/>
  <c r="A20" i="20" s="1"/>
  <c r="L23" i="2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<sst xmlns="http://schemas.openxmlformats.org/spreadsheetml/2006/main" count="314" uniqueCount="83">
  <si>
    <t>List č. 3</t>
  </si>
  <si>
    <t>Místo plnění:</t>
  </si>
  <si>
    <r>
      <t>Záruční doba:</t>
    </r>
    <r>
      <rPr>
        <sz val="11"/>
        <color theme="1"/>
        <rFont val="Calibri"/>
        <family val="2"/>
        <charset val="238"/>
        <scheme val="minor"/>
      </rPr>
      <t xml:space="preserve"> 24 měsíců</t>
    </r>
  </si>
  <si>
    <t>Maximální cena za jednotku v Kč bez DPH</t>
  </si>
  <si>
    <t>Cena celkem bez DPH</t>
  </si>
  <si>
    <t>Dataprojektor</t>
  </si>
  <si>
    <t>Min. FullHD (1920 x 1080p), 3LCD, 16:9 nebo 16:10, min. 4200 ANSI (dobrá viditelnost i ve světlé místnosti), kontrastní poměr min. 12000 : 1, projektor vhodný pro lékařské prezentace a výuku - režim simulace DICOM. Vstup min. 1x HDMI a 1x VGA.</t>
  </si>
  <si>
    <t>ks</t>
  </si>
  <si>
    <t>x</t>
  </si>
  <si>
    <t>Stropní držák pro dataprojektor a projekce</t>
  </si>
  <si>
    <t xml:space="preserve">Bude využitý stávající držák. Vzdálenost držáku od projekční plochy je cca 3,1m. Projektor je zavěšen cca 60 cm od stropu. </t>
  </si>
  <si>
    <t>Projekční plátno</t>
  </si>
  <si>
    <t xml:space="preserve">Stropní/nástěné mechanické roletové plátno. Velikost 100" - úhlopříčka. Promítaný obraz bude 16:9. </t>
  </si>
  <si>
    <t>Kabeláž</t>
  </si>
  <si>
    <t>kpl</t>
  </si>
  <si>
    <t>Cena celkem s DPH</t>
  </si>
  <si>
    <t xml:space="preserve">Bude využitý stávající držák. Vzdálenost držáku od projekční plochy je cca 3,1m. Projektor je zavěšen cca 30 cm od stropu. </t>
  </si>
  <si>
    <t xml:space="preserve">Bude využitý stávající držák. Vzdálenost držáku od projekční plochy je cca 4,4 m. Projektor je zavěšen cca 60 cm od stropu. </t>
  </si>
  <si>
    <t xml:space="preserve">Bude využito stávající plátno šířky 230 cm . Promítaný obraz bude 16:9. </t>
  </si>
  <si>
    <t>Elektroinstalace bude využita po stávajícím projektoru. Bude dodán nový HDMI kabel. Vedení kabelu bude v nové liště a přechodové liště na podlaze. Kabel bude volně vyveden na obou koncích (nebudou vyráběny zásuvky atp.) a bude přimé zapojen do projektoru a PC. Délka HDMI kabelu cca 10m.</t>
  </si>
  <si>
    <t>LCD panel</t>
  </si>
  <si>
    <t>Držák LCD</t>
  </si>
  <si>
    <t>Bezdrátový přenos</t>
  </si>
  <si>
    <t>Konferenční zařízení</t>
  </si>
  <si>
    <t>Mikrofon stolní s reproduktorem, připojení Bluetooth nebo USB, délka kabelu min 0,5 m. Mikrofon kondenzátorový, všesměrové snímání, frekvence min. od 150 Hz do 6500 Hz. Dobíjecí baterie s výdrží min 12 hodin</t>
  </si>
  <si>
    <t>Sada kapesního vysílače napájeného 2x AA baterií, s LCD displayem a kovovou sponou za opasek, přijímače s analogovým výstupen XLR, diverzitním příjmem, digitální přenos signálu v kvalitě alespoň 24bit/48 kHz, frekvenčí rozsah přenosu bude korespondovat s volnými frekvencemi v Hradci Králové a okolí, zcela vylučujeme využití pásem LTE a 2.4 GHz. Přijímač bude velikosti 1U, 1/2 19". Sada bude obsahovat klopový mikrofon černé barvy, mikrofonní vložka bude kondenzátorová. Celá sada bude od jednoho výrobce.</t>
  </si>
  <si>
    <t>číslo místa plnění</t>
  </si>
  <si>
    <t>Označení místa plnění - pracoviště</t>
  </si>
  <si>
    <t>Nabídková cena 
bez DPH</t>
  </si>
  <si>
    <t>Nabídková cena 
s DPH</t>
  </si>
  <si>
    <t>NABÍDKOVÁ CENA za celý předmět plnění</t>
  </si>
  <si>
    <t>Položka</t>
  </si>
  <si>
    <t>Specifikace technických parametrů</t>
  </si>
  <si>
    <t>Popis nabízené položky 
(název a typ výrobku)</t>
  </si>
  <si>
    <t>Výrobce nabízené položky</t>
  </si>
  <si>
    <t>Nabízený výrobek splňuje všechny technické parametry specifikované Zadavatelem (Kupujícím)
(ANO / NE)</t>
  </si>
  <si>
    <t>Množství</t>
  </si>
  <si>
    <t>Jednotka</t>
  </si>
  <si>
    <t>Jednotková cena v Kč bez DPH zaokrouhlená na dvě desetinná místa
(jednotková cena rozhodná pro plnění veřejné zakázky)</t>
  </si>
  <si>
    <t>Cena celkem v Kč bez DPH</t>
  </si>
  <si>
    <t>Jednotková cena v Kč bez DPH</t>
  </si>
  <si>
    <t>Vysvětlivky:</t>
  </si>
  <si>
    <t>Takto podbarvená pole vyplní uchazeč povinně</t>
  </si>
  <si>
    <t>List č. 1</t>
  </si>
  <si>
    <t>List č. 2</t>
  </si>
  <si>
    <t>List č. 4</t>
  </si>
  <si>
    <t>List č. 5</t>
  </si>
  <si>
    <t>List č. 6</t>
  </si>
  <si>
    <t>Číslo</t>
  </si>
  <si>
    <t>Specifikace předmětu plnění; Předloha pro zpracování ceny plnění</t>
  </si>
  <si>
    <t>Komerční panel LED panel 74-75", matný, rozlišení 3840 x 2160, 16:9, IPS, vstup min 1x HDMI a 1x DP pro 2160p@60, odezva max 15ms, provozní doba 18/7, jas min 400cd/m2, bez TV tuneru.</t>
  </si>
  <si>
    <t>Rozteč kompatibilní s LCD. Pevný bez náklápění a otáčení.</t>
  </si>
  <si>
    <t>KCH (Katedra Chirurgie) - Aesculap</t>
  </si>
  <si>
    <t>ÚPL (Ústav preventivního lékařství) - učebna</t>
  </si>
  <si>
    <t>ÚLB (Ústav lékařské biofyziky) - LCD</t>
  </si>
  <si>
    <t>ÚSL (Ústav soudního lékařství) - Mikrofony</t>
  </si>
  <si>
    <t>ÚKM (Ústav klinické mikrobiologie) - LCD</t>
  </si>
  <si>
    <t>Práce a montážní materiál vč. dopravy</t>
  </si>
  <si>
    <t xml:space="preserve">Instalace a montáž všech zařízení z dodávky v místě plnění, kompletní nastavení a zapojení, zaškolení obsluhy, hrubý úklid a doprava do místa plnění včetně souvisejících nákladů. </t>
  </si>
  <si>
    <t>Instalace a montáž všech zařízení z dodávky v místě plnění, kompletní nastavení a zapojení, zaškolení obsluhy, hrubý úklid a doprava do místa plnění včetně souvisejících nákladů. Demontáž stávajícícho plátna, projektoru a držáku.</t>
  </si>
  <si>
    <t>Bezdrátový mikrofon</t>
  </si>
  <si>
    <t>KARIM (Klinika anesteziologie, resuscitace a intenzivní mediciny) - LK</t>
  </si>
  <si>
    <t>SOUHRNNÝ LIST</t>
  </si>
  <si>
    <t>Elektroinstalace bude využita po stávajícím projektoru. Bude dodán nový HDMI kabel. Vedení kabelu bude v současné liště. Kabel bude volně vyveden na obou koncích (nebudou vyráběny zásuvky atp.) a bude přimo zapojen do projektoru a PC. Délka HDMI kabelu do 15m</t>
  </si>
  <si>
    <t>Elektroinstalace bude využita po stávajícím projektoru. Bude dodán nový HDMI kabel a zachován stávající VGA. Vedení kabelu bude v současné liště a stropním podhledu (demontovatelne stropni desky). Kabel bude na straně PC ukončen v zásuvce. Délka HDMI kabelu do 15 m.</t>
  </si>
  <si>
    <r>
      <t xml:space="preserve">Dokumentace zadávacího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LFHK-09-2021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</si>
  <si>
    <t>Příloha č. 5 dokumentace zadávacího řízení</t>
  </si>
  <si>
    <t>LF HK - Audiovizuální technika v roce 2021</t>
  </si>
  <si>
    <t>List č. 7</t>
  </si>
  <si>
    <t>Min. FullHD (1920 x 1080p), 3LCD, 16:9 nebo 16:10, min. 4200 ANSI (dobrá viditelnost i ve světlé místnosti), kontrastní poměr min. 12000 : 1, projektor vhodný pro lékařské prezentace a výuku - režim simulace DICOM. Vstup min. 1x HDMI a 1x VGA. Bez montáže.</t>
  </si>
  <si>
    <t xml:space="preserve">Bude využitý stávající elektrický rozvod ve vzdálenosti cca 5 m. Od stávájící zásuvky bude k panelu kabeláž vedena lištou. </t>
  </si>
  <si>
    <t>Bezdrátový přenos min. 1080p@60 a min. 2160p@30 mezi notebookem a LCD. Řešení pomocí adaptéru WiDi u LCD nebo jiné kombinace bezdrátového přijímače a vysílače.</t>
  </si>
  <si>
    <t xml:space="preserve">Technická specifikace je uvedena na následujících SEDMI listech označených číslem a místem plnění - pracovištěm. </t>
  </si>
  <si>
    <r>
      <t xml:space="preserve">Dodavatel je povinen doplnit </t>
    </r>
    <r>
      <rPr>
        <u/>
        <sz val="11"/>
        <color theme="1"/>
        <rFont val="Calibri"/>
        <family val="2"/>
        <charset val="238"/>
        <scheme val="minor"/>
      </rPr>
      <t>nabídkové ceny</t>
    </r>
    <r>
      <rPr>
        <sz val="11"/>
        <color theme="1"/>
        <rFont val="Calibri"/>
        <family val="2"/>
        <charset val="238"/>
        <scheme val="minor"/>
      </rPr>
      <t xml:space="preserve"> v následujícíh SEDMI</t>
    </r>
    <r>
      <rPr>
        <sz val="11"/>
        <color rgb="FF00B0F0"/>
        <rFont val="Calibri"/>
        <family val="2"/>
        <charset val="238"/>
        <scheme val="minor"/>
      </rPr>
      <t xml:space="preserve"> listech</t>
    </r>
    <r>
      <rPr>
        <sz val="11"/>
        <color rgb="FF66FFFF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označených číslem a místem plnění - pracovištěm a dále doplnit, zda nabízené plnění dodavatele </t>
    </r>
    <r>
      <rPr>
        <u/>
        <sz val="11"/>
        <color theme="1"/>
        <rFont val="Calibri"/>
        <family val="2"/>
        <charset val="238"/>
        <scheme val="minor"/>
      </rPr>
      <t>splňuje minimální požadované parametry</t>
    </r>
    <r>
      <rPr>
        <sz val="11"/>
        <color theme="1"/>
        <rFont val="Calibri"/>
        <family val="2"/>
        <charset val="238"/>
        <scheme val="minor"/>
      </rPr>
      <t xml:space="preserve"> a uvést </t>
    </r>
    <r>
      <rPr>
        <u/>
        <sz val="11"/>
        <color theme="1"/>
        <rFont val="Calibri"/>
        <family val="2"/>
        <charset val="238"/>
        <scheme val="minor"/>
      </rPr>
      <t>název a typ nabízeného plnění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</si>
  <si>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Rozteč kompatibilní s LCD. Pevný bez náklápění a otáčení</t>
  </si>
  <si>
    <t>Klinika anesteziologie, resuscitace a intenzivní medicíny, budova č. 48 v areálu Fakultní nemocnice Hradec Králové (stará brána), Sokolská 581, 500 05 Hradec Králové, 1. patro, místnost zvaná "knihovna"</t>
  </si>
  <si>
    <t>Katedra chirurgie, budova č. 21 v areálu Fakultní nemocnice Hradec Králové - Pavilon Akademika Bedrny, Sokolská 581, 500 05 Hradec Králové, Aesculap Akademie (1. patro)</t>
  </si>
  <si>
    <t>Ústav preventivního lékařství, Šimkova 870, 500 03 Hradec Králové, místnost s označením A-406</t>
  </si>
  <si>
    <t>Ústav klinické mikrobiologie, budova č. 17 v areálu Fakultní nemocnice Hradec Králové, Sokolská 581, 500 05 Hradec Králové, 1. patro, Seminární místnost č. 114</t>
  </si>
  <si>
    <t>Ústav lékařské biofyziky, Šimkova 870, 500 03 Hradec Králové, místnost s označením A-306</t>
  </si>
  <si>
    <t>Ústav soudního lékařství, budova č. 5/1 v areálu Fakultní nemocnice Hradec Králové, Sokolská 581, 500 05 Hradec Králové, přízemí, místnost č. 0.4.14.</t>
  </si>
  <si>
    <t>Oddělení výpočetní techniky, Šimkova 870, 500 03 Hradec Králové, místnost s označením B-502</t>
  </si>
  <si>
    <t>OVT (Oddělení výpočetní techniky) - Projektory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</si>
</sst>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.0"/>
    <numFmt numFmtId="167" formatCode="_ * #,##0_ ;_ * \-#,##0_ ;_ * &quot;-&quot;_ ;_ @_ "/>
    <numFmt numFmtId="168" formatCode="_ * #,##0.00_ ;_ * \-#,##0.00_ ;_ * &quot;-&quot;??_ ;_ @_ "/>
    <numFmt numFmtId="169" formatCode="_ &quot;Fr.&quot;\ * #,##0_ ;_ &quot;Fr.&quot;\ * \-#,##0_ ;_ &quot;Fr.&quot;\ * &quot;-&quot;_ ;_ @_ "/>
    <numFmt numFmtId="170" formatCode="_ &quot;Fr.&quot;\ * #,##0.00_ ;_ &quot;Fr.&quot;\ * \-#,##0.00_ ;_ &quot;Fr.&quot;\ * &quot;-&quot;??_ ;_ @_ "/>
    <numFmt numFmtId="171" formatCode="#,##0.00\ &quot;Kč&quot;"/>
  </numFmts>
  <fonts count="5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</font>
    <font>
      <sz val="12"/>
      <name val="Times New Roman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66FFFF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theme="8" tint="0.39994506668294322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/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</borders>
  <cellStyleXfs count="42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0" fontId="4" fillId="0" borderId="0"/>
    <xf numFmtId="0" fontId="6" fillId="0" borderId="2" applyNumberFormat="0" applyFill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/>
    <xf numFmtId="0" fontId="22" fillId="0" borderId="0"/>
    <xf numFmtId="0" fontId="7" fillId="6" borderId="3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23" fillId="0" borderId="0"/>
    <xf numFmtId="0" fontId="4" fillId="8" borderId="7" applyNumberFormat="0" applyFont="0" applyAlignment="0" applyProtection="0"/>
    <xf numFmtId="0" fontId="13" fillId="0" borderId="8" applyNumberFormat="0" applyFill="0" applyAlignment="0" applyProtection="0"/>
    <xf numFmtId="0" fontId="14" fillId="2" borderId="0" applyNumberFormat="0" applyBorder="0" applyAlignment="0" applyProtection="0"/>
    <xf numFmtId="0" fontId="1" fillId="0" borderId="0"/>
    <xf numFmtId="0" fontId="24" fillId="9" borderId="0">
      <alignment horizontal="left"/>
    </xf>
    <xf numFmtId="0" fontId="25" fillId="10" borderId="0"/>
    <xf numFmtId="0" fontId="20" fillId="0" borderId="0" applyProtection="0"/>
    <xf numFmtId="0" fontId="15" fillId="0" borderId="0" applyNumberFormat="0" applyFill="0" applyBorder="0" applyAlignment="0" applyProtection="0"/>
    <xf numFmtId="0" fontId="24" fillId="0" borderId="0"/>
    <xf numFmtId="166" fontId="26" fillId="0" borderId="1">
      <alignment horizontal="right" vertical="center"/>
    </xf>
    <xf numFmtId="0" fontId="16" fillId="3" borderId="9" applyNumberFormat="0" applyAlignment="0" applyProtection="0"/>
    <xf numFmtId="0" fontId="17" fillId="11" borderId="9" applyNumberFormat="0" applyAlignment="0" applyProtection="0"/>
    <xf numFmtId="0" fontId="18" fillId="11" borderId="10" applyNumberFormat="0" applyAlignment="0" applyProtection="0"/>
    <xf numFmtId="0" fontId="1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0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0" fillId="0" borderId="0" xfId="0"/>
    <xf numFmtId="0" fontId="28" fillId="0" borderId="0" xfId="0" applyFont="1"/>
    <xf numFmtId="0" fontId="0" fillId="0" borderId="0" xfId="0" applyBorder="1" applyAlignment="1">
      <alignment vertical="center"/>
    </xf>
    <xf numFmtId="0" fontId="32" fillId="0" borderId="0" xfId="0" applyFont="1"/>
    <xf numFmtId="0" fontId="30" fillId="0" borderId="0" xfId="0" applyFont="1"/>
    <xf numFmtId="0" fontId="29" fillId="0" borderId="0" xfId="0" applyFont="1"/>
    <xf numFmtId="0" fontId="35" fillId="0" borderId="0" xfId="0" applyFont="1" applyAlignment="1">
      <alignment horizontal="left" vertical="center" wrapText="1"/>
    </xf>
    <xf numFmtId="0" fontId="33" fillId="0" borderId="0" xfId="1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0" fillId="0" borderId="14" xfId="0" applyBorder="1"/>
    <xf numFmtId="0" fontId="36" fillId="0" borderId="0" xfId="1" applyFont="1" applyFill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0" fillId="0" borderId="0" xfId="0" applyFill="1"/>
    <xf numFmtId="0" fontId="30" fillId="0" borderId="0" xfId="0" applyFont="1" applyFill="1"/>
    <xf numFmtId="0" fontId="30" fillId="0" borderId="0" xfId="0" applyFont="1" applyFill="1" applyAlignment="1"/>
    <xf numFmtId="0" fontId="37" fillId="0" borderId="0" xfId="0" applyFont="1"/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44" fontId="29" fillId="0" borderId="0" xfId="41" applyFont="1" applyBorder="1" applyAlignment="1">
      <alignment horizontal="center" vertical="center"/>
    </xf>
    <xf numFmtId="0" fontId="38" fillId="0" borderId="0" xfId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4" fontId="29" fillId="0" borderId="0" xfId="41" applyFont="1" applyAlignment="1">
      <alignment horizontal="center" vertical="center"/>
    </xf>
    <xf numFmtId="0" fontId="39" fillId="0" borderId="0" xfId="1" applyFont="1" applyAlignment="1">
      <alignment horizontal="left" vertical="center" wrapText="1"/>
    </xf>
    <xf numFmtId="0" fontId="42" fillId="0" borderId="0" xfId="0" applyFont="1" applyAlignment="1">
      <alignment horizontal="right"/>
    </xf>
    <xf numFmtId="0" fontId="45" fillId="0" borderId="0" xfId="0" applyFont="1"/>
    <xf numFmtId="49" fontId="36" fillId="0" borderId="0" xfId="0" applyNumberFormat="1" applyFont="1"/>
    <xf numFmtId="0" fontId="32" fillId="16" borderId="18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 shrinkToFit="1"/>
    </xf>
    <xf numFmtId="0" fontId="34" fillId="0" borderId="18" xfId="0" applyFont="1" applyBorder="1" applyAlignment="1">
      <alignment horizontal="center" vertical="center" wrapText="1"/>
    </xf>
    <xf numFmtId="3" fontId="32" fillId="0" borderId="18" xfId="0" applyNumberFormat="1" applyFont="1" applyBorder="1" applyAlignment="1">
      <alignment horizontal="center" vertical="center" wrapText="1"/>
    </xf>
    <xf numFmtId="0" fontId="33" fillId="17" borderId="18" xfId="0" applyFont="1" applyFill="1" applyBorder="1" applyAlignment="1">
      <alignment horizontal="center" vertical="center"/>
    </xf>
    <xf numFmtId="0" fontId="35" fillId="0" borderId="18" xfId="0" applyFont="1" applyBorder="1" applyAlignment="1">
      <alignment horizontal="left" vertical="center" wrapText="1"/>
    </xf>
    <xf numFmtId="0" fontId="33" fillId="0" borderId="18" xfId="1" applyFont="1" applyBorder="1" applyAlignment="1">
      <alignment horizontal="left" vertical="center" wrapText="1"/>
    </xf>
    <xf numFmtId="0" fontId="33" fillId="0" borderId="18" xfId="0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 wrapText="1"/>
    </xf>
    <xf numFmtId="0" fontId="33" fillId="20" borderId="18" xfId="0" applyFont="1" applyFill="1" applyBorder="1" applyAlignment="1">
      <alignment horizontal="center" vertical="center"/>
    </xf>
    <xf numFmtId="0" fontId="33" fillId="0" borderId="18" xfId="1" applyFont="1" applyFill="1" applyBorder="1" applyAlignment="1">
      <alignment horizontal="left" vertical="center" wrapText="1"/>
    </xf>
    <xf numFmtId="0" fontId="0" fillId="20" borderId="13" xfId="0" applyFill="1" applyBorder="1"/>
    <xf numFmtId="3" fontId="32" fillId="0" borderId="21" xfId="0" applyNumberFormat="1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171" fontId="33" fillId="0" borderId="18" xfId="0" applyNumberFormat="1" applyFont="1" applyBorder="1" applyAlignment="1">
      <alignment horizontal="right" vertical="center"/>
    </xf>
    <xf numFmtId="171" fontId="33" fillId="17" borderId="19" xfId="0" applyNumberFormat="1" applyFont="1" applyFill="1" applyBorder="1" applyAlignment="1">
      <alignment horizontal="right" vertical="center"/>
    </xf>
    <xf numFmtId="171" fontId="33" fillId="0" borderId="20" xfId="0" applyNumberFormat="1" applyFont="1" applyBorder="1" applyAlignment="1">
      <alignment horizontal="right" vertical="center"/>
    </xf>
    <xf numFmtId="171" fontId="0" fillId="0" borderId="0" xfId="0" applyNumberFormat="1"/>
    <xf numFmtId="0" fontId="32" fillId="0" borderId="23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 shrinkToFit="1"/>
    </xf>
    <xf numFmtId="0" fontId="34" fillId="0" borderId="23" xfId="0" applyFont="1" applyBorder="1" applyAlignment="1">
      <alignment horizontal="center" vertical="center" wrapText="1"/>
    </xf>
    <xf numFmtId="3" fontId="32" fillId="0" borderId="23" xfId="0" applyNumberFormat="1" applyFont="1" applyBorder="1" applyAlignment="1">
      <alignment horizontal="center" vertical="center" wrapText="1"/>
    </xf>
    <xf numFmtId="171" fontId="33" fillId="17" borderId="18" xfId="0" applyNumberFormat="1" applyFont="1" applyFill="1" applyBorder="1" applyAlignment="1">
      <alignment horizontal="right" vertical="center"/>
    </xf>
    <xf numFmtId="3" fontId="32" fillId="16" borderId="18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32" fillId="0" borderId="24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0" fontId="32" fillId="16" borderId="25" xfId="0" applyFont="1" applyFill="1" applyBorder="1" applyAlignment="1">
      <alignment horizontal="center" vertical="center" wrapText="1"/>
    </xf>
    <xf numFmtId="0" fontId="35" fillId="0" borderId="26" xfId="0" applyFont="1" applyBorder="1" applyAlignment="1">
      <alignment horizontal="left" vertical="center" wrapText="1"/>
    </xf>
    <xf numFmtId="0" fontId="33" fillId="0" borderId="27" xfId="1" applyFont="1" applyFill="1" applyBorder="1" applyAlignment="1">
      <alignment horizontal="left" vertical="center" wrapText="1"/>
    </xf>
    <xf numFmtId="0" fontId="33" fillId="0" borderId="27" xfId="0" applyFont="1" applyBorder="1" applyAlignment="1">
      <alignment horizontal="center" vertical="center"/>
    </xf>
    <xf numFmtId="165" fontId="31" fillId="0" borderId="27" xfId="0" applyNumberFormat="1" applyFont="1" applyBorder="1" applyAlignment="1">
      <alignment horizontal="center" vertical="center" wrapText="1"/>
    </xf>
    <xf numFmtId="165" fontId="33" fillId="0" borderId="18" xfId="0" applyNumberFormat="1" applyFont="1" applyBorder="1" applyAlignment="1">
      <alignment horizontal="center" vertical="center" wrapText="1"/>
    </xf>
    <xf numFmtId="0" fontId="33" fillId="0" borderId="18" xfId="1" applyNumberFormat="1" applyFont="1" applyBorder="1" applyAlignment="1">
      <alignment horizontal="left" vertical="center" wrapText="1"/>
    </xf>
    <xf numFmtId="0" fontId="48" fillId="0" borderId="0" xfId="0" applyFont="1"/>
    <xf numFmtId="0" fontId="33" fillId="21" borderId="18" xfId="0" applyFont="1" applyFill="1" applyBorder="1" applyAlignment="1">
      <alignment horizontal="center" vertical="center"/>
    </xf>
    <xf numFmtId="171" fontId="33" fillId="21" borderId="18" xfId="0" applyNumberFormat="1" applyFont="1" applyFill="1" applyBorder="1" applyAlignment="1">
      <alignment horizontal="right" vertical="center"/>
    </xf>
    <xf numFmtId="0" fontId="33" fillId="21" borderId="12" xfId="0" applyFont="1" applyFill="1" applyBorder="1" applyAlignment="1">
      <alignment horizontal="center" vertical="center"/>
    </xf>
    <xf numFmtId="0" fontId="46" fillId="21" borderId="18" xfId="0" applyFont="1" applyFill="1" applyBorder="1" applyAlignment="1">
      <alignment horizontal="center" vertical="center"/>
    </xf>
    <xf numFmtId="0" fontId="33" fillId="21" borderId="27" xfId="0" applyFont="1" applyFill="1" applyBorder="1" applyAlignment="1">
      <alignment horizontal="center" vertical="center"/>
    </xf>
    <xf numFmtId="0" fontId="46" fillId="21" borderId="18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44" fontId="50" fillId="0" borderId="0" xfId="41" applyNumberFormat="1" applyFont="1" applyAlignment="1">
      <alignment horizontal="center" vertical="center"/>
    </xf>
    <xf numFmtId="44" fontId="50" fillId="0" borderId="0" xfId="41" applyFont="1" applyBorder="1" applyAlignment="1">
      <alignment horizontal="center" vertical="center"/>
    </xf>
    <xf numFmtId="44" fontId="0" fillId="18" borderId="17" xfId="41" applyFont="1" applyFill="1" applyBorder="1" applyAlignment="1">
      <alignment vertical="center"/>
    </xf>
    <xf numFmtId="44" fontId="0" fillId="18" borderId="16" xfId="41" applyFont="1" applyFill="1" applyBorder="1" applyAlignment="1">
      <alignment vertical="center"/>
    </xf>
    <xf numFmtId="0" fontId="38" fillId="0" borderId="0" xfId="1" applyFont="1" applyFill="1" applyAlignment="1">
      <alignment horizontal="left" vertical="center" wrapText="1"/>
    </xf>
    <xf numFmtId="0" fontId="51" fillId="0" borderId="0" xfId="0" applyFont="1"/>
    <xf numFmtId="0" fontId="52" fillId="0" borderId="0" xfId="0" applyFont="1"/>
    <xf numFmtId="165" fontId="33" fillId="0" borderId="18" xfId="0" applyNumberFormat="1" applyFont="1" applyBorder="1" applyAlignment="1">
      <alignment horizontal="right" vertical="center" wrapText="1"/>
    </xf>
    <xf numFmtId="3" fontId="32" fillId="16" borderId="21" xfId="0" applyNumberFormat="1" applyFont="1" applyFill="1" applyBorder="1" applyAlignment="1">
      <alignment horizontal="center" vertical="center" wrapText="1"/>
    </xf>
    <xf numFmtId="0" fontId="32" fillId="16" borderId="22" xfId="0" applyFont="1" applyFill="1" applyBorder="1" applyAlignment="1">
      <alignment horizontal="center" vertical="center" wrapText="1"/>
    </xf>
    <xf numFmtId="0" fontId="39" fillId="18" borderId="15" xfId="1" applyFont="1" applyFill="1" applyBorder="1" applyAlignment="1">
      <alignment horizontal="left" vertical="center" wrapText="1"/>
    </xf>
    <xf numFmtId="0" fontId="39" fillId="18" borderId="16" xfId="1" applyFont="1" applyFill="1" applyBorder="1" applyAlignment="1">
      <alignment horizontal="left" vertical="center" wrapText="1"/>
    </xf>
    <xf numFmtId="0" fontId="0" fillId="19" borderId="0" xfId="0" applyFill="1" applyAlignment="1">
      <alignment horizontal="left" wrapText="1"/>
    </xf>
    <xf numFmtId="0" fontId="0" fillId="0" borderId="0" xfId="0" applyAlignment="1">
      <alignment horizontal="left" wrapText="1"/>
    </xf>
  </cellXfs>
  <cellStyles count="42">
    <cellStyle name="Celkem 2" xfId="4" xr:uid="{00000000-0005-0000-0000-000033000000}"/>
    <cellStyle name="Čárka 2" xfId="2" xr:uid="{00000000-0005-0000-0000-000031000000}"/>
    <cellStyle name="Dezimal [0]_Tabelle1" xfId="5" xr:uid="{00000000-0005-0000-0000-000034000000}"/>
    <cellStyle name="Dezimal_Tabelle1" xfId="6" xr:uid="{00000000-0005-0000-0000-000035000000}"/>
    <cellStyle name="Excel Built-in Normal" xfId="1" xr:uid="{92686593-CD96-4FD6-830B-B80256DB38AB}"/>
    <cellStyle name="Firma" xfId="7" xr:uid="{00000000-0005-0000-0000-000036000000}"/>
    <cellStyle name="Hlavní nadpis" xfId="8" xr:uid="{00000000-0005-0000-0000-000037000000}"/>
    <cellStyle name="Kontrolní buňka 2" xfId="9" xr:uid="{00000000-0005-0000-0000-000038000000}"/>
    <cellStyle name="Měna" xfId="41" builtinId="4"/>
    <cellStyle name="Nadpis 1 2" xfId="10" xr:uid="{00000000-0005-0000-0000-000039000000}"/>
    <cellStyle name="Nadpis 2 2" xfId="11" xr:uid="{00000000-0005-0000-0000-00003A000000}"/>
    <cellStyle name="Nadpis 3 2" xfId="12" xr:uid="{00000000-0005-0000-0000-00003B000000}"/>
    <cellStyle name="Nadpis 4 2" xfId="13" xr:uid="{00000000-0005-0000-0000-00003C000000}"/>
    <cellStyle name="Název 2" xfId="14" xr:uid="{00000000-0005-0000-0000-00003D000000}"/>
    <cellStyle name="Neutrální 2" xfId="15" xr:uid="{00000000-0005-0000-0000-00003E000000}"/>
    <cellStyle name="Normální" xfId="0" builtinId="0"/>
    <cellStyle name="Normální 2" xfId="3" xr:uid="{00000000-0005-0000-0000-000040000000}"/>
    <cellStyle name="Normální 3" xfId="40" xr:uid="{00000000-0005-0000-0000-000059000000}"/>
    <cellStyle name="Podnadpis" xfId="16" xr:uid="{00000000-0005-0000-0000-000041000000}"/>
    <cellStyle name="Poznámka 2" xfId="17" xr:uid="{00000000-0005-0000-0000-000042000000}"/>
    <cellStyle name="Propojená buňka 2" xfId="18" xr:uid="{00000000-0005-0000-0000-000043000000}"/>
    <cellStyle name="Správně 2" xfId="19" xr:uid="{00000000-0005-0000-0000-000044000000}"/>
    <cellStyle name="Standard_Tabelle1" xfId="20" xr:uid="{00000000-0005-0000-0000-000045000000}"/>
    <cellStyle name="Stín+tučně" xfId="21" xr:uid="{00000000-0005-0000-0000-000046000000}"/>
    <cellStyle name="Stín+tučně+velké písmo" xfId="22" xr:uid="{00000000-0005-0000-0000-000047000000}"/>
    <cellStyle name="Styl 1" xfId="23" xr:uid="{00000000-0005-0000-0000-000048000000}"/>
    <cellStyle name="Text upozornění 2" xfId="24" xr:uid="{00000000-0005-0000-0000-000049000000}"/>
    <cellStyle name="Tučně" xfId="25" xr:uid="{00000000-0005-0000-0000-00004A000000}"/>
    <cellStyle name="TYP ŘÁDKU_4(sloupceJ-L)" xfId="26" xr:uid="{00000000-0005-0000-0000-00004B000000}"/>
    <cellStyle name="Vstup 2" xfId="27" xr:uid="{00000000-0005-0000-0000-00004C000000}"/>
    <cellStyle name="Výpočet 2" xfId="28" xr:uid="{00000000-0005-0000-0000-00004D000000}"/>
    <cellStyle name="Výstup 2" xfId="29" xr:uid="{00000000-0005-0000-0000-00004E000000}"/>
    <cellStyle name="Vysvětlující text 2" xfId="30" xr:uid="{00000000-0005-0000-0000-00004F000000}"/>
    <cellStyle name="Währung [0]_Tabelle1" xfId="31" xr:uid="{00000000-0005-0000-0000-000050000000}"/>
    <cellStyle name="Währung_Tabelle1" xfId="32" xr:uid="{00000000-0005-0000-0000-000051000000}"/>
    <cellStyle name="základní" xfId="33" xr:uid="{00000000-0005-0000-0000-000052000000}"/>
    <cellStyle name="Zvýraznění 1 2" xfId="34" xr:uid="{00000000-0005-0000-0000-000053000000}"/>
    <cellStyle name="Zvýraznění 2 2" xfId="35" xr:uid="{00000000-0005-0000-0000-000054000000}"/>
    <cellStyle name="Zvýraznění 3 2" xfId="36" xr:uid="{00000000-0005-0000-0000-000055000000}"/>
    <cellStyle name="Zvýraznění 4 2" xfId="37" xr:uid="{00000000-0005-0000-0000-000056000000}"/>
    <cellStyle name="Zvýraznění 5 2" xfId="38" xr:uid="{00000000-0005-0000-0000-000057000000}"/>
    <cellStyle name="Zvýraznění 6 2" xfId="39" xr:uid="{00000000-0005-0000-0000-000058000000}"/>
  </cellStyles>
  <dxfs count="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71" formatCode="#,##0.00\ &quot;Kč&quot;"/>
      <alignment horizontal="right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71" formatCode="#,##0.00\ &quot;Kč&quot;"/>
      <alignment horizontal="right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#,##0.00\ &quot;Kč&quot;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numFmt numFmtId="165" formatCode="#,##0\ &quot;Kč&quot;"/>
      <fill>
        <patternFill patternType="solid">
          <fgColor indexed="64"/>
          <bgColor rgb="FF00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00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00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71" formatCode="#,##0.00\ &quot;Kč&quot;"/>
      <alignment horizontal="right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71" formatCode="#,##0.00\ &quot;Kč&quot;"/>
      <alignment horizontal="right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#,##0.00\ &quot;Kč&quot;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numFmt numFmtId="165" formatCode="#,##0\ &quot;Kč&quot;"/>
      <fill>
        <patternFill patternType="solid">
          <fgColor indexed="64"/>
          <bgColor rgb="FF00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rgb="FF00FF9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rgb="FF00FF9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numFmt numFmtId="171" formatCode="#,##0.00\ &quot;Kč&quot;"/>
    </dxf>
    <dxf>
      <numFmt numFmtId="171" formatCode="#,##0.0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charset val="238"/>
        <scheme val="minor"/>
      </font>
      <numFmt numFmtId="165" formatCode="#,##0\ &quot;Kč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71" formatCode="#,##0.00\ &quot;Kč&quot;"/>
      <alignment horizontal="right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71" formatCode="#,##0.00\ &quot;Kč&quot;"/>
      <alignment horizontal="right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#,##0.00\ &quot;Kč&quot;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numFmt numFmtId="165" formatCode="#,##0\ &quot;Kč&quot;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border outline="0">
        <left style="thin">
          <color theme="8" tint="0.39994506668294322"/>
        </left>
        <right style="thin">
          <color theme="8" tint="0.39994506668294322"/>
        </right>
        <bottom style="thin">
          <color theme="8" tint="0.39994506668294322"/>
        </bottom>
      </border>
    </dxf>
    <dxf>
      <border outline="0"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charset val="238"/>
        <scheme val="minor"/>
      </font>
      <numFmt numFmtId="165" formatCode="#,##0\ &quot;Kč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71" formatCode="#,##0.00\ &quot;Kč&quot;"/>
      <alignment horizontal="right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71" formatCode="#,##0.00\ &quot;Kč&quot;"/>
      <alignment horizontal="right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#,##0.00\ &quot;Kč&quot;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numFmt numFmtId="165" formatCode="#,##0\ &quot;Kč&quot;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\ &quot;Kč&quot;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border outline="0">
        <top style="thin">
          <color theme="8" tint="0.39994506668294322"/>
        </top>
      </border>
    </dxf>
    <dxf>
      <border outline="0"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charset val="238"/>
        <scheme val="minor"/>
      </font>
      <numFmt numFmtId="165" formatCode="#,##0\ &quot;Kč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border>
        <bottom style="thin">
          <color rgb="FF00B0F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00B0F0"/>
        </left>
        <right style="thin">
          <color rgb="FF00B0F0"/>
        </right>
        <top/>
        <bottom/>
        <vertical style="thin">
          <color rgb="FF00B0F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č&quot;_-;\-* #,##0.00\ &quot;Kč&quot;_-;_-* &quot;-&quot;??\ &quot;Kč&quot;_-;_-@_-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01D13F-7D04-4102-A3F1-B4808DA02401}" name="Tabulka14" displayName="Tabulka14" ref="A11:D18" totalsRowShown="0" headerRowDxfId="87" dataDxfId="86">
  <autoFilter ref="A11:D18" xr:uid="{05738787-9566-46A6-A8A3-861EF184D12A}"/>
  <tableColumns count="4">
    <tableColumn id="1" xr3:uid="{F65432F5-6080-49B8-BD14-46BE004910C4}" name="číslo místa plnění" dataDxfId="85"/>
    <tableColumn id="2" xr3:uid="{01DD82CE-D1E5-4D6D-9436-1E8F1796CC0B}" name="Označení místa plnění - pracoviště" dataDxfId="84" dataCellStyle="Excel Built-in Normal"/>
    <tableColumn id="3" xr3:uid="{BAEA3CB5-044E-4266-8F92-E1BAFCCCEADC}" name="Nabídková cena _x000a_bez DPH" dataDxfId="83" dataCellStyle="Měna">
      <calculatedColumnFormula>#REF!</calculatedColumnFormula>
    </tableColumn>
    <tableColumn id="4" xr3:uid="{31AF1572-CAC6-4854-A139-90540510FFD6}" name="Nabídková cena _x000a_s DPH" dataDxfId="82" dataCellStyle="Měna">
      <calculatedColumnFormula>C12*1.21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263389-F55C-4034-A19B-7CBCA167096A}" name="Tabulka26810123" displayName="Tabulka26810123" ref="B15:L21" totalsRowShown="0" headerRowDxfId="81" headerRowBorderDxfId="80">
  <autoFilter ref="B15:L21" xr:uid="{A3780F42-54EC-491A-A122-203CD5459EFB}"/>
  <tableColumns count="11">
    <tableColumn id="1" xr3:uid="{B820FDB4-E11B-4670-BD9E-6B6E3CE82DF5}" name="Položka" dataDxfId="79"/>
    <tableColumn id="2" xr3:uid="{B101B437-A158-4AEB-9BD3-9B5E17221D2C}" name="Specifikace technických parametrů" dataDxfId="78" dataCellStyle="Excel Built-in Normal"/>
    <tableColumn id="10" xr3:uid="{D97397B2-F5EB-4CA0-8126-1FD766B8FE2D}" name="Popis nabízené položky _x000a_(název a typ výrobku)"/>
    <tableColumn id="11" xr3:uid="{D6D85FAB-DEF9-405B-8BBB-3F03AA258257}" name="Výrobce nabízené položky"/>
    <tableColumn id="12" xr3:uid="{2A32694F-5443-4CC5-B590-6FFCA927349E}" name="Nabízený výrobek splňuje všechny technické parametry specifikované Zadavatelem (Kupujícím)_x000a_(ANO / NE)"/>
    <tableColumn id="13" xr3:uid="{8F30BC76-07AB-4A59-9599-C8D192E2F9B0}" name="Množství" dataDxfId="77"/>
    <tableColumn id="3" xr3:uid="{42312249-92C0-4D88-9C87-B70DA4061BC8}" name="Jednotka" dataDxfId="76"/>
    <tableColumn id="8" xr3:uid="{C145588F-72F5-4237-A242-D6B2417CFE67}" name="Maximální cena za jednotku v Kč bez DPH" dataDxfId="75"/>
    <tableColumn id="14" xr3:uid="{4AE6F1D1-F611-4348-93D6-A9AF4E46F0A1}" name="Jednotková cena v Kč bez DPH" dataDxfId="74"/>
    <tableColumn id="5" xr3:uid="{4EDCFB39-B0D3-4E5B-AF79-3CF97760915A}" name="Jednotková cena v Kč bez DPH zaokrouhlená na dvě desetinná místa_x000a_(jednotková cena rozhodná pro plnění veřejné zakázky)" dataDxfId="73">
      <calculatedColumnFormula>ROUND(J16,2)</calculatedColumnFormula>
    </tableColumn>
    <tableColumn id="6" xr3:uid="{272B1D5D-0BBB-49DB-B391-752197BBAB3F}" name="Cena celkem v Kč bez DPH" dataDxfId="72">
      <calculatedColumnFormula>#REF!*Tabulka26810123[[#This Row],[Jednotková cena v Kč bez DPH zaokrouhlená na dvě desetinná místa
(jednotková cena rozhodná pro plnění veřejné zakázky)]]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A19C442-9294-4C96-AA1C-F596D0841E93}" name="Tabulka2681012379" displayName="Tabulka2681012379" ref="B15:L21" totalsRowShown="0" headerRowBorderDxfId="71" tableBorderDxfId="70">
  <autoFilter ref="B15:L21" xr:uid="{41BDB572-190B-4A43-B251-6FAB42750F3E}"/>
  <tableColumns count="11">
    <tableColumn id="1" xr3:uid="{D1A59902-26C9-4ACB-BB90-349981403410}" name="Položka" dataDxfId="69"/>
    <tableColumn id="2" xr3:uid="{CA2FBDE6-CA52-46CA-950A-41701F4345BD}" name="Specifikace technických parametrů" dataDxfId="68" dataCellStyle="Excel Built-in Normal"/>
    <tableColumn id="3" xr3:uid="{D896A736-0988-4827-89AE-4CFD5C5D6607}" name="Popis nabízené položky _x000a_(název a typ výrobku)" dataDxfId="67"/>
    <tableColumn id="4" xr3:uid="{68385339-A23D-4387-A595-829F867F4C46}" name="Výrobce nabízené položky" dataDxfId="66"/>
    <tableColumn id="8" xr3:uid="{F9CDA561-A1E1-4DF7-AF9E-4C9A88065258}" name="Nabízený výrobek splňuje všechny technické parametry specifikované Zadavatelem (Kupujícím)_x000a_(ANO / NE)" dataDxfId="65"/>
    <tableColumn id="9" xr3:uid="{4214A918-7A41-41A9-836E-C6AC6296D337}" name="Množství" dataDxfId="64"/>
    <tableColumn id="7" xr3:uid="{24E58FB4-E800-4526-9636-E9A56C4C6B99}" name="Jednotka" dataDxfId="63"/>
    <tableColumn id="5" xr3:uid="{2CAA420E-8392-4CFA-ADDB-11D5C20E8247}" name="Maximální cena za jednotku v Kč bez DPH" dataDxfId="62"/>
    <tableColumn id="6" xr3:uid="{DA96EC74-7339-4649-9872-734A068C72CF}" name="Jednotková cena v Kč bez DPH" dataDxfId="61">
      <calculatedColumnFormula>Tabulka2681012379[[#This Row],[Výrobce nabízené položky]]*Tabulka2681012379[[#This Row],[Maximální cena za jednotku v Kč bez DPH]]</calculatedColumnFormula>
    </tableColumn>
    <tableColumn id="10" xr3:uid="{6515E57C-0BA6-4C7C-B484-591B6B63BC92}" name="Jednotková cena v Kč bez DPH zaokrouhlená na dvě desetinná místa_x000a_(jednotková cena rozhodná pro plnění veřejné zakázky)" dataDxfId="60">
      <calculatedColumnFormula>ROUND(J16,2)</calculatedColumnFormula>
    </tableColumn>
    <tableColumn id="11" xr3:uid="{82D41203-9EE4-49BC-A4FE-8988BDC75591}" name="Cena celkem v Kč bez DPH" dataDxfId="59">
      <calculatedColumnFormula>Tabulka26810123[[#This Row],[Množství]]*Tabulka26810123[[#This Row],[Jednotková cena v Kč bez DPH zaokrouhlená na dvě desetinná místa
(jednotková cena rozhodná pro plnění veřejné zakázky)]]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538AFA3-7FA5-4A2C-B7B4-53FF98732543}" name="Tabulka268101237913" displayName="Tabulka268101237913" ref="B15:L21" totalsRowShown="0" headerRowBorderDxfId="58">
  <autoFilter ref="B15:L21" xr:uid="{661DB2FA-47DF-42FE-9917-9C93C97592C9}"/>
  <tableColumns count="11">
    <tableColumn id="1" xr3:uid="{7DFA2B22-7134-486C-AE3C-4D1F4D7F2512}" name="Položka" dataDxfId="57"/>
    <tableColumn id="2" xr3:uid="{C4E8D6F1-AE27-4516-AACD-07A8779F6ECD}" name="Specifikace technických parametrů" dataDxfId="56" dataCellStyle="Excel Built-in Normal"/>
    <tableColumn id="3" xr3:uid="{46499324-7A0F-4F8E-89B8-7507ACCEBFC2}" name="Popis nabízené položky _x000a_(název a typ výrobku)" dataDxfId="55"/>
    <tableColumn id="4" xr3:uid="{B2B592B5-9400-4C9D-9AD7-ACE19B7B0F5D}" name="Výrobce nabízené položky" dataDxfId="54"/>
    <tableColumn id="8" xr3:uid="{3E02DA08-0634-46CB-9E41-7FA77B6F2B49}" name="Nabízený výrobek splňuje všechny technické parametry specifikované Zadavatelem (Kupujícím)_x000a_(ANO / NE)" dataDxfId="53"/>
    <tableColumn id="9" xr3:uid="{A5555880-14C7-4C69-BADE-DCA38EBF2929}" name="Množství" dataDxfId="52"/>
    <tableColumn id="7" xr3:uid="{47B45905-2709-4B1C-840B-CB577D25FC66}" name="Jednotka" dataDxfId="51"/>
    <tableColumn id="5" xr3:uid="{BE845959-C2C8-44FA-AFEF-4599A2749A50}" name="Maximální cena za jednotku v Kč bez DPH" dataDxfId="50"/>
    <tableColumn id="6" xr3:uid="{EDA145F4-1253-4026-9ED7-05E1C4F81BBD}" name="Jednotková cena v Kč bez DPH" dataDxfId="49">
      <calculatedColumnFormula>Tabulka268101237913[[#This Row],[Výrobce nabízené položky]]*Tabulka268101237913[[#This Row],[Maximální cena za jednotku v Kč bez DPH]]</calculatedColumnFormula>
    </tableColumn>
    <tableColumn id="10" xr3:uid="{52E5274C-3B13-44BE-8FF1-091E84E26ABD}" name="Jednotková cena v Kč bez DPH zaokrouhlená na dvě desetinná místa_x000a_(jednotková cena rozhodná pro plnění veřejné zakázky)"/>
    <tableColumn id="11" xr3:uid="{21781131-4F50-4E1F-81F1-89AA9165E5CE}" name="Cena celkem v Kč bez DPH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C6667E-2FB1-4FB5-A081-6007E295BA58}" name="Tabulka268101237" displayName="Tabulka268101237" ref="B15:L19" totalsRowShown="0" headerRowBorderDxfId="48" tableBorderDxfId="47">
  <autoFilter ref="B15:L19" xr:uid="{1C337995-D5F4-49FF-B286-A8E6A52720CE}"/>
  <tableColumns count="11">
    <tableColumn id="1" xr3:uid="{BBA24D0C-3BE6-40C8-AF36-FAAC25B90A24}" name="Položka" dataDxfId="46"/>
    <tableColumn id="2" xr3:uid="{56CE83D5-550B-4C6E-9DFF-A2C386DDA9BF}" name="Specifikace technických parametrů" dataDxfId="45" dataCellStyle="Excel Built-in Normal"/>
    <tableColumn id="3" xr3:uid="{BDE52DF3-3036-402C-B892-025B6198677C}" name="Popis nabízené položky _x000a_(název a typ výrobku)" dataDxfId="44"/>
    <tableColumn id="4" xr3:uid="{79CF5534-0752-4617-AA81-92D7995B4C8F}" name="Výrobce nabízené položky" dataDxfId="43"/>
    <tableColumn id="8" xr3:uid="{976B7A78-A225-4E6C-91B0-5C7F61E017B0}" name="Nabízený výrobek splňuje všechny technické parametry specifikované Zadavatelem (Kupujícím)_x000a_(ANO / NE)" dataDxfId="42"/>
    <tableColumn id="9" xr3:uid="{A783468A-1E8D-4053-B143-972C4F1FB3E6}" name="Množství" dataDxfId="41"/>
    <tableColumn id="7" xr3:uid="{6EFFBA13-6C2D-4594-A613-66A7BA6C0B14}" name="Jednotka" dataDxfId="40"/>
    <tableColumn id="5" xr3:uid="{277B8801-0A74-4976-9AC2-07B8C560FFAF}" name="Maximální cena za jednotku v Kč bez DPH" dataDxfId="39"/>
    <tableColumn id="6" xr3:uid="{FBF71C8B-1BB7-48CE-A1E2-9F8850DA176B}" name="Jednotková cena v Kč bez DPH" dataDxfId="38"/>
    <tableColumn id="10" xr3:uid="{C29DC013-F639-4F65-9F44-1C6D7D4C224C}" name="Jednotková cena v Kč bez DPH zaokrouhlená na dvě desetinná místa_x000a_(jednotková cena rozhodná pro plnění veřejné zakázky)" dataDxfId="37">
      <calculatedColumnFormula>ROUND(J16,2)</calculatedColumnFormula>
    </tableColumn>
    <tableColumn id="11" xr3:uid="{500DBBD2-F6C2-4214-88CE-14F724DC122A}" name="Cena celkem v Kč bez DPH" dataDxfId="36">
      <calculatedColumnFormula>Tabulka268101237[[#This Row],[Množství]]*Tabulka268101237[[#This Row],[Jednotková cena v Kč bez DPH zaokrouhlená na dvě desetinná místa
(jednotková cena rozhodná pro plnění veřejné zakázky)]]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48D1127-C4F8-4EFF-B922-B0C00FD8322A}" name="Tabulka268101237915" displayName="Tabulka268101237915" ref="B15:L21" totalsRowShown="0" headerRowBorderDxfId="35">
  <autoFilter ref="B15:L21" xr:uid="{0BA54D69-ECFD-4575-86DE-CBD93AC31593}"/>
  <tableColumns count="11">
    <tableColumn id="1" xr3:uid="{6CB2F450-ADB6-4E60-B542-44D628825376}" name="Položka" dataDxfId="34"/>
    <tableColumn id="2" xr3:uid="{3E922945-6703-42F0-A6F1-907400105FB9}" name="Specifikace technických parametrů" dataDxfId="33" dataCellStyle="Excel Built-in Normal"/>
    <tableColumn id="3" xr3:uid="{D1AD2D6D-E6E1-4B19-8756-B58E66F60590}" name="Popis nabízené položky _x000a_(název a typ výrobku)" dataDxfId="32"/>
    <tableColumn id="4" xr3:uid="{DC9937DA-EE3C-4C6F-AAA7-5B2470EECBE9}" name="Výrobce nabízené položky" dataDxfId="31"/>
    <tableColumn id="8" xr3:uid="{43DA86A4-F47F-4015-BD55-FAAC3B099AD9}" name="Nabízený výrobek splňuje všechny technické parametry specifikované Zadavatelem (Kupujícím)_x000a_(ANO / NE)" dataDxfId="30"/>
    <tableColumn id="9" xr3:uid="{7D2CDD31-AC3C-4788-A2F9-50E236373163}" name="Množství" dataDxfId="29"/>
    <tableColumn id="7" xr3:uid="{14C97154-B98A-4596-8425-F620F5FB37A6}" name="Jednotka" dataDxfId="28"/>
    <tableColumn id="5" xr3:uid="{35932964-13EB-4E2D-92D5-A6E1BCD82D1D}" name="Maximální cena za jednotku v Kč bez DPH" dataDxfId="27"/>
    <tableColumn id="6" xr3:uid="{A4BD9FDB-A87C-45F6-A0B4-A2D65ADAD470}" name="Jednotková cena v Kč bez DPH" dataDxfId="26">
      <calculatedColumnFormula>Tabulka268101237915[[#This Row],[Výrobce nabízené položky]]*Tabulka268101237915[[#This Row],[Maximální cena za jednotku v Kč bez DPH]]</calculatedColumnFormula>
    </tableColumn>
    <tableColumn id="10" xr3:uid="{264DBFB5-0FF9-43CC-8546-31AEB3DD6DCA}" name="Jednotková cena v Kč bez DPH zaokrouhlená na dvě desetinná místa_x000a_(jednotková cena rozhodná pro plnění veřejné zakázky)" dataDxfId="25">
      <calculatedColumnFormula>ROUND(J16,2)</calculatedColumnFormula>
    </tableColumn>
    <tableColumn id="11" xr3:uid="{6D062FCB-A418-425F-8B74-7A5BE19C7D49}" name="Cena celkem v Kč bez DPH" dataDxfId="24">
      <calculatedColumnFormula>Tabulka268101237[[#This Row],[Množství]]*Tabulka268101237[[#This Row],[Jednotková cena v Kč bez DPH zaokrouhlená na dvě desetinná místa
(jednotková cena rozhodná pro plnění veřejné zakázky)]]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E02ABB6-3314-4A6E-B9CA-C383DC5D8191}" name="Tabulka268101237911" displayName="Tabulka268101237911" ref="B15:L16" totalsRowShown="0" headerRowBorderDxfId="23">
  <autoFilter ref="B15:L16" xr:uid="{CC346489-02D6-4DEC-A505-037815FDF39F}"/>
  <tableColumns count="11">
    <tableColumn id="1" xr3:uid="{D442AA62-9C57-41A2-A7DE-9B8058615B0E}" name="Položka" dataDxfId="22"/>
    <tableColumn id="2" xr3:uid="{8E9161F8-3E8F-4742-A718-3909C06415B6}" name="Specifikace technických parametrů" dataDxfId="21" dataCellStyle="Excel Built-in Normal"/>
    <tableColumn id="3" xr3:uid="{CB0C829D-500A-48CA-832F-1DA6F3EBAF3D}" name="Popis nabízené položky _x000a_(název a typ výrobku)" dataDxfId="20"/>
    <tableColumn id="4" xr3:uid="{597DFB04-11C5-4922-AFAB-653997ECF9AC}" name="Výrobce nabízené položky" dataDxfId="19"/>
    <tableColumn id="8" xr3:uid="{5E56A6D1-9337-45F1-A0F7-615D710B9C97}" name="Nabízený výrobek splňuje všechny technické parametry specifikované Zadavatelem (Kupujícím)_x000a_(ANO / NE)" dataDxfId="18"/>
    <tableColumn id="9" xr3:uid="{D457873C-CFBE-4E7B-998B-5843953D6055}" name="Množství" dataDxfId="17"/>
    <tableColumn id="7" xr3:uid="{1D8EFF6A-5E42-4D73-86AA-1AE437579628}" name="Jednotka" dataDxfId="16"/>
    <tableColumn id="5" xr3:uid="{917B0EB5-71A1-4E5A-9457-EA3DBBF97067}" name="Maximální cena za jednotku v Kč bez DPH" dataDxfId="15"/>
    <tableColumn id="6" xr3:uid="{9D5A94B7-0E50-407F-8F85-53007DFCBAC8}" name="Jednotková cena v Kč bez DPH" dataDxfId="14"/>
    <tableColumn id="10" xr3:uid="{B53ED0B8-E5E4-41C3-B314-792C548B2CB4}" name="Jednotková cena v Kč bez DPH zaokrouhlená na dvě desetinná místa_x000a_(jednotková cena rozhodná pro plnění veřejné zakázky)" dataDxfId="13">
      <calculatedColumnFormula>ROUND(J16,2)</calculatedColumnFormula>
    </tableColumn>
    <tableColumn id="11" xr3:uid="{F2894614-853D-4FE2-9724-2875D653D34D}" name="Cena celkem v Kč bez DPH" dataDxfId="12">
      <calculatedColumnFormula>Tabulka268101237911[[#This Row],[Jednotková cena v Kč bez DPH zaokrouhlená na dvě desetinná místa
(jednotková cena rozhodná pro plnění veřejné zakázky)]]*Tabulka268101237911[[#This Row],[Množství]]</calculatedColumnFormula>
    </tableColumn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31B92C-CE63-4C32-B0A6-4D40AA595012}" name="Tabulka2681012379112" displayName="Tabulka2681012379112" ref="B15:L16" totalsRowShown="0" headerRowBorderDxfId="11">
  <autoFilter ref="B15:L16" xr:uid="{CC346489-02D6-4DEC-A505-037815FDF39F}"/>
  <tableColumns count="11">
    <tableColumn id="1" xr3:uid="{B1EC4937-39B6-4AC9-A774-B750A60ED157}" name="Položka" dataDxfId="10"/>
    <tableColumn id="2" xr3:uid="{76E53DF0-4F91-46D4-A455-329F3058A6B3}" name="Specifikace technických parametrů" dataDxfId="9" dataCellStyle="Excel Built-in Normal"/>
    <tableColumn id="3" xr3:uid="{76405063-3AB8-4938-AB79-7D89306C6D60}" name="Popis nabízené položky _x000a_(název a typ výrobku)" dataDxfId="8"/>
    <tableColumn id="4" xr3:uid="{65192058-25E5-4F20-B3C2-02A4B92E2E20}" name="Výrobce nabízené položky" dataDxfId="7"/>
    <tableColumn id="8" xr3:uid="{8AB9CBA1-2A68-4B5B-8C3C-3559DBEE3221}" name="Nabízený výrobek splňuje všechny technické parametry specifikované Zadavatelem (Kupujícím)_x000a_(ANO / NE)" dataDxfId="6"/>
    <tableColumn id="9" xr3:uid="{A0BB4877-9902-45B3-84AF-B493505FC4E5}" name="Množství" dataDxfId="5"/>
    <tableColumn id="7" xr3:uid="{DFFB578A-52B9-4E56-BAF0-56E02042BABC}" name="Jednotka" dataDxfId="4"/>
    <tableColumn id="5" xr3:uid="{B59D744E-98E7-4D7F-9E60-3C4BCF9BDE8A}" name="Maximální cena za jednotku v Kč bez DPH" dataDxfId="3"/>
    <tableColumn id="6" xr3:uid="{13310B4D-F5FE-4A7D-8A4F-B6499E2F6469}" name="Jednotková cena v Kč bez DPH" dataDxfId="2"/>
    <tableColumn id="10" xr3:uid="{93681E0C-DB41-4415-8867-6BC13BE4E60D}" name="Jednotková cena v Kč bez DPH zaokrouhlená na dvě desetinná místa_x000a_(jednotková cena rozhodná pro plnění veřejné zakázky)" dataDxfId="1">
      <calculatedColumnFormula>ROUND(J16,2)</calculatedColumnFormula>
    </tableColumn>
    <tableColumn id="11" xr3:uid="{38EC3A96-9B24-4448-A9E7-60E24B43B0ED}" name="Cena celkem v Kč bez DPH" dataDxfId="0">
      <calculatedColumnFormula>Tabulka2681012379112[[#This Row],[Jednotková cena v Kč bez DPH zaokrouhlená na dvě desetinná místa
(jednotková cena rozhodná pro plnění veřejné zakázky)]]*Tabulka2681012379112[[#This Row],[Množství]]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F8EE-8531-4625-B388-6172E8B19CCE}">
  <sheetPr>
    <tabColor rgb="FFFFC000"/>
  </sheetPr>
  <dimension ref="A1:D23"/>
  <sheetViews>
    <sheetView tabSelected="1" view="pageBreakPreview" zoomScaleNormal="85" zoomScaleSheetLayoutView="100" workbookViewId="0">
      <selection activeCell="D6" sqref="D6"/>
    </sheetView>
  </sheetViews>
  <sheetFormatPr defaultRowHeight="15" x14ac:dyDescent="0.25"/>
  <cols>
    <col min="2" max="2" width="51.140625" customWidth="1"/>
    <col min="3" max="3" width="20" customWidth="1"/>
    <col min="4" max="4" width="19.85546875" customWidth="1"/>
    <col min="5" max="5" width="11.5703125" customWidth="1"/>
  </cols>
  <sheetData>
    <row r="1" spans="1:4" x14ac:dyDescent="0.25">
      <c r="A1" s="2"/>
      <c r="B1" s="2"/>
      <c r="C1" s="2"/>
      <c r="D1" s="27" t="s">
        <v>65</v>
      </c>
    </row>
    <row r="2" spans="1:4" x14ac:dyDescent="0.25">
      <c r="A2" s="2"/>
      <c r="B2" s="2"/>
      <c r="C2" s="2"/>
      <c r="D2" s="2"/>
    </row>
    <row r="3" spans="1:4" x14ac:dyDescent="0.25">
      <c r="A3" s="2" t="s">
        <v>66</v>
      </c>
      <c r="B3" s="2"/>
      <c r="C3" s="2"/>
      <c r="D3" s="2"/>
    </row>
    <row r="4" spans="1:4" ht="15.75" x14ac:dyDescent="0.25">
      <c r="A4" s="18" t="s">
        <v>62</v>
      </c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5" t="s">
        <v>67</v>
      </c>
      <c r="B6" s="2"/>
      <c r="C6" s="2"/>
      <c r="D6" s="2"/>
    </row>
    <row r="7" spans="1:4" x14ac:dyDescent="0.25">
      <c r="A7" s="5"/>
      <c r="B7" s="2"/>
      <c r="C7" s="2"/>
      <c r="D7" s="2"/>
    </row>
    <row r="8" spans="1:4" x14ac:dyDescent="0.25">
      <c r="A8" s="7" t="s">
        <v>49</v>
      </c>
      <c r="B8" s="2"/>
      <c r="C8" s="2"/>
      <c r="D8" s="2"/>
    </row>
    <row r="11" spans="1:4" ht="45" x14ac:dyDescent="0.25">
      <c r="A11" s="19" t="s">
        <v>26</v>
      </c>
      <c r="B11" s="19" t="s">
        <v>27</v>
      </c>
      <c r="C11" s="19" t="s">
        <v>28</v>
      </c>
      <c r="D11" s="19" t="s">
        <v>29</v>
      </c>
    </row>
    <row r="12" spans="1:4" ht="47.25" customHeight="1" x14ac:dyDescent="0.25">
      <c r="A12" s="20">
        <v>1</v>
      </c>
      <c r="B12" s="21" t="s">
        <v>61</v>
      </c>
      <c r="C12" s="22">
        <f>'1_KARIM - LK'!L21</f>
        <v>0</v>
      </c>
      <c r="D12" s="22">
        <f>C12*1.21</f>
        <v>0</v>
      </c>
    </row>
    <row r="13" spans="1:4" ht="47.25" customHeight="1" x14ac:dyDescent="0.25">
      <c r="A13" s="20">
        <v>2</v>
      </c>
      <c r="B13" s="21" t="s">
        <v>52</v>
      </c>
      <c r="C13" s="22">
        <f>'2_KCH - Aesculap'!L21</f>
        <v>0</v>
      </c>
      <c r="D13" s="22">
        <f t="shared" ref="D13:D17" si="0">C13*1.21</f>
        <v>0</v>
      </c>
    </row>
    <row r="14" spans="1:4" ht="47.25" customHeight="1" x14ac:dyDescent="0.25">
      <c r="A14" s="20">
        <v>3</v>
      </c>
      <c r="B14" s="21" t="s">
        <v>53</v>
      </c>
      <c r="C14" s="22">
        <f>'3_ÚPL - učebna'!L21</f>
        <v>0</v>
      </c>
      <c r="D14" s="22">
        <f t="shared" si="0"/>
        <v>0</v>
      </c>
    </row>
    <row r="15" spans="1:4" ht="47.25" customHeight="1" x14ac:dyDescent="0.25">
      <c r="A15" s="20">
        <v>4</v>
      </c>
      <c r="B15" s="23" t="s">
        <v>56</v>
      </c>
      <c r="C15" s="22">
        <f>'4_ÚKM - LCD'!L20</f>
        <v>0</v>
      </c>
      <c r="D15" s="22">
        <f t="shared" si="0"/>
        <v>0</v>
      </c>
    </row>
    <row r="16" spans="1:4" ht="47.25" customHeight="1" x14ac:dyDescent="0.25">
      <c r="A16" s="24">
        <v>5</v>
      </c>
      <c r="B16" s="23" t="s">
        <v>54</v>
      </c>
      <c r="C16" s="25">
        <f>'5_ÚLB - LCD'!L21</f>
        <v>0</v>
      </c>
      <c r="D16" s="25">
        <f>C16*1.21</f>
        <v>0</v>
      </c>
    </row>
    <row r="17" spans="1:4" ht="47.25" customHeight="1" x14ac:dyDescent="0.25">
      <c r="A17" s="20">
        <v>6</v>
      </c>
      <c r="B17" s="26" t="s">
        <v>55</v>
      </c>
      <c r="C17" s="25">
        <f>'6_ÚSL - Mikrofony'!L17</f>
        <v>0</v>
      </c>
      <c r="D17" s="22">
        <f t="shared" si="0"/>
        <v>0</v>
      </c>
    </row>
    <row r="18" spans="1:4" s="2" customFormat="1" ht="47.25" customHeight="1" thickBot="1" x14ac:dyDescent="0.3">
      <c r="A18" s="72">
        <v>7</v>
      </c>
      <c r="B18" s="77" t="s">
        <v>82</v>
      </c>
      <c r="C18" s="73">
        <f>'7_OVT - Projektory'!L18</f>
        <v>0</v>
      </c>
      <c r="D18" s="74">
        <f>C18*1.21</f>
        <v>0</v>
      </c>
    </row>
    <row r="19" spans="1:4" ht="46.5" customHeight="1" thickBot="1" x14ac:dyDescent="0.3">
      <c r="A19" s="83" t="s">
        <v>30</v>
      </c>
      <c r="B19" s="84"/>
      <c r="C19" s="76">
        <f>SUM(C12:C18)</f>
        <v>0</v>
      </c>
      <c r="D19" s="75">
        <f>SUM(D12:D18)</f>
        <v>0</v>
      </c>
    </row>
    <row r="22" spans="1:4" x14ac:dyDescent="0.25">
      <c r="A22" s="85" t="s">
        <v>72</v>
      </c>
      <c r="B22" s="85"/>
      <c r="C22" s="85"/>
      <c r="D22" s="85"/>
    </row>
    <row r="23" spans="1:4" ht="63.75" customHeight="1" x14ac:dyDescent="0.25">
      <c r="A23" s="86" t="s">
        <v>73</v>
      </c>
      <c r="B23" s="86"/>
      <c r="C23" s="86"/>
      <c r="D23" s="86"/>
    </row>
  </sheetData>
  <mergeCells count="3">
    <mergeCell ref="A19:B19"/>
    <mergeCell ref="A22:D22"/>
    <mergeCell ref="A23:D23"/>
  </mergeCells>
  <pageMargins left="0.7" right="0.7" top="0.78740157499999996" bottom="0.78740157499999996" header="0.3" footer="0.3"/>
  <pageSetup paperSize="9" scale="8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9A3DC-1017-494B-AAEC-ED2A5C69550D}">
  <sheetPr>
    <tabColor theme="4" tint="0.59999389629810485"/>
    <pageSetUpPr fitToPage="1"/>
  </sheetPr>
  <dimension ref="A1:L25"/>
  <sheetViews>
    <sheetView view="pageBreakPreview" zoomScale="85" zoomScaleNormal="100" zoomScaleSheetLayoutView="85" workbookViewId="0">
      <selection activeCell="N18" sqref="N18"/>
    </sheetView>
  </sheetViews>
  <sheetFormatPr defaultColWidth="9.140625" defaultRowHeight="15" x14ac:dyDescent="0.25"/>
  <cols>
    <col min="1" max="1" width="6.28515625" style="1" customWidth="1"/>
    <col min="2" max="2" width="22.7109375" style="1" customWidth="1"/>
    <col min="3" max="3" width="68.85546875" style="1" customWidth="1"/>
    <col min="4" max="4" width="19.42578125" style="1" customWidth="1"/>
    <col min="5" max="5" width="15.7109375" style="1" customWidth="1"/>
    <col min="6" max="6" width="15" style="1" customWidth="1"/>
    <col min="7" max="8" width="9.140625" style="1"/>
    <col min="9" max="9" width="13.7109375" style="1" customWidth="1"/>
    <col min="10" max="10" width="20.42578125" style="4" customWidth="1"/>
    <col min="11" max="11" width="19.85546875" style="1" customWidth="1"/>
    <col min="12" max="12" width="18.85546875" style="1" customWidth="1"/>
    <col min="13" max="13" width="9.140625" style="1"/>
    <col min="14" max="14" width="10.140625" style="1" customWidth="1"/>
    <col min="15" max="16384" width="9.140625" style="1"/>
  </cols>
  <sheetData>
    <row r="1" spans="1:12" x14ac:dyDescent="0.25">
      <c r="D1" s="27"/>
      <c r="E1" s="27"/>
      <c r="F1" s="27"/>
      <c r="J1" s="1"/>
      <c r="L1" s="27" t="s">
        <v>65</v>
      </c>
    </row>
    <row r="2" spans="1:12" x14ac:dyDescent="0.25">
      <c r="J2" s="1"/>
    </row>
    <row r="3" spans="1:12" x14ac:dyDescent="0.25">
      <c r="A3" s="2" t="s">
        <v>66</v>
      </c>
      <c r="B3" s="2"/>
      <c r="C3" s="2"/>
      <c r="D3" s="2"/>
      <c r="E3" s="2"/>
      <c r="F3" s="2"/>
      <c r="G3" s="2"/>
      <c r="H3" s="2"/>
      <c r="I3" s="6"/>
      <c r="J3" s="2"/>
      <c r="K3" s="2"/>
      <c r="L3" s="2"/>
    </row>
    <row r="4" spans="1:12" x14ac:dyDescent="0.25">
      <c r="A4" s="2" t="s">
        <v>43</v>
      </c>
      <c r="B4" s="2"/>
      <c r="C4" s="2"/>
      <c r="D4" s="2"/>
      <c r="E4" s="2"/>
      <c r="F4" s="2"/>
      <c r="G4" s="2"/>
      <c r="H4" s="2"/>
      <c r="I4" s="6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6"/>
      <c r="J5" s="2"/>
      <c r="K5" s="2"/>
      <c r="L5" s="2"/>
    </row>
    <row r="6" spans="1:12" x14ac:dyDescent="0.25">
      <c r="A6" s="5" t="s">
        <v>67</v>
      </c>
      <c r="B6" s="2"/>
      <c r="C6" s="2"/>
      <c r="D6" s="2"/>
      <c r="E6" s="2"/>
      <c r="F6" s="2"/>
      <c r="G6" s="2"/>
      <c r="H6" s="2"/>
      <c r="I6" s="6"/>
      <c r="J6" s="2"/>
      <c r="K6" s="2"/>
      <c r="L6" s="2"/>
    </row>
    <row r="7" spans="1:12" x14ac:dyDescent="0.25">
      <c r="A7" s="5"/>
      <c r="B7" s="2"/>
      <c r="C7" s="2"/>
      <c r="D7" s="2"/>
      <c r="E7" s="2"/>
      <c r="F7" s="2"/>
      <c r="G7" s="2"/>
      <c r="H7" s="2"/>
      <c r="I7" s="6"/>
      <c r="J7" s="2"/>
      <c r="K7" s="2"/>
      <c r="L7" s="2"/>
    </row>
    <row r="8" spans="1:12" x14ac:dyDescent="0.25">
      <c r="A8" s="7" t="s">
        <v>49</v>
      </c>
      <c r="B8" s="2"/>
      <c r="C8" s="2"/>
      <c r="D8" s="2"/>
      <c r="E8" s="2"/>
      <c r="F8" s="2"/>
      <c r="G8" s="2"/>
      <c r="H8" s="2"/>
      <c r="I8" s="6"/>
      <c r="J8" s="2"/>
      <c r="K8" s="2"/>
      <c r="L8" s="2"/>
    </row>
    <row r="9" spans="1:12" x14ac:dyDescent="0.25">
      <c r="A9" s="5"/>
      <c r="B9" s="2"/>
      <c r="C9" s="2"/>
      <c r="D9" s="2"/>
      <c r="E9" s="2"/>
      <c r="F9" s="2"/>
      <c r="G9" s="2"/>
      <c r="H9" s="2"/>
      <c r="I9" s="6"/>
      <c r="J9" s="2"/>
      <c r="K9" s="2"/>
      <c r="L9" s="2"/>
    </row>
    <row r="10" spans="1:12" x14ac:dyDescent="0.25">
      <c r="A10" s="3" t="s">
        <v>1</v>
      </c>
      <c r="B10" s="7"/>
      <c r="C10" s="2"/>
      <c r="D10" s="2"/>
      <c r="E10" s="2"/>
      <c r="F10" s="2"/>
      <c r="G10" s="2"/>
      <c r="H10" s="2"/>
      <c r="I10" s="6"/>
      <c r="J10" s="2"/>
      <c r="K10" s="2"/>
      <c r="L10" s="2"/>
    </row>
    <row r="11" spans="1:12" x14ac:dyDescent="0.25">
      <c r="A11" t="s">
        <v>75</v>
      </c>
      <c r="C11" s="15"/>
      <c r="D11" s="15"/>
      <c r="E11" s="15"/>
      <c r="F11" s="15"/>
      <c r="G11" s="2"/>
      <c r="H11" s="2"/>
      <c r="I11" s="6"/>
      <c r="J11" s="2"/>
      <c r="K11" s="2"/>
      <c r="L11" s="2"/>
    </row>
    <row r="12" spans="1:12" x14ac:dyDescent="0.25">
      <c r="A12" s="7"/>
      <c r="B12" s="6"/>
      <c r="C12" s="2"/>
      <c r="D12" s="2"/>
      <c r="E12" s="2"/>
      <c r="F12" s="2"/>
      <c r="G12" s="2"/>
      <c r="H12" s="2"/>
      <c r="I12" s="6"/>
      <c r="J12" s="2"/>
      <c r="K12" s="2"/>
      <c r="L12" s="2"/>
    </row>
    <row r="13" spans="1:12" x14ac:dyDescent="0.25">
      <c r="A13" s="3" t="s">
        <v>2</v>
      </c>
      <c r="B13" s="6"/>
      <c r="C13" s="2"/>
      <c r="D13" s="2"/>
      <c r="E13" s="2"/>
      <c r="F13" s="2"/>
      <c r="G13" s="2"/>
      <c r="H13" s="2"/>
      <c r="I13" s="6"/>
      <c r="J13" s="2"/>
      <c r="K13" s="2"/>
      <c r="L13" s="2"/>
    </row>
    <row r="14" spans="1:12" x14ac:dyDescent="0.25">
      <c r="A14" s="3"/>
      <c r="B14" s="6"/>
      <c r="C14" s="2"/>
      <c r="D14" s="2"/>
      <c r="E14" s="2"/>
      <c r="F14" s="2"/>
      <c r="G14" s="2"/>
      <c r="H14" s="2"/>
      <c r="I14" s="6"/>
      <c r="J14" s="2"/>
      <c r="K14" s="2"/>
      <c r="L14" s="2"/>
    </row>
    <row r="15" spans="1:12" ht="150" x14ac:dyDescent="0.25">
      <c r="A15" s="30" t="s">
        <v>48</v>
      </c>
      <c r="B15" s="31" t="s">
        <v>31</v>
      </c>
      <c r="C15" s="31" t="s">
        <v>32</v>
      </c>
      <c r="D15" s="32" t="s">
        <v>33</v>
      </c>
      <c r="E15" s="32" t="s">
        <v>34</v>
      </c>
      <c r="F15" s="32" t="s">
        <v>35</v>
      </c>
      <c r="G15" s="31" t="s">
        <v>36</v>
      </c>
      <c r="H15" s="31" t="s">
        <v>37</v>
      </c>
      <c r="I15" s="33" t="s">
        <v>3</v>
      </c>
      <c r="J15" s="34" t="s">
        <v>40</v>
      </c>
      <c r="K15" s="34" t="s">
        <v>38</v>
      </c>
      <c r="L15" s="31" t="s">
        <v>39</v>
      </c>
    </row>
    <row r="16" spans="1:12" ht="51" x14ac:dyDescent="0.25">
      <c r="A16" s="35">
        <v>1</v>
      </c>
      <c r="B16" s="36" t="s">
        <v>5</v>
      </c>
      <c r="C16" s="37" t="s">
        <v>6</v>
      </c>
      <c r="D16" s="66"/>
      <c r="E16" s="66"/>
      <c r="F16" s="66"/>
      <c r="G16" s="38">
        <v>1</v>
      </c>
      <c r="H16" s="38" t="s">
        <v>7</v>
      </c>
      <c r="I16" s="39" t="s">
        <v>8</v>
      </c>
      <c r="J16" s="67"/>
      <c r="K16" s="45">
        <f t="shared" ref="K16:K20" si="0">ROUND(J16,2)</f>
        <v>0</v>
      </c>
      <c r="L16" s="45">
        <f>Tabulka26810123[[#This Row],[Množství]]*Tabulka26810123[[#This Row],[Jednotková cena v Kč bez DPH zaokrouhlená na dvě desetinná místa
(jednotková cena rozhodná pro plnění veřejné zakázky)]]</f>
        <v>0</v>
      </c>
    </row>
    <row r="17" spans="1:12" ht="25.5" x14ac:dyDescent="0.25">
      <c r="A17" s="38">
        <f>A16+1</f>
        <v>2</v>
      </c>
      <c r="B17" s="36" t="s">
        <v>9</v>
      </c>
      <c r="C17" s="37" t="s">
        <v>10</v>
      </c>
      <c r="D17" s="66" t="s">
        <v>8</v>
      </c>
      <c r="E17" s="66" t="s">
        <v>8</v>
      </c>
      <c r="F17" s="66" t="s">
        <v>8</v>
      </c>
      <c r="G17" s="63" t="s">
        <v>8</v>
      </c>
      <c r="H17" s="63" t="s">
        <v>8</v>
      </c>
      <c r="I17" s="39" t="s">
        <v>8</v>
      </c>
      <c r="J17" s="67" t="s">
        <v>8</v>
      </c>
      <c r="K17" s="80" t="s">
        <v>8</v>
      </c>
      <c r="L17" s="80" t="s">
        <v>8</v>
      </c>
    </row>
    <row r="18" spans="1:12" ht="25.5" x14ac:dyDescent="0.25">
      <c r="A18" s="40">
        <f>A17+1</f>
        <v>3</v>
      </c>
      <c r="B18" s="36" t="s">
        <v>11</v>
      </c>
      <c r="C18" s="41" t="s">
        <v>12</v>
      </c>
      <c r="D18" s="69"/>
      <c r="E18" s="66"/>
      <c r="F18" s="66"/>
      <c r="G18" s="38">
        <v>1</v>
      </c>
      <c r="H18" s="38" t="s">
        <v>7</v>
      </c>
      <c r="I18" s="39" t="s">
        <v>8</v>
      </c>
      <c r="J18" s="67"/>
      <c r="K18" s="45">
        <f t="shared" si="0"/>
        <v>0</v>
      </c>
      <c r="L18" s="45">
        <f>Tabulka26810123[[#This Row],[Množství]]*Tabulka26810123[[#This Row],[Jednotková cena v Kč bez DPH zaokrouhlená na dvě desetinná místa
(jednotková cena rozhodná pro plnění veřejné zakázky)]]</f>
        <v>0</v>
      </c>
    </row>
    <row r="19" spans="1:12" ht="51" x14ac:dyDescent="0.25">
      <c r="A19" s="38">
        <f>A18+1</f>
        <v>4</v>
      </c>
      <c r="B19" s="36" t="s">
        <v>13</v>
      </c>
      <c r="C19" s="41" t="s">
        <v>63</v>
      </c>
      <c r="D19" s="66"/>
      <c r="E19" s="66"/>
      <c r="F19" s="66"/>
      <c r="G19" s="38">
        <v>1</v>
      </c>
      <c r="H19" s="38" t="s">
        <v>14</v>
      </c>
      <c r="I19" s="39" t="s">
        <v>8</v>
      </c>
      <c r="J19" s="67"/>
      <c r="K19" s="45">
        <f t="shared" si="0"/>
        <v>0</v>
      </c>
      <c r="L19" s="45">
        <f>Tabulka26810123[[#This Row],[Množství]]*Tabulka26810123[[#This Row],[Jednotková cena v Kč bez DPH zaokrouhlená na dvě desetinná místa
(jednotková cena rozhodná pro plnění veřejné zakázky)]]</f>
        <v>0</v>
      </c>
    </row>
    <row r="20" spans="1:12" ht="38.25" x14ac:dyDescent="0.25">
      <c r="A20" s="40">
        <f>A19+1</f>
        <v>5</v>
      </c>
      <c r="B20" s="36" t="s">
        <v>57</v>
      </c>
      <c r="C20" s="37" t="s">
        <v>58</v>
      </c>
      <c r="D20" s="66"/>
      <c r="E20" s="66"/>
      <c r="F20" s="66"/>
      <c r="G20" s="38">
        <v>1</v>
      </c>
      <c r="H20" s="38" t="s">
        <v>14</v>
      </c>
      <c r="I20" s="39" t="s">
        <v>8</v>
      </c>
      <c r="J20" s="67"/>
      <c r="K20" s="45">
        <f t="shared" si="0"/>
        <v>0</v>
      </c>
      <c r="L20" s="45">
        <f>Tabulka26810123[[#This Row],[Množství]]*Tabulka26810123[[#This Row],[Jednotková cena v Kč bez DPH zaokrouhlená na dvě desetinná místa
(jednotková cena rozhodná pro plnění veřejné zakázky)]]</f>
        <v>0</v>
      </c>
    </row>
    <row r="21" spans="1:12" customFormat="1" ht="15.75" thickBot="1" x14ac:dyDescent="0.3">
      <c r="A21" s="2"/>
      <c r="B21" s="2"/>
      <c r="C21" s="2"/>
      <c r="D21" s="2"/>
      <c r="E21" s="2"/>
      <c r="F21" s="2"/>
      <c r="G21" s="2"/>
      <c r="H21" s="2"/>
      <c r="I21" s="6"/>
      <c r="J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6"/>
      <c r="J22" s="2"/>
      <c r="K22" s="42" t="s">
        <v>4</v>
      </c>
      <c r="L22" s="46">
        <f>SUBTOTAL(109,Tabulka26810123[Cena celkem v Kč bez DPH])</f>
        <v>0</v>
      </c>
    </row>
    <row r="23" spans="1:12" ht="15.75" thickBot="1" x14ac:dyDescent="0.3">
      <c r="A23" s="2"/>
      <c r="B23" s="2"/>
      <c r="C23" s="2"/>
      <c r="D23" s="2"/>
      <c r="E23" s="2"/>
      <c r="F23" s="2"/>
      <c r="G23" s="2"/>
      <c r="H23" s="2"/>
      <c r="I23" s="6"/>
      <c r="J23" s="2"/>
      <c r="K23" s="12" t="s">
        <v>15</v>
      </c>
      <c r="L23" s="47">
        <f>L22*1.21</f>
        <v>0</v>
      </c>
    </row>
    <row r="24" spans="1:12" x14ac:dyDescent="0.25">
      <c r="A24" s="28" t="s">
        <v>41</v>
      </c>
      <c r="B24" s="28"/>
    </row>
    <row r="25" spans="1:12" x14ac:dyDescent="0.25">
      <c r="A25" s="68"/>
      <c r="B25" s="29" t="s">
        <v>42</v>
      </c>
    </row>
  </sheetData>
  <phoneticPr fontId="44" type="noConversion"/>
  <dataValidations disablePrompts="1" count="1">
    <dataValidation allowBlank="1" sqref="D15:F15 J15:K15 B24:B25 A24" xr:uid="{CA39CCAB-E854-4BDA-AEFA-D6ED1B85E8CD}"/>
  </dataValidations>
  <pageMargins left="0.7" right="0.7" top="0.78740157499999996" bottom="0.78740157499999996" header="0.3" footer="0.3"/>
  <pageSetup paperSize="9" scale="54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607A-C901-4B68-815F-CBB3F9D07309}">
  <sheetPr>
    <tabColor theme="4" tint="0.59999389629810485"/>
  </sheetPr>
  <dimension ref="A1:L26"/>
  <sheetViews>
    <sheetView view="pageBreakPreview" zoomScale="85" zoomScaleNormal="100" zoomScaleSheetLayoutView="85" workbookViewId="0">
      <selection activeCell="L22" sqref="L22"/>
    </sheetView>
  </sheetViews>
  <sheetFormatPr defaultRowHeight="15" x14ac:dyDescent="0.25"/>
  <cols>
    <col min="1" max="1" width="6.42578125" customWidth="1"/>
    <col min="2" max="2" width="22.7109375" customWidth="1"/>
    <col min="3" max="3" width="70.5703125" customWidth="1"/>
    <col min="4" max="4" width="17.85546875" customWidth="1"/>
    <col min="5" max="5" width="15.140625" customWidth="1"/>
    <col min="6" max="6" width="14.28515625" customWidth="1"/>
    <col min="7" max="7" width="9.7109375" customWidth="1"/>
    <col min="8" max="8" width="8.7109375" customWidth="1"/>
    <col min="9" max="9" width="13" customWidth="1"/>
    <col min="10" max="10" width="18.85546875" customWidth="1"/>
    <col min="11" max="11" width="20.140625" customWidth="1"/>
    <col min="12" max="12" width="17" customWidth="1"/>
  </cols>
  <sheetData>
    <row r="1" spans="1:12" s="1" customFormat="1" x14ac:dyDescent="0.25">
      <c r="D1" s="27"/>
      <c r="E1" s="27"/>
      <c r="F1" s="27"/>
      <c r="L1" s="27" t="s">
        <v>65</v>
      </c>
    </row>
    <row r="2" spans="1:12" s="1" customFormat="1" x14ac:dyDescent="0.25"/>
    <row r="3" spans="1:12" s="1" customFormat="1" x14ac:dyDescent="0.25">
      <c r="A3" s="2" t="s">
        <v>66</v>
      </c>
      <c r="B3" s="2"/>
      <c r="C3" s="2"/>
      <c r="D3" s="2"/>
      <c r="E3" s="2"/>
      <c r="F3" s="2"/>
      <c r="G3" s="2"/>
      <c r="H3" s="2"/>
      <c r="I3" s="6"/>
      <c r="J3" s="2"/>
      <c r="K3" s="2"/>
      <c r="L3" s="2"/>
    </row>
    <row r="4" spans="1:12" s="1" customFormat="1" x14ac:dyDescent="0.25">
      <c r="A4" s="2" t="s">
        <v>44</v>
      </c>
      <c r="B4" s="2"/>
      <c r="C4" s="2"/>
      <c r="D4" s="2"/>
      <c r="E4" s="2"/>
      <c r="F4" s="2"/>
      <c r="G4" s="2"/>
      <c r="H4" s="2"/>
      <c r="I4" s="6"/>
      <c r="J4" s="2"/>
      <c r="K4" s="2"/>
      <c r="L4" s="2"/>
    </row>
    <row r="5" spans="1:12" s="1" customFormat="1" x14ac:dyDescent="0.25">
      <c r="A5" s="2"/>
      <c r="B5" s="2"/>
      <c r="C5" s="2"/>
      <c r="D5" s="2"/>
      <c r="E5" s="2"/>
      <c r="F5" s="2"/>
      <c r="G5" s="2"/>
      <c r="H5" s="2"/>
      <c r="I5" s="6"/>
      <c r="J5" s="2"/>
      <c r="K5" s="2"/>
      <c r="L5" s="2"/>
    </row>
    <row r="6" spans="1:12" s="1" customFormat="1" x14ac:dyDescent="0.25">
      <c r="A6" s="5" t="s">
        <v>67</v>
      </c>
      <c r="B6" s="2"/>
      <c r="C6" s="2"/>
      <c r="D6" s="2"/>
      <c r="E6" s="2"/>
      <c r="F6" s="2"/>
      <c r="G6" s="2"/>
      <c r="H6" s="2"/>
      <c r="I6" s="6"/>
      <c r="J6" s="2"/>
      <c r="K6" s="2"/>
      <c r="L6" s="2"/>
    </row>
    <row r="7" spans="1:12" s="1" customFormat="1" x14ac:dyDescent="0.25">
      <c r="A7" s="5"/>
      <c r="B7" s="2"/>
      <c r="C7" s="2"/>
      <c r="D7" s="2"/>
      <c r="E7" s="2"/>
      <c r="F7" s="2"/>
      <c r="G7" s="2"/>
      <c r="H7" s="2"/>
      <c r="I7" s="6"/>
      <c r="J7" s="2"/>
      <c r="K7" s="2"/>
      <c r="L7" s="2"/>
    </row>
    <row r="8" spans="1:12" s="1" customFormat="1" x14ac:dyDescent="0.25">
      <c r="A8" s="7" t="s">
        <v>49</v>
      </c>
      <c r="B8" s="2"/>
      <c r="C8" s="2"/>
      <c r="D8" s="2"/>
      <c r="E8" s="2"/>
      <c r="F8" s="2"/>
      <c r="G8" s="2"/>
      <c r="H8" s="2"/>
      <c r="I8" s="6"/>
      <c r="J8" s="2"/>
      <c r="K8" s="2"/>
      <c r="L8" s="2"/>
    </row>
    <row r="9" spans="1:12" s="1" customFormat="1" x14ac:dyDescent="0.25">
      <c r="A9" s="5"/>
      <c r="B9" s="2"/>
      <c r="C9" s="2"/>
      <c r="D9" s="2"/>
      <c r="E9" s="2"/>
      <c r="F9" s="2"/>
      <c r="G9" s="2"/>
      <c r="H9" s="2"/>
      <c r="I9" s="6"/>
      <c r="J9" s="2"/>
      <c r="K9" s="2"/>
      <c r="L9" s="2"/>
    </row>
    <row r="10" spans="1:12" s="1" customFormat="1" x14ac:dyDescent="0.25">
      <c r="A10" s="3" t="s">
        <v>1</v>
      </c>
      <c r="B10" s="7"/>
      <c r="C10" s="2"/>
      <c r="D10" s="2"/>
      <c r="E10" s="2"/>
      <c r="F10" s="2"/>
      <c r="G10" s="2"/>
      <c r="H10" s="2"/>
      <c r="I10" s="6"/>
      <c r="J10" s="2"/>
      <c r="K10" s="2"/>
      <c r="L10" s="2"/>
    </row>
    <row r="11" spans="1:12" s="1" customFormat="1" x14ac:dyDescent="0.25">
      <c r="A11" t="s">
        <v>76</v>
      </c>
      <c r="C11" s="15"/>
      <c r="D11" s="15"/>
      <c r="E11" s="15"/>
      <c r="F11" s="15"/>
      <c r="G11" s="2"/>
      <c r="H11" s="2"/>
      <c r="I11" s="6"/>
      <c r="J11" s="2"/>
      <c r="K11" s="2"/>
      <c r="L11" s="2"/>
    </row>
    <row r="12" spans="1:12" s="1" customFormat="1" x14ac:dyDescent="0.25">
      <c r="A12" s="7"/>
      <c r="B12" s="6"/>
      <c r="C12" s="2"/>
      <c r="D12" s="2"/>
      <c r="E12" s="2"/>
      <c r="F12" s="2"/>
      <c r="G12" s="2"/>
      <c r="H12" s="2"/>
      <c r="I12" s="6"/>
      <c r="J12" s="2"/>
      <c r="K12" s="2"/>
      <c r="L12" s="2"/>
    </row>
    <row r="13" spans="1:12" s="1" customFormat="1" x14ac:dyDescent="0.25">
      <c r="A13" s="3" t="s">
        <v>2</v>
      </c>
      <c r="B13" s="6"/>
      <c r="C13" s="2"/>
      <c r="D13" s="2"/>
      <c r="E13" s="2"/>
      <c r="F13" s="2"/>
      <c r="G13" s="2"/>
      <c r="H13" s="2"/>
      <c r="I13" s="6"/>
      <c r="J13" s="2"/>
      <c r="K13" s="2"/>
      <c r="L13" s="2"/>
    </row>
    <row r="14" spans="1:12" s="1" customFormat="1" x14ac:dyDescent="0.25">
      <c r="A14" s="3"/>
      <c r="B14" s="6"/>
      <c r="C14" s="2"/>
      <c r="D14" s="2"/>
      <c r="E14" s="2"/>
      <c r="F14" s="2"/>
      <c r="G14" s="2"/>
      <c r="H14" s="2"/>
      <c r="I14" s="6"/>
      <c r="J14" s="2"/>
      <c r="K14" s="2"/>
      <c r="L14" s="2"/>
    </row>
    <row r="15" spans="1:12" s="1" customFormat="1" ht="157.5" customHeight="1" x14ac:dyDescent="0.25">
      <c r="A15" s="30" t="s">
        <v>48</v>
      </c>
      <c r="B15" s="49" t="s">
        <v>31</v>
      </c>
      <c r="C15" s="49" t="s">
        <v>32</v>
      </c>
      <c r="D15" s="50" t="s">
        <v>33</v>
      </c>
      <c r="E15" s="50" t="s">
        <v>34</v>
      </c>
      <c r="F15" s="50" t="s">
        <v>35</v>
      </c>
      <c r="G15" s="49" t="s">
        <v>36</v>
      </c>
      <c r="H15" s="49" t="s">
        <v>37</v>
      </c>
      <c r="I15" s="51" t="s">
        <v>3</v>
      </c>
      <c r="J15" s="52" t="s">
        <v>40</v>
      </c>
      <c r="K15" s="52" t="s">
        <v>38</v>
      </c>
      <c r="L15" s="49" t="s">
        <v>39</v>
      </c>
    </row>
    <row r="16" spans="1:12" ht="38.25" x14ac:dyDescent="0.25">
      <c r="A16" s="35">
        <v>1</v>
      </c>
      <c r="B16" s="36" t="s">
        <v>5</v>
      </c>
      <c r="C16" s="37" t="s">
        <v>6</v>
      </c>
      <c r="D16" s="66"/>
      <c r="E16" s="66"/>
      <c r="F16" s="66"/>
      <c r="G16" s="38">
        <v>1</v>
      </c>
      <c r="H16" s="38" t="s">
        <v>7</v>
      </c>
      <c r="I16" s="39" t="s">
        <v>8</v>
      </c>
      <c r="J16" s="67"/>
      <c r="K16" s="45">
        <f t="shared" ref="K16:K20" si="0">ROUND(J16,2)</f>
        <v>0</v>
      </c>
      <c r="L16" s="45">
        <f>Tabulka2681012379[[#This Row],[Množství]]*Tabulka2681012379[[#This Row],[Jednotková cena v Kč bez DPH zaokrouhlená na dvě desetinná místa
(jednotková cena rozhodná pro plnění veřejné zakázky)]]</f>
        <v>0</v>
      </c>
    </row>
    <row r="17" spans="1:12" ht="25.5" x14ac:dyDescent="0.25">
      <c r="A17" s="38">
        <f>A16+1</f>
        <v>2</v>
      </c>
      <c r="B17" s="36" t="s">
        <v>9</v>
      </c>
      <c r="C17" s="37" t="s">
        <v>16</v>
      </c>
      <c r="D17" s="66" t="s">
        <v>8</v>
      </c>
      <c r="E17" s="66" t="s">
        <v>8</v>
      </c>
      <c r="F17" s="66" t="s">
        <v>8</v>
      </c>
      <c r="G17" s="63" t="s">
        <v>8</v>
      </c>
      <c r="H17" s="63" t="s">
        <v>8</v>
      </c>
      <c r="I17" s="39" t="s">
        <v>8</v>
      </c>
      <c r="J17" s="67" t="s">
        <v>8</v>
      </c>
      <c r="K17" s="80" t="s">
        <v>8</v>
      </c>
      <c r="L17" s="80" t="s">
        <v>8</v>
      </c>
    </row>
    <row r="18" spans="1:12" ht="25.5" x14ac:dyDescent="0.25">
      <c r="A18" s="40">
        <f>A17+1</f>
        <v>3</v>
      </c>
      <c r="B18" s="36" t="s">
        <v>11</v>
      </c>
      <c r="C18" s="41" t="s">
        <v>12</v>
      </c>
      <c r="D18" s="66"/>
      <c r="E18" s="66"/>
      <c r="F18" s="66"/>
      <c r="G18" s="38">
        <v>1</v>
      </c>
      <c r="H18" s="38" t="s">
        <v>7</v>
      </c>
      <c r="I18" s="39" t="s">
        <v>8</v>
      </c>
      <c r="J18" s="67"/>
      <c r="K18" s="45">
        <f t="shared" si="0"/>
        <v>0</v>
      </c>
      <c r="L18" s="45">
        <f>Tabulka2681012379[[#This Row],[Množství]]*Tabulka2681012379[[#This Row],[Jednotková cena v Kč bez DPH zaokrouhlená na dvě desetinná místa
(jednotková cena rozhodná pro plnění veřejné zakázky)]]</f>
        <v>0</v>
      </c>
    </row>
    <row r="19" spans="1:12" ht="51" x14ac:dyDescent="0.25">
      <c r="A19" s="38">
        <f>A18+1</f>
        <v>4</v>
      </c>
      <c r="B19" s="36" t="s">
        <v>13</v>
      </c>
      <c r="C19" s="41" t="s">
        <v>64</v>
      </c>
      <c r="D19" s="66"/>
      <c r="E19" s="66"/>
      <c r="F19" s="66"/>
      <c r="G19" s="38">
        <v>1</v>
      </c>
      <c r="H19" s="38" t="s">
        <v>14</v>
      </c>
      <c r="I19" s="39" t="s">
        <v>8</v>
      </c>
      <c r="J19" s="67"/>
      <c r="K19" s="45">
        <f t="shared" si="0"/>
        <v>0</v>
      </c>
      <c r="L19" s="45">
        <f>Tabulka2681012379[[#This Row],[Množství]]*Tabulka2681012379[[#This Row],[Jednotková cena v Kč bez DPH zaokrouhlená na dvě desetinná místa
(jednotková cena rozhodná pro plnění veřejné zakázky)]]</f>
        <v>0</v>
      </c>
    </row>
    <row r="20" spans="1:12" ht="38.25" x14ac:dyDescent="0.25">
      <c r="A20" s="40">
        <f>A19+1</f>
        <v>5</v>
      </c>
      <c r="B20" s="36" t="s">
        <v>57</v>
      </c>
      <c r="C20" s="37" t="s">
        <v>58</v>
      </c>
      <c r="D20" s="66"/>
      <c r="E20" s="66"/>
      <c r="F20" s="66"/>
      <c r="G20" s="38">
        <v>1</v>
      </c>
      <c r="H20" s="38" t="s">
        <v>14</v>
      </c>
      <c r="I20" s="39" t="s">
        <v>8</v>
      </c>
      <c r="J20" s="67"/>
      <c r="K20" s="45">
        <f t="shared" si="0"/>
        <v>0</v>
      </c>
      <c r="L20" s="45">
        <f>Tabulka2681012379[[#This Row],[Množství]]*Tabulka2681012379[[#This Row],[Jednotková cena v Kč bez DPH zaokrouhlená na dvě desetinná místa
(jednotková cena rozhodná pro plnění veřejné zakázky)]]</f>
        <v>0</v>
      </c>
    </row>
    <row r="21" spans="1:12" ht="15.75" thickBot="1" x14ac:dyDescent="0.3">
      <c r="A21" s="2"/>
      <c r="B21" s="2"/>
      <c r="C21" s="2"/>
      <c r="D21" s="2"/>
      <c r="E21" s="2"/>
      <c r="F21" s="2"/>
      <c r="G21" s="2"/>
      <c r="H21" s="2"/>
      <c r="I21" s="6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6"/>
      <c r="J22" s="2"/>
      <c r="K22" s="42" t="s">
        <v>4</v>
      </c>
      <c r="L22" s="46">
        <f>SUBTOTAL(109,Tabulka2681012379[Cena celkem v Kč bez DPH])</f>
        <v>0</v>
      </c>
    </row>
    <row r="23" spans="1:12" ht="15.75" thickBot="1" x14ac:dyDescent="0.3">
      <c r="A23" s="2"/>
      <c r="B23" s="2"/>
      <c r="D23" s="2"/>
      <c r="E23" s="2"/>
      <c r="F23" s="2"/>
      <c r="G23" s="2"/>
      <c r="H23" s="2"/>
      <c r="I23" s="6"/>
      <c r="J23" s="2"/>
      <c r="K23" s="12" t="s">
        <v>15</v>
      </c>
      <c r="L23" s="47">
        <f>L22*1.21</f>
        <v>0</v>
      </c>
    </row>
    <row r="24" spans="1:12" x14ac:dyDescent="0.25">
      <c r="G24" s="2"/>
      <c r="H24" s="2"/>
      <c r="I24" s="2"/>
      <c r="J24" s="2"/>
    </row>
    <row r="25" spans="1:12" s="1" customFormat="1" x14ac:dyDescent="0.25">
      <c r="A25" s="28" t="s">
        <v>41</v>
      </c>
      <c r="B25" s="28"/>
      <c r="C25"/>
      <c r="J25" s="4"/>
    </row>
    <row r="26" spans="1:12" s="1" customFormat="1" x14ac:dyDescent="0.25">
      <c r="A26" s="68"/>
      <c r="B26" s="29" t="s">
        <v>42</v>
      </c>
      <c r="C26"/>
      <c r="J26" s="4"/>
    </row>
  </sheetData>
  <dataValidations disablePrompts="1" count="1">
    <dataValidation allowBlank="1" sqref="D15:F15 J15:K15 B25:B26 A25" xr:uid="{8980F985-D48B-4894-AF0D-6B801F7B0C70}"/>
  </dataValidations>
  <pageMargins left="0.7" right="0.7" top="0.78740157499999996" bottom="0.78740157499999996" header="0.3" footer="0.3"/>
  <pageSetup paperSize="9" scale="55" orientation="landscape" r:id="rId1"/>
  <colBreaks count="1" manualBreakCount="1">
    <brk id="12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761CE-B033-4A9F-B489-8ABD0F66FD96}">
  <sheetPr>
    <tabColor theme="4" tint="0.59999389629810485"/>
  </sheetPr>
  <dimension ref="A1:L26"/>
  <sheetViews>
    <sheetView view="pageBreakPreview" zoomScale="85" zoomScaleNormal="100" zoomScaleSheetLayoutView="85" workbookViewId="0">
      <selection activeCell="I23" sqref="I23"/>
    </sheetView>
  </sheetViews>
  <sheetFormatPr defaultRowHeight="15" x14ac:dyDescent="0.25"/>
  <cols>
    <col min="1" max="1" width="7.28515625" customWidth="1"/>
    <col min="2" max="2" width="22.7109375" customWidth="1"/>
    <col min="3" max="3" width="64.28515625" customWidth="1"/>
    <col min="4" max="4" width="17.140625" customWidth="1"/>
    <col min="5" max="5" width="15.85546875" customWidth="1"/>
    <col min="6" max="6" width="13.7109375" customWidth="1"/>
    <col min="7" max="7" width="10.140625" customWidth="1"/>
    <col min="8" max="8" width="12" customWidth="1"/>
    <col min="9" max="9" width="13.28515625" customWidth="1"/>
    <col min="10" max="10" width="18.85546875" customWidth="1"/>
    <col min="11" max="11" width="18" customWidth="1"/>
    <col min="12" max="12" width="18.140625" customWidth="1"/>
  </cols>
  <sheetData>
    <row r="1" spans="1:12" s="1" customFormat="1" x14ac:dyDescent="0.25">
      <c r="D1" s="27"/>
      <c r="E1" s="27"/>
      <c r="F1" s="27"/>
      <c r="L1" s="27" t="s">
        <v>65</v>
      </c>
    </row>
    <row r="2" spans="1:12" s="1" customFormat="1" x14ac:dyDescent="0.25"/>
    <row r="3" spans="1:12" s="1" customFormat="1" x14ac:dyDescent="0.25">
      <c r="A3" s="2" t="s">
        <v>66</v>
      </c>
      <c r="B3" s="2"/>
      <c r="C3" s="2"/>
      <c r="D3" s="2"/>
      <c r="E3" s="2"/>
      <c r="F3" s="2"/>
      <c r="G3" s="2"/>
      <c r="H3" s="2"/>
      <c r="I3" s="6"/>
      <c r="J3" s="2"/>
      <c r="K3" s="2"/>
      <c r="L3" s="2"/>
    </row>
    <row r="4" spans="1:12" s="1" customFormat="1" x14ac:dyDescent="0.25">
      <c r="A4" s="2" t="s">
        <v>0</v>
      </c>
      <c r="B4" s="2"/>
      <c r="C4" s="2"/>
      <c r="D4" s="2"/>
      <c r="E4" s="2"/>
      <c r="F4" s="2"/>
      <c r="G4" s="2"/>
      <c r="H4" s="2"/>
      <c r="I4" s="6"/>
      <c r="J4" s="2"/>
      <c r="K4" s="2"/>
      <c r="L4" s="2"/>
    </row>
    <row r="5" spans="1:12" s="1" customFormat="1" x14ac:dyDescent="0.25">
      <c r="A5" s="2"/>
      <c r="B5" s="2"/>
      <c r="C5" s="2"/>
      <c r="D5" s="2"/>
      <c r="E5" s="2"/>
      <c r="F5" s="2"/>
      <c r="G5" s="2"/>
      <c r="H5" s="2"/>
      <c r="I5" s="6"/>
      <c r="J5" s="2"/>
      <c r="K5" s="2"/>
      <c r="L5" s="2"/>
    </row>
    <row r="6" spans="1:12" s="1" customFormat="1" x14ac:dyDescent="0.25">
      <c r="A6" s="5" t="s">
        <v>67</v>
      </c>
      <c r="B6" s="2"/>
      <c r="C6" s="2"/>
      <c r="D6" s="2"/>
      <c r="E6" s="2"/>
      <c r="F6" s="2"/>
      <c r="G6" s="2"/>
      <c r="H6" s="2"/>
      <c r="I6" s="6"/>
      <c r="J6" s="2"/>
      <c r="K6" s="2"/>
      <c r="L6" s="2"/>
    </row>
    <row r="7" spans="1:12" s="1" customFormat="1" x14ac:dyDescent="0.25">
      <c r="A7" s="5"/>
      <c r="B7" s="2"/>
      <c r="C7" s="2"/>
      <c r="D7" s="2"/>
      <c r="E7" s="2"/>
      <c r="F7" s="2"/>
      <c r="G7" s="2"/>
      <c r="H7" s="2"/>
      <c r="I7" s="6"/>
      <c r="J7" s="2"/>
      <c r="K7" s="2"/>
      <c r="L7" s="2"/>
    </row>
    <row r="8" spans="1:12" s="1" customFormat="1" x14ac:dyDescent="0.25">
      <c r="A8" s="7" t="s">
        <v>49</v>
      </c>
      <c r="B8" s="2"/>
      <c r="C8" s="2"/>
      <c r="D8" s="2"/>
      <c r="E8" s="2"/>
      <c r="F8" s="2"/>
      <c r="G8" s="2"/>
      <c r="H8" s="2"/>
      <c r="I8" s="6"/>
      <c r="J8" s="2"/>
      <c r="K8" s="2"/>
      <c r="L8" s="2"/>
    </row>
    <row r="9" spans="1:12" s="1" customFormat="1" x14ac:dyDescent="0.25">
      <c r="A9" s="5"/>
      <c r="B9" s="2"/>
      <c r="C9" s="2"/>
      <c r="D9" s="2"/>
      <c r="E9" s="2"/>
      <c r="F9" s="2"/>
      <c r="G9" s="2"/>
      <c r="H9" s="2"/>
      <c r="I9" s="6"/>
      <c r="J9" s="2"/>
      <c r="K9" s="2"/>
      <c r="L9" s="2"/>
    </row>
    <row r="10" spans="1:12" s="1" customFormat="1" x14ac:dyDescent="0.25">
      <c r="A10" s="3" t="s">
        <v>1</v>
      </c>
      <c r="B10" s="7"/>
      <c r="C10" s="2"/>
      <c r="D10" s="2"/>
      <c r="E10" s="2"/>
      <c r="F10" s="2"/>
      <c r="G10" s="2"/>
      <c r="H10" s="2"/>
      <c r="I10" s="6"/>
      <c r="J10" s="2"/>
      <c r="K10" s="2"/>
      <c r="L10" s="2"/>
    </row>
    <row r="11" spans="1:12" s="1" customFormat="1" x14ac:dyDescent="0.25">
      <c r="A11" t="s">
        <v>77</v>
      </c>
      <c r="C11" s="15"/>
      <c r="D11" s="15"/>
      <c r="E11" s="15"/>
      <c r="F11" s="15"/>
      <c r="G11" s="2"/>
      <c r="H11" s="2"/>
      <c r="I11" s="6"/>
      <c r="J11" s="2"/>
      <c r="K11" s="2"/>
      <c r="L11" s="2"/>
    </row>
    <row r="12" spans="1:12" s="1" customFormat="1" x14ac:dyDescent="0.25">
      <c r="A12" s="7"/>
      <c r="B12" s="6"/>
      <c r="C12" s="2"/>
      <c r="D12" s="2"/>
      <c r="E12" s="2"/>
      <c r="F12" s="2"/>
      <c r="G12" s="2"/>
      <c r="H12" s="2"/>
      <c r="I12" s="6"/>
      <c r="J12" s="2"/>
      <c r="K12" s="2"/>
      <c r="L12" s="2"/>
    </row>
    <row r="13" spans="1:12" s="1" customFormat="1" x14ac:dyDescent="0.25">
      <c r="A13" s="3" t="s">
        <v>2</v>
      </c>
      <c r="B13" s="6"/>
      <c r="C13" s="2"/>
      <c r="D13" s="2"/>
      <c r="E13" s="2"/>
      <c r="F13" s="2"/>
      <c r="G13" s="2"/>
      <c r="H13" s="2"/>
      <c r="I13" s="6"/>
      <c r="J13" s="2"/>
      <c r="K13" s="2"/>
      <c r="L13" s="2"/>
    </row>
    <row r="14" spans="1:12" s="1" customFormat="1" x14ac:dyDescent="0.25">
      <c r="A14" s="3"/>
      <c r="B14" s="6"/>
      <c r="C14" s="2"/>
      <c r="D14" s="2"/>
      <c r="E14" s="2"/>
      <c r="F14" s="2"/>
      <c r="G14" s="2"/>
      <c r="H14" s="2"/>
      <c r="I14" s="6"/>
      <c r="J14" s="2"/>
      <c r="K14" s="2"/>
      <c r="L14" s="2"/>
    </row>
    <row r="15" spans="1:12" s="1" customFormat="1" ht="157.5" customHeight="1" x14ac:dyDescent="0.25">
      <c r="A15" s="30" t="s">
        <v>48</v>
      </c>
      <c r="B15" s="49" t="s">
        <v>31</v>
      </c>
      <c r="C15" s="49" t="s">
        <v>32</v>
      </c>
      <c r="D15" s="50" t="s">
        <v>33</v>
      </c>
      <c r="E15" s="50" t="s">
        <v>34</v>
      </c>
      <c r="F15" s="50" t="s">
        <v>35</v>
      </c>
      <c r="G15" s="49" t="s">
        <v>36</v>
      </c>
      <c r="H15" s="49" t="s">
        <v>37</v>
      </c>
      <c r="I15" s="51" t="s">
        <v>3</v>
      </c>
      <c r="J15" s="52" t="s">
        <v>40</v>
      </c>
      <c r="K15" s="81" t="s">
        <v>38</v>
      </c>
      <c r="L15" s="82" t="s">
        <v>39</v>
      </c>
    </row>
    <row r="16" spans="1:12" ht="51" x14ac:dyDescent="0.25">
      <c r="A16" s="35">
        <v>1</v>
      </c>
      <c r="B16" s="36" t="s">
        <v>5</v>
      </c>
      <c r="C16" s="37" t="s">
        <v>6</v>
      </c>
      <c r="D16" s="66"/>
      <c r="E16" s="66"/>
      <c r="F16" s="66"/>
      <c r="G16" s="38">
        <v>1</v>
      </c>
      <c r="H16" s="38" t="s">
        <v>7</v>
      </c>
      <c r="I16" s="39" t="s">
        <v>8</v>
      </c>
      <c r="J16" s="67"/>
      <c r="K16" s="53">
        <f t="shared" ref="K16:K20" si="0">ROUND(J16,2)</f>
        <v>0</v>
      </c>
      <c r="L16" s="53">
        <f>Tabulka268101237913[[#This Row],[Jednotková cena v Kč bez DPH zaokrouhlená na dvě desetinná místa
(jednotková cena rozhodná pro plnění veřejné zakázky)]]*Tabulka268101237913[[#This Row],[Množství]]</f>
        <v>0</v>
      </c>
    </row>
    <row r="17" spans="1:12" ht="25.5" x14ac:dyDescent="0.25">
      <c r="A17" s="38">
        <f>A16+1</f>
        <v>2</v>
      </c>
      <c r="B17" s="36" t="s">
        <v>9</v>
      </c>
      <c r="C17" s="37" t="s">
        <v>17</v>
      </c>
      <c r="D17" s="66" t="s">
        <v>8</v>
      </c>
      <c r="E17" s="66" t="s">
        <v>8</v>
      </c>
      <c r="F17" s="66" t="s">
        <v>8</v>
      </c>
      <c r="G17" s="38" t="s">
        <v>8</v>
      </c>
      <c r="H17" s="38" t="s">
        <v>8</v>
      </c>
      <c r="I17" s="39" t="s">
        <v>8</v>
      </c>
      <c r="J17" s="67" t="s">
        <v>8</v>
      </c>
      <c r="K17" s="45" t="s">
        <v>8</v>
      </c>
      <c r="L17" s="45" t="s">
        <v>8</v>
      </c>
    </row>
    <row r="18" spans="1:12" s="55" customFormat="1" x14ac:dyDescent="0.25">
      <c r="A18" s="40">
        <f>A17+1</f>
        <v>3</v>
      </c>
      <c r="B18" s="36" t="s">
        <v>11</v>
      </c>
      <c r="C18" s="41" t="s">
        <v>18</v>
      </c>
      <c r="D18" s="66" t="s">
        <v>8</v>
      </c>
      <c r="E18" s="66" t="s">
        <v>8</v>
      </c>
      <c r="F18" s="66" t="s">
        <v>8</v>
      </c>
      <c r="G18" s="38" t="s">
        <v>8</v>
      </c>
      <c r="H18" s="38" t="s">
        <v>8</v>
      </c>
      <c r="I18" s="39" t="s">
        <v>8</v>
      </c>
      <c r="J18" s="67" t="s">
        <v>8</v>
      </c>
      <c r="K18" s="53" t="s">
        <v>8</v>
      </c>
      <c r="L18" s="53" t="s">
        <v>8</v>
      </c>
    </row>
    <row r="19" spans="1:12" ht="51" x14ac:dyDescent="0.25">
      <c r="A19" s="38">
        <f>A18+1</f>
        <v>4</v>
      </c>
      <c r="B19" s="36" t="s">
        <v>13</v>
      </c>
      <c r="C19" s="41" t="s">
        <v>19</v>
      </c>
      <c r="D19" s="66"/>
      <c r="E19" s="66"/>
      <c r="F19" s="66"/>
      <c r="G19" s="38">
        <v>1</v>
      </c>
      <c r="H19" s="38" t="s">
        <v>14</v>
      </c>
      <c r="I19" s="39" t="s">
        <v>8</v>
      </c>
      <c r="J19" s="67"/>
      <c r="K19" s="45">
        <f t="shared" si="0"/>
        <v>0</v>
      </c>
      <c r="L19" s="53">
        <f>Tabulka268101237913[[#This Row],[Jednotková cena v Kč bez DPH zaokrouhlená na dvě desetinná místa
(jednotková cena rozhodná pro plnění veřejné zakázky)]]*Tabulka268101237913[[#This Row],[Množství]]</f>
        <v>0</v>
      </c>
    </row>
    <row r="20" spans="1:12" ht="38.25" x14ac:dyDescent="0.25">
      <c r="A20" s="40">
        <f>A19+1</f>
        <v>5</v>
      </c>
      <c r="B20" s="36" t="s">
        <v>57</v>
      </c>
      <c r="C20" s="37" t="s">
        <v>58</v>
      </c>
      <c r="D20" s="66"/>
      <c r="E20" s="66"/>
      <c r="F20" s="66"/>
      <c r="G20" s="38">
        <v>1</v>
      </c>
      <c r="H20" s="38" t="s">
        <v>14</v>
      </c>
      <c r="I20" s="39" t="s">
        <v>8</v>
      </c>
      <c r="J20" s="67"/>
      <c r="K20" s="53">
        <f t="shared" si="0"/>
        <v>0</v>
      </c>
      <c r="L20" s="53">
        <f>Tabulka268101237913[[#This Row],[Jednotková cena v Kč bez DPH zaokrouhlená na dvě desetinná místa
(jednotková cena rozhodná pro plnění veřejné zakázky)]]*Tabulka268101237913[[#This Row],[Množství]]</f>
        <v>0</v>
      </c>
    </row>
    <row r="21" spans="1:12" ht="15.75" thickBot="1" x14ac:dyDescent="0.3">
      <c r="A21" s="10"/>
      <c r="B21" s="14"/>
      <c r="C21" s="13"/>
      <c r="D21" s="4"/>
      <c r="E21" s="4"/>
      <c r="F21" s="4"/>
      <c r="G21" s="4"/>
      <c r="H21" s="4"/>
      <c r="I21" s="4"/>
      <c r="J21" s="4"/>
    </row>
    <row r="22" spans="1:12" x14ac:dyDescent="0.25">
      <c r="A22" s="2"/>
      <c r="B22" s="2"/>
      <c r="C22" s="2"/>
      <c r="D22" s="4"/>
      <c r="E22" s="4"/>
      <c r="F22" s="4"/>
      <c r="G22" s="4"/>
      <c r="H22" s="4"/>
      <c r="I22" s="4"/>
      <c r="J22" s="4"/>
      <c r="K22" s="42" t="s">
        <v>4</v>
      </c>
      <c r="L22" s="46">
        <f>SUM(L16:L20)</f>
        <v>0</v>
      </c>
    </row>
    <row r="23" spans="1:12" ht="15.75" thickBot="1" x14ac:dyDescent="0.3">
      <c r="A23" s="2"/>
      <c r="B23" s="2"/>
      <c r="C23" s="2"/>
      <c r="D23" s="4"/>
      <c r="E23" s="4"/>
      <c r="F23" s="4"/>
      <c r="G23" s="4"/>
      <c r="H23" s="4"/>
      <c r="I23" s="4"/>
      <c r="J23" s="4"/>
      <c r="K23" s="12" t="s">
        <v>15</v>
      </c>
      <c r="L23" s="47">
        <f>L22*1.21</f>
        <v>0</v>
      </c>
    </row>
    <row r="24" spans="1:12" x14ac:dyDescent="0.25">
      <c r="D24" s="4"/>
      <c r="E24" s="4"/>
      <c r="F24" s="4"/>
      <c r="G24" s="4"/>
      <c r="H24" s="4"/>
      <c r="I24" s="4"/>
      <c r="J24" s="4"/>
    </row>
    <row r="25" spans="1:12" s="1" customFormat="1" x14ac:dyDescent="0.25">
      <c r="A25" s="28" t="s">
        <v>41</v>
      </c>
      <c r="B25" s="28"/>
      <c r="D25" s="4"/>
      <c r="E25" s="4"/>
      <c r="F25" s="4"/>
      <c r="G25" s="4"/>
      <c r="H25" s="4"/>
      <c r="I25" s="4"/>
      <c r="J25" s="4"/>
    </row>
    <row r="26" spans="1:12" s="1" customFormat="1" x14ac:dyDescent="0.25">
      <c r="A26" s="68"/>
      <c r="B26" s="29" t="s">
        <v>42</v>
      </c>
      <c r="D26" s="4"/>
      <c r="E26" s="4"/>
      <c r="F26" s="4"/>
      <c r="G26" s="4"/>
      <c r="H26" s="4"/>
      <c r="I26" s="4"/>
      <c r="J26" s="4"/>
    </row>
  </sheetData>
  <dataValidations count="1">
    <dataValidation allowBlank="1" sqref="B25:B26 A25 D15:F15 J15:K15" xr:uid="{3F53013B-AE60-4BBB-8BD4-A63BC4DBD425}"/>
  </dataValidations>
  <pageMargins left="0.7" right="0.7" top="0.78740157499999996" bottom="0.78740157499999996" header="0.3" footer="0.3"/>
  <pageSetup paperSize="9" scale="56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EF601-8C77-4BA9-A5E9-F6E1AD7A7600}">
  <sheetPr>
    <tabColor theme="4" tint="0.59999389629810485"/>
  </sheetPr>
  <dimension ref="A1:L29"/>
  <sheetViews>
    <sheetView view="pageBreakPreview" zoomScale="85" zoomScaleNormal="100" zoomScaleSheetLayoutView="85" workbookViewId="0">
      <selection activeCell="L22" sqref="L22"/>
    </sheetView>
  </sheetViews>
  <sheetFormatPr defaultRowHeight="15" x14ac:dyDescent="0.25"/>
  <cols>
    <col min="1" max="1" width="5.85546875" customWidth="1"/>
    <col min="2" max="2" width="22" customWidth="1"/>
    <col min="3" max="3" width="60" customWidth="1"/>
    <col min="4" max="4" width="18.7109375" customWidth="1"/>
    <col min="5" max="5" width="18" customWidth="1"/>
    <col min="6" max="6" width="15.42578125" customWidth="1"/>
    <col min="7" max="7" width="10.7109375" customWidth="1"/>
    <col min="8" max="8" width="10.5703125" customWidth="1"/>
    <col min="9" max="9" width="13.7109375" customWidth="1"/>
    <col min="10" max="10" width="18.85546875" customWidth="1"/>
    <col min="11" max="11" width="20.42578125" customWidth="1"/>
    <col min="12" max="12" width="23.140625" customWidth="1"/>
  </cols>
  <sheetData>
    <row r="1" spans="1:12" s="1" customFormat="1" x14ac:dyDescent="0.25">
      <c r="D1" s="27"/>
      <c r="E1" s="27"/>
      <c r="F1" s="27"/>
      <c r="L1" s="27" t="s">
        <v>65</v>
      </c>
    </row>
    <row r="2" spans="1:12" s="1" customFormat="1" x14ac:dyDescent="0.25"/>
    <row r="3" spans="1:12" s="1" customFormat="1" x14ac:dyDescent="0.25">
      <c r="A3" s="2" t="s">
        <v>66</v>
      </c>
      <c r="B3" s="2"/>
      <c r="C3" s="2"/>
      <c r="D3" s="2"/>
      <c r="E3" s="2"/>
      <c r="F3" s="2"/>
      <c r="G3" s="2"/>
      <c r="H3" s="2"/>
      <c r="I3" s="6"/>
      <c r="J3" s="2"/>
      <c r="K3" s="2"/>
      <c r="L3" s="2"/>
    </row>
    <row r="4" spans="1:12" s="1" customFormat="1" x14ac:dyDescent="0.25">
      <c r="A4" s="2" t="s">
        <v>45</v>
      </c>
      <c r="B4" s="2"/>
      <c r="C4" s="2"/>
      <c r="D4" s="2"/>
      <c r="E4" s="2"/>
      <c r="F4" s="2"/>
      <c r="G4" s="2"/>
      <c r="H4" s="2"/>
      <c r="I4" s="6"/>
      <c r="J4" s="2"/>
      <c r="K4" s="2"/>
      <c r="L4" s="2"/>
    </row>
    <row r="5" spans="1:12" s="1" customFormat="1" x14ac:dyDescent="0.25">
      <c r="A5" s="2"/>
      <c r="B5" s="2"/>
      <c r="C5" s="2"/>
      <c r="D5" s="2"/>
      <c r="E5" s="2"/>
      <c r="F5" s="2"/>
      <c r="G5" s="2"/>
      <c r="H5" s="2"/>
      <c r="I5" s="6"/>
      <c r="J5" s="2"/>
      <c r="K5" s="2"/>
      <c r="L5" s="2"/>
    </row>
    <row r="6" spans="1:12" s="1" customFormat="1" x14ac:dyDescent="0.25">
      <c r="A6" s="5" t="s">
        <v>67</v>
      </c>
      <c r="B6" s="2"/>
      <c r="C6" s="2"/>
      <c r="D6" s="2"/>
      <c r="E6" s="2"/>
      <c r="F6" s="2"/>
      <c r="G6" s="2"/>
      <c r="H6" s="2"/>
      <c r="I6" s="6"/>
      <c r="J6" s="2"/>
      <c r="K6" s="2"/>
      <c r="L6" s="2"/>
    </row>
    <row r="7" spans="1:12" s="1" customFormat="1" x14ac:dyDescent="0.25">
      <c r="A7" s="5"/>
      <c r="B7" s="2"/>
      <c r="C7" s="2"/>
      <c r="D7" s="2"/>
      <c r="E7" s="2"/>
      <c r="F7" s="2"/>
      <c r="G7" s="2"/>
      <c r="H7" s="2"/>
      <c r="I7" s="6"/>
      <c r="J7" s="2"/>
      <c r="K7" s="2"/>
      <c r="L7" s="2"/>
    </row>
    <row r="8" spans="1:12" s="1" customFormat="1" x14ac:dyDescent="0.25">
      <c r="A8" s="7" t="s">
        <v>49</v>
      </c>
      <c r="B8" s="2"/>
      <c r="C8" s="2"/>
      <c r="D8" s="2"/>
      <c r="E8" s="2"/>
      <c r="F8" s="2"/>
      <c r="G8" s="2"/>
      <c r="H8" s="2"/>
      <c r="I8" s="6"/>
      <c r="J8" s="2"/>
      <c r="K8" s="2"/>
      <c r="L8" s="2"/>
    </row>
    <row r="9" spans="1:12" s="1" customFormat="1" x14ac:dyDescent="0.25">
      <c r="A9" s="5"/>
      <c r="B9" s="2"/>
      <c r="C9" s="2"/>
      <c r="D9" s="2"/>
      <c r="E9" s="2"/>
      <c r="F9" s="2"/>
      <c r="G9" s="2"/>
      <c r="H9" s="2"/>
      <c r="I9" s="6"/>
      <c r="J9" s="2"/>
      <c r="K9" s="2"/>
      <c r="L9" s="2"/>
    </row>
    <row r="10" spans="1:12" s="1" customFormat="1" x14ac:dyDescent="0.25">
      <c r="A10" s="3" t="s">
        <v>1</v>
      </c>
      <c r="B10" s="7"/>
      <c r="C10" s="2"/>
      <c r="D10" s="2"/>
      <c r="E10" s="2"/>
      <c r="F10" s="2"/>
      <c r="G10" s="2"/>
      <c r="H10" s="2"/>
      <c r="I10" s="6"/>
      <c r="J10" s="2"/>
      <c r="K10" s="2"/>
      <c r="L10" s="2"/>
    </row>
    <row r="11" spans="1:12" s="1" customFormat="1" x14ac:dyDescent="0.25">
      <c r="A11" s="79" t="s">
        <v>78</v>
      </c>
      <c r="C11" s="15"/>
      <c r="D11" s="15"/>
      <c r="E11" s="15"/>
      <c r="F11" s="15"/>
      <c r="G11" s="2"/>
      <c r="H11" s="2"/>
      <c r="I11" s="6"/>
      <c r="J11" s="2"/>
      <c r="K11" s="2"/>
      <c r="L11" s="2"/>
    </row>
    <row r="12" spans="1:12" s="1" customFormat="1" x14ac:dyDescent="0.25">
      <c r="A12" s="7"/>
      <c r="B12" s="6"/>
      <c r="C12" s="2"/>
      <c r="D12" s="2"/>
      <c r="E12" s="2"/>
      <c r="F12" s="2"/>
      <c r="G12" s="2"/>
      <c r="H12" s="2"/>
      <c r="I12" s="6"/>
      <c r="J12" s="2"/>
      <c r="K12" s="2"/>
      <c r="L12" s="2"/>
    </row>
    <row r="13" spans="1:12" s="1" customFormat="1" x14ac:dyDescent="0.25">
      <c r="A13" s="3" t="s">
        <v>2</v>
      </c>
      <c r="B13" s="6"/>
      <c r="C13" s="2"/>
      <c r="D13" s="2"/>
      <c r="E13" s="2"/>
      <c r="F13" s="2"/>
      <c r="G13" s="2"/>
      <c r="H13" s="2"/>
      <c r="I13" s="6"/>
      <c r="J13" s="2"/>
      <c r="K13" s="2"/>
      <c r="L13" s="2"/>
    </row>
    <row r="14" spans="1:12" s="1" customFormat="1" x14ac:dyDescent="0.25">
      <c r="A14" s="3"/>
      <c r="B14" s="6"/>
      <c r="C14" s="2"/>
      <c r="D14" s="2"/>
      <c r="E14" s="2"/>
      <c r="F14" s="2"/>
      <c r="G14" s="2"/>
      <c r="H14" s="2"/>
      <c r="I14" s="6"/>
      <c r="J14" s="2"/>
      <c r="K14" s="2"/>
      <c r="L14" s="2"/>
    </row>
    <row r="15" spans="1:12" s="1" customFormat="1" ht="135" x14ac:dyDescent="0.25">
      <c r="A15" s="30" t="s">
        <v>48</v>
      </c>
      <c r="B15" s="56" t="s">
        <v>31</v>
      </c>
      <c r="C15" s="49" t="s">
        <v>32</v>
      </c>
      <c r="D15" s="50" t="s">
        <v>33</v>
      </c>
      <c r="E15" s="50" t="s">
        <v>34</v>
      </c>
      <c r="F15" s="50" t="s">
        <v>35</v>
      </c>
      <c r="G15" s="49" t="s">
        <v>36</v>
      </c>
      <c r="H15" s="49" t="s">
        <v>37</v>
      </c>
      <c r="I15" s="51" t="s">
        <v>3</v>
      </c>
      <c r="J15" s="52" t="s">
        <v>40</v>
      </c>
      <c r="K15" s="54" t="s">
        <v>38</v>
      </c>
      <c r="L15" s="58" t="s">
        <v>39</v>
      </c>
    </row>
    <row r="16" spans="1:12" ht="38.25" x14ac:dyDescent="0.25">
      <c r="A16" s="35">
        <v>1</v>
      </c>
      <c r="B16" s="57" t="s">
        <v>20</v>
      </c>
      <c r="C16" s="37" t="s">
        <v>50</v>
      </c>
      <c r="D16" s="66"/>
      <c r="E16" s="66"/>
      <c r="F16" s="66"/>
      <c r="G16" s="38">
        <v>1</v>
      </c>
      <c r="H16" s="38" t="s">
        <v>7</v>
      </c>
      <c r="I16" s="39">
        <v>55000</v>
      </c>
      <c r="J16" s="67"/>
      <c r="K16" s="45">
        <f t="shared" ref="K16:K19" si="0">ROUND(J16,2)</f>
        <v>0</v>
      </c>
      <c r="L16" s="45">
        <f>Tabulka268101237[[#This Row],[Množství]]*Tabulka268101237[[#This Row],[Jednotková cena v Kč bez DPH zaokrouhlená na dvě desetinná místa
(jednotková cena rozhodná pro plnění veřejné zakázky)]]</f>
        <v>0</v>
      </c>
    </row>
    <row r="17" spans="1:12" x14ac:dyDescent="0.25">
      <c r="A17" s="38">
        <f>A16+1</f>
        <v>2</v>
      </c>
      <c r="B17" s="57" t="s">
        <v>21</v>
      </c>
      <c r="C17" s="37" t="s">
        <v>51</v>
      </c>
      <c r="D17" s="69"/>
      <c r="E17" s="66"/>
      <c r="F17" s="66"/>
      <c r="G17" s="38">
        <v>1</v>
      </c>
      <c r="H17" s="38" t="s">
        <v>7</v>
      </c>
      <c r="I17" s="39" t="s">
        <v>8</v>
      </c>
      <c r="J17" s="67"/>
      <c r="K17" s="45">
        <f t="shared" si="0"/>
        <v>0</v>
      </c>
      <c r="L17" s="45">
        <f>Tabulka268101237[[#This Row],[Množství]]*Tabulka268101237[[#This Row],[Jednotková cena v Kč bez DPH zaokrouhlená na dvě desetinná místa
(jednotková cena rozhodná pro plnění veřejné zakázky)]]</f>
        <v>0</v>
      </c>
    </row>
    <row r="18" spans="1:12" s="6" customFormat="1" ht="25.5" x14ac:dyDescent="0.25">
      <c r="A18" s="40">
        <f t="shared" ref="A18:A19" si="1">A17+1</f>
        <v>3</v>
      </c>
      <c r="B18" s="57" t="s">
        <v>13</v>
      </c>
      <c r="C18" s="41" t="s">
        <v>70</v>
      </c>
      <c r="D18" s="71"/>
      <c r="E18" s="66"/>
      <c r="F18" s="66"/>
      <c r="G18" s="38">
        <v>1</v>
      </c>
      <c r="H18" s="38" t="s">
        <v>14</v>
      </c>
      <c r="I18" s="39" t="s">
        <v>8</v>
      </c>
      <c r="J18" s="67"/>
      <c r="K18" s="45">
        <f t="shared" si="0"/>
        <v>0</v>
      </c>
      <c r="L18" s="45">
        <f>Tabulka268101237[[#This Row],[Množství]]*Tabulka268101237[[#This Row],[Jednotková cena v Kč bez DPH zaokrouhlená na dvě desetinná místa
(jednotková cena rozhodná pro plnění veřejné zakázky)]]</f>
        <v>0</v>
      </c>
    </row>
    <row r="19" spans="1:12" ht="51" x14ac:dyDescent="0.25">
      <c r="A19" s="38">
        <f t="shared" si="1"/>
        <v>4</v>
      </c>
      <c r="B19" s="36" t="s">
        <v>57</v>
      </c>
      <c r="C19" s="37" t="s">
        <v>59</v>
      </c>
      <c r="D19" s="70"/>
      <c r="E19" s="70"/>
      <c r="F19" s="70"/>
      <c r="G19" s="61">
        <v>1</v>
      </c>
      <c r="H19" s="61" t="s">
        <v>14</v>
      </c>
      <c r="I19" s="62" t="s">
        <v>8</v>
      </c>
      <c r="J19" s="67"/>
      <c r="K19" s="45">
        <f t="shared" si="0"/>
        <v>0</v>
      </c>
      <c r="L19" s="45">
        <f>Tabulka268101237[[#This Row],[Množství]]*Tabulka268101237[[#This Row],[Jednotková cena v Kč bez DPH zaokrouhlená na dvě desetinná místa
(jednotková cena rozhodná pro plnění veřejné zakázky)]]</f>
        <v>0</v>
      </c>
    </row>
    <row r="20" spans="1:12" ht="15.75" thickBo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42" t="s">
        <v>4</v>
      </c>
      <c r="L21" s="46">
        <f>SUM(L16:L20)</f>
        <v>0</v>
      </c>
    </row>
    <row r="22" spans="1:12" ht="15.75" thickBot="1" x14ac:dyDescent="0.3">
      <c r="A22" s="2"/>
      <c r="B22" s="2"/>
      <c r="C22" s="64"/>
      <c r="D22" s="2"/>
      <c r="E22" s="2"/>
      <c r="F22" s="2"/>
      <c r="G22" s="2"/>
      <c r="H22" s="2"/>
      <c r="I22" s="2"/>
      <c r="J22" s="2"/>
      <c r="K22" s="12" t="s">
        <v>15</v>
      </c>
      <c r="L22" s="47">
        <f>L21*1.21</f>
        <v>0</v>
      </c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12" s="1" customFormat="1" x14ac:dyDescent="0.25">
      <c r="A25" s="28" t="s">
        <v>41</v>
      </c>
      <c r="B25" s="28"/>
      <c r="J25" s="4"/>
    </row>
    <row r="26" spans="1:12" s="1" customFormat="1" x14ac:dyDescent="0.25">
      <c r="A26" s="68"/>
      <c r="B26" s="29" t="s">
        <v>42</v>
      </c>
      <c r="J26" s="4"/>
    </row>
    <row r="29" spans="1:12" x14ac:dyDescent="0.25">
      <c r="A29" s="15"/>
      <c r="B29" s="2"/>
      <c r="C29" s="2"/>
      <c r="D29" s="2"/>
      <c r="E29" s="2"/>
      <c r="F29" s="2"/>
      <c r="G29" s="2"/>
      <c r="H29" s="2"/>
      <c r="I29" s="2"/>
      <c r="J29" s="2"/>
    </row>
  </sheetData>
  <dataValidations count="1">
    <dataValidation allowBlank="1" sqref="B25:B26 A25 D15:F15 J15:K15" xr:uid="{443A696D-1B76-496A-A1FF-84ED11028F85}"/>
  </dataValidations>
  <pageMargins left="0.7" right="0.7" top="0.78740157499999996" bottom="0.78740157499999996" header="0.3" footer="0.3"/>
  <pageSetup paperSize="9" scale="5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9722-B26C-4FDE-8D86-A4DA401F7B76}">
  <sheetPr>
    <tabColor theme="4" tint="0.59999389629810485"/>
  </sheetPr>
  <dimension ref="A1:L26"/>
  <sheetViews>
    <sheetView view="pageBreakPreview" zoomScale="85" zoomScaleNormal="100" zoomScaleSheetLayoutView="85" workbookViewId="0">
      <selection activeCell="L23" sqref="L23"/>
    </sheetView>
  </sheetViews>
  <sheetFormatPr defaultRowHeight="15" x14ac:dyDescent="0.25"/>
  <cols>
    <col min="1" max="1" width="6.28515625" customWidth="1"/>
    <col min="2" max="2" width="23.85546875" customWidth="1"/>
    <col min="3" max="3" width="57.28515625" customWidth="1"/>
    <col min="4" max="4" width="19.42578125" customWidth="1"/>
    <col min="5" max="5" width="16.42578125" customWidth="1"/>
    <col min="6" max="6" width="15.42578125" customWidth="1"/>
    <col min="7" max="7" width="13.7109375" customWidth="1"/>
    <col min="8" max="8" width="20.42578125" customWidth="1"/>
    <col min="9" max="9" width="19.85546875" customWidth="1"/>
    <col min="10" max="10" width="18.85546875" customWidth="1"/>
    <col min="11" max="11" width="21.28515625" customWidth="1"/>
    <col min="12" max="12" width="18.140625" customWidth="1"/>
  </cols>
  <sheetData>
    <row r="1" spans="1:12" s="1" customFormat="1" x14ac:dyDescent="0.25">
      <c r="D1" s="27"/>
      <c r="E1" s="27"/>
      <c r="F1" s="27"/>
      <c r="L1" s="27" t="s">
        <v>65</v>
      </c>
    </row>
    <row r="2" spans="1:12" s="1" customFormat="1" x14ac:dyDescent="0.25"/>
    <row r="3" spans="1:12" s="1" customFormat="1" x14ac:dyDescent="0.25">
      <c r="A3" s="2" t="s">
        <v>66</v>
      </c>
      <c r="B3" s="2"/>
      <c r="C3" s="2"/>
      <c r="D3" s="2"/>
      <c r="E3" s="2"/>
      <c r="F3" s="2"/>
      <c r="G3" s="2"/>
      <c r="H3" s="2"/>
      <c r="I3" s="6"/>
      <c r="J3" s="2"/>
      <c r="K3" s="2"/>
      <c r="L3" s="2"/>
    </row>
    <row r="4" spans="1:12" s="1" customFormat="1" x14ac:dyDescent="0.25">
      <c r="A4" s="2" t="s">
        <v>46</v>
      </c>
      <c r="B4" s="2"/>
      <c r="C4" s="2"/>
      <c r="D4" s="2"/>
      <c r="E4" s="2"/>
      <c r="F4" s="2"/>
      <c r="G4" s="2"/>
      <c r="H4" s="2"/>
      <c r="I4" s="6"/>
      <c r="J4" s="2"/>
      <c r="K4" s="2"/>
      <c r="L4" s="2"/>
    </row>
    <row r="5" spans="1:12" s="1" customFormat="1" x14ac:dyDescent="0.25">
      <c r="A5" s="2"/>
      <c r="B5" s="2"/>
      <c r="C5" s="2"/>
      <c r="D5" s="2"/>
      <c r="E5" s="2"/>
      <c r="F5" s="2"/>
      <c r="G5" s="2"/>
      <c r="H5" s="2"/>
      <c r="I5" s="6"/>
      <c r="J5" s="2"/>
      <c r="K5" s="2"/>
      <c r="L5" s="2"/>
    </row>
    <row r="6" spans="1:12" s="1" customFormat="1" x14ac:dyDescent="0.25">
      <c r="A6" s="5" t="s">
        <v>67</v>
      </c>
      <c r="B6" s="2"/>
      <c r="C6" s="2"/>
      <c r="D6" s="2"/>
      <c r="E6" s="2"/>
      <c r="F6" s="2"/>
      <c r="G6" s="2"/>
      <c r="H6" s="2"/>
      <c r="I6" s="6"/>
      <c r="J6" s="2"/>
      <c r="K6" s="2"/>
      <c r="L6" s="2"/>
    </row>
    <row r="7" spans="1:12" s="1" customFormat="1" x14ac:dyDescent="0.25">
      <c r="A7" s="5"/>
      <c r="B7" s="2"/>
      <c r="C7" s="2"/>
      <c r="D7" s="2"/>
      <c r="E7" s="2"/>
      <c r="F7" s="2"/>
      <c r="G7" s="2"/>
      <c r="H7" s="2"/>
      <c r="I7" s="6"/>
      <c r="J7" s="2"/>
      <c r="K7" s="2"/>
      <c r="L7" s="2"/>
    </row>
    <row r="8" spans="1:12" s="1" customFormat="1" x14ac:dyDescent="0.25">
      <c r="A8" s="7" t="s">
        <v>49</v>
      </c>
      <c r="B8" s="2"/>
      <c r="C8" s="2"/>
      <c r="D8" s="2"/>
      <c r="E8" s="2"/>
      <c r="F8" s="2"/>
      <c r="G8" s="2"/>
      <c r="H8" s="2"/>
      <c r="I8" s="6"/>
      <c r="J8" s="2"/>
      <c r="K8" s="2"/>
      <c r="L8" s="2"/>
    </row>
    <row r="9" spans="1:12" s="1" customFormat="1" x14ac:dyDescent="0.25">
      <c r="A9" s="5"/>
      <c r="B9" s="2"/>
      <c r="C9" s="2"/>
      <c r="D9" s="2"/>
      <c r="E9" s="2"/>
      <c r="F9" s="2"/>
      <c r="G9" s="2"/>
      <c r="H9" s="2"/>
      <c r="I9" s="6"/>
      <c r="J9" s="2"/>
      <c r="K9" s="2"/>
      <c r="L9" s="2"/>
    </row>
    <row r="10" spans="1:12" s="1" customFormat="1" x14ac:dyDescent="0.25">
      <c r="A10" s="3" t="s">
        <v>1</v>
      </c>
      <c r="B10" s="7"/>
      <c r="C10" s="2"/>
      <c r="D10" s="2"/>
      <c r="E10" s="2"/>
      <c r="F10" s="2"/>
      <c r="G10" s="2"/>
      <c r="H10" s="2"/>
      <c r="I10" s="6"/>
      <c r="J10" s="2"/>
      <c r="K10" s="2"/>
      <c r="L10" s="2"/>
    </row>
    <row r="11" spans="1:12" s="1" customFormat="1" x14ac:dyDescent="0.25">
      <c r="A11" s="79" t="s">
        <v>79</v>
      </c>
      <c r="C11" s="15"/>
      <c r="D11" s="15"/>
      <c r="E11" s="15"/>
      <c r="F11" s="15"/>
      <c r="G11" s="2"/>
      <c r="H11" s="2"/>
      <c r="I11" s="6"/>
      <c r="J11" s="2"/>
      <c r="K11" s="2"/>
      <c r="L11" s="2"/>
    </row>
    <row r="12" spans="1:12" s="1" customFormat="1" x14ac:dyDescent="0.25">
      <c r="A12" s="7"/>
      <c r="B12" s="6"/>
      <c r="C12" s="2"/>
      <c r="D12" s="2"/>
      <c r="E12" s="2"/>
      <c r="F12" s="2"/>
      <c r="G12" s="2"/>
      <c r="H12" s="2"/>
      <c r="I12" s="6"/>
      <c r="J12" s="2"/>
      <c r="K12" s="2"/>
      <c r="L12" s="2"/>
    </row>
    <row r="13" spans="1:12" s="1" customFormat="1" x14ac:dyDescent="0.25">
      <c r="A13" s="3" t="s">
        <v>2</v>
      </c>
      <c r="B13" s="6"/>
      <c r="C13" s="2"/>
      <c r="D13" s="2"/>
      <c r="E13" s="2"/>
      <c r="F13" s="2"/>
      <c r="G13" s="2"/>
      <c r="H13" s="2"/>
      <c r="I13" s="6"/>
      <c r="J13" s="2"/>
      <c r="K13" s="2"/>
      <c r="L13" s="2"/>
    </row>
    <row r="14" spans="1:12" s="1" customFormat="1" x14ac:dyDescent="0.25">
      <c r="A14" s="3"/>
      <c r="B14" s="6"/>
      <c r="C14" s="2"/>
      <c r="D14" s="2"/>
      <c r="E14" s="2"/>
      <c r="F14" s="2"/>
      <c r="G14" s="2"/>
      <c r="H14" s="2"/>
      <c r="I14" s="6"/>
      <c r="J14" s="2"/>
      <c r="K14" s="2"/>
      <c r="L14" s="2"/>
    </row>
    <row r="15" spans="1:12" s="1" customFormat="1" ht="135" x14ac:dyDescent="0.25">
      <c r="A15" s="30" t="s">
        <v>48</v>
      </c>
      <c r="B15" s="56" t="s">
        <v>31</v>
      </c>
      <c r="C15" s="49" t="s">
        <v>32</v>
      </c>
      <c r="D15" s="50" t="s">
        <v>33</v>
      </c>
      <c r="E15" s="50" t="s">
        <v>34</v>
      </c>
      <c r="F15" s="50" t="s">
        <v>35</v>
      </c>
      <c r="G15" s="49" t="s">
        <v>36</v>
      </c>
      <c r="H15" s="49" t="s">
        <v>37</v>
      </c>
      <c r="I15" s="51" t="s">
        <v>3</v>
      </c>
      <c r="J15" s="52" t="s">
        <v>40</v>
      </c>
      <c r="K15" s="54" t="s">
        <v>38</v>
      </c>
      <c r="L15" s="58" t="s">
        <v>39</v>
      </c>
    </row>
    <row r="16" spans="1:12" ht="38.25" x14ac:dyDescent="0.25">
      <c r="A16" s="35">
        <v>1</v>
      </c>
      <c r="B16" s="57" t="s">
        <v>20</v>
      </c>
      <c r="C16" s="37" t="s">
        <v>50</v>
      </c>
      <c r="D16" s="66"/>
      <c r="E16" s="66"/>
      <c r="F16" s="66"/>
      <c r="G16" s="38">
        <v>1</v>
      </c>
      <c r="H16" s="38" t="s">
        <v>7</v>
      </c>
      <c r="I16" s="39">
        <v>55000</v>
      </c>
      <c r="J16" s="67"/>
      <c r="K16" s="45">
        <f t="shared" ref="K16:K20" si="0">ROUND(J16,2)</f>
        <v>0</v>
      </c>
      <c r="L16" s="45">
        <f>Tabulka268101237915[[#This Row],[Množství]]*Tabulka268101237915[[#This Row],[Jednotková cena v Kč bez DPH zaokrouhlená na dvě desetinná místa
(jednotková cena rozhodná pro plnění veřejné zakázky)]]</f>
        <v>0</v>
      </c>
    </row>
    <row r="17" spans="1:12" x14ac:dyDescent="0.25">
      <c r="A17" s="38">
        <f>A16+1</f>
        <v>2</v>
      </c>
      <c r="B17" s="57" t="s">
        <v>21</v>
      </c>
      <c r="C17" s="37" t="s">
        <v>74</v>
      </c>
      <c r="D17" s="66"/>
      <c r="E17" s="66"/>
      <c r="F17" s="66"/>
      <c r="G17" s="38">
        <v>1</v>
      </c>
      <c r="H17" s="38" t="s">
        <v>7</v>
      </c>
      <c r="I17" s="39" t="s">
        <v>8</v>
      </c>
      <c r="J17" s="67"/>
      <c r="K17" s="45">
        <f t="shared" si="0"/>
        <v>0</v>
      </c>
      <c r="L17" s="45">
        <f>Tabulka268101237915[[#This Row],[Množství]]*Tabulka268101237915[[#This Row],[Jednotková cena v Kč bez DPH zaokrouhlená na dvě desetinná místa
(jednotková cena rozhodná pro plnění veřejné zakázky)]]</f>
        <v>0</v>
      </c>
    </row>
    <row r="18" spans="1:12" ht="38.25" x14ac:dyDescent="0.25">
      <c r="A18" s="40">
        <f>A17+1</f>
        <v>3</v>
      </c>
      <c r="B18" s="57" t="s">
        <v>22</v>
      </c>
      <c r="C18" s="41" t="s">
        <v>71</v>
      </c>
      <c r="D18" s="69"/>
      <c r="E18" s="66"/>
      <c r="F18" s="66"/>
      <c r="G18" s="38">
        <v>1</v>
      </c>
      <c r="H18" s="38" t="s">
        <v>14</v>
      </c>
      <c r="I18" s="63"/>
      <c r="J18" s="67"/>
      <c r="K18" s="45">
        <f t="shared" si="0"/>
        <v>0</v>
      </c>
      <c r="L18" s="45">
        <f>Tabulka268101237915[[#This Row],[Množství]]*Tabulka268101237915[[#This Row],[Jednotková cena v Kč bez DPH zaokrouhlená na dvě desetinná místa
(jednotková cena rozhodná pro plnění veřejné zakázky)]]</f>
        <v>0</v>
      </c>
    </row>
    <row r="19" spans="1:12" ht="51" x14ac:dyDescent="0.25">
      <c r="A19" s="38">
        <f>A18+1</f>
        <v>4</v>
      </c>
      <c r="B19" s="59" t="s">
        <v>23</v>
      </c>
      <c r="C19" s="60" t="s">
        <v>24</v>
      </c>
      <c r="D19" s="70"/>
      <c r="E19" s="70"/>
      <c r="F19" s="70"/>
      <c r="G19" s="61">
        <v>1</v>
      </c>
      <c r="H19" s="61" t="s">
        <v>14</v>
      </c>
      <c r="I19" s="62" t="s">
        <v>8</v>
      </c>
      <c r="J19" s="67"/>
      <c r="K19" s="45">
        <f t="shared" si="0"/>
        <v>0</v>
      </c>
      <c r="L19" s="45">
        <f>Tabulka268101237915[[#This Row],[Množství]]*Tabulka268101237915[[#This Row],[Jednotková cena v Kč bez DPH zaokrouhlená na dvě desetinná místa
(jednotková cena rozhodná pro plnění veřejné zakázky)]]</f>
        <v>0</v>
      </c>
    </row>
    <row r="20" spans="1:12" s="2" customFormat="1" ht="38.25" x14ac:dyDescent="0.25">
      <c r="A20" s="40">
        <f>A19+1</f>
        <v>5</v>
      </c>
      <c r="B20" s="36" t="s">
        <v>57</v>
      </c>
      <c r="C20" s="37" t="s">
        <v>58</v>
      </c>
      <c r="D20" s="66"/>
      <c r="E20" s="66"/>
      <c r="F20" s="66"/>
      <c r="G20" s="38">
        <v>1</v>
      </c>
      <c r="H20" s="38" t="s">
        <v>14</v>
      </c>
      <c r="I20" s="39" t="s">
        <v>8</v>
      </c>
      <c r="J20" s="67"/>
      <c r="K20" s="45">
        <f t="shared" si="0"/>
        <v>0</v>
      </c>
      <c r="L20" s="45">
        <f>Tabulka268101237915[[#This Row],[Množství]]*Tabulka268101237915[[#This Row],[Jednotková cena v Kč bez DPH zaokrouhlená na dvě desetinná místa
(jednotková cena rozhodná pro plnění veřejné zakázky)]]</f>
        <v>0</v>
      </c>
    </row>
    <row r="21" spans="1:12" ht="15.75" thickBot="1" x14ac:dyDescent="0.3">
      <c r="A21" s="10"/>
      <c r="B21" s="14"/>
      <c r="C21" s="13"/>
      <c r="D21" s="4"/>
      <c r="E21" s="4"/>
      <c r="F21" s="4"/>
      <c r="G21" s="4"/>
      <c r="H21" s="4"/>
      <c r="I21" s="4"/>
      <c r="J21" s="4"/>
      <c r="K21" s="48"/>
      <c r="L21" s="48"/>
    </row>
    <row r="22" spans="1:12" x14ac:dyDescent="0.25">
      <c r="A22" s="2"/>
      <c r="B22" s="2"/>
      <c r="C22" s="2"/>
      <c r="D22" s="4"/>
      <c r="E22" s="4"/>
      <c r="F22" s="4"/>
      <c r="G22" s="4"/>
      <c r="H22" s="4"/>
      <c r="I22" s="4"/>
      <c r="J22" s="4"/>
      <c r="K22" s="42" t="s">
        <v>4</v>
      </c>
      <c r="L22" s="46">
        <f>SUBTOTAL(109,Tabulka268101237915[Cena celkem v Kč bez DPH])</f>
        <v>0</v>
      </c>
    </row>
    <row r="23" spans="1:12" ht="15.75" thickBot="1" x14ac:dyDescent="0.3">
      <c r="A23" s="2"/>
      <c r="B23" s="2"/>
      <c r="C23" s="2"/>
      <c r="D23" s="4"/>
      <c r="E23" s="4"/>
      <c r="F23" s="4"/>
      <c r="G23" s="4"/>
      <c r="H23" s="4"/>
      <c r="I23" s="4"/>
      <c r="J23" s="4"/>
      <c r="K23" s="12" t="s">
        <v>15</v>
      </c>
      <c r="L23" s="47">
        <f>L22*1.21</f>
        <v>0</v>
      </c>
    </row>
    <row r="24" spans="1:12" x14ac:dyDescent="0.25">
      <c r="D24" s="4"/>
      <c r="E24" s="4"/>
      <c r="F24" s="4"/>
      <c r="G24" s="4"/>
      <c r="H24" s="4"/>
      <c r="I24" s="4"/>
      <c r="J24" s="4"/>
    </row>
    <row r="25" spans="1:12" s="1" customFormat="1" x14ac:dyDescent="0.25">
      <c r="A25" s="28" t="s">
        <v>41</v>
      </c>
      <c r="B25" s="28"/>
      <c r="D25" s="4"/>
      <c r="E25" s="4"/>
      <c r="F25" s="4"/>
      <c r="G25" s="4"/>
      <c r="H25" s="4"/>
      <c r="I25" s="4"/>
      <c r="J25" s="4"/>
    </row>
    <row r="26" spans="1:12" s="1" customFormat="1" x14ac:dyDescent="0.25">
      <c r="A26" s="68"/>
      <c r="B26" s="29" t="s">
        <v>42</v>
      </c>
      <c r="J26" s="4"/>
    </row>
  </sheetData>
  <dataValidations count="1">
    <dataValidation allowBlank="1" sqref="B25:B26 A25 D15:F15 J15:K15" xr:uid="{EE3B2BE5-4F50-44B6-AC27-4426CAE94929}"/>
  </dataValidations>
  <pageMargins left="0.7" right="0.7" top="0.78740157499999996" bottom="0.78740157499999996" header="0.3" footer="0.3"/>
  <pageSetup paperSize="9" scale="5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BD74-67E2-4D57-9720-7289AD3533BC}">
  <sheetPr>
    <tabColor theme="4" tint="0.59999389629810485"/>
  </sheetPr>
  <dimension ref="A1:L21"/>
  <sheetViews>
    <sheetView view="pageBreakPreview" zoomScaleNormal="100" zoomScaleSheetLayoutView="100" workbookViewId="0">
      <selection activeCell="L19" sqref="L19"/>
    </sheetView>
  </sheetViews>
  <sheetFormatPr defaultRowHeight="15" x14ac:dyDescent="0.25"/>
  <cols>
    <col min="1" max="1" width="7" customWidth="1"/>
    <col min="2" max="2" width="19.7109375" customWidth="1"/>
    <col min="3" max="3" width="58.85546875" customWidth="1"/>
    <col min="4" max="4" width="15.42578125" customWidth="1"/>
    <col min="5" max="5" width="14.28515625" customWidth="1"/>
    <col min="6" max="6" width="16.7109375" customWidth="1"/>
    <col min="7" max="7" width="11.85546875" customWidth="1"/>
    <col min="8" max="8" width="11.140625" customWidth="1"/>
    <col min="9" max="9" width="13.7109375" customWidth="1"/>
    <col min="10" max="10" width="18.85546875" customWidth="1"/>
    <col min="11" max="11" width="21.7109375" customWidth="1"/>
    <col min="12" max="12" width="19.42578125" customWidth="1"/>
  </cols>
  <sheetData>
    <row r="1" spans="1:12" s="1" customFormat="1" x14ac:dyDescent="0.25">
      <c r="D1" s="27"/>
      <c r="E1" s="27"/>
      <c r="F1" s="27"/>
      <c r="L1" s="27" t="s">
        <v>65</v>
      </c>
    </row>
    <row r="2" spans="1:12" s="1" customFormat="1" x14ac:dyDescent="0.25"/>
    <row r="3" spans="1:12" s="1" customFormat="1" x14ac:dyDescent="0.25">
      <c r="A3" s="2" t="s">
        <v>66</v>
      </c>
      <c r="B3" s="2"/>
      <c r="C3" s="2"/>
      <c r="D3" s="2"/>
      <c r="E3" s="2"/>
      <c r="F3" s="2"/>
      <c r="G3" s="2"/>
      <c r="H3" s="2"/>
      <c r="I3" s="6"/>
      <c r="J3" s="2"/>
      <c r="K3" s="2"/>
      <c r="L3" s="2"/>
    </row>
    <row r="4" spans="1:12" s="1" customFormat="1" x14ac:dyDescent="0.25">
      <c r="A4" s="2" t="s">
        <v>47</v>
      </c>
      <c r="B4" s="2"/>
      <c r="C4" s="2"/>
      <c r="D4" s="2"/>
      <c r="E4" s="2"/>
      <c r="F4" s="2"/>
      <c r="G4" s="2"/>
      <c r="H4" s="2"/>
      <c r="I4" s="6"/>
      <c r="J4" s="2"/>
      <c r="K4" s="2"/>
      <c r="L4" s="2"/>
    </row>
    <row r="5" spans="1:12" s="1" customFormat="1" x14ac:dyDescent="0.25">
      <c r="A5" s="2"/>
      <c r="B5" s="2"/>
      <c r="C5" s="2"/>
      <c r="D5" s="2"/>
      <c r="E5" s="2"/>
      <c r="F5" s="2"/>
      <c r="G5" s="2"/>
      <c r="H5" s="2"/>
      <c r="I5" s="6"/>
      <c r="J5" s="2"/>
      <c r="K5" s="2"/>
      <c r="L5" s="2"/>
    </row>
    <row r="6" spans="1:12" s="1" customFormat="1" x14ac:dyDescent="0.25">
      <c r="A6" s="5" t="s">
        <v>67</v>
      </c>
      <c r="B6" s="2"/>
      <c r="C6" s="2"/>
      <c r="D6" s="2"/>
      <c r="E6" s="2"/>
      <c r="F6" s="2"/>
      <c r="G6" s="2"/>
      <c r="H6" s="2"/>
      <c r="I6" s="6"/>
      <c r="J6" s="2"/>
      <c r="K6" s="2"/>
      <c r="L6" s="2"/>
    </row>
    <row r="7" spans="1:12" s="1" customFormat="1" x14ac:dyDescent="0.25">
      <c r="A7" s="5"/>
      <c r="B7" s="2"/>
      <c r="C7" s="2"/>
      <c r="D7" s="2"/>
      <c r="E7" s="2"/>
      <c r="F7" s="2"/>
      <c r="G7" s="2"/>
      <c r="H7" s="2"/>
      <c r="I7" s="6"/>
      <c r="J7" s="2"/>
      <c r="K7" s="2"/>
      <c r="L7" s="2"/>
    </row>
    <row r="8" spans="1:12" s="1" customFormat="1" x14ac:dyDescent="0.25">
      <c r="A8" s="7" t="s">
        <v>49</v>
      </c>
      <c r="B8" s="2"/>
      <c r="C8" s="2"/>
      <c r="D8" s="2"/>
      <c r="E8" s="2"/>
      <c r="F8" s="2"/>
      <c r="G8" s="2"/>
      <c r="H8" s="2"/>
      <c r="I8" s="6"/>
      <c r="J8" s="2"/>
      <c r="K8" s="2"/>
      <c r="L8" s="2"/>
    </row>
    <row r="9" spans="1:12" s="1" customFormat="1" ht="15.75" x14ac:dyDescent="0.25">
      <c r="A9" s="5"/>
      <c r="B9" s="2"/>
      <c r="C9" s="2"/>
      <c r="D9" s="2"/>
      <c r="E9" s="78"/>
      <c r="F9" s="2"/>
      <c r="G9" s="2"/>
      <c r="H9" s="2"/>
      <c r="I9" s="6"/>
      <c r="J9" s="2"/>
      <c r="K9" s="2"/>
      <c r="L9" s="2"/>
    </row>
    <row r="10" spans="1:12" s="1" customFormat="1" x14ac:dyDescent="0.25">
      <c r="A10" s="3" t="s">
        <v>1</v>
      </c>
      <c r="B10" s="7"/>
      <c r="C10" s="2"/>
      <c r="D10" s="2"/>
      <c r="E10" s="2"/>
      <c r="F10" s="2"/>
      <c r="G10" s="2"/>
      <c r="H10" s="2"/>
      <c r="I10" s="6"/>
      <c r="J10" s="2"/>
      <c r="K10" s="2"/>
      <c r="L10" s="2"/>
    </row>
    <row r="11" spans="1:12" s="1" customFormat="1" x14ac:dyDescent="0.25">
      <c r="A11" s="79" t="s">
        <v>80</v>
      </c>
      <c r="C11" s="15"/>
      <c r="D11" s="15"/>
      <c r="E11" s="15"/>
      <c r="F11" s="15"/>
      <c r="G11" s="2"/>
      <c r="H11" s="2"/>
      <c r="I11" s="6"/>
      <c r="J11" s="2"/>
      <c r="K11" s="2"/>
      <c r="L11" s="2"/>
    </row>
    <row r="12" spans="1:12" s="1" customFormat="1" x14ac:dyDescent="0.25">
      <c r="A12" s="17"/>
      <c r="B12" s="6"/>
      <c r="C12" s="2"/>
      <c r="D12" s="2"/>
      <c r="E12" s="2"/>
      <c r="F12" s="2"/>
      <c r="G12" s="2"/>
      <c r="H12" s="2"/>
      <c r="I12" s="6"/>
      <c r="J12" s="2"/>
      <c r="K12" s="2"/>
      <c r="L12" s="2"/>
    </row>
    <row r="13" spans="1:12" s="1" customFormat="1" x14ac:dyDescent="0.25">
      <c r="A13" s="3" t="s">
        <v>2</v>
      </c>
      <c r="B13" s="6"/>
      <c r="C13" s="2"/>
      <c r="D13" s="2"/>
      <c r="E13" s="2"/>
      <c r="F13" s="2"/>
      <c r="G13" s="2"/>
      <c r="H13" s="2"/>
      <c r="I13" s="6"/>
      <c r="J13" s="2"/>
      <c r="K13" s="2"/>
      <c r="L13" s="2"/>
    </row>
    <row r="14" spans="1:12" s="1" customFormat="1" x14ac:dyDescent="0.25">
      <c r="A14" s="3"/>
      <c r="B14" s="6"/>
      <c r="C14" s="2"/>
      <c r="D14" s="2"/>
      <c r="E14" s="2"/>
      <c r="F14" s="2"/>
      <c r="G14" s="2"/>
      <c r="H14" s="2"/>
      <c r="I14" s="6"/>
      <c r="J14" s="2"/>
      <c r="K14" s="2"/>
      <c r="L14" s="2"/>
    </row>
    <row r="15" spans="1:12" s="1" customFormat="1" ht="135" x14ac:dyDescent="0.25">
      <c r="A15" s="30" t="s">
        <v>48</v>
      </c>
      <c r="B15" s="31" t="s">
        <v>31</v>
      </c>
      <c r="C15" s="31" t="s">
        <v>32</v>
      </c>
      <c r="D15" s="32" t="s">
        <v>33</v>
      </c>
      <c r="E15" s="32" t="s">
        <v>34</v>
      </c>
      <c r="F15" s="32" t="s">
        <v>35</v>
      </c>
      <c r="G15" s="31" t="s">
        <v>36</v>
      </c>
      <c r="H15" s="31" t="s">
        <v>37</v>
      </c>
      <c r="I15" s="33" t="s">
        <v>3</v>
      </c>
      <c r="J15" s="34" t="s">
        <v>40</v>
      </c>
      <c r="K15" s="43" t="s">
        <v>38</v>
      </c>
      <c r="L15" s="44" t="s">
        <v>39</v>
      </c>
    </row>
    <row r="16" spans="1:12" ht="102" x14ac:dyDescent="0.25">
      <c r="A16" s="11">
        <v>1</v>
      </c>
      <c r="B16" s="8" t="s">
        <v>60</v>
      </c>
      <c r="C16" s="9" t="s">
        <v>25</v>
      </c>
      <c r="D16" s="66"/>
      <c r="E16" s="66"/>
      <c r="F16" s="66"/>
      <c r="G16" s="38">
        <v>4</v>
      </c>
      <c r="H16" s="38" t="s">
        <v>7</v>
      </c>
      <c r="I16" s="39" t="s">
        <v>8</v>
      </c>
      <c r="J16" s="67"/>
      <c r="K16" s="45">
        <f t="shared" ref="K16" si="0">ROUND(J16,2)</f>
        <v>0</v>
      </c>
      <c r="L16" s="45">
        <f>Tabulka268101237911[[#This Row],[Jednotková cena v Kč bez DPH zaokrouhlená na dvě desetinná místa
(jednotková cena rozhodná pro plnění veřejné zakázky)]]*Tabulka268101237911[[#This Row],[Množství]]</f>
        <v>0</v>
      </c>
    </row>
    <row r="17" spans="1:12" ht="15.75" thickBo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2" t="s">
        <v>4</v>
      </c>
      <c r="L18" s="46" cm="1">
        <f t="array" ref="L18">Tabulka268101237911[Cena celkem v Kč bez DPH]</f>
        <v>0</v>
      </c>
    </row>
    <row r="19" spans="1:12" ht="15.75" thickBo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12" t="s">
        <v>15</v>
      </c>
      <c r="L19" s="47">
        <f>L18*1.21</f>
        <v>0</v>
      </c>
    </row>
    <row r="20" spans="1:12" s="1" customForma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2" s="1" customFormat="1" x14ac:dyDescent="0.25">
      <c r="A21" s="68"/>
      <c r="B21" s="29" t="s">
        <v>42</v>
      </c>
      <c r="J21" s="4"/>
    </row>
  </sheetData>
  <dataValidations count="1">
    <dataValidation allowBlank="1" sqref="D15:F15 J15:K15 B21" xr:uid="{C9BC2D4D-97D6-4F50-8F2A-7FE6D9D9317D}"/>
  </dataValidations>
  <pageMargins left="0.7" right="0.7" top="0.78740157499999996" bottom="0.78740157499999996" header="0.3" footer="0.3"/>
  <pageSetup paperSize="9" scale="57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A0F3-2588-4D88-8162-0D9AB810BB74}">
  <sheetPr>
    <tabColor theme="4" tint="0.59999389629810485"/>
  </sheetPr>
  <dimension ref="A1:L21"/>
  <sheetViews>
    <sheetView view="pageBreakPreview" zoomScaleNormal="100" zoomScaleSheetLayoutView="100" workbookViewId="0">
      <selection activeCell="L19" sqref="L19"/>
    </sheetView>
  </sheetViews>
  <sheetFormatPr defaultRowHeight="15" x14ac:dyDescent="0.25"/>
  <cols>
    <col min="1" max="1" width="7" style="2" customWidth="1"/>
    <col min="2" max="2" width="19.7109375" style="2" customWidth="1"/>
    <col min="3" max="3" width="58.85546875" style="2" customWidth="1"/>
    <col min="4" max="4" width="15.42578125" style="2" customWidth="1"/>
    <col min="5" max="5" width="14.28515625" style="2" customWidth="1"/>
    <col min="6" max="6" width="16.7109375" style="2" customWidth="1"/>
    <col min="7" max="7" width="11.85546875" style="2" customWidth="1"/>
    <col min="8" max="8" width="11.140625" style="2" customWidth="1"/>
    <col min="9" max="9" width="13.7109375" style="2" customWidth="1"/>
    <col min="10" max="10" width="18.85546875" style="2" customWidth="1"/>
    <col min="11" max="11" width="21.7109375" style="2" customWidth="1"/>
    <col min="12" max="12" width="19.42578125" style="2" customWidth="1"/>
    <col min="13" max="16384" width="9.140625" style="2"/>
  </cols>
  <sheetData>
    <row r="1" spans="1:12" s="1" customFormat="1" x14ac:dyDescent="0.25">
      <c r="D1" s="27"/>
      <c r="E1" s="27"/>
      <c r="F1" s="27"/>
      <c r="L1" s="27" t="s">
        <v>65</v>
      </c>
    </row>
    <row r="2" spans="1:12" s="1" customFormat="1" x14ac:dyDescent="0.25"/>
    <row r="3" spans="1:12" s="1" customFormat="1" x14ac:dyDescent="0.25">
      <c r="A3" s="2" t="s">
        <v>66</v>
      </c>
      <c r="B3" s="2"/>
      <c r="C3" s="2"/>
      <c r="D3" s="2"/>
      <c r="E3" s="2"/>
      <c r="F3" s="2"/>
      <c r="G3" s="2"/>
      <c r="H3" s="2"/>
      <c r="I3" s="6"/>
      <c r="J3" s="2"/>
      <c r="K3" s="2"/>
      <c r="L3" s="2"/>
    </row>
    <row r="4" spans="1:12" s="1" customFormat="1" x14ac:dyDescent="0.25">
      <c r="A4" s="2" t="s">
        <v>68</v>
      </c>
      <c r="B4" s="2"/>
      <c r="C4" s="2"/>
      <c r="D4" s="2"/>
      <c r="E4" s="2"/>
      <c r="F4" s="2"/>
      <c r="G4" s="2"/>
      <c r="H4" s="2"/>
      <c r="I4" s="6"/>
      <c r="J4" s="2"/>
      <c r="K4" s="2"/>
      <c r="L4" s="2"/>
    </row>
    <row r="5" spans="1:12" s="1" customFormat="1" x14ac:dyDescent="0.25">
      <c r="A5" s="2"/>
      <c r="B5" s="2"/>
      <c r="C5" s="2"/>
      <c r="D5" s="2"/>
      <c r="E5" s="2"/>
      <c r="F5" s="2"/>
      <c r="G5" s="2"/>
      <c r="H5" s="2"/>
      <c r="I5" s="6"/>
      <c r="J5" s="2"/>
      <c r="K5" s="2"/>
      <c r="L5" s="2"/>
    </row>
    <row r="6" spans="1:12" s="1" customFormat="1" x14ac:dyDescent="0.25">
      <c r="A6" s="5" t="s">
        <v>67</v>
      </c>
      <c r="B6" s="2"/>
      <c r="C6" s="2"/>
      <c r="D6" s="2"/>
      <c r="E6" s="2"/>
      <c r="F6" s="2"/>
      <c r="G6" s="2"/>
      <c r="H6" s="2"/>
      <c r="I6" s="6"/>
      <c r="J6" s="2"/>
      <c r="K6" s="2"/>
      <c r="L6" s="2"/>
    </row>
    <row r="7" spans="1:12" s="1" customFormat="1" x14ac:dyDescent="0.25">
      <c r="A7" s="5"/>
      <c r="B7" s="2"/>
      <c r="C7" s="2"/>
      <c r="D7" s="2"/>
      <c r="E7" s="2"/>
      <c r="F7" s="2"/>
      <c r="G7" s="2"/>
      <c r="H7" s="2"/>
      <c r="I7" s="6"/>
      <c r="J7" s="2"/>
      <c r="K7" s="2"/>
      <c r="L7" s="2"/>
    </row>
    <row r="8" spans="1:12" s="1" customFormat="1" x14ac:dyDescent="0.25">
      <c r="A8" s="7" t="s">
        <v>49</v>
      </c>
      <c r="B8" s="2"/>
      <c r="C8" s="2"/>
      <c r="D8" s="2"/>
      <c r="E8" s="2"/>
      <c r="F8" s="2"/>
      <c r="G8" s="2"/>
      <c r="H8" s="2"/>
      <c r="I8" s="6"/>
      <c r="J8" s="2"/>
      <c r="K8" s="2"/>
      <c r="L8" s="2"/>
    </row>
    <row r="9" spans="1:12" s="1" customFormat="1" x14ac:dyDescent="0.25">
      <c r="A9" s="5"/>
      <c r="B9" s="2"/>
      <c r="C9" s="2"/>
      <c r="D9" s="2"/>
      <c r="E9" s="2"/>
      <c r="F9" s="2"/>
      <c r="G9" s="2"/>
      <c r="H9" s="2"/>
      <c r="I9" s="6"/>
      <c r="J9" s="2"/>
      <c r="K9" s="2"/>
      <c r="L9" s="2"/>
    </row>
    <row r="10" spans="1:12" s="1" customFormat="1" x14ac:dyDescent="0.25">
      <c r="A10" s="3" t="s">
        <v>1</v>
      </c>
      <c r="B10" s="7"/>
      <c r="C10" s="2"/>
      <c r="D10" s="2"/>
      <c r="E10" s="2"/>
      <c r="F10" s="2"/>
      <c r="G10" s="2"/>
      <c r="H10" s="2"/>
      <c r="I10" s="6"/>
      <c r="J10" s="2"/>
      <c r="K10" s="2"/>
      <c r="L10" s="2"/>
    </row>
    <row r="11" spans="1:12" s="1" customFormat="1" x14ac:dyDescent="0.25">
      <c r="A11" s="16" t="s">
        <v>81</v>
      </c>
      <c r="C11" s="15"/>
      <c r="D11" s="15"/>
      <c r="E11" s="15"/>
      <c r="F11" s="15"/>
      <c r="G11" s="2"/>
      <c r="H11" s="2"/>
      <c r="I11" s="6"/>
      <c r="J11" s="2"/>
      <c r="K11" s="2"/>
      <c r="L11" s="2"/>
    </row>
    <row r="12" spans="1:12" s="1" customFormat="1" x14ac:dyDescent="0.25">
      <c r="A12" s="7"/>
      <c r="B12" s="6"/>
      <c r="C12" s="2"/>
      <c r="D12" s="2"/>
      <c r="E12" s="2"/>
      <c r="F12" s="2"/>
      <c r="G12" s="2"/>
      <c r="H12" s="2"/>
      <c r="I12" s="6"/>
      <c r="J12" s="2"/>
      <c r="K12" s="2"/>
      <c r="L12" s="2"/>
    </row>
    <row r="13" spans="1:12" s="1" customFormat="1" x14ac:dyDescent="0.25">
      <c r="A13" s="3" t="s">
        <v>2</v>
      </c>
      <c r="B13" s="6"/>
      <c r="C13" s="2"/>
      <c r="D13" s="2"/>
      <c r="E13" s="2"/>
      <c r="F13" s="2"/>
      <c r="G13" s="2"/>
      <c r="H13" s="2"/>
      <c r="I13" s="6"/>
      <c r="J13" s="2"/>
      <c r="K13" s="2"/>
      <c r="L13" s="2"/>
    </row>
    <row r="14" spans="1:12" s="1" customFormat="1" x14ac:dyDescent="0.25">
      <c r="A14" s="3"/>
      <c r="B14" s="6"/>
      <c r="C14" s="2"/>
      <c r="D14" s="2"/>
      <c r="E14" s="2"/>
      <c r="F14" s="2"/>
      <c r="G14" s="2"/>
      <c r="H14" s="2"/>
      <c r="I14" s="6"/>
      <c r="J14" s="2"/>
      <c r="K14" s="2"/>
      <c r="L14" s="2"/>
    </row>
    <row r="15" spans="1:12" s="1" customFormat="1" ht="135" x14ac:dyDescent="0.25">
      <c r="A15" s="30" t="s">
        <v>48</v>
      </c>
      <c r="B15" s="31" t="s">
        <v>31</v>
      </c>
      <c r="C15" s="31" t="s">
        <v>32</v>
      </c>
      <c r="D15" s="32" t="s">
        <v>33</v>
      </c>
      <c r="E15" s="32" t="s">
        <v>34</v>
      </c>
      <c r="F15" s="32" t="s">
        <v>35</v>
      </c>
      <c r="G15" s="31" t="s">
        <v>36</v>
      </c>
      <c r="H15" s="31" t="s">
        <v>37</v>
      </c>
      <c r="I15" s="33" t="s">
        <v>3</v>
      </c>
      <c r="J15" s="34" t="s">
        <v>40</v>
      </c>
      <c r="K15" s="43" t="s">
        <v>38</v>
      </c>
      <c r="L15" s="44" t="s">
        <v>39</v>
      </c>
    </row>
    <row r="16" spans="1:12" s="65" customFormat="1" ht="51" x14ac:dyDescent="0.25">
      <c r="A16" s="35">
        <v>1</v>
      </c>
      <c r="B16" s="36" t="s">
        <v>5</v>
      </c>
      <c r="C16" s="37" t="s">
        <v>69</v>
      </c>
      <c r="D16" s="66"/>
      <c r="E16" s="66"/>
      <c r="F16" s="66"/>
      <c r="G16" s="38">
        <v>2</v>
      </c>
      <c r="H16" s="38" t="s">
        <v>7</v>
      </c>
      <c r="I16" s="39" t="s">
        <v>8</v>
      </c>
      <c r="J16" s="67"/>
      <c r="K16" s="45">
        <f t="shared" ref="K16" si="0">ROUND(J16,2)</f>
        <v>0</v>
      </c>
      <c r="L16" s="45">
        <f>Tabulka2681012379112[[#This Row],[Jednotková cena v Kč bez DPH zaokrouhlená na dvě desetinná místa
(jednotková cena rozhodná pro plnění veřejné zakázky)]]*Tabulka2681012379112[[#This Row],[Množství]]</f>
        <v>0</v>
      </c>
    </row>
    <row r="17" spans="1:12" ht="15.75" thickBo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2" t="s">
        <v>4</v>
      </c>
      <c r="L18" s="46" cm="1">
        <f t="array" ref="L18">Tabulka2681012379112[Cena celkem v Kč bez DPH]</f>
        <v>0</v>
      </c>
    </row>
    <row r="19" spans="1:12" ht="15.75" thickBo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12" t="s">
        <v>15</v>
      </c>
      <c r="L19" s="47">
        <f>L18*1.21</f>
        <v>0</v>
      </c>
    </row>
    <row r="20" spans="1:12" s="1" customForma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2" s="1" customFormat="1" x14ac:dyDescent="0.25">
      <c r="A21" s="68"/>
      <c r="B21" s="29" t="s">
        <v>42</v>
      </c>
      <c r="J21" s="4"/>
    </row>
  </sheetData>
  <dataValidations count="1">
    <dataValidation allowBlank="1" sqref="D15:F15 J15:K15 B21" xr:uid="{3547C1DE-7566-4D59-813E-9DDEA7070DEB}"/>
  </dataValidations>
  <pageMargins left="0.7" right="0.7" top="0.78740157499999996" bottom="0.78740157499999996" header="0.3" footer="0.3"/>
  <pageSetup paperSize="9" scale="5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SOUHRNNÝ LIST</vt:lpstr>
      <vt:lpstr>1_KARIM - LK</vt:lpstr>
      <vt:lpstr>2_KCH - Aesculap</vt:lpstr>
      <vt:lpstr>3_ÚPL - učebna</vt:lpstr>
      <vt:lpstr>4_ÚKM - LCD</vt:lpstr>
      <vt:lpstr>5_ÚLB - LCD</vt:lpstr>
      <vt:lpstr>6_ÚSL - Mikrofony</vt:lpstr>
      <vt:lpstr>7_OVT - Projektory</vt:lpstr>
      <vt:lpstr>'2_KCH - Aesculap'!Print_Area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michal@promusic.cz</dc:creator>
  <cp:keywords/>
  <dc:description/>
  <cp:lastModifiedBy>Hanzlová, Hana</cp:lastModifiedBy>
  <cp:revision/>
  <cp:lastPrinted>2021-07-08T10:42:47Z</cp:lastPrinted>
  <dcterms:created xsi:type="dcterms:W3CDTF">2018-07-26T08:21:05Z</dcterms:created>
  <dcterms:modified xsi:type="dcterms:W3CDTF">2021-07-16T05:27:41Z</dcterms:modified>
  <cp:category/>
  <cp:contentStatus/>
</cp:coreProperties>
</file>