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0"/>
  </bookViews>
  <sheets>
    <sheet name="PS04 - Technologie vyšetř..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NN001">#REF!</definedName>
    <definedName name="___NN004">#REF!</definedName>
    <definedName name="___NN009">#REF!</definedName>
    <definedName name="___NN010">#REF!</definedName>
    <definedName name="___NN012">#REF!</definedName>
    <definedName name="___NN014">#REF!</definedName>
    <definedName name="___NN015">#REF!</definedName>
    <definedName name="___NN017">#REF!</definedName>
    <definedName name="___NN018">#REF!</definedName>
    <definedName name="___NN019">#REF!</definedName>
    <definedName name="___NN020">#REF!</definedName>
    <definedName name="___NN021">#REF!</definedName>
    <definedName name="___NN022">#REF!</definedName>
    <definedName name="___NN024">#REF!</definedName>
    <definedName name="___NN025">#REF!</definedName>
    <definedName name="___NN026">#REF!</definedName>
    <definedName name="___NN029">#REF!</definedName>
    <definedName name="___NN030">#REF!</definedName>
    <definedName name="___NN032">#REF!</definedName>
    <definedName name="___NN034">#REF!</definedName>
    <definedName name="___NN036">#REF!</definedName>
    <definedName name="___NN037">#REF!</definedName>
    <definedName name="___NN038">#REF!</definedName>
    <definedName name="___NN040">#REF!</definedName>
    <definedName name="___NN042">#REF!</definedName>
    <definedName name="___NN044">#REF!</definedName>
    <definedName name="___NN046">#REF!</definedName>
    <definedName name="___NN048">#REF!</definedName>
    <definedName name="___NN050">#REF!</definedName>
    <definedName name="___NN051">#REF!</definedName>
    <definedName name="___NN052">#REF!</definedName>
    <definedName name="___NN054">#REF!</definedName>
    <definedName name="___NN055">#REF!</definedName>
    <definedName name="___NN056">#REF!</definedName>
    <definedName name="___NN058">#REF!</definedName>
    <definedName name="___NN060">#REF!</definedName>
    <definedName name="___NN061">#REF!</definedName>
    <definedName name="___NN062">#REF!</definedName>
    <definedName name="___NN064">#REF!</definedName>
    <definedName name="___NN070">#REF!</definedName>
    <definedName name="___NN072">#REF!</definedName>
    <definedName name="___NN074">#REF!</definedName>
    <definedName name="___NN076">#REF!</definedName>
    <definedName name="___NN078">#REF!</definedName>
    <definedName name="___NN080">#REF!</definedName>
    <definedName name="___NN082">#REF!</definedName>
    <definedName name="___NN084">#REF!</definedName>
    <definedName name="___NN086">#REF!</definedName>
    <definedName name="___NN088">#REF!</definedName>
    <definedName name="___NN090">#REF!</definedName>
    <definedName name="___NN092">#REF!</definedName>
    <definedName name="___NN094">#REF!</definedName>
    <definedName name="___NN096">#REF!</definedName>
    <definedName name="___NN098">#REF!</definedName>
    <definedName name="___NN100">#REF!</definedName>
    <definedName name="___NN102">#REF!</definedName>
    <definedName name="___NN104">#REF!</definedName>
    <definedName name="___NN106">#REF!</definedName>
    <definedName name="___NN108">#REF!</definedName>
    <definedName name="___NN110">#REF!</definedName>
    <definedName name="___NN112">#REF!</definedName>
    <definedName name="___NN114">#REF!</definedName>
    <definedName name="___NN116">#REF!</definedName>
    <definedName name="___NN118">#REF!</definedName>
    <definedName name="___NN120">#REF!</definedName>
    <definedName name="___NN122">#REF!</definedName>
    <definedName name="___NN124">#REF!</definedName>
    <definedName name="___NN126">#REF!</definedName>
    <definedName name="___NN128">#REF!</definedName>
    <definedName name="___NN130">#REF!</definedName>
    <definedName name="___NN132">#REF!</definedName>
    <definedName name="___NN134">#REF!</definedName>
    <definedName name="___NN136">#REF!</definedName>
    <definedName name="___NN138">#REF!</definedName>
    <definedName name="___NN140">#REF!</definedName>
    <definedName name="___NN142">#REF!</definedName>
    <definedName name="___NN144">#REF!</definedName>
    <definedName name="___NN146">#REF!</definedName>
    <definedName name="___NN148">#REF!</definedName>
    <definedName name="___NN150">#REF!</definedName>
    <definedName name="___NN152">#REF!</definedName>
    <definedName name="___NN154">#REF!</definedName>
    <definedName name="___NN160">#REF!</definedName>
    <definedName name="___NN162">#REF!</definedName>
    <definedName name="___NN164">#REF!</definedName>
    <definedName name="___NN165">#REF!</definedName>
    <definedName name="___NN166">#REF!</definedName>
    <definedName name="___NN168">#REF!</definedName>
    <definedName name="___NN170">#REF!</definedName>
    <definedName name="___NN172">#REF!</definedName>
    <definedName name="___NN174">#REF!</definedName>
    <definedName name="___NN176">#REF!</definedName>
    <definedName name="___NN178">#REF!</definedName>
    <definedName name="___NN180">#REF!</definedName>
    <definedName name="___NN182">#REF!</definedName>
    <definedName name="___NN184">#REF!</definedName>
    <definedName name="___NN190">#REF!</definedName>
    <definedName name="___NN192">#REF!</definedName>
    <definedName name="___NN194">#REF!</definedName>
    <definedName name="___NN196">#REF!</definedName>
    <definedName name="___NN197">#REF!</definedName>
    <definedName name="___NN198">#REF!</definedName>
    <definedName name="___NN200">#REF!</definedName>
    <definedName name="___NN202">#REF!</definedName>
    <definedName name="___NN204">#REF!</definedName>
    <definedName name="___NN206">#REF!</definedName>
    <definedName name="___NN208">#REF!</definedName>
    <definedName name="___NN210">#REF!</definedName>
    <definedName name="___NN220">#REF!</definedName>
    <definedName name="___NN222">#REF!</definedName>
    <definedName name="___NN224">#REF!</definedName>
    <definedName name="___NN226">#REF!</definedName>
    <definedName name="___NN228">#REF!</definedName>
    <definedName name="___NN230">#REF!</definedName>
    <definedName name="___NN232">#REF!</definedName>
    <definedName name="___NN234">#REF!</definedName>
    <definedName name="___NN236">#REF!</definedName>
    <definedName name="___NN238">#REF!</definedName>
    <definedName name="___NN240">#REF!</definedName>
    <definedName name="___NN242">#REF!</definedName>
    <definedName name="___NN244">#REF!</definedName>
    <definedName name="___NN250">#REF!</definedName>
    <definedName name="___NN251">#REF!</definedName>
    <definedName name="___NN252">#REF!</definedName>
    <definedName name="___NN253">#REF!</definedName>
    <definedName name="___NN254">#REF!</definedName>
    <definedName name="___NN255">#REF!</definedName>
    <definedName name="___NN256">#REF!</definedName>
    <definedName name="___NN257">#REF!</definedName>
    <definedName name="___NN258">#REF!</definedName>
    <definedName name="___NN259">#REF!</definedName>
    <definedName name="___NN260">#REF!</definedName>
    <definedName name="___NN262">#REF!</definedName>
    <definedName name="___NN263">#REF!</definedName>
    <definedName name="___NN264">#REF!</definedName>
    <definedName name="___NN265">#REF!</definedName>
    <definedName name="___NN266">#REF!</definedName>
    <definedName name="___NN267">#REF!</definedName>
    <definedName name="___NN268">#REF!</definedName>
    <definedName name="___NN269">#REF!</definedName>
    <definedName name="___NN270">#REF!</definedName>
    <definedName name="___NN271">#REF!</definedName>
    <definedName name="___NN272">#REF!</definedName>
    <definedName name="___NN273">#REF!</definedName>
    <definedName name="___NN274">#REF!</definedName>
    <definedName name="___NN275">#REF!</definedName>
    <definedName name="___NN276">#REF!</definedName>
    <definedName name="___NN277">#REF!</definedName>
    <definedName name="___NN278">#REF!</definedName>
    <definedName name="___NN279">#REF!</definedName>
    <definedName name="___NN280">#REF!</definedName>
    <definedName name="___NN281">#REF!</definedName>
    <definedName name="___NN282">#REF!</definedName>
    <definedName name="___NN283">#REF!</definedName>
    <definedName name="___NN284">#REF!</definedName>
    <definedName name="___NN290">#REF!</definedName>
    <definedName name="___NN292">#REF!</definedName>
    <definedName name="___NN294">#REF!</definedName>
    <definedName name="___NN295">#REF!</definedName>
    <definedName name="___NN296">#REF!</definedName>
    <definedName name="___NN297">#REF!</definedName>
    <definedName name="___NN300">#REF!</definedName>
    <definedName name="___NN302">#REF!</definedName>
    <definedName name="___NN304">#REF!</definedName>
    <definedName name="___NN306">#REF!</definedName>
    <definedName name="___NN308">#REF!</definedName>
    <definedName name="___NN310">#REF!</definedName>
    <definedName name="___NN312">#REF!</definedName>
    <definedName name="___NN314">#REF!</definedName>
    <definedName name="___NN316">#REF!</definedName>
    <definedName name="___NN318">#REF!</definedName>
    <definedName name="___NN320">#REF!</definedName>
    <definedName name="___NN322">#REF!</definedName>
    <definedName name="___NN324">#REF!</definedName>
    <definedName name="___NN326">#REF!</definedName>
    <definedName name="___NN328">#REF!</definedName>
    <definedName name="___NN330">#REF!</definedName>
    <definedName name="___SJ09">#REF!</definedName>
    <definedName name="___SJ12">#REF!</definedName>
    <definedName name="___SJ15">#REF!</definedName>
    <definedName name="___SJ18">#REF!</definedName>
    <definedName name="___SO12">#REF!</definedName>
    <definedName name="___SO15">#REF!</definedName>
    <definedName name="___SO18">#REF!</definedName>
    <definedName name="__NN001">'[1]CENY S'!$D$2</definedName>
    <definedName name="__NN004">'[1]CENY S'!$D$3</definedName>
    <definedName name="__NN006">#REF!</definedName>
    <definedName name="__NN009">'[1]CENY S'!$D$5</definedName>
    <definedName name="__NN010">'[1]CENY S'!$D$7</definedName>
    <definedName name="__NN012">'[1]CENY S'!$D$8</definedName>
    <definedName name="__NN014">'[1]CENY S'!$D$9</definedName>
    <definedName name="__NN015">'[1]CENY S'!$D$10</definedName>
    <definedName name="__NN017">'[1]CENY S'!$D$11</definedName>
    <definedName name="__NN018">'[1]CENY S'!$D$12</definedName>
    <definedName name="__NN019">'[1]CENY S'!$D$13</definedName>
    <definedName name="__NN020">'[1]CENY S'!$D$14</definedName>
    <definedName name="__NN021">'[1]CENY S'!$D$15</definedName>
    <definedName name="__NN022">'[1]CENY S'!$D$16</definedName>
    <definedName name="__NN024">'[1]CENY S'!$D$17</definedName>
    <definedName name="__NN025">'[1]CENY S'!$D$18</definedName>
    <definedName name="__NN026">'[1]CENY S'!$D$19</definedName>
    <definedName name="__NN029">'[1]CENY S'!$D$20</definedName>
    <definedName name="__NN030">'[1]CENY S'!$D$23</definedName>
    <definedName name="__NN032">'[1]CENY S'!$D$24</definedName>
    <definedName name="__NN034">'[1]CENY S'!$D$25</definedName>
    <definedName name="__NN036">'[1]CENY S'!$D$26</definedName>
    <definedName name="__NN037">'[1]CENY S'!$D$27</definedName>
    <definedName name="__NN038">'[1]CENY S'!$D$28</definedName>
    <definedName name="__NN040">'[1]CENY S'!$D$31</definedName>
    <definedName name="__NN042">'[1]CENY S'!$D$32</definedName>
    <definedName name="__NN044">'[1]CENY S'!$D$33</definedName>
    <definedName name="__NN046">'[1]CENY S'!$D$34</definedName>
    <definedName name="__NN048">'[1]CENY S'!$D$35</definedName>
    <definedName name="__NN050">'[1]CENY S'!$D$36</definedName>
    <definedName name="__NN051">'[1]CENY S'!$D$37</definedName>
    <definedName name="__NN052">'[1]CENY S'!$D$38</definedName>
    <definedName name="__NN054">'[1]CENY S'!$D$39</definedName>
    <definedName name="__NN055">'[1]CENY S'!$D$40</definedName>
    <definedName name="__NN056">'[1]CENY S'!$D$41</definedName>
    <definedName name="__NN058">'[1]CENY S'!$D$42</definedName>
    <definedName name="__NN060">'[1]CENY S'!$D$43</definedName>
    <definedName name="__NN061">'[1]CENY S'!$D$44</definedName>
    <definedName name="__NN062">'[1]CENY S'!$D$45</definedName>
    <definedName name="__NN064">'[1]CENY S'!$D$46</definedName>
    <definedName name="__NN065">#REF!</definedName>
    <definedName name="__NN070">'[1]CENY S'!$D$52</definedName>
    <definedName name="__NN071">#REF!</definedName>
    <definedName name="__NN072">'[1]CENY S'!$D$54</definedName>
    <definedName name="__NN074">'[1]CENY S'!$D$55</definedName>
    <definedName name="__NN076">'[1]CENY S'!$D$56</definedName>
    <definedName name="__NN078">'[1]CENY S'!$D$57</definedName>
    <definedName name="__NN080">'[1]CENY S'!$D$58</definedName>
    <definedName name="__NN081">#REF!</definedName>
    <definedName name="__NN082">'[1]CENY S'!$D$60</definedName>
    <definedName name="__NN084">#REF!</definedName>
    <definedName name="__NN086">'[1]CENY S'!$D$61</definedName>
    <definedName name="__NN088">'[1]CENY S'!$D$62</definedName>
    <definedName name="__NN090">'[1]CENY S'!$D$63</definedName>
    <definedName name="__NN092">'[1]CENY S'!$D$64</definedName>
    <definedName name="__NN094">'[1]CENY S'!$D$65</definedName>
    <definedName name="__NN095">#REF!</definedName>
    <definedName name="__NN096">'[1]CENY S'!$D$67</definedName>
    <definedName name="__NN098">'[1]CENY S'!$D$68</definedName>
    <definedName name="__NN100">'[1]CENY S'!$D$69</definedName>
    <definedName name="__NN102">'[1]CENY S'!$D$70</definedName>
    <definedName name="__NN104">'[1]CENY S'!$D$71</definedName>
    <definedName name="__NN106">'[1]CENY S'!$D$72</definedName>
    <definedName name="__NN108">'[1]CENY S'!$D$73</definedName>
    <definedName name="__NN110">'[1]CENY S'!$D$74</definedName>
    <definedName name="__NN112">'[1]CENY S'!$D$75</definedName>
    <definedName name="__NN114">'[1]CENY S'!$D$76</definedName>
    <definedName name="__NN116">'[1]CENY S'!$D$77</definedName>
    <definedName name="__NN118">'[1]CENY S'!$D$78</definedName>
    <definedName name="__NN120">'[1]CENY S'!$D$79</definedName>
    <definedName name="__NN122">'[1]CENY S'!$D$80</definedName>
    <definedName name="__NN123">#REF!</definedName>
    <definedName name="__NN124">'[1]CENY S'!$D$82</definedName>
    <definedName name="__NN126">'[1]CENY S'!$D$83</definedName>
    <definedName name="__NN128">'[1]CENY S'!$D$84</definedName>
    <definedName name="__NN130">'[1]CENY S'!$D$85</definedName>
    <definedName name="__NN132">'[1]CENY S'!$D$86</definedName>
    <definedName name="__NN134">'[1]CENY S'!$D$87</definedName>
    <definedName name="__NN136">'[1]CENY S'!$D$88</definedName>
    <definedName name="__NN138">'[1]CENY S'!$D$89</definedName>
    <definedName name="__NN139">#REF!</definedName>
    <definedName name="__NN140">'[1]CENY S'!$D$91</definedName>
    <definedName name="__NN142">'[1]CENY S'!$D$92</definedName>
    <definedName name="__NN144">'[1]CENY S'!$D$93</definedName>
    <definedName name="__NN146">'[1]CENY S'!$D$94</definedName>
    <definedName name="__NN148">'[1]CENY S'!$D$95</definedName>
    <definedName name="__NN150">'[1]CENY S'!$D$96</definedName>
    <definedName name="__NN152">'[1]CENY S'!$D$97</definedName>
    <definedName name="__NN154">'[1]CENY S'!$D$98</definedName>
    <definedName name="__NN160">'[1]CENY S'!$D$101</definedName>
    <definedName name="__NN162">'[1]CENY S'!$D$102</definedName>
    <definedName name="__NN163">#REF!</definedName>
    <definedName name="__NN164">'[1]CENY S'!$D$104</definedName>
    <definedName name="__NN165">'[1]CENY S'!$D$105</definedName>
    <definedName name="__NN166">'[1]CENY S'!$D$106</definedName>
    <definedName name="__NN168">'[1]CENY S'!$D$107</definedName>
    <definedName name="__NN170">'[1]CENY S'!$D$108</definedName>
    <definedName name="__NN172">'[1]CENY S'!$D$109</definedName>
    <definedName name="__NN173">#REF!</definedName>
    <definedName name="__NN174">'[1]CENY S'!$D$111</definedName>
    <definedName name="__NN176">'[1]CENY S'!$D$112</definedName>
    <definedName name="__NN178">'[1]CENY S'!$D$113</definedName>
    <definedName name="__NN179">#REF!</definedName>
    <definedName name="__NN180">'[1]CENY S'!$D$115</definedName>
    <definedName name="__NN182">'[1]CENY S'!$D$116</definedName>
    <definedName name="__NN184">'[1]CENY S'!$D$117</definedName>
    <definedName name="__NN190">'[1]CENY S'!$D$120</definedName>
    <definedName name="__NN191">#REF!</definedName>
    <definedName name="__NN192">'[1]CENY S'!$D$122</definedName>
    <definedName name="__NN194">'[1]CENY S'!$D$124</definedName>
    <definedName name="__NN196">'[1]CENY S'!$D$125</definedName>
    <definedName name="__NN197">'[1]CENY S'!$D$126</definedName>
    <definedName name="__NN198">'[1]CENY S'!$D$127</definedName>
    <definedName name="__NN199">#REF!</definedName>
    <definedName name="__NN200">'[1]CENY S'!$D$132</definedName>
    <definedName name="__NN202">'[1]CENY S'!$D$133</definedName>
    <definedName name="__NN204">'[1]CENY S'!$D$134</definedName>
    <definedName name="__NN206">'[1]CENY S'!$D$135</definedName>
    <definedName name="__NN208">'[1]CENY S'!$D$136</definedName>
    <definedName name="__NN210">'[1]CENY S'!$D$137</definedName>
    <definedName name="__NN220">'[1]CENY S'!$D$140</definedName>
    <definedName name="__NN222">'[1]CENY S'!$D$141</definedName>
    <definedName name="__NN224">'[1]CENY S'!$D$142</definedName>
    <definedName name="__NN226">'[1]CENY S'!$D$143</definedName>
    <definedName name="__NN228">#REF!</definedName>
    <definedName name="__NN230">'[1]CENY S'!$D$144</definedName>
    <definedName name="__NN232">'[1]CENY S'!$D$145</definedName>
    <definedName name="__NN234">'[1]CENY S'!$D$146</definedName>
    <definedName name="__NN236">'[1]CENY S'!$D$147</definedName>
    <definedName name="__NN238">'[1]CENY S'!$D$148</definedName>
    <definedName name="__NN240">'[1]CENY S'!$D$149</definedName>
    <definedName name="__NN242">'[1]CENY S'!$D$150</definedName>
    <definedName name="__NN244">'[1]CENY S'!$D$151</definedName>
    <definedName name="__NN245">#REF!</definedName>
    <definedName name="__NN250">'[1]CENY S'!$D$155</definedName>
    <definedName name="__NN251">'[1]CENY S'!$D$156</definedName>
    <definedName name="__NN252">'[1]CENY S'!$D$157</definedName>
    <definedName name="__NN253">'[1]CENY S'!$D$158</definedName>
    <definedName name="__NN254">'[1]CENY S'!$D$159</definedName>
    <definedName name="__NN255">'[1]CENY S'!$D$160</definedName>
    <definedName name="__NN256">'[1]CENY S'!$D$161</definedName>
    <definedName name="__NN257">'[1]CENY S'!$D$162</definedName>
    <definedName name="__NN258">'[1]CENY S'!$D$163</definedName>
    <definedName name="__NN259">'[1]CENY S'!$D$164</definedName>
    <definedName name="__NN260">'[1]CENY S'!$D$165</definedName>
    <definedName name="__NN262">'[1]CENY S'!$D$166</definedName>
    <definedName name="__NN263">'[1]CENY S'!$D$167</definedName>
    <definedName name="__NN264">'[1]CENY S'!$D$168</definedName>
    <definedName name="__NN265">'[1]CENY S'!$D$169</definedName>
    <definedName name="__NN266">'[1]CENY S'!$D$170</definedName>
    <definedName name="__NN267">'[1]CENY S'!$D$171</definedName>
    <definedName name="__NN268">'[1]CENY S'!$D$172</definedName>
    <definedName name="__NN269">'[1]CENY S'!$D$173</definedName>
    <definedName name="__NN270">'[1]CENY S'!$D$174</definedName>
    <definedName name="__NN271">'[1]CENY S'!$D$175</definedName>
    <definedName name="__NN272">'[1]CENY S'!$D$176</definedName>
    <definedName name="__NN273">'[1]CENY S'!$D$177</definedName>
    <definedName name="__NN274">'[1]CENY S'!$D$178</definedName>
    <definedName name="__NN275">'[1]CENY S'!$D$179</definedName>
    <definedName name="__NN276">'[1]CENY S'!$D$180</definedName>
    <definedName name="__NN277">'[1]CENY S'!$D$181</definedName>
    <definedName name="__NN278">'[1]CENY S'!$D$182</definedName>
    <definedName name="__NN279">'[1]CENY S'!$D$183</definedName>
    <definedName name="__NN280">'[1]CENY S'!$D$184</definedName>
    <definedName name="__NN281">'[1]CENY S'!$D$185</definedName>
    <definedName name="__NN282">'[1]CENY S'!$D$186</definedName>
    <definedName name="__NN283">'[1]CENY S'!$D$187</definedName>
    <definedName name="__NN284">'[1]CENY S'!$D$188</definedName>
    <definedName name="__NN290">'[1]CENY S'!$D$191</definedName>
    <definedName name="__NN292">'[1]CENY S'!$D$192</definedName>
    <definedName name="__NN294">'[1]CENY S'!$D$193</definedName>
    <definedName name="__NN295">'[1]CENY S'!$D$194</definedName>
    <definedName name="__NN296">'[1]CENY S'!$D$195</definedName>
    <definedName name="__NN297">'[1]CENY S'!$D$196</definedName>
    <definedName name="__NN300">'[1]CENY S'!$D$199</definedName>
    <definedName name="__NN302">'[1]CENY S'!$D$200</definedName>
    <definedName name="__NN304">#REF!</definedName>
    <definedName name="__NN306">'[1]CENY S'!$D$201</definedName>
    <definedName name="__NN308">'[1]CENY S'!$D$202</definedName>
    <definedName name="__NN310">'[1]CENY S'!$D$203</definedName>
    <definedName name="__NN312">'[1]CENY S'!$D$204</definedName>
    <definedName name="__NN314">'[1]CENY S'!$D$205</definedName>
    <definedName name="__NN316">'[1]CENY S'!$D$206</definedName>
    <definedName name="__NN318">'[1]CENY S'!$D$207</definedName>
    <definedName name="__NN320">'[1]CENY S'!$D$208</definedName>
    <definedName name="__NN322">'[1]CENY S'!$D$209</definedName>
    <definedName name="__NN324">'[1]CENY S'!$D$210</definedName>
    <definedName name="__NN326">'[1]CENY S'!$D$211</definedName>
    <definedName name="__NN328">'[1]CENY S'!$D$212</definedName>
    <definedName name="__NN330">'[1]CENY S'!$D$213</definedName>
    <definedName name="__NN340">#REF!</definedName>
    <definedName name="__SJ09">'[1]CENY K'!$C$13</definedName>
    <definedName name="__SJ12">'[1]CENY K'!$C$14</definedName>
    <definedName name="__SJ15">'[1]CENY K'!$C$15</definedName>
    <definedName name="__SJ18">'[1]CENY K'!$C$16</definedName>
    <definedName name="__SO12">'[1]CENY K'!$C$17</definedName>
    <definedName name="__SO15">'[1]CENY K'!$C$18</definedName>
    <definedName name="__SO18">'[1]CENY K'!$C$19</definedName>
    <definedName name="_xlnm._FilterDatabase" localSheetId="0" hidden="1">'PS04 - Technologie vyšetř...'!$C$77:$AJ$173</definedName>
    <definedName name="_NN001">'[2]CENY S'!$D$2</definedName>
    <definedName name="_NN004">'[2]CENY S'!$D$3</definedName>
    <definedName name="_NN006">'[1]CENY S'!$D$4</definedName>
    <definedName name="_NN009">'[2]CENY S'!$D$4</definedName>
    <definedName name="_NN010">'[2]CENY S'!$D$6</definedName>
    <definedName name="_NN012">'[2]CENY S'!$D$7</definedName>
    <definedName name="_NN014">'[2]CENY S'!$D$8</definedName>
    <definedName name="_NN015">'[2]CENY S'!$D$9</definedName>
    <definedName name="_NN017">'[2]CENY S'!$D$10</definedName>
    <definedName name="_NN018">'[2]CENY S'!$D$11</definedName>
    <definedName name="_NN019">'[2]CENY S'!$D$12</definedName>
    <definedName name="_NN020">'[2]CENY S'!$D$13</definedName>
    <definedName name="_NN021">'[2]CENY S'!$D$14</definedName>
    <definedName name="_NN022">'[2]CENY S'!$D$15</definedName>
    <definedName name="_NN024">'[2]CENY S'!$D$16</definedName>
    <definedName name="_NN025">'[2]CENY S'!$D$17</definedName>
    <definedName name="_NN026">'[2]CENY S'!$D$18</definedName>
    <definedName name="_NN029">'[2]CENY S'!$D$19</definedName>
    <definedName name="_NN030">'[2]CENY S'!$D$22</definedName>
    <definedName name="_NN032">'[2]CENY S'!$D$23</definedName>
    <definedName name="_NN034">'[2]CENY S'!$D$24</definedName>
    <definedName name="_NN036">'[2]CENY S'!$D$25</definedName>
    <definedName name="_NN037">'[2]CENY S'!$D$26</definedName>
    <definedName name="_NN038">'[2]CENY S'!$D$27</definedName>
    <definedName name="_NN040">'[2]CENY S'!$D$30</definedName>
    <definedName name="_NN042">'[2]CENY S'!$D$31</definedName>
    <definedName name="_NN044">'[2]CENY S'!$D$32</definedName>
    <definedName name="_NN046">'[2]CENY S'!$D$33</definedName>
    <definedName name="_NN048">'[2]CENY S'!$D$34</definedName>
    <definedName name="_NN050">'[2]CENY S'!$D$35</definedName>
    <definedName name="_NN051">'[2]CENY S'!$D$36</definedName>
    <definedName name="_NN052">'[2]CENY S'!$D$37</definedName>
    <definedName name="_NN054">'[2]CENY S'!$D$38</definedName>
    <definedName name="_NN055">'[2]CENY S'!$D$39</definedName>
    <definedName name="_NN056">'[2]CENY S'!$D$40</definedName>
    <definedName name="_NN058">'[2]CENY S'!$D$41</definedName>
    <definedName name="_NN060">'[2]CENY S'!$D$42</definedName>
    <definedName name="_NN061">'[2]CENY S'!$D$43</definedName>
    <definedName name="_NN062">'[2]CENY S'!$D$44</definedName>
    <definedName name="_NN064">'[2]CENY S'!$D$45</definedName>
    <definedName name="_NN065">'[1]CENY S'!$D$47</definedName>
    <definedName name="_NN070">'[2]CENY S'!$D$48</definedName>
    <definedName name="_NN071">'[1]CENY S'!$D$53</definedName>
    <definedName name="_NN072">'[2]CENY S'!$D$49</definedName>
    <definedName name="_NN074">'[2]CENY S'!$D$50</definedName>
    <definedName name="_NN076">'[2]CENY S'!$D$51</definedName>
    <definedName name="_NN078">'[2]CENY S'!$D$52</definedName>
    <definedName name="_NN080">'[2]CENY S'!$D$53</definedName>
    <definedName name="_NN081">'[1]CENY S'!$D$59</definedName>
    <definedName name="_NN082">'[2]CENY S'!$D$54</definedName>
    <definedName name="_NN084">'[2]CENY S'!$D$55</definedName>
    <definedName name="_NN086">'[2]CENY S'!$D$56</definedName>
    <definedName name="_NN088">'[2]CENY S'!$D$57</definedName>
    <definedName name="_NN090">'[2]CENY S'!$D$58</definedName>
    <definedName name="_NN092">'[2]CENY S'!$D$59</definedName>
    <definedName name="_NN094">'[2]CENY S'!$D$60</definedName>
    <definedName name="_NN095">'[1]CENY S'!$D$66</definedName>
    <definedName name="_NN096">'[2]CENY S'!$D$61</definedName>
    <definedName name="_NN098">'[2]CENY S'!$D$62</definedName>
    <definedName name="_NN100">'[2]CENY S'!$D$63</definedName>
    <definedName name="_NN102">'[2]CENY S'!$D$64</definedName>
    <definedName name="_NN104">'[2]CENY S'!$D$65</definedName>
    <definedName name="_NN106">'[2]CENY S'!$D$66</definedName>
    <definedName name="_NN108">'[2]CENY S'!$D$67</definedName>
    <definedName name="_NN110">'[2]CENY S'!$D$68</definedName>
    <definedName name="_NN112">'[2]CENY S'!$D$69</definedName>
    <definedName name="_NN114">'[2]CENY S'!$D$70</definedName>
    <definedName name="_NN116">'[2]CENY S'!$D$71</definedName>
    <definedName name="_NN118">'[2]CENY S'!$D$72</definedName>
    <definedName name="_NN120">'[2]CENY S'!$D$73</definedName>
    <definedName name="_NN122">'[2]CENY S'!$D$74</definedName>
    <definedName name="_NN123">'[1]CENY S'!$D$81</definedName>
    <definedName name="_NN124">'[2]CENY S'!$D$75</definedName>
    <definedName name="_NN126">'[2]CENY S'!$D$76</definedName>
    <definedName name="_NN128">'[2]CENY S'!$D$77</definedName>
    <definedName name="_NN130">'[2]CENY S'!$D$78</definedName>
    <definedName name="_NN132">'[2]CENY S'!$D$79</definedName>
    <definedName name="_NN134">'[2]CENY S'!$D$80</definedName>
    <definedName name="_NN136">'[2]CENY S'!$D$81</definedName>
    <definedName name="_NN138">'[2]CENY S'!$D$82</definedName>
    <definedName name="_NN139">'[1]CENY S'!$D$90</definedName>
    <definedName name="_NN140">'[2]CENY S'!$D$83</definedName>
    <definedName name="_NN142">'[2]CENY S'!$D$84</definedName>
    <definedName name="_NN144">'[2]CENY S'!$D$85</definedName>
    <definedName name="_NN146">'[2]CENY S'!$D$86</definedName>
    <definedName name="_NN148">'[2]CENY S'!$D$87</definedName>
    <definedName name="_NN150">'[2]CENY S'!$D$88</definedName>
    <definedName name="_NN152">'[2]CENY S'!$D$89</definedName>
    <definedName name="_NN154">'[2]CENY S'!$D$90</definedName>
    <definedName name="_NN160">'[2]CENY S'!$D$93</definedName>
    <definedName name="_NN162">'[2]CENY S'!$D$94</definedName>
    <definedName name="_NN163">'[1]CENY S'!$D$103</definedName>
    <definedName name="_NN164">'[2]CENY S'!$D$95</definedName>
    <definedName name="_NN165">'[2]CENY S'!$D$96</definedName>
    <definedName name="_NN166">'[2]CENY S'!$D$97</definedName>
    <definedName name="_NN168">'[2]CENY S'!$D$98</definedName>
    <definedName name="_NN170">'[2]CENY S'!$D$99</definedName>
    <definedName name="_NN172">'[2]CENY S'!$D$100</definedName>
    <definedName name="_NN173">'[1]CENY S'!$D$110</definedName>
    <definedName name="_NN174">'[2]CENY S'!$D$101</definedName>
    <definedName name="_NN176">'[2]CENY S'!$D$102</definedName>
    <definedName name="_NN178">'[2]CENY S'!$D$103</definedName>
    <definedName name="_NN179">'[1]CENY S'!$D$114</definedName>
    <definedName name="_NN180">'[2]CENY S'!$D$104</definedName>
    <definedName name="_NN182">'[2]CENY S'!$D$105</definedName>
    <definedName name="_NN184">'[2]CENY S'!$D$106</definedName>
    <definedName name="_NN190">'[2]CENY S'!$D$109</definedName>
    <definedName name="_NN191">'[1]CENY S'!$D$121</definedName>
    <definedName name="_NN192">'[2]CENY S'!$D$110</definedName>
    <definedName name="_NN193">#REF!</definedName>
    <definedName name="_NN194">'[2]CENY S'!$D$111</definedName>
    <definedName name="_NN196">'[2]CENY S'!$D$112</definedName>
    <definedName name="_NN197">'[2]CENY S'!$D$113</definedName>
    <definedName name="_NN198">'[2]CENY S'!$D$114</definedName>
    <definedName name="_NN199">'[1]CENY S'!$D$128</definedName>
    <definedName name="_NN200">'[2]CENY S'!$D$117</definedName>
    <definedName name="_NN202">'[2]CENY S'!$D$118</definedName>
    <definedName name="_NN204">'[2]CENY S'!$D$119</definedName>
    <definedName name="_NN206">'[2]CENY S'!$D$120</definedName>
    <definedName name="_NN208">'[2]CENY S'!$D$121</definedName>
    <definedName name="_NN210">'[2]CENY S'!$D$122</definedName>
    <definedName name="_NN220">'[2]CENY S'!$D$125</definedName>
    <definedName name="_NN222">'[2]CENY S'!$D$126</definedName>
    <definedName name="_NN224">'[2]CENY S'!$D$127</definedName>
    <definedName name="_NN226">'[2]CENY S'!$D$128</definedName>
    <definedName name="_NN228">'[2]CENY S'!$D$129</definedName>
    <definedName name="_NN230">'[2]CENY S'!$D$130</definedName>
    <definedName name="_NN232">'[2]CENY S'!$D$131</definedName>
    <definedName name="_NN234">'[2]CENY S'!$D$132</definedName>
    <definedName name="_NN236">'[2]CENY S'!$D$133</definedName>
    <definedName name="_NN238">'[2]CENY S'!$D$134</definedName>
    <definedName name="_NN240">'[2]CENY S'!$D$135</definedName>
    <definedName name="_NN242">'[2]CENY S'!$D$136</definedName>
    <definedName name="_NN244">'[2]CENY S'!$D$137</definedName>
    <definedName name="_NN245">'[1]CENY S'!$D$152</definedName>
    <definedName name="_NN250">'[2]CENY S'!$D$141</definedName>
    <definedName name="_NN251">'[2]CENY S'!$D$142</definedName>
    <definedName name="_NN252">'[2]CENY S'!$D$143</definedName>
    <definedName name="_NN253">'[2]CENY S'!$D$144</definedName>
    <definedName name="_NN254">'[2]CENY S'!$D$145</definedName>
    <definedName name="_NN255">'[2]CENY S'!$D$146</definedName>
    <definedName name="_NN256">'[2]CENY S'!$D$147</definedName>
    <definedName name="_NN257">'[2]CENY S'!$D$148</definedName>
    <definedName name="_NN258">'[2]CENY S'!$D$149</definedName>
    <definedName name="_NN259">'[2]CENY S'!$D$150</definedName>
    <definedName name="_NN260">'[2]CENY S'!$D$151</definedName>
    <definedName name="_NN262">'[2]CENY S'!$D$152</definedName>
    <definedName name="_NN263">'[2]CENY S'!$D$153</definedName>
    <definedName name="_NN264">'[2]CENY S'!$D$154</definedName>
    <definedName name="_NN265">'[2]CENY S'!$D$155</definedName>
    <definedName name="_NN266">'[2]CENY S'!$D$156</definedName>
    <definedName name="_NN267">'[2]CENY S'!$D$157</definedName>
    <definedName name="_NN268">'[2]CENY S'!$D$158</definedName>
    <definedName name="_NN269">'[2]CENY S'!$D$159</definedName>
    <definedName name="_NN270">'[2]CENY S'!$D$160</definedName>
    <definedName name="_NN271">'[2]CENY S'!$D$161</definedName>
    <definedName name="_NN272">'[2]CENY S'!$D$162</definedName>
    <definedName name="_NN273">'[2]CENY S'!$D$163</definedName>
    <definedName name="_NN274">'[2]CENY S'!$D$164</definedName>
    <definedName name="_NN275">'[2]CENY S'!$D$165</definedName>
    <definedName name="_NN276">'[2]CENY S'!$D$166</definedName>
    <definedName name="_NN277">'[2]CENY S'!$D$167</definedName>
    <definedName name="_NN278">'[2]CENY S'!$D$168</definedName>
    <definedName name="_NN279">'[2]CENY S'!$D$169</definedName>
    <definedName name="_NN280">'[2]CENY S'!$D$170</definedName>
    <definedName name="_NN281">'[2]CENY S'!$D$171</definedName>
    <definedName name="_NN282">'[2]CENY S'!$D$172</definedName>
    <definedName name="_NN283">'[2]CENY S'!$D$173</definedName>
    <definedName name="_NN284">'[2]CENY S'!$D$174</definedName>
    <definedName name="_NN290">'[2]CENY S'!$D$177</definedName>
    <definedName name="_NN292">'[2]CENY S'!$D$178</definedName>
    <definedName name="_NN295">'[2]CENY S'!$D$180</definedName>
    <definedName name="_NN296">'[2]CENY S'!$D$181</definedName>
    <definedName name="_NN297">'[2]CENY S'!$D$182</definedName>
    <definedName name="_NN300">'[2]CENY S'!$D$185</definedName>
    <definedName name="_NN302">'[2]CENY S'!$D$186</definedName>
    <definedName name="_NN304">'[2]CENY S'!$D$187</definedName>
    <definedName name="_NN306">'[2]CENY S'!$D$188</definedName>
    <definedName name="_NN308">'[2]CENY S'!$D$189</definedName>
    <definedName name="_NN310">'[2]CENY S'!$D$190</definedName>
    <definedName name="_NN312">'[2]CENY S'!$D$191</definedName>
    <definedName name="_NN314">'[2]CENY S'!$D$192</definedName>
    <definedName name="_NN316">'[2]CENY S'!$D$193</definedName>
    <definedName name="_NN318">'[2]CENY S'!$D$194</definedName>
    <definedName name="_NN320">'[2]CENY S'!$D$195</definedName>
    <definedName name="_NN322">'[2]CENY S'!$D$196</definedName>
    <definedName name="_NN324">'[2]CENY S'!$D$197</definedName>
    <definedName name="_NN326">'[2]CENY S'!$D$198</definedName>
    <definedName name="_NN328">'[2]CENY S'!$D$199</definedName>
    <definedName name="_NN330">'[2]CENY S'!$D$200</definedName>
    <definedName name="_NN340">'[1]CENY S'!$D$216</definedName>
    <definedName name="_NN81">#REF!</definedName>
    <definedName name="_SJ09">'[2]CENY K'!$C$13</definedName>
    <definedName name="_SJ12">'[2]CENY K'!$C$14</definedName>
    <definedName name="_SJ15">'[2]CENY K'!$C$15</definedName>
    <definedName name="_SJ18">'[2]CENY K'!$C$16</definedName>
    <definedName name="_SO12">'[2]CENY K'!$C$17</definedName>
    <definedName name="_SO15">'[2]CENY K'!$C$18</definedName>
    <definedName name="_SO18">'[2]CENY K'!$C$19</definedName>
    <definedName name="Celkem_neprime">'[3]SD_2'!$R$296</definedName>
    <definedName name="Celkem_osobni">'[3]SD_2'!$R$297</definedName>
    <definedName name="czop">'[3]SD_1'!$V$84</definedName>
    <definedName name="DATUMLZ">#REF!</definedName>
    <definedName name="DATUMUHRADY">#REF!</definedName>
    <definedName name="db">'[4]Přehled'!$K$527</definedName>
    <definedName name="DEMI">'[2]CENY K'!$C$2</definedName>
    <definedName name="dph">'[2]Přístroje'!$C$1002</definedName>
    <definedName name="dph_19">'[3]Podklad ZV_NV'!$E$759</definedName>
    <definedName name="dph_old">'[5]Rozpočet'!$C$36</definedName>
    <definedName name="dphzv">#REF!</definedName>
    <definedName name="DRUHPRACVZTAHU">#REF!</definedName>
    <definedName name="du">'[4]Přehled'!$K$528</definedName>
    <definedName name="FONDPRACDOBY">#REF!</definedName>
    <definedName name="IC">#REF!</definedName>
    <definedName name="ID_EXT">#REF!</definedName>
    <definedName name="Jineodvody_1">'[6]Rozpis_1'!$O$24</definedName>
    <definedName name="Jineodvody_2">'[6]Rozpis_2'!$O$23</definedName>
    <definedName name="Jineodvody_3">'[6]Rozpis_3'!$O$24</definedName>
    <definedName name="Jineodvody_komplet">'[6]Rozpis_komplet'!$O$44</definedName>
    <definedName name="Jinevydaje_1">'[6]Rozpis_1'!$Q$24</definedName>
    <definedName name="Jinevydaje_2">'[6]Rozpis_2'!$Q$23</definedName>
    <definedName name="Jinevydaje_3">'[6]Rozpis_3'!$Q$24</definedName>
    <definedName name="Jinevydaje_komplet">'[6]Rozpis_komplet'!$Q$44</definedName>
    <definedName name="JINEVYDAJEBEZODVODU">#REF!</definedName>
    <definedName name="JINEVYDAJESODOVODY">#REF!</definedName>
    <definedName name="JMENO">#REF!</definedName>
    <definedName name="K_1">'[7]HMG'!$C$72</definedName>
    <definedName name="K_2">'[7]HMG'!$C$73</definedName>
    <definedName name="K_21">'[7]HMG_N3'!$C$74</definedName>
    <definedName name="K_3">'[7]HMG'!$C$74</definedName>
    <definedName name="ko_prac">'[8]Provozní výdaje'!$B$18</definedName>
    <definedName name="koef_1">'[3]Podklad ZV_NV'!$AB$728</definedName>
    <definedName name="koef_2">'[3]Podklad ZV_NV'!$AB$744</definedName>
    <definedName name="koef_3">'[3]Podklad ZV_NV'!$AB$753</definedName>
    <definedName name="Koef_tds">'[3]Podklad ZV_NV'!$AC$763</definedName>
    <definedName name="kou">#REF!</definedName>
    <definedName name="kov">#REF!</definedName>
    <definedName name="kr">'[9]Budovy_stavby'!$C$22</definedName>
    <definedName name="kra">'[10]materiál (2)'!$A$1395</definedName>
    <definedName name="kra_2">'[10]materiál (2)'!$A$1396</definedName>
    <definedName name="Materiál_new">#REF!</definedName>
    <definedName name="mil">'[7]HMG'!$E$70</definedName>
    <definedName name="myčka_lab._skla">#REF!</definedName>
    <definedName name="Mzda_1">'[6]Rozpis_1'!$L$24</definedName>
    <definedName name="Mzda_2">'[6]Rozpis_2'!$L$23</definedName>
    <definedName name="Mzda_3">'[6]Rozpis_3'!$L$24</definedName>
    <definedName name="Mzda_komplet">'[6]Rozpis_komplet'!$L$44</definedName>
    <definedName name="na">'[12]Rekapitulace'!$BK$207</definedName>
    <definedName name="nav">'[10]Vybavení 2'!$C$143</definedName>
    <definedName name="nav_2">'[10]Provozní náklady a výnosy'!$C$49</definedName>
    <definedName name="_xlnm.Print_Area" localSheetId="0">'PS04 - Technologie vyšetř...'!$C$4:$K$173</definedName>
    <definedName name="Osobni_komplet">'[6]Rozpis_komplet'!$P$46</definedName>
    <definedName name="OV">'[2]CENY K'!$C$6</definedName>
    <definedName name="PB">'[2]CENY K'!$C$3</definedName>
    <definedName name="POCETHODINNAPRJ">#REF!</definedName>
    <definedName name="POJISTNE">#REF!</definedName>
    <definedName name="Pojistne_1">'[6]Rozpis_1'!$P$24</definedName>
    <definedName name="Pojistne_2">'[6]Rozpis_2'!$P$23</definedName>
    <definedName name="Pojistne_3">'[6]Rozpis_3'!$P$24</definedName>
    <definedName name="Pojistne_komplet">'[6]Rozpis_komplet'!$P$44</definedName>
    <definedName name="POLOZKA">#REF!</definedName>
    <definedName name="PR">'[2]CENY K'!$C$9</definedName>
    <definedName name="PRIJMENI">#REF!</definedName>
    <definedName name="rez">#REF!</definedName>
    <definedName name="rez_2">#REF!</definedName>
    <definedName name="rust_2">#REF!</definedName>
    <definedName name="rust1">'[10]Osobní'!$B$232</definedName>
    <definedName name="rust2">'[10]Osobní'!$B$233</definedName>
    <definedName name="sn">'[12]Rekapitulace'!$BK$208</definedName>
    <definedName name="SV">'[2]CENY K'!$C$7</definedName>
    <definedName name="Tab">'[6]Přehled'!$A$12:$BR$90</definedName>
    <definedName name="TV">'[2]CENY K'!$C$4</definedName>
    <definedName name="VAK">'[2]CENY K'!$C$5</definedName>
    <definedName name="ZAS">'[2]CENY K'!$C$8</definedName>
    <definedName name="ZCDPH">'[2]Celková rekapitulace'!$C$38</definedName>
    <definedName name="ZCDPHDM">'[5]Rekapitulace stavby ZV'!$AN$40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<sst xmlns="http://schemas.openxmlformats.org/spreadsheetml/2006/main" count="660" uniqueCount="184">
  <si>
    <t>List obsahuje:</t>
  </si>
  <si>
    <t>1) Krycí list soupisu</t>
  </si>
  <si>
    <t>2) Rekapitulace</t>
  </si>
  <si>
    <t>3) Soupis prací</t>
  </si>
  <si>
    <t>Zpět na list:</t>
  </si>
  <si>
    <t>Rekapitulace stavby</t>
  </si>
  <si>
    <t>{b007d7b2-08c3-46c5-82fc-7bba078272c7}</t>
  </si>
  <si>
    <t>2</t>
  </si>
  <si>
    <t>KRYCÍ LIST SOUPISU</t>
  </si>
  <si>
    <t>v ---  níže se nacházejí doplnkové a pomocné údaje k sestavám  --- v</t>
  </si>
  <si>
    <t>False</t>
  </si>
  <si>
    <t>Stavba:</t>
  </si>
  <si>
    <t>Objekt:</t>
  </si>
  <si>
    <t>PS04 - Technologie vyšetřoven a ambulancí (samostatná dodávka)</t>
  </si>
  <si>
    <t>KSO:</t>
  </si>
  <si>
    <t/>
  </si>
  <si>
    <t>CC-CZ:</t>
  </si>
  <si>
    <t>Místo:</t>
  </si>
  <si>
    <t>Plzeň</t>
  </si>
  <si>
    <t>Datum:</t>
  </si>
  <si>
    <t>Zadavatel:</t>
  </si>
  <si>
    <t>IČ:</t>
  </si>
  <si>
    <t>Univerzita Karlova</t>
  </si>
  <si>
    <t>DIČ:</t>
  </si>
  <si>
    <t>Uchazeč:</t>
  </si>
  <si>
    <t>Projektant: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</si>
  <si>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</si>
  <si>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</si>
  <si>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</si>
  <si>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</si>
  <si>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</si>
  <si>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</si>
  <si>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</si>
  <si>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</si>
  <si>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</si>
  <si>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</si>
  <si>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</si>
  <si>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</si>
  <si>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</si>
  <si>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</si>
  <si>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</si>
  <si>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</si>
  <si>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</si>
  <si>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soupisu celkem</t>
  </si>
  <si>
    <t>-1</t>
  </si>
  <si>
    <t>Ostatní - Ostatní</t>
  </si>
  <si>
    <t xml:space="preserve">    PS04 - Technologie vyšetřoven a ambulancí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</si>
  <si>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</si>
  <si>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</si>
  <si>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</si>
  <si>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</si>
  <si>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</si>
  <si>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</si>
  <si>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</si>
  <si>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</si>
  <si>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</si>
  <si>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</si>
  <si>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</si>
  <si>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</si>
  <si>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</si>
  <si>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</si>
  <si>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</si>
  <si>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</si>
  <si>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Nutné vybavení</t>
  </si>
  <si>
    <t>Celkem ks</t>
  </si>
  <si>
    <t>4.37</t>
  </si>
  <si>
    <t>4.28</t>
  </si>
  <si>
    <t>4.38</t>
  </si>
  <si>
    <t>4.46</t>
  </si>
  <si>
    <t>4.67</t>
  </si>
  <si>
    <t>4.68</t>
  </si>
  <si>
    <t>4.69</t>
  </si>
  <si>
    <t>4.70</t>
  </si>
  <si>
    <t>4.61</t>
  </si>
  <si>
    <t>4.89</t>
  </si>
  <si>
    <t>D</t>
  </si>
  <si>
    <t>Ostatní</t>
  </si>
  <si>
    <t>4</t>
  </si>
  <si>
    <t>0</t>
  </si>
  <si>
    <t>ROZPOCET</t>
  </si>
  <si>
    <t>PS04</t>
  </si>
  <si>
    <t>Technologie vyšetřoven a ambulancí</t>
  </si>
  <si>
    <t>1</t>
  </si>
  <si>
    <t>K</t>
  </si>
  <si>
    <t>N-4206</t>
  </si>
  <si>
    <t>D+M linka pracovní - typ 1</t>
  </si>
  <si>
    <t>ks</t>
  </si>
  <si>
    <t>R položka</t>
  </si>
  <si>
    <t>1529534425</t>
  </si>
  <si>
    <t>PP</t>
  </si>
  <si>
    <t>P</t>
  </si>
  <si>
    <t>Poznámka k položce:
V jednotkové ceně je zahrnut staveništní přesun hmot.</t>
  </si>
  <si>
    <t>N-4208</t>
  </si>
  <si>
    <t>D+M linka pracovní - typ 2</t>
  </si>
  <si>
    <t>Pnavýšen počet o 4.28 - překontrolovat po dodání specifikací</t>
  </si>
  <si>
    <t>540627726</t>
  </si>
  <si>
    <t>N-4209</t>
  </si>
  <si>
    <t>D+M linka pracovní - typ 3</t>
  </si>
  <si>
    <t>87327133</t>
  </si>
  <si>
    <t>N-4348</t>
  </si>
  <si>
    <t>D+M skříň policová vysoká, uzavřená</t>
  </si>
  <si>
    <t>Počet navýšen ze 2 na 4 - doplněno do 4.69 a 4.67</t>
  </si>
  <si>
    <t>-862989901</t>
  </si>
  <si>
    <t>N-4362</t>
  </si>
  <si>
    <t>D+M věšák nástěnný</t>
  </si>
  <si>
    <t>Ve výkrese není znázorněn</t>
  </si>
  <si>
    <t>2037477285</t>
  </si>
  <si>
    <t>N-4612</t>
  </si>
  <si>
    <t>D+M stůl pracovní - typ 1</t>
  </si>
  <si>
    <t>-1542196447</t>
  </si>
  <si>
    <t>D+M stůl pracovní 1600 x 600 x 750</t>
  </si>
  <si>
    <t>N-4639</t>
  </si>
  <si>
    <t>811109069</t>
  </si>
  <si>
    <t>N-4632</t>
  </si>
  <si>
    <t>D+M stůl pracovní - typ 2</t>
  </si>
  <si>
    <t>Na výkrese popsán 5 x, zakreslen 6x.</t>
  </si>
  <si>
    <t>1265954382</t>
  </si>
  <si>
    <t>D+M stůl pracovní 1600 x 800 x 750</t>
  </si>
  <si>
    <t>N-4633</t>
  </si>
  <si>
    <t>D+M stůl pracovní - typ 3</t>
  </si>
  <si>
    <t>D+M stůl pracovní 1600 x 700 x 750</t>
  </si>
  <si>
    <t>N-4635</t>
  </si>
  <si>
    <t>N-4634</t>
  </si>
  <si>
    <t>D+ M Kovová kartotéka 3 x 4 pr formát A4</t>
  </si>
  <si>
    <t>N-4698</t>
  </si>
  <si>
    <t>D+M kontejner zásuvkový</t>
  </si>
  <si>
    <t>Neodpovídá počet na výkrese</t>
  </si>
  <si>
    <t>-1274571218</t>
  </si>
  <si>
    <t>N-4812</t>
  </si>
  <si>
    <t>D+M židle pevná</t>
  </si>
  <si>
    <t>-429897959</t>
  </si>
  <si>
    <t>N-4814</t>
  </si>
  <si>
    <t>D+M multised 4 sedadla + 1 stolek</t>
  </si>
  <si>
    <t>Neodpovídá počet na výkrese. Ve 4.67 a 4.69 je nakresleno, ale nepopsáno</t>
  </si>
  <si>
    <t>N-4815</t>
  </si>
  <si>
    <t>D+M židle pojízdná otočná</t>
  </si>
  <si>
    <t>-508719349</t>
  </si>
  <si>
    <t>N-4816</t>
  </si>
  <si>
    <t>D+M Židle laboratorní vysoká s opěrným kruhem</t>
  </si>
  <si>
    <t>-603064722</t>
  </si>
  <si>
    <t>N-4813</t>
  </si>
  <si>
    <t>D+M Odběrové křeslo</t>
  </si>
  <si>
    <t>Není na výkrese zakreslena</t>
  </si>
  <si>
    <t>659455559</t>
  </si>
  <si>
    <t>T-2154</t>
  </si>
  <si>
    <t>D+M vozík víceúčelový - 2x zásuvka, spodní část otevřená</t>
  </si>
  <si>
    <t>Na výkresech 3 ks</t>
  </si>
  <si>
    <t>640961852</t>
  </si>
  <si>
    <t>T-2321</t>
  </si>
  <si>
    <t>D+M svítidlo vyšetřovací pojízdné</t>
  </si>
  <si>
    <t>Není na výkrese.</t>
  </si>
  <si>
    <t>359664769</t>
  </si>
  <si>
    <t>T-3912</t>
  </si>
  <si>
    <t>D+M lehátko vyšetřovací</t>
  </si>
  <si>
    <t>Přidáno 4.28</t>
  </si>
  <si>
    <t>-1728853958</t>
  </si>
  <si>
    <t>T-4920</t>
  </si>
  <si>
    <t>D+M nádoba na odpad</t>
  </si>
  <si>
    <t>Na výkrese není zakreslena</t>
  </si>
  <si>
    <t>-734041497</t>
  </si>
  <si>
    <t>T-7801</t>
  </si>
  <si>
    <t>D+M nástěnka bílá,  magnetická</t>
  </si>
  <si>
    <t>D+M nástěnka bílá, magnetická</t>
  </si>
  <si>
    <t>D+M stůl laboratorní - typ 5</t>
  </si>
  <si>
    <t>D+M stůl laboratorní - typ 4</t>
  </si>
  <si>
    <t>4.23</t>
  </si>
  <si>
    <t>N-4640</t>
  </si>
  <si>
    <t>N-4363</t>
  </si>
  <si>
    <t>D+M zrcadlo nástěnné</t>
  </si>
  <si>
    <t>D+M stůl čekárna - typ 5</t>
  </si>
  <si>
    <t>D+M stůl pracovní 1200 x 600 x 600</t>
  </si>
  <si>
    <t>T-2155</t>
  </si>
  <si>
    <t>D+M vozík resuscitační</t>
  </si>
  <si>
    <t>SIM</t>
  </si>
  <si>
    <t>N-4636</t>
  </si>
  <si>
    <t xml:space="preserve">D+M stůl laboratorní </t>
  </si>
  <si>
    <t>D+M linka pracovní - typ 1a</t>
  </si>
  <si>
    <t>N-4206a</t>
  </si>
  <si>
    <t>D+M nástrojový stolek pojízdný</t>
  </si>
  <si>
    <t>N-4364</t>
  </si>
  <si>
    <t>D+M Závěs I</t>
  </si>
  <si>
    <t>N-4364a</t>
  </si>
  <si>
    <t>D+M Závěs II</t>
  </si>
  <si>
    <t>N-4363a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</si>
</sst>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#,##0.00%"/>
    <numFmt numFmtId="166" formatCode="#,##0.00000"/>
    <numFmt numFmtId="167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1"/>
      <color theme="10"/>
      <name val="Calibri"/>
      <family val="2"/>
      <scheme val="minor"/>
    </font>
    <font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8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sz val="8"/>
      <color rgb="FFFF000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186">
    <xf numFmtId="0" fontId="0" fillId="0" borderId="0" xfId="0"/>
    <xf numFmtId="0" fontId="2" fillId="2" borderId="0" xfId="20" applyFill="1" applyProtection="1">
      <alignment/>
      <protection/>
    </xf>
    <xf numFmtId="0" fontId="3" fillId="2" borderId="0" xfId="20" applyFont="1" applyFill="1" applyAlignment="1" applyProtection="1">
      <alignment vertical="center"/>
      <protection/>
    </xf>
    <xf numFmtId="0" fontId="4" fillId="2" borderId="0" xfId="20" applyFont="1" applyFill="1" applyAlignment="1" applyProtection="1">
      <alignment horizontal="left" vertical="center"/>
      <protection/>
    </xf>
    <xf numFmtId="0" fontId="5" fillId="2" borderId="0" xfId="21" applyFill="1" applyProtection="1">
      <protection/>
    </xf>
    <xf numFmtId="0" fontId="2" fillId="2" borderId="0" xfId="20" applyFill="1">
      <alignment/>
      <protection/>
    </xf>
    <xf numFmtId="0" fontId="2" fillId="0" borderId="0" xfId="20" applyFill="1" applyAlignment="1">
      <alignment horizontal="center"/>
      <protection/>
    </xf>
    <xf numFmtId="0" fontId="2" fillId="0" borderId="0" xfId="20" applyFont="1" applyAlignment="1">
      <alignment horizontal="left" vertical="center"/>
      <protection/>
    </xf>
    <xf numFmtId="0" fontId="2" fillId="0" borderId="1" xfId="20" applyBorder="1" applyProtection="1">
      <alignment/>
      <protection/>
    </xf>
    <xf numFmtId="0" fontId="2" fillId="0" borderId="2" xfId="20" applyBorder="1" applyProtection="1">
      <alignment/>
      <protection/>
    </xf>
    <xf numFmtId="0" fontId="2" fillId="0" borderId="3" xfId="20" applyBorder="1" applyProtection="1">
      <alignment/>
      <protection/>
    </xf>
    <xf numFmtId="0" fontId="2" fillId="0" borderId="4" xfId="20" applyBorder="1" applyProtection="1">
      <alignment/>
      <protection/>
    </xf>
    <xf numFmtId="0" fontId="2" fillId="0" borderId="0" xfId="20" applyBorder="1" applyProtection="1">
      <alignment/>
      <protection/>
    </xf>
    <xf numFmtId="0" fontId="7" fillId="0" borderId="0" xfId="20" applyFont="1" applyBorder="1" applyAlignment="1" applyProtection="1">
      <alignment horizontal="left" vertical="center"/>
      <protection/>
    </xf>
    <xf numFmtId="0" fontId="2" fillId="0" borderId="5" xfId="20" applyBorder="1" applyProtection="1">
      <alignment/>
      <protection/>
    </xf>
    <xf numFmtId="0" fontId="8" fillId="0" borderId="0" xfId="20" applyFont="1" applyAlignment="1">
      <alignment horizontal="left" vertical="center"/>
      <protection/>
    </xf>
    <xf numFmtId="0" fontId="2" fillId="0" borderId="0" xfId="20" applyFont="1" applyAlignment="1">
      <alignment vertical="center"/>
      <protection/>
    </xf>
    <xf numFmtId="0" fontId="2" fillId="0" borderId="4" xfId="20" applyFont="1" applyBorder="1" applyAlignment="1" applyProtection="1">
      <alignment vertical="center"/>
      <protection/>
    </xf>
    <xf numFmtId="0" fontId="2" fillId="0" borderId="5" xfId="20" applyFont="1" applyBorder="1" applyAlignment="1" applyProtection="1">
      <alignment vertical="center"/>
      <protection/>
    </xf>
    <xf numFmtId="0" fontId="2" fillId="0" borderId="0" xfId="20" applyFont="1" applyFill="1" applyAlignment="1">
      <alignment horizontal="center" vertical="center"/>
      <protection/>
    </xf>
    <xf numFmtId="0" fontId="11" fillId="0" borderId="0" xfId="20" applyFont="1" applyBorder="1" applyAlignment="1" applyProtection="1">
      <alignment horizontal="left" vertical="center"/>
      <protection/>
    </xf>
    <xf numFmtId="164" fontId="11" fillId="0" borderId="0" xfId="20" applyNumberFormat="1" applyFont="1" applyBorder="1" applyAlignment="1" applyProtection="1">
      <alignment horizontal="left" vertical="center"/>
      <protection/>
    </xf>
    <xf numFmtId="0" fontId="2" fillId="0" borderId="4" xfId="20" applyFont="1" applyBorder="1" applyAlignment="1" applyProtection="1">
      <alignment vertical="center" wrapText="1"/>
      <protection/>
    </xf>
    <xf numFmtId="0" fontId="2" fillId="0" borderId="0" xfId="20" applyFont="1" applyBorder="1" applyAlignment="1" applyProtection="1">
      <alignment vertical="center" wrapText="1"/>
      <protection/>
    </xf>
    <xf numFmtId="0" fontId="2" fillId="0" borderId="5" xfId="20" applyFont="1" applyBorder="1" applyAlignment="1" applyProtection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2" fillId="0" borderId="0" xfId="20" applyFont="1" applyFill="1" applyAlignment="1">
      <alignment horizontal="center" vertical="center" wrapText="1"/>
      <protection/>
    </xf>
    <xf numFmtId="0" fontId="2" fillId="0" borderId="6" xfId="20" applyFont="1" applyBorder="1" applyAlignment="1" applyProtection="1">
      <alignment vertical="center"/>
      <protection/>
    </xf>
    <xf numFmtId="0" fontId="2" fillId="0" borderId="7" xfId="20" applyFont="1" applyBorder="1" applyAlignment="1" applyProtection="1">
      <alignment vertical="center"/>
      <protection/>
    </xf>
    <xf numFmtId="0" fontId="12" fillId="0" borderId="0" xfId="20" applyFont="1" applyBorder="1" applyAlignment="1" applyProtection="1">
      <alignment horizontal="left" vertical="center"/>
      <protection/>
    </xf>
    <xf numFmtId="4" fontId="13" fillId="0" borderId="0" xfId="20" applyNumberFormat="1" applyFont="1" applyBorder="1" applyAlignment="1" applyProtection="1">
      <alignment vertical="center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4" fillId="0" borderId="0" xfId="20" applyFont="1" applyBorder="1" applyAlignment="1" applyProtection="1">
      <alignment horizontal="left" vertical="center"/>
      <protection/>
    </xf>
    <xf numFmtId="4" fontId="14" fillId="0" borderId="0" xfId="20" applyNumberFormat="1" applyFont="1" applyBorder="1" applyAlignment="1" applyProtection="1">
      <alignment vertical="center"/>
      <protection/>
    </xf>
    <xf numFmtId="165" fontId="14" fillId="0" borderId="0" xfId="20" applyNumberFormat="1" applyFont="1" applyBorder="1" applyAlignment="1" applyProtection="1">
      <alignment horizontal="right" vertical="center"/>
      <protection/>
    </xf>
    <xf numFmtId="0" fontId="2" fillId="3" borderId="0" xfId="20" applyFont="1" applyFill="1" applyBorder="1" applyAlignment="1" applyProtection="1">
      <alignment vertical="center"/>
      <protection/>
    </xf>
    <xf numFmtId="0" fontId="10" fillId="3" borderId="8" xfId="20" applyFont="1" applyFill="1" applyBorder="1" applyAlignment="1" applyProtection="1">
      <alignment horizontal="left" vertical="center"/>
      <protection/>
    </xf>
    <xf numFmtId="0" fontId="2" fillId="3" borderId="9" xfId="20" applyFont="1" applyFill="1" applyBorder="1" applyAlignment="1" applyProtection="1">
      <alignment vertical="center"/>
      <protection/>
    </xf>
    <xf numFmtId="0" fontId="10" fillId="3" borderId="9" xfId="20" applyFont="1" applyFill="1" applyBorder="1" applyAlignment="1" applyProtection="1">
      <alignment horizontal="right" vertical="center"/>
      <protection/>
    </xf>
    <xf numFmtId="0" fontId="10" fillId="3" borderId="9" xfId="20" applyFont="1" applyFill="1" applyBorder="1" applyAlignment="1" applyProtection="1">
      <alignment horizontal="center" vertical="center"/>
      <protection/>
    </xf>
    <xf numFmtId="4" fontId="10" fillId="3" borderId="9" xfId="20" applyNumberFormat="1" applyFont="1" applyFill="1" applyBorder="1" applyAlignment="1" applyProtection="1">
      <alignment vertical="center"/>
      <protection/>
    </xf>
    <xf numFmtId="0" fontId="2" fillId="3" borderId="10" xfId="20" applyFont="1" applyFill="1" applyBorder="1" applyAlignment="1" applyProtection="1">
      <alignment vertical="center"/>
      <protection/>
    </xf>
    <xf numFmtId="0" fontId="2" fillId="0" borderId="11" xfId="20" applyFont="1" applyBorder="1" applyAlignment="1" applyProtection="1">
      <alignment vertical="center"/>
      <protection/>
    </xf>
    <xf numFmtId="0" fontId="2" fillId="0" borderId="12" xfId="20" applyFont="1" applyBorder="1" applyAlignment="1" applyProtection="1">
      <alignment vertical="center"/>
      <protection/>
    </xf>
    <xf numFmtId="0" fontId="2" fillId="0" borderId="13" xfId="20" applyFont="1" applyBorder="1" applyAlignment="1" applyProtection="1">
      <alignment vertical="center"/>
      <protection/>
    </xf>
    <xf numFmtId="0" fontId="2" fillId="0" borderId="1" xfId="20" applyFont="1" applyBorder="1" applyAlignment="1">
      <alignment vertical="center"/>
      <protection/>
    </xf>
    <xf numFmtId="0" fontId="2" fillId="0" borderId="2" xfId="20" applyFont="1" applyBorder="1" applyAlignment="1">
      <alignment vertical="center"/>
      <protection/>
    </xf>
    <xf numFmtId="0" fontId="2" fillId="0" borderId="3" xfId="20" applyFont="1" applyBorder="1" applyAlignment="1">
      <alignment vertical="center"/>
      <protection/>
    </xf>
    <xf numFmtId="0" fontId="11" fillId="3" borderId="0" xfId="20" applyFont="1" applyFill="1" applyBorder="1" applyAlignment="1" applyProtection="1">
      <alignment horizontal="left" vertical="center"/>
      <protection/>
    </xf>
    <xf numFmtId="0" fontId="11" fillId="3" borderId="0" xfId="20" applyFont="1" applyFill="1" applyBorder="1" applyAlignment="1" applyProtection="1">
      <alignment horizontal="right" vertical="center"/>
      <protection/>
    </xf>
    <xf numFmtId="0" fontId="2" fillId="3" borderId="5" xfId="20" applyFont="1" applyFill="1" applyBorder="1" applyAlignment="1" applyProtection="1">
      <alignment vertical="center"/>
      <protection/>
    </xf>
    <xf numFmtId="0" fontId="15" fillId="0" borderId="0" xfId="20" applyFont="1" applyBorder="1" applyAlignment="1" applyProtection="1">
      <alignment horizontal="left"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16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4" fontId="16" fillId="0" borderId="14" xfId="20" applyNumberFormat="1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0" fontId="16" fillId="0" borderId="0" xfId="20" applyFont="1" applyAlignment="1">
      <alignment vertical="center"/>
      <protection/>
    </xf>
    <xf numFmtId="0" fontId="16" fillId="0" borderId="0" xfId="20" applyFont="1" applyFill="1" applyAlignment="1">
      <alignment horizontal="center" vertical="center"/>
      <protection/>
    </xf>
    <xf numFmtId="0" fontId="17" fillId="0" borderId="4" xfId="20" applyFont="1" applyBorder="1" applyAlignment="1" applyProtection="1">
      <alignment vertical="center"/>
      <protection/>
    </xf>
    <xf numFmtId="0" fontId="17" fillId="0" borderId="0" xfId="20" applyFont="1" applyBorder="1" applyAlignment="1" applyProtection="1">
      <alignment vertical="center"/>
      <protection/>
    </xf>
    <xf numFmtId="0" fontId="17" fillId="0" borderId="14" xfId="20" applyFont="1" applyBorder="1" applyAlignment="1" applyProtection="1">
      <alignment horizontal="left" vertical="center"/>
      <protection/>
    </xf>
    <xf numFmtId="0" fontId="17" fillId="0" borderId="14" xfId="20" applyFont="1" applyBorder="1" applyAlignment="1" applyProtection="1">
      <alignment vertical="center"/>
      <protection/>
    </xf>
    <xf numFmtId="4" fontId="17" fillId="0" borderId="14" xfId="20" applyNumberFormat="1" applyFont="1" applyBorder="1" applyAlignment="1" applyProtection="1">
      <alignment vertical="center"/>
      <protection/>
    </xf>
    <xf numFmtId="0" fontId="17" fillId="0" borderId="5" xfId="20" applyFont="1" applyBorder="1" applyAlignment="1" applyProtection="1">
      <alignment vertical="center"/>
      <protection/>
    </xf>
    <xf numFmtId="0" fontId="17" fillId="0" borderId="0" xfId="20" applyFont="1" applyAlignment="1">
      <alignment vertical="center"/>
      <protection/>
    </xf>
    <xf numFmtId="0" fontId="17" fillId="0" borderId="0" xfId="20" applyFont="1" applyFill="1" applyAlignment="1">
      <alignment horizontal="center" vertical="center"/>
      <protection/>
    </xf>
    <xf numFmtId="0" fontId="2" fillId="0" borderId="1" xfId="20" applyFont="1" applyBorder="1" applyAlignment="1" applyProtection="1">
      <alignment vertical="center"/>
      <protection/>
    </xf>
    <xf numFmtId="0" fontId="2" fillId="0" borderId="2" xfId="20" applyFont="1" applyBorder="1" applyAlignment="1" applyProtection="1">
      <alignment vertical="center"/>
      <protection/>
    </xf>
    <xf numFmtId="0" fontId="2" fillId="0" borderId="4" xfId="20" applyFont="1" applyBorder="1" applyAlignment="1">
      <alignment vertical="center"/>
      <protection/>
    </xf>
    <xf numFmtId="0" fontId="7" fillId="0" borderId="0" xfId="20" applyFont="1" applyAlignment="1" applyProtection="1">
      <alignment horizontal="left" vertical="center"/>
      <protection/>
    </xf>
    <xf numFmtId="4" fontId="2" fillId="0" borderId="0" xfId="20" applyNumberFormat="1" applyFont="1" applyFill="1" applyAlignment="1">
      <alignment horizontal="center" vertical="center"/>
      <protection/>
    </xf>
    <xf numFmtId="0" fontId="2" fillId="0" borderId="4" xfId="20" applyFont="1" applyFill="1" applyBorder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0" fontId="11" fillId="0" borderId="0" xfId="20" applyFont="1" applyAlignment="1" applyProtection="1">
      <alignment horizontal="left" vertical="center"/>
      <protection/>
    </xf>
    <xf numFmtId="164" fontId="11" fillId="0" borderId="0" xfId="20" applyNumberFormat="1" applyFont="1" applyAlignment="1" applyProtection="1">
      <alignment horizontal="left" vertical="center"/>
      <protection/>
    </xf>
    <xf numFmtId="0" fontId="2" fillId="0" borderId="4" xfId="20" applyFont="1" applyBorder="1" applyAlignment="1" applyProtection="1">
      <alignment horizontal="center" vertical="center" wrapText="1"/>
      <protection/>
    </xf>
    <xf numFmtId="0" fontId="11" fillId="3" borderId="15" xfId="20" applyFont="1" applyFill="1" applyBorder="1" applyAlignment="1" applyProtection="1">
      <alignment horizontal="center" vertical="center" wrapText="1"/>
      <protection/>
    </xf>
    <xf numFmtId="0" fontId="11" fillId="3" borderId="16" xfId="20" applyFont="1" applyFill="1" applyBorder="1" applyAlignment="1" applyProtection="1">
      <alignment horizontal="center" vertical="center" wrapText="1"/>
      <protection/>
    </xf>
    <xf numFmtId="0" fontId="11" fillId="3" borderId="17" xfId="20" applyFont="1" applyFill="1" applyBorder="1" applyAlignment="1" applyProtection="1">
      <alignment horizontal="center"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0" fontId="9" fillId="0" borderId="15" xfId="20" applyFont="1" applyBorder="1" applyAlignment="1" applyProtection="1">
      <alignment horizontal="center" vertical="center" wrapText="1"/>
      <protection/>
    </xf>
    <xf numFmtId="0" fontId="9" fillId="0" borderId="16" xfId="20" applyFont="1" applyBorder="1" applyAlignment="1" applyProtection="1">
      <alignment horizontal="center" vertical="center" wrapText="1"/>
      <protection/>
    </xf>
    <xf numFmtId="0" fontId="9" fillId="0" borderId="17" xfId="20" applyFont="1" applyBorder="1" applyAlignment="1" applyProtection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49" fontId="2" fillId="0" borderId="0" xfId="20" applyNumberFormat="1" applyFont="1" applyFill="1" applyAlignment="1">
      <alignment horizontal="center" vertical="center" wrapText="1"/>
      <protection/>
    </xf>
    <xf numFmtId="49" fontId="2" fillId="0" borderId="0" xfId="20" applyNumberFormat="1" applyFont="1" applyAlignment="1">
      <alignment horizontal="center" vertical="center" wrapText="1"/>
      <protection/>
    </xf>
    <xf numFmtId="0" fontId="13" fillId="0" borderId="0" xfId="20" applyFont="1" applyAlignment="1" applyProtection="1">
      <alignment horizontal="left" vertical="center"/>
      <protection/>
    </xf>
    <xf numFmtId="4" fontId="13" fillId="0" borderId="0" xfId="20" applyNumberFormat="1" applyFont="1" applyAlignment="1" applyProtection="1">
      <alignment/>
      <protection/>
    </xf>
    <xf numFmtId="0" fontId="2" fillId="0" borderId="18" xfId="20" applyFont="1" applyBorder="1" applyAlignment="1" applyProtection="1">
      <alignment vertical="center"/>
      <protection/>
    </xf>
    <xf numFmtId="166" fontId="18" fillId="0" borderId="6" xfId="20" applyNumberFormat="1" applyFont="1" applyBorder="1" applyAlignment="1" applyProtection="1">
      <alignment/>
      <protection/>
    </xf>
    <xf numFmtId="166" fontId="18" fillId="0" borderId="19" xfId="20" applyNumberFormat="1" applyFont="1" applyBorder="1" applyAlignment="1" applyProtection="1">
      <alignment/>
      <protection/>
    </xf>
    <xf numFmtId="4" fontId="19" fillId="0" borderId="0" xfId="20" applyNumberFormat="1" applyFont="1" applyAlignment="1">
      <alignment vertical="center"/>
      <protection/>
    </xf>
    <xf numFmtId="0" fontId="20" fillId="0" borderId="4" xfId="20" applyFont="1" applyBorder="1" applyAlignment="1" applyProtection="1">
      <alignment/>
      <protection/>
    </xf>
    <xf numFmtId="0" fontId="20" fillId="0" borderId="0" xfId="20" applyFont="1" applyAlignment="1" applyProtection="1">
      <alignment/>
      <protection/>
    </xf>
    <xf numFmtId="0" fontId="20" fillId="0" borderId="0" xfId="20" applyFont="1" applyAlignment="1" applyProtection="1">
      <alignment horizontal="left"/>
      <protection/>
    </xf>
    <xf numFmtId="0" fontId="16" fillId="0" borderId="0" xfId="20" applyFont="1" applyAlignment="1" applyProtection="1">
      <alignment horizontal="left"/>
      <protection/>
    </xf>
    <xf numFmtId="4" fontId="16" fillId="0" borderId="0" xfId="20" applyNumberFormat="1" applyFont="1" applyAlignment="1" applyProtection="1">
      <alignment/>
      <protection/>
    </xf>
    <xf numFmtId="0" fontId="20" fillId="0" borderId="4" xfId="20" applyFont="1" applyBorder="1" applyAlignment="1">
      <alignment/>
      <protection/>
    </xf>
    <xf numFmtId="0" fontId="20" fillId="0" borderId="20" xfId="20" applyFont="1" applyBorder="1" applyAlignment="1" applyProtection="1">
      <alignment/>
      <protection/>
    </xf>
    <xf numFmtId="0" fontId="20" fillId="0" borderId="0" xfId="20" applyFont="1" applyBorder="1" applyAlignment="1" applyProtection="1">
      <alignment/>
      <protection/>
    </xf>
    <xf numFmtId="166" fontId="20" fillId="0" borderId="0" xfId="20" applyNumberFormat="1" applyFont="1" applyBorder="1" applyAlignment="1" applyProtection="1">
      <alignment/>
      <protection/>
    </xf>
    <xf numFmtId="166" fontId="20" fillId="0" borderId="21" xfId="20" applyNumberFormat="1" applyFont="1" applyBorder="1" applyAlignment="1" applyProtection="1">
      <alignment/>
      <protection/>
    </xf>
    <xf numFmtId="0" fontId="20" fillId="0" borderId="0" xfId="20" applyFont="1" applyAlignment="1">
      <alignment/>
      <protection/>
    </xf>
    <xf numFmtId="0" fontId="20" fillId="0" borderId="0" xfId="20" applyFont="1" applyFill="1" applyAlignment="1">
      <alignment horizontal="center"/>
      <protection/>
    </xf>
    <xf numFmtId="0" fontId="20" fillId="0" borderId="0" xfId="20" applyFont="1" applyAlignment="1">
      <alignment horizontal="left"/>
      <protection/>
    </xf>
    <xf numFmtId="0" fontId="20" fillId="0" borderId="0" xfId="20" applyFont="1" applyAlignment="1">
      <alignment horizontal="center"/>
      <protection/>
    </xf>
    <xf numFmtId="4" fontId="20" fillId="0" borderId="0" xfId="20" applyNumberFormat="1" applyFont="1" applyAlignment="1">
      <alignment vertical="center"/>
      <protection/>
    </xf>
    <xf numFmtId="0" fontId="17" fillId="0" borderId="0" xfId="20" applyFont="1" applyAlignment="1" applyProtection="1">
      <alignment horizontal="left"/>
      <protection/>
    </xf>
    <xf numFmtId="4" fontId="17" fillId="0" borderId="0" xfId="20" applyNumberFormat="1" applyFont="1" applyAlignment="1" applyProtection="1">
      <alignment/>
      <protection/>
    </xf>
    <xf numFmtId="0" fontId="2" fillId="0" borderId="22" xfId="20" applyFont="1" applyFill="1" applyBorder="1" applyAlignment="1" applyProtection="1">
      <alignment horizontal="center" vertical="center"/>
      <protection/>
    </xf>
    <xf numFmtId="0" fontId="2" fillId="0" borderId="22" xfId="20" applyFont="1" applyFill="1" applyBorder="1" applyAlignment="1" applyProtection="1">
      <alignment horizontal="left" vertical="center" wrapText="1"/>
      <protection/>
    </xf>
    <xf numFmtId="0" fontId="2" fillId="0" borderId="22" xfId="20" applyFont="1" applyFill="1" applyBorder="1" applyAlignment="1" applyProtection="1">
      <alignment horizontal="center" vertical="center" wrapText="1"/>
      <protection/>
    </xf>
    <xf numFmtId="167" fontId="2" fillId="0" borderId="22" xfId="20" applyNumberFormat="1" applyFont="1" applyFill="1" applyBorder="1" applyAlignment="1" applyProtection="1">
      <alignment vertical="center"/>
      <protection/>
    </xf>
    <xf numFmtId="4" fontId="2" fillId="0" borderId="22" xfId="20" applyNumberFormat="1" applyFont="1" applyFill="1" applyBorder="1" applyAlignment="1" applyProtection="1">
      <alignment vertical="center"/>
      <protection/>
    </xf>
    <xf numFmtId="0" fontId="14" fillId="0" borderId="22" xfId="20" applyFont="1" applyFill="1" applyBorder="1" applyAlignment="1" applyProtection="1">
      <alignment horizontal="left" vertical="center"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166" fontId="14" fillId="0" borderId="0" xfId="20" applyNumberFormat="1" applyFont="1" applyFill="1" applyBorder="1" applyAlignment="1" applyProtection="1">
      <alignment vertical="center"/>
      <protection/>
    </xf>
    <xf numFmtId="166" fontId="14" fillId="0" borderId="21" xfId="20" applyNumberFormat="1" applyFont="1" applyFill="1" applyBorder="1" applyAlignment="1" applyProtection="1">
      <alignment vertical="center"/>
      <protection/>
    </xf>
    <xf numFmtId="4" fontId="2" fillId="0" borderId="0" xfId="20" applyNumberFormat="1" applyFont="1" applyFill="1" applyAlignment="1">
      <alignment vertical="center"/>
      <protection/>
    </xf>
    <xf numFmtId="167" fontId="2" fillId="0" borderId="0" xfId="20" applyNumberFormat="1" applyFont="1" applyAlignment="1">
      <alignment vertical="center"/>
      <protection/>
    </xf>
    <xf numFmtId="4" fontId="2" fillId="0" borderId="0" xfId="20" applyNumberFormat="1" applyFont="1" applyAlignment="1">
      <alignment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left" vertical="center"/>
      <protection/>
    </xf>
    <xf numFmtId="0" fontId="22" fillId="0" borderId="0" xfId="20" applyFont="1" applyFill="1" applyAlignment="1" applyProtection="1">
      <alignment horizontal="left" vertical="center" wrapText="1"/>
      <protection/>
    </xf>
    <xf numFmtId="0" fontId="2" fillId="0" borderId="20" xfId="20" applyFont="1" applyFill="1" applyBorder="1" applyAlignment="1" applyProtection="1">
      <alignment vertical="center"/>
      <protection/>
    </xf>
    <xf numFmtId="0" fontId="2" fillId="0" borderId="0" xfId="20" applyFont="1" applyFill="1" applyBorder="1" applyAlignment="1" applyProtection="1">
      <alignment vertical="center"/>
      <protection/>
    </xf>
    <xf numFmtId="0" fontId="2" fillId="0" borderId="21" xfId="20" applyFont="1" applyFill="1" applyBorder="1" applyAlignment="1" applyProtection="1">
      <alignment vertical="center"/>
      <protection/>
    </xf>
    <xf numFmtId="0" fontId="23" fillId="0" borderId="0" xfId="20" applyFont="1" applyFill="1" applyAlignment="1" applyProtection="1">
      <alignment vertical="center" wrapText="1"/>
      <protection/>
    </xf>
    <xf numFmtId="0" fontId="14" fillId="0" borderId="22" xfId="20" applyFont="1" applyBorder="1" applyAlignment="1" applyProtection="1">
      <alignment horizontal="left" vertical="center"/>
      <protection/>
    </xf>
    <xf numFmtId="0" fontId="14" fillId="0" borderId="0" xfId="20" applyFont="1" applyBorder="1" applyAlignment="1" applyProtection="1">
      <alignment horizontal="center" vertical="center"/>
      <protection/>
    </xf>
    <xf numFmtId="166" fontId="14" fillId="0" borderId="0" xfId="20" applyNumberFormat="1" applyFont="1" applyBorder="1" applyAlignment="1" applyProtection="1">
      <alignment vertical="center"/>
      <protection/>
    </xf>
    <xf numFmtId="166" fontId="14" fillId="0" borderId="21" xfId="20" applyNumberFormat="1" applyFont="1" applyBorder="1" applyAlignment="1" applyProtection="1">
      <alignment vertical="center"/>
      <protection/>
    </xf>
    <xf numFmtId="0" fontId="24" fillId="0" borderId="0" xfId="20" applyFont="1" applyFill="1" applyAlignment="1">
      <alignment vertical="center"/>
      <protection/>
    </xf>
    <xf numFmtId="0" fontId="2" fillId="0" borderId="22" xfId="20" applyFont="1" applyBorder="1" applyAlignment="1" applyProtection="1">
      <alignment horizontal="center" vertical="center"/>
      <protection/>
    </xf>
    <xf numFmtId="49" fontId="2" fillId="0" borderId="22" xfId="20" applyNumberFormat="1" applyFont="1" applyBorder="1" applyAlignment="1" applyProtection="1">
      <alignment horizontal="left" vertical="center" wrapText="1"/>
      <protection/>
    </xf>
    <xf numFmtId="0" fontId="2" fillId="0" borderId="22" xfId="20" applyFont="1" applyBorder="1" applyAlignment="1" applyProtection="1">
      <alignment horizontal="left" vertical="center" wrapText="1"/>
      <protection/>
    </xf>
    <xf numFmtId="0" fontId="2" fillId="0" borderId="22" xfId="20" applyFont="1" applyBorder="1" applyAlignment="1" applyProtection="1">
      <alignment horizontal="center" vertical="center" wrapText="1"/>
      <protection/>
    </xf>
    <xf numFmtId="4" fontId="2" fillId="0" borderId="22" xfId="20" applyNumberFormat="1" applyFont="1" applyBorder="1" applyAlignment="1" applyProtection="1">
      <alignment vertical="center"/>
      <protection/>
    </xf>
    <xf numFmtId="0" fontId="24" fillId="0" borderId="0" xfId="20" applyFont="1" applyAlignment="1">
      <alignment vertical="center"/>
      <protection/>
    </xf>
    <xf numFmtId="0" fontId="2" fillId="0" borderId="20" xfId="20" applyFont="1" applyBorder="1" applyAlignment="1" applyProtection="1">
      <alignment vertical="center"/>
      <protection/>
    </xf>
    <xf numFmtId="0" fontId="2" fillId="0" borderId="21" xfId="20" applyFont="1" applyBorder="1" applyAlignment="1" applyProtection="1">
      <alignment vertical="center"/>
      <protection/>
    </xf>
    <xf numFmtId="0" fontId="2" fillId="4" borderId="4" xfId="20" applyFont="1" applyFill="1" applyBorder="1" applyAlignment="1">
      <alignment vertical="center"/>
      <protection/>
    </xf>
    <xf numFmtId="0" fontId="14" fillId="4" borderId="22" xfId="20" applyFont="1" applyFill="1" applyBorder="1" applyAlignment="1" applyProtection="1">
      <alignment horizontal="left"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166" fontId="14" fillId="4" borderId="0" xfId="20" applyNumberFormat="1" applyFont="1" applyFill="1" applyBorder="1" applyAlignment="1" applyProtection="1">
      <alignment vertical="center"/>
      <protection/>
    </xf>
    <xf numFmtId="166" fontId="14" fillId="4" borderId="21" xfId="20" applyNumberFormat="1" applyFont="1" applyFill="1" applyBorder="1" applyAlignment="1" applyProtection="1">
      <alignment vertical="center"/>
      <protection/>
    </xf>
    <xf numFmtId="0" fontId="2" fillId="4" borderId="0" xfId="20" applyFont="1" applyFill="1" applyAlignment="1">
      <alignment vertical="center"/>
      <protection/>
    </xf>
    <xf numFmtId="4" fontId="2" fillId="4" borderId="0" xfId="20" applyNumberFormat="1" applyFont="1" applyFill="1" applyAlignment="1">
      <alignment vertical="center"/>
      <protection/>
    </xf>
    <xf numFmtId="0" fontId="2" fillId="4" borderId="20" xfId="20" applyFont="1" applyFill="1" applyBorder="1" applyAlignment="1" applyProtection="1">
      <alignment vertical="center"/>
      <protection/>
    </xf>
    <xf numFmtId="0" fontId="2" fillId="4" borderId="0" xfId="20" applyFont="1" applyFill="1" applyBorder="1" applyAlignment="1" applyProtection="1">
      <alignment vertical="center"/>
      <protection/>
    </xf>
    <xf numFmtId="0" fontId="2" fillId="4" borderId="21" xfId="20" applyFont="1" applyFill="1" applyBorder="1" applyAlignment="1" applyProtection="1">
      <alignment vertical="center"/>
      <protection/>
    </xf>
    <xf numFmtId="0" fontId="2" fillId="4" borderId="23" xfId="20" applyFont="1" applyFill="1" applyBorder="1" applyAlignment="1" applyProtection="1">
      <alignment vertical="center"/>
      <protection/>
    </xf>
    <xf numFmtId="0" fontId="2" fillId="4" borderId="14" xfId="20" applyFont="1" applyFill="1" applyBorder="1" applyAlignment="1" applyProtection="1">
      <alignment vertical="center"/>
      <protection/>
    </xf>
    <xf numFmtId="0" fontId="2" fillId="4" borderId="24" xfId="20" applyFont="1" applyFill="1" applyBorder="1" applyAlignment="1" applyProtection="1">
      <alignment vertical="center"/>
      <protection/>
    </xf>
    <xf numFmtId="0" fontId="2" fillId="0" borderId="23" xfId="20" applyFont="1" applyBorder="1" applyAlignment="1" applyProtection="1">
      <alignment vertical="center"/>
      <protection/>
    </xf>
    <xf numFmtId="0" fontId="2" fillId="0" borderId="14" xfId="20" applyFont="1" applyBorder="1" applyAlignment="1" applyProtection="1">
      <alignment vertical="center"/>
      <protection/>
    </xf>
    <xf numFmtId="0" fontId="2" fillId="0" borderId="24" xfId="20" applyFont="1" applyBorder="1" applyAlignment="1" applyProtection="1">
      <alignment vertical="center"/>
      <protection/>
    </xf>
    <xf numFmtId="167" fontId="2" fillId="0" borderId="22" xfId="20" applyNumberFormat="1" applyFont="1" applyBorder="1" applyAlignment="1" applyProtection="1">
      <alignment vertical="center"/>
      <protection/>
    </xf>
    <xf numFmtId="0" fontId="2" fillId="0" borderId="25" xfId="20" applyFont="1" applyFill="1" applyBorder="1" applyAlignment="1">
      <alignment horizontal="center" vertical="center"/>
      <protection/>
    </xf>
    <xf numFmtId="1" fontId="2" fillId="0" borderId="25" xfId="20" applyNumberFormat="1" applyFont="1" applyFill="1" applyBorder="1" applyAlignment="1">
      <alignment horizontal="center" vertical="center"/>
      <protection/>
    </xf>
    <xf numFmtId="0" fontId="2" fillId="0" borderId="25" xfId="20" applyFont="1" applyBorder="1" applyAlignment="1">
      <alignment horizontal="center" vertical="center"/>
      <protection/>
    </xf>
    <xf numFmtId="49" fontId="2" fillId="0" borderId="22" xfId="20" applyNumberFormat="1" applyFont="1" applyFill="1" applyBorder="1" applyAlignment="1" applyProtection="1">
      <alignment horizontal="left" vertical="center" wrapText="1"/>
      <protection/>
    </xf>
    <xf numFmtId="0" fontId="2" fillId="0" borderId="0" xfId="20">
      <alignment/>
      <protection/>
    </xf>
    <xf numFmtId="0" fontId="9" fillId="0" borderId="0" xfId="20" applyFont="1" applyBorder="1" applyAlignment="1" applyProtection="1">
      <alignment horizontal="left" vertical="center"/>
      <protection/>
    </xf>
    <xf numFmtId="0" fontId="2" fillId="0" borderId="0" xfId="20" applyFont="1" applyBorder="1" applyAlignment="1" applyProtection="1">
      <alignment vertical="center"/>
      <protection/>
    </xf>
    <xf numFmtId="0" fontId="9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6" fillId="2" borderId="0" xfId="21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center" vertical="center"/>
      <protection/>
    </xf>
    <xf numFmtId="4" fontId="2" fillId="5" borderId="22" xfId="20" applyNumberFormat="1" applyFont="1" applyFill="1" applyBorder="1" applyAlignment="1" applyProtection="1">
      <alignment vertical="center"/>
      <protection locked="0"/>
    </xf>
    <xf numFmtId="3" fontId="2" fillId="0" borderId="22" xfId="20" applyNumberFormat="1" applyFont="1" applyFill="1" applyBorder="1" applyAlignment="1" applyProtection="1">
      <alignment horizontal="center" vertical="center"/>
      <protection/>
    </xf>
    <xf numFmtId="3" fontId="2" fillId="0" borderId="0" xfId="20" applyNumberFormat="1" applyFont="1" applyFill="1" applyAlignment="1" applyProtection="1">
      <alignment horizontal="center" vertical="center"/>
      <protection/>
    </xf>
    <xf numFmtId="0" fontId="10" fillId="0" borderId="0" xfId="20" applyFont="1" applyBorder="1" applyAlignment="1" applyProtection="1">
      <alignment horizontal="left" vertical="center" wrapText="1"/>
      <protection/>
    </xf>
    <xf numFmtId="0" fontId="2" fillId="0" borderId="0" xfId="20" applyFont="1" applyBorder="1" applyAlignment="1" applyProtection="1">
      <alignment vertical="center"/>
      <protection/>
    </xf>
    <xf numFmtId="0" fontId="11" fillId="0" borderId="0" xfId="20" applyFont="1" applyBorder="1" applyAlignment="1" applyProtection="1">
      <alignment horizontal="left" vertical="center" wrapText="1"/>
      <protection/>
    </xf>
    <xf numFmtId="0" fontId="2" fillId="0" borderId="0" xfId="20" applyFont="1" applyBorder="1" applyAlignment="1" applyProtection="1">
      <alignment horizontal="left" vertical="center"/>
      <protection/>
    </xf>
    <xf numFmtId="0" fontId="9" fillId="0" borderId="0" xfId="20" applyFont="1" applyAlignment="1" applyProtection="1">
      <alignment horizontal="left" vertical="center" wrapText="1"/>
      <protection/>
    </xf>
    <xf numFmtId="0" fontId="9" fillId="0" borderId="0" xfId="20" applyFont="1" applyAlignment="1" applyProtection="1">
      <alignment horizontal="left" vertical="center"/>
      <protection/>
    </xf>
    <xf numFmtId="0" fontId="10" fillId="0" borderId="0" xfId="20" applyFont="1" applyAlignment="1" applyProtection="1">
      <alignment horizontal="left" vertical="center" wrapText="1"/>
      <protection/>
    </xf>
    <xf numFmtId="0" fontId="2" fillId="0" borderId="0" xfId="20" applyFont="1" applyAlignment="1" applyProtection="1">
      <alignment vertical="center"/>
      <protection/>
    </xf>
    <xf numFmtId="0" fontId="6" fillId="2" borderId="0" xfId="21" applyFont="1" applyFill="1" applyAlignment="1" applyProtection="1">
      <alignment vertical="center"/>
      <protection/>
    </xf>
    <xf numFmtId="0" fontId="2" fillId="0" borderId="0" xfId="20">
      <alignment/>
      <protection/>
    </xf>
    <xf numFmtId="0" fontId="9" fillId="0" borderId="0" xfId="20" applyFont="1" applyBorder="1" applyAlignment="1" applyProtection="1">
      <alignment horizontal="left" vertical="center" wrapText="1"/>
      <protection/>
    </xf>
    <xf numFmtId="0" fontId="9" fillId="0" borderId="0" xfId="2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ci\Documents\Ostatn&#237;\OP%20VVV\UniMeC_2_etapa\Stavba\Vybaven&#237;\Laborato&#345;e\uni%202020_07_14_bez%20vzorc&#36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OP%20VVV\v&#253;zva%20Excelentn&#237;%20v&#253;zkum\Rozpocet_excelentni_vyzkum_040616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koci\Documents\Ostatn&#237;\OP%20VVV\UniMeC_2_etapa\Projektov&#225;%20&#382;&#225;dost\Podklady%20210816\Rozpo&#269;et%20laborato&#345;e_2108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ci\Documents\Ostatn&#237;\OP%20VVV\UniMeC_2_etapa\ST%20dokumentace\Rozpo&#269;ty\012_Rozpo&#269;et%20stavby_final_220817_p&#345;epo&#269;et%20NVZV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ci\Documents\Ostatn&#237;\OP%20VVV\UniMeC_2_etapa\Rozpo&#269;ty%20mimo%20zhotovitele\2-0423-011-40%20-%20UniMeC%20(mimo%20V&#344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ci\Documents\Ostatn&#237;\Dal&#353;&#237;%20projekty\133240\IZ_vybaven&#237;\IZ%20vybaven&#237;%20otev&#345;en&#225;%20verze\Ocen&#283;n&#233;%20VV_070820_2_oprava%20sou&#269;tu%20pitevny_dopln&#283;n&#237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PVVV\2512_UniMeC_REALIZACE\rozpo&#269;et\Tabulky_realizace_150120_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koci\Documents\Ostatn&#237;\P&#345;ehled_p&#345;&#237;stroje_2703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ci\Documents\Ostatn&#237;\Dal&#353;&#237;%20projekty\133240\IZ\Tabulky%20EDS_3101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li\aplikace$\OPVVV\2512_UniMeC_REALIZACE\ZOR\4_ZoR_5_&#381;oP\SD-2_Lidsk&#233;%20zdroje\Person&#225;ln&#237;%20p&#345;ehled_UniMeC_5_ZoP_151018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ci\Documents\Ostatn&#237;\OP%20VVV\UniMeC_2_etapa\Projektov&#225;%20&#382;&#225;dost\003_Negociace\Tabulky%20do%20&#382;&#225;dosti_140817_N3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Users\koci\Documents\Ostatn&#237;\V&#253;zva%203_2\Souhrn_pozadavky_010615_JH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OP%20VVV\v&#253;zva%20V&#352;_ERDF\Unimec\002_Negociace\P17_Doplneni01-Komentar_k_rozpoctu_LFP_UniMeC_l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P"/>
      <sheetName val="1.NP"/>
      <sheetName val="2.NP"/>
      <sheetName val="3.NP"/>
      <sheetName val="4.NP"/>
      <sheetName val="CENY S"/>
      <sheetName val="CENY K"/>
      <sheetName val="PRISTROJE"/>
      <sheetName val="DIGESTORE"/>
      <sheetName val="JEDNOSTR.LAB.ST."/>
      <sheetName val="OBOUSTR.LAB.ST."/>
      <sheetName val="MYCÍ STOLY"/>
      <sheetName val="PRACOVNÍ STOLY"/>
      <sheetName val="SKRINKY POD STOLY"/>
      <sheetName val="KONTEJNERY"/>
      <sheetName val="ZAVESNE SKRINKY"/>
      <sheetName val="SKRINE"/>
      <sheetName val="REGALY"/>
      <sheetName val="BEZPEC.SKRINE"/>
      <sheetName val="OSTATNÍ NAB"/>
      <sheetName val="REKAP"/>
      <sheetName val="VV"/>
    </sheetNames>
    <sheetDataSet>
      <sheetData sheetId="0"/>
      <sheetData sheetId="1"/>
      <sheetData sheetId="2"/>
      <sheetData sheetId="3"/>
      <sheetData sheetId="4"/>
      <sheetData sheetId="5">
        <row r="2">
          <cell r="D2">
            <v>228565</v>
          </cell>
        </row>
        <row r="3">
          <cell r="D3">
            <v>250386</v>
          </cell>
        </row>
        <row r="4">
          <cell r="D4">
            <v>250386</v>
          </cell>
        </row>
        <row r="5">
          <cell r="D5">
            <v>272632</v>
          </cell>
        </row>
        <row r="7">
          <cell r="D7">
            <v>8593</v>
          </cell>
        </row>
        <row r="8">
          <cell r="D8">
            <v>16215</v>
          </cell>
        </row>
        <row r="9">
          <cell r="D9">
            <v>10344</v>
          </cell>
        </row>
        <row r="10">
          <cell r="D10">
            <v>25759</v>
          </cell>
        </row>
        <row r="11">
          <cell r="D11">
            <v>13652</v>
          </cell>
        </row>
        <row r="12">
          <cell r="D12">
            <v>13652</v>
          </cell>
        </row>
        <row r="13">
          <cell r="D13">
            <v>9264</v>
          </cell>
        </row>
        <row r="14">
          <cell r="D14">
            <v>9565</v>
          </cell>
        </row>
        <row r="15">
          <cell r="D15">
            <v>12003</v>
          </cell>
        </row>
        <row r="16">
          <cell r="D16">
            <v>46694</v>
          </cell>
        </row>
        <row r="17">
          <cell r="D17">
            <v>16154</v>
          </cell>
        </row>
        <row r="18">
          <cell r="D18">
            <v>11727</v>
          </cell>
        </row>
        <row r="19">
          <cell r="D19">
            <v>15444</v>
          </cell>
        </row>
        <row r="20">
          <cell r="D20">
            <v>17431</v>
          </cell>
        </row>
        <row r="23">
          <cell r="D23">
            <v>17440</v>
          </cell>
        </row>
        <row r="24">
          <cell r="D24">
            <v>17797</v>
          </cell>
        </row>
        <row r="25">
          <cell r="D25">
            <v>54480</v>
          </cell>
        </row>
        <row r="26">
          <cell r="D26">
            <v>20905</v>
          </cell>
        </row>
        <row r="27">
          <cell r="D27">
            <v>66545</v>
          </cell>
        </row>
        <row r="28">
          <cell r="D28">
            <v>24015</v>
          </cell>
        </row>
        <row r="31">
          <cell r="D31">
            <v>38134</v>
          </cell>
        </row>
        <row r="32">
          <cell r="D32">
            <v>35682</v>
          </cell>
        </row>
        <row r="33">
          <cell r="D33">
            <v>14065</v>
          </cell>
        </row>
        <row r="34">
          <cell r="D34">
            <v>38186</v>
          </cell>
        </row>
        <row r="35">
          <cell r="D35">
            <v>13145</v>
          </cell>
        </row>
        <row r="36">
          <cell r="D36">
            <v>39385</v>
          </cell>
        </row>
        <row r="37">
          <cell r="D37">
            <v>58417</v>
          </cell>
        </row>
        <row r="38">
          <cell r="D38">
            <v>24840</v>
          </cell>
        </row>
        <row r="39">
          <cell r="D39">
            <v>18336</v>
          </cell>
        </row>
        <row r="40">
          <cell r="D40">
            <v>47404</v>
          </cell>
        </row>
        <row r="41">
          <cell r="D41">
            <v>61039</v>
          </cell>
        </row>
        <row r="42">
          <cell r="D42">
            <v>58631</v>
          </cell>
        </row>
        <row r="43">
          <cell r="D43">
            <v>14212</v>
          </cell>
        </row>
        <row r="44">
          <cell r="D44">
            <v>17862</v>
          </cell>
        </row>
        <row r="45">
          <cell r="D45">
            <v>24028</v>
          </cell>
        </row>
        <row r="46">
          <cell r="D46">
            <v>18185</v>
          </cell>
        </row>
        <row r="47">
          <cell r="D47">
            <v>25374</v>
          </cell>
        </row>
        <row r="52">
          <cell r="D52">
            <v>5477</v>
          </cell>
        </row>
        <row r="53">
          <cell r="D53">
            <v>6407</v>
          </cell>
        </row>
        <row r="54">
          <cell r="D54">
            <v>5529</v>
          </cell>
        </row>
        <row r="55">
          <cell r="D55">
            <v>6277</v>
          </cell>
        </row>
        <row r="56">
          <cell r="D56">
            <v>6329</v>
          </cell>
        </row>
        <row r="57">
          <cell r="D57">
            <v>10929</v>
          </cell>
        </row>
        <row r="58">
          <cell r="D58">
            <v>7150</v>
          </cell>
        </row>
        <row r="59">
          <cell r="D59">
            <v>7750</v>
          </cell>
        </row>
        <row r="60">
          <cell r="D60">
            <v>7197</v>
          </cell>
        </row>
        <row r="61">
          <cell r="D61">
            <v>7516</v>
          </cell>
        </row>
        <row r="62">
          <cell r="D62">
            <v>8144</v>
          </cell>
        </row>
        <row r="63">
          <cell r="D63">
            <v>13041</v>
          </cell>
        </row>
        <row r="64">
          <cell r="D64">
            <v>11389</v>
          </cell>
        </row>
        <row r="65">
          <cell r="D65">
            <v>8016</v>
          </cell>
        </row>
        <row r="66">
          <cell r="D66">
            <v>6900</v>
          </cell>
        </row>
        <row r="67">
          <cell r="D67">
            <v>7165</v>
          </cell>
        </row>
        <row r="68">
          <cell r="D68">
            <v>7216</v>
          </cell>
        </row>
        <row r="69">
          <cell r="D69">
            <v>8404</v>
          </cell>
        </row>
        <row r="70">
          <cell r="D70">
            <v>8565</v>
          </cell>
        </row>
        <row r="71">
          <cell r="D71">
            <v>8731</v>
          </cell>
        </row>
        <row r="72">
          <cell r="D72">
            <v>7308</v>
          </cell>
        </row>
        <row r="73">
          <cell r="D73">
            <v>9510</v>
          </cell>
        </row>
        <row r="74">
          <cell r="D74">
            <v>32785</v>
          </cell>
        </row>
        <row r="75">
          <cell r="D75">
            <v>14869</v>
          </cell>
        </row>
        <row r="76">
          <cell r="D76">
            <v>6655</v>
          </cell>
        </row>
        <row r="77">
          <cell r="D77">
            <v>8344</v>
          </cell>
        </row>
        <row r="78">
          <cell r="D78">
            <v>9565</v>
          </cell>
        </row>
        <row r="79">
          <cell r="D79">
            <v>9767</v>
          </cell>
        </row>
        <row r="80">
          <cell r="D80">
            <v>10065</v>
          </cell>
        </row>
        <row r="81">
          <cell r="D81">
            <v>14304</v>
          </cell>
        </row>
        <row r="82">
          <cell r="D82">
            <v>14232</v>
          </cell>
        </row>
        <row r="83">
          <cell r="D83">
            <v>10565</v>
          </cell>
        </row>
        <row r="84">
          <cell r="D84">
            <v>38081</v>
          </cell>
        </row>
        <row r="85">
          <cell r="D85">
            <v>9386</v>
          </cell>
        </row>
        <row r="86">
          <cell r="D86">
            <v>21139</v>
          </cell>
        </row>
        <row r="87">
          <cell r="D87">
            <v>19206</v>
          </cell>
        </row>
        <row r="88">
          <cell r="D88">
            <v>10807</v>
          </cell>
        </row>
        <row r="89">
          <cell r="D89">
            <v>14503</v>
          </cell>
        </row>
        <row r="90">
          <cell r="D90">
            <v>10907</v>
          </cell>
        </row>
        <row r="91">
          <cell r="D91">
            <v>9164</v>
          </cell>
        </row>
        <row r="92">
          <cell r="D92">
            <v>11207</v>
          </cell>
        </row>
        <row r="93">
          <cell r="D93">
            <v>11207</v>
          </cell>
        </row>
        <row r="94">
          <cell r="D94">
            <v>19206</v>
          </cell>
        </row>
        <row r="95">
          <cell r="D95">
            <v>46694</v>
          </cell>
        </row>
        <row r="96">
          <cell r="D96">
            <v>12402</v>
          </cell>
        </row>
        <row r="97">
          <cell r="D97">
            <v>21139</v>
          </cell>
        </row>
        <row r="98">
          <cell r="D98">
            <v>11641</v>
          </cell>
        </row>
        <row r="101">
          <cell r="D101">
            <v>4016</v>
          </cell>
        </row>
        <row r="102">
          <cell r="D102">
            <v>4132</v>
          </cell>
        </row>
        <row r="103">
          <cell r="D103">
            <v>4519</v>
          </cell>
        </row>
        <row r="104">
          <cell r="D104">
            <v>5357</v>
          </cell>
        </row>
        <row r="105">
          <cell r="D105">
            <v>5813</v>
          </cell>
        </row>
        <row r="106">
          <cell r="D106">
            <v>6428</v>
          </cell>
        </row>
        <row r="107">
          <cell r="D107">
            <v>3045</v>
          </cell>
        </row>
        <row r="108">
          <cell r="D108">
            <v>4518</v>
          </cell>
        </row>
        <row r="109">
          <cell r="D109">
            <v>6136</v>
          </cell>
        </row>
        <row r="110">
          <cell r="D110">
            <v>6536</v>
          </cell>
        </row>
        <row r="111">
          <cell r="D111">
            <v>4619</v>
          </cell>
        </row>
        <row r="112">
          <cell r="D112">
            <v>4862</v>
          </cell>
        </row>
        <row r="113">
          <cell r="D113">
            <v>5555</v>
          </cell>
        </row>
        <row r="114">
          <cell r="D114">
            <v>5956</v>
          </cell>
        </row>
        <row r="115">
          <cell r="D115">
            <v>4345</v>
          </cell>
        </row>
        <row r="116">
          <cell r="D116">
            <v>5062</v>
          </cell>
        </row>
        <row r="117">
          <cell r="D117">
            <v>6721</v>
          </cell>
        </row>
        <row r="120">
          <cell r="D120">
            <v>3832</v>
          </cell>
        </row>
        <row r="121">
          <cell r="D121">
            <v>4032</v>
          </cell>
        </row>
        <row r="122">
          <cell r="D122">
            <v>3989</v>
          </cell>
        </row>
        <row r="124">
          <cell r="D124">
            <v>4159</v>
          </cell>
        </row>
        <row r="125">
          <cell r="D125">
            <v>5291</v>
          </cell>
        </row>
        <row r="126">
          <cell r="D126">
            <v>5577</v>
          </cell>
        </row>
        <row r="127">
          <cell r="D127">
            <v>5855</v>
          </cell>
        </row>
        <row r="128">
          <cell r="D128">
            <v>4619</v>
          </cell>
        </row>
        <row r="132">
          <cell r="D132">
            <v>2760</v>
          </cell>
        </row>
        <row r="133">
          <cell r="D133">
            <v>3703</v>
          </cell>
        </row>
        <row r="134">
          <cell r="D134">
            <v>1716</v>
          </cell>
        </row>
        <row r="135">
          <cell r="D135">
            <v>1860</v>
          </cell>
        </row>
        <row r="136">
          <cell r="D136">
            <v>4561</v>
          </cell>
        </row>
        <row r="137">
          <cell r="D137">
            <v>3432</v>
          </cell>
        </row>
        <row r="140">
          <cell r="D140">
            <v>5677</v>
          </cell>
        </row>
        <row r="141">
          <cell r="D141">
            <v>7936</v>
          </cell>
        </row>
        <row r="142">
          <cell r="D142">
            <v>8197</v>
          </cell>
        </row>
        <row r="143">
          <cell r="D143">
            <v>8880</v>
          </cell>
        </row>
        <row r="144">
          <cell r="D144">
            <v>10067</v>
          </cell>
        </row>
        <row r="145">
          <cell r="D145">
            <v>14128</v>
          </cell>
        </row>
        <row r="146">
          <cell r="D146">
            <v>13915</v>
          </cell>
        </row>
        <row r="147">
          <cell r="D147">
            <v>13542</v>
          </cell>
        </row>
        <row r="148">
          <cell r="D148">
            <v>6992</v>
          </cell>
        </row>
        <row r="149">
          <cell r="D149">
            <v>10353</v>
          </cell>
        </row>
        <row r="150">
          <cell r="D150">
            <v>8015</v>
          </cell>
        </row>
        <row r="151">
          <cell r="D151">
            <v>9766</v>
          </cell>
        </row>
        <row r="152">
          <cell r="D152">
            <v>12542</v>
          </cell>
        </row>
        <row r="155">
          <cell r="D155">
            <v>3230</v>
          </cell>
        </row>
        <row r="156">
          <cell r="D156">
            <v>3230</v>
          </cell>
        </row>
        <row r="157">
          <cell r="D157">
            <v>4806</v>
          </cell>
        </row>
        <row r="158">
          <cell r="D158">
            <v>3051</v>
          </cell>
        </row>
        <row r="159">
          <cell r="D159">
            <v>4520</v>
          </cell>
        </row>
        <row r="160">
          <cell r="D160">
            <v>4520</v>
          </cell>
        </row>
        <row r="161">
          <cell r="D161">
            <v>3490</v>
          </cell>
        </row>
        <row r="162">
          <cell r="D162">
            <v>4806</v>
          </cell>
        </row>
        <row r="163">
          <cell r="D163">
            <v>5242</v>
          </cell>
        </row>
        <row r="164">
          <cell r="D164">
            <v>5918</v>
          </cell>
        </row>
        <row r="165">
          <cell r="D165">
            <v>6868</v>
          </cell>
        </row>
        <row r="166">
          <cell r="D166">
            <v>6821</v>
          </cell>
        </row>
        <row r="167">
          <cell r="D167">
            <v>4847</v>
          </cell>
        </row>
        <row r="168">
          <cell r="D168">
            <v>9040</v>
          </cell>
        </row>
        <row r="169">
          <cell r="D169">
            <v>10166</v>
          </cell>
        </row>
        <row r="170">
          <cell r="D170">
            <v>5740</v>
          </cell>
        </row>
        <row r="171">
          <cell r="D171">
            <v>6460</v>
          </cell>
        </row>
        <row r="172">
          <cell r="D172">
            <v>7027</v>
          </cell>
        </row>
        <row r="173">
          <cell r="D173">
            <v>7108</v>
          </cell>
        </row>
        <row r="174">
          <cell r="D174">
            <v>7933</v>
          </cell>
        </row>
        <row r="175">
          <cell r="D175">
            <v>8402</v>
          </cell>
        </row>
        <row r="176">
          <cell r="D176">
            <v>13642</v>
          </cell>
        </row>
        <row r="177">
          <cell r="D177">
            <v>9695</v>
          </cell>
        </row>
        <row r="178">
          <cell r="D178">
            <v>10539</v>
          </cell>
        </row>
        <row r="179">
          <cell r="D179">
            <v>11309</v>
          </cell>
        </row>
        <row r="180">
          <cell r="D180">
            <v>14053</v>
          </cell>
        </row>
        <row r="181">
          <cell r="D181">
            <v>11900</v>
          </cell>
        </row>
        <row r="182">
          <cell r="D182">
            <v>12206</v>
          </cell>
        </row>
        <row r="183">
          <cell r="D183">
            <v>13120</v>
          </cell>
        </row>
        <row r="184">
          <cell r="D184">
            <v>15107</v>
          </cell>
        </row>
        <row r="185">
          <cell r="D185">
            <v>16172</v>
          </cell>
        </row>
        <row r="186">
          <cell r="D186">
            <v>17122</v>
          </cell>
        </row>
        <row r="187">
          <cell r="D187">
            <v>21081</v>
          </cell>
        </row>
        <row r="188">
          <cell r="D188">
            <v>19835</v>
          </cell>
        </row>
        <row r="191">
          <cell r="D191">
            <v>90266</v>
          </cell>
        </row>
        <row r="192">
          <cell r="D192">
            <v>148338</v>
          </cell>
        </row>
        <row r="193">
          <cell r="D193">
            <v>122743</v>
          </cell>
        </row>
        <row r="194">
          <cell r="D194">
            <v>62832</v>
          </cell>
        </row>
        <row r="195">
          <cell r="D195">
            <v>90068</v>
          </cell>
        </row>
        <row r="196">
          <cell r="D196">
            <v>98857</v>
          </cell>
        </row>
        <row r="199">
          <cell r="D199">
            <v>26254</v>
          </cell>
        </row>
        <row r="200">
          <cell r="D200">
            <v>9629</v>
          </cell>
        </row>
        <row r="201">
          <cell r="D201">
            <v>11706</v>
          </cell>
        </row>
        <row r="202">
          <cell r="D202">
            <v>4376</v>
          </cell>
        </row>
        <row r="203">
          <cell r="D203">
            <v>3900</v>
          </cell>
        </row>
        <row r="204">
          <cell r="D204">
            <v>950</v>
          </cell>
        </row>
        <row r="205">
          <cell r="D205">
            <v>636</v>
          </cell>
        </row>
        <row r="206">
          <cell r="D206">
            <v>1264</v>
          </cell>
        </row>
        <row r="207">
          <cell r="D207">
            <v>24700</v>
          </cell>
        </row>
        <row r="208">
          <cell r="D208">
            <v>2520</v>
          </cell>
        </row>
        <row r="209">
          <cell r="D209">
            <v>1522</v>
          </cell>
        </row>
        <row r="210">
          <cell r="D210">
            <v>2940</v>
          </cell>
        </row>
        <row r="211">
          <cell r="D211">
            <v>1984</v>
          </cell>
        </row>
        <row r="212">
          <cell r="D212">
            <v>2047</v>
          </cell>
        </row>
        <row r="213">
          <cell r="D213">
            <v>2047</v>
          </cell>
        </row>
        <row r="216">
          <cell r="D216">
            <v>2486</v>
          </cell>
        </row>
      </sheetData>
      <sheetData sheetId="6">
        <row r="13">
          <cell r="C13">
            <v>15850</v>
          </cell>
        </row>
        <row r="14">
          <cell r="C14">
            <v>17413</v>
          </cell>
        </row>
        <row r="15">
          <cell r="C15">
            <v>19019</v>
          </cell>
        </row>
        <row r="16">
          <cell r="C16">
            <v>22280</v>
          </cell>
        </row>
        <row r="17">
          <cell r="C17">
            <v>28418</v>
          </cell>
        </row>
        <row r="18">
          <cell r="C18">
            <v>31005</v>
          </cell>
        </row>
        <row r="19">
          <cell r="C19">
            <v>36634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do SP EN"/>
      <sheetName val="Rozpočet"/>
      <sheetName val="excelentní výzkum"/>
      <sheetName val="Personální obsazení"/>
      <sheetName val="Rozpočet EN"/>
      <sheetName val="Detailní kalk. osobních výdajů"/>
      <sheetName val="Osobní"/>
      <sheetName val="Tarify"/>
      <sheetName val="Osobní SP_old"/>
      <sheetName val="Cestovné"/>
      <sheetName val="Kalkulace plánovaného vybavení"/>
      <sheetName val="Vybavení 2"/>
      <sheetName val="FP"/>
      <sheetName val="HMG"/>
      <sheetName val="NPU"/>
      <sheetName val="DPH"/>
      <sheetName val="Granty"/>
      <sheetName val="Flat-rate"/>
      <sheetName val="Provozní SP"/>
      <sheetName val="Stavební"/>
      <sheetName val="DDM"/>
      <sheetName val="Kalkulace spotřebního materiálu"/>
      <sheetName val="Kalkulace plánovaného vybav EN"/>
      <sheetName val="materiál (2)"/>
      <sheetName val="Rozpočet do SP"/>
      <sheetName val="Historie příjmů"/>
      <sheetName val="Základní informace"/>
      <sheetName val="Investice a zdroje"/>
      <sheetName val="Provozní náklady a výnosy"/>
      <sheetName val="Zůstatková hodnota"/>
      <sheetName val="Návratnost investic pro FA"/>
      <sheetName val="Návratnost kapitálu pro FA"/>
      <sheetName val="Udržitelnost pro FA"/>
      <sheetName val="Socio-ekonomické dopady"/>
      <sheetName val="Návratnost investic pro EA"/>
      <sheetName val="Poplatky"/>
    </sheetNames>
    <sheetDataSet>
      <sheetData sheetId="0"/>
      <sheetData sheetId="1">
        <row r="3">
          <cell r="E3">
            <v>208052611.14852303</v>
          </cell>
        </row>
      </sheetData>
      <sheetData sheetId="2"/>
      <sheetData sheetId="3"/>
      <sheetData sheetId="4"/>
      <sheetData sheetId="5"/>
      <sheetData sheetId="6">
        <row r="232">
          <cell r="B232">
            <v>1.005</v>
          </cell>
        </row>
        <row r="233">
          <cell r="B233">
            <v>1.0025</v>
          </cell>
        </row>
      </sheetData>
      <sheetData sheetId="7">
        <row r="14">
          <cell r="A14" t="str">
            <v>ředitel projektu</v>
          </cell>
        </row>
      </sheetData>
      <sheetData sheetId="8"/>
      <sheetData sheetId="9"/>
      <sheetData sheetId="10"/>
      <sheetData sheetId="11">
        <row r="143">
          <cell r="C143">
            <v>1.05</v>
          </cell>
        </row>
      </sheetData>
      <sheetData sheetId="12"/>
      <sheetData sheetId="13">
        <row r="53">
          <cell r="E53">
            <v>0</v>
          </cell>
        </row>
      </sheetData>
      <sheetData sheetId="14"/>
      <sheetData sheetId="15">
        <row r="21">
          <cell r="B21">
            <v>1.2096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1395">
          <cell r="A1395">
            <v>0.45</v>
          </cell>
        </row>
        <row r="1396">
          <cell r="A1396">
            <v>0.4</v>
          </cell>
        </row>
      </sheetData>
      <sheetData sheetId="24"/>
      <sheetData sheetId="25"/>
      <sheetData sheetId="26"/>
      <sheetData sheetId="27"/>
      <sheetData sheetId="28">
        <row r="49">
          <cell r="C49">
            <v>1.01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"/>
      <sheetName val="1.PP"/>
      <sheetName val="1.NP"/>
      <sheetName val="2.NP"/>
      <sheetName val="3.NP"/>
      <sheetName val="4.N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PU_SoD"/>
      <sheetName val="VPU_Dodatek"/>
      <sheetName val="Přehled - souhrn"/>
      <sheetName val="Přehled  bez podílového financo"/>
      <sheetName val="Přehled "/>
      <sheetName val="Tabulka místností přepočet NVZV"/>
      <sheetName val="Navýšení VPU"/>
      <sheetName val="List1"/>
      <sheetName val="Archeologové"/>
      <sheetName val="Tabulka místností vs zadání"/>
      <sheetName val="Rekapitulace"/>
      <sheetName val="Rekapitulace stavby"/>
      <sheetName val="Rozdělení infrastruktury"/>
      <sheetName val="Tabulka místností"/>
      <sheetName val="A00-ARS_G"/>
      <sheetName val="A00 - ARS"/>
      <sheetName val="B00 - Statika_G"/>
      <sheetName val="B00 - Statika"/>
      <sheetName val="DOO - ZTI_G"/>
      <sheetName val="D00 - ZTI"/>
      <sheetName val="F00 - Zařízení pro vytápě..."/>
      <sheetName val="G00 - Zařízení pro ochlaz..."/>
      <sheetName val="H00 - VZT"/>
      <sheetName val="J00 - Silnoproudá elektro..."/>
      <sheetName val="K40 - AV Technika"/>
      <sheetName val="L00 - MaR"/>
      <sheetName val="R00 - SOZ"/>
      <sheetName val="T00 - Interiér"/>
      <sheetName val="A00 - ARS_01"/>
      <sheetName val="B00 - Statika_01"/>
      <sheetName val="D00 - ZTI_01"/>
      <sheetName val="F00 - Zařízení pro vytápě..._01"/>
      <sheetName val="G00 - Zařízení pro ochlaz..._01"/>
      <sheetName val="H00 - VZT_01"/>
      <sheetName val="J00 - Silnoproudá elektro..._01"/>
      <sheetName val="L00 - MaR_01"/>
      <sheetName val="R00 - SOZ_01"/>
      <sheetName val="T00 - Interiér_01"/>
      <sheetName val="A00 - ARS_02"/>
      <sheetName val="B00 - Statika_02"/>
      <sheetName val="D00 - ZTI_02"/>
      <sheetName val="F00 - Zařízení pro vytápě..._02"/>
      <sheetName val="G00 - Zařízení pro ochlaz..._02"/>
      <sheetName val="H00 - VZT_02"/>
      <sheetName val="J00 - Silnoproudá elektro..._02"/>
      <sheetName val="L00 - MaR_02"/>
      <sheetName val="T00 - Interiér_02"/>
      <sheetName val="A00 - ARS_03"/>
      <sheetName val="B10 - Zajištění stavební ..."/>
      <sheetName val="B20 - Betonové konstrukce"/>
      <sheetName val="B30 - Ocelové konstrukce"/>
      <sheetName val="J00 - Silnoproudá elektro..._03"/>
      <sheetName val="A00 - Architektonicko- st..."/>
      <sheetName val="B00 - Stavbeně konstrukčn..."/>
      <sheetName val="D00 - ZTI_03"/>
      <sheetName val="F00 - Zařízení pro vytápě..._03"/>
      <sheetName val="H00 - VZT_03"/>
      <sheetName val="J00 - Silnoproudá elektro..._04"/>
      <sheetName val="K10 - STR, STA- Informačn..."/>
      <sheetName val="K20 - PZTS, EKV, VVTV - B..."/>
      <sheetName val="K30 - EPS, ER - Požární b..."/>
      <sheetName val="M00 - Náhradní zdroj"/>
      <sheetName val="G00 - Zařízení pro ochlaz..._03"/>
      <sheetName val="L00 - MaR_03"/>
      <sheetName val="R00 - SOZ_02"/>
      <sheetName val="T00 - Interiér_03"/>
      <sheetName val="SO210 - Opěrné stěny"/>
      <sheetName val="A00 - ARS_04"/>
      <sheetName val="B00 - Statika_03"/>
      <sheetName val="D00 - ZTI_04"/>
      <sheetName val="J00 - Stavební elektroins..."/>
      <sheetName val="SO230 - Oplocení"/>
      <sheetName val="SO240 - Venkovní mobiliář"/>
      <sheetName val="SO250 - Vodní prvek"/>
      <sheetName val="IO310 - Příprava území"/>
      <sheetName val="HTU 110_G"/>
      <sheetName val="IO311.1 - HTÚ- SO110"/>
      <sheetName val="IO311.2 - HTÚ- SO120"/>
      <sheetName val="IO312.1 - ČTÚ- SO110"/>
      <sheetName val="IO312.2 - ČTÚ- SO120"/>
      <sheetName val="Komunikace_G"/>
      <sheetName val="IO320 - Komunikace a dopr..."/>
      <sheetName val="IO340 - Sadové úpravy"/>
      <sheetName val="IO411 - Úpravy vodoměrné ..."/>
      <sheetName val="IO412 - Vodovod areálový"/>
      <sheetName val="IO422 - Kanalizace areálo..."/>
      <sheetName val="IO423 - Odlučovač tuků"/>
      <sheetName val="A00 - ARS_05"/>
      <sheetName val="F00 - Zařízení pro vytápě..._04"/>
      <sheetName val="IO510 - Přípojka VN včetn..."/>
      <sheetName val="IO520 - Aerálové rozvody NN"/>
      <sheetName val="IO532 - Areálové osvětlení"/>
      <sheetName val="IO541 - Areálové datové r..."/>
      <sheetName val="IO542 - Přeložky RR tras"/>
      <sheetName val="PS01 - Gastroprovozy"/>
      <sheetName val="PS02 - Laboratorní techno..."/>
      <sheetName val="PS03 - Technologie pitevn."/>
      <sheetName val="PS04 - Technologie vyšetř..."/>
      <sheetName val="PS05 - Skladov..."/>
      <sheetName val="D00 - Rozvody laboratorní..."/>
      <sheetName val="F00 - Zařízení pro vytápě..._05"/>
      <sheetName val="F00 - Zařízení pro vytápě..._06"/>
      <sheetName val="PS09 - Dekontaminace infe..."/>
      <sheetName val="PS10 - Plynové hospodářství"/>
      <sheetName val="PS11 - Výtahy"/>
      <sheetName val="PS12 - Překážkové osvětlení"/>
      <sheetName val="VRN - Vedlejší rozpočtové..."/>
      <sheetName val="R01 - Stavební náklady vy.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07">
          <cell r="BK207">
            <v>1.1</v>
          </cell>
        </row>
        <row r="208">
          <cell r="BK208">
            <v>0.85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K40 - AV technika (samost..."/>
      <sheetName val="T00.2 - Interiér (samosta..."/>
      <sheetName val="T20 - Interiér"/>
      <sheetName val="PS01 - Gastroprovoz (samo..."/>
      <sheetName val="PS02.2 - Laboratorní tech..."/>
      <sheetName val="PS03.2 - Technologie pite..."/>
      <sheetName val="PS04 - Technologie vyšetř..."/>
      <sheetName val="Pokyny pro vyplnění"/>
    </sheetNames>
    <sheetDataSet>
      <sheetData sheetId="0">
        <row r="6">
          <cell r="K6" t="str">
            <v>UniMeC (mimo VŘ)</v>
          </cell>
        </row>
        <row r="8">
          <cell r="AN8" t="str">
            <v>2. 3. 2018</v>
          </cell>
        </row>
        <row r="10">
          <cell r="AN10" t="str">
            <v>00216208</v>
          </cell>
        </row>
        <row r="11">
          <cell r="AN11" t="str">
            <v>CZ00216208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>60193280</v>
          </cell>
        </row>
        <row r="17">
          <cell r="E17" t="str">
            <v>VPÚ DECO Praha, a.s.</v>
          </cell>
          <cell r="AN17" t="str">
            <v>CZ60193280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PP"/>
      <sheetName val="1.NP"/>
      <sheetName val="2.NP"/>
      <sheetName val="3.NP"/>
      <sheetName val="4.NP"/>
      <sheetName val="CENY S"/>
      <sheetName val="CENY K"/>
      <sheetName val="PRISTROJE"/>
      <sheetName val="DIGESTORE"/>
      <sheetName val="JEDNOSTR.LAB.ST."/>
      <sheetName val="OBOUSTR.LAB.ST."/>
      <sheetName val="MYCÍ STOLY"/>
      <sheetName val="PRACOVNÍ STOLY"/>
      <sheetName val="SKRINKY POD STOLY"/>
      <sheetName val="KONTEJNERY"/>
      <sheetName val="ZAVESNE SKRINKY"/>
      <sheetName val="SKRINE"/>
      <sheetName val="REGALY"/>
      <sheetName val="BEZPEC.SKRINE"/>
      <sheetName val="OSTATNÍ NAB"/>
      <sheetName val="REKAP"/>
      <sheetName val="Celková rekapitulace"/>
      <sheetName val="Celková rekapitulace 133240"/>
      <sheetName val="Přístroje 133240"/>
      <sheetName val="INV_Přístroje_130720"/>
      <sheetName val="Přístroje"/>
      <sheetName val="Přístroje_rozdělení"/>
      <sheetName val="INV_Přístroje_ke kontrole"/>
      <sheetName val="INV_Přístroje_ŘV"/>
      <sheetName val="NIV_Přístroje_130720"/>
      <sheetName val="AV"/>
      <sheetName val="Laboratoře_060820"/>
      <sheetName val="Laboratoře_160720"/>
      <sheetName val="T00 - Mobilní interiér"/>
      <sheetName val="Laboratoře"/>
      <sheetName val="K40 - AV technika (samost..."/>
      <sheetName val="T20 - Interiér_akt"/>
      <sheetName val="T20 - Interiér"/>
      <sheetName val="PS03.2 - Technologie pite..."/>
      <sheetName val="PS04 - Technologie vyšetř..."/>
      <sheetName val="Rek IT 133240"/>
      <sheetName val="Shrnutí"/>
      <sheetName val="HW_ze žádosti_osobni_vyb_2"/>
      <sheetName val="Serverovna-C-system"/>
      <sheetName val="Data-Altel"/>
      <sheetName val="Data přisl.-Altel"/>
      <sheetName val="Wifi-Altel"/>
      <sheetName val="Telco-Altel"/>
      <sheetName val="UPS-Altel"/>
      <sheetName val="CCTV-záznam. syst.  Ateas"/>
      <sheetName val="CCTV AXIS"/>
      <sheetName val="Společný tisk"/>
      <sheetName val="Serverovna"/>
      <sheetName val="Interiér hygiena"/>
      <sheetName val="K20_-_BEZPEČNOSTNÍ"/>
      <sheetName val="K10_-_INFORMAČNÍ"/>
    </sheetNames>
    <sheetDataSet>
      <sheetData sheetId="0"/>
      <sheetData sheetId="1"/>
      <sheetData sheetId="2"/>
      <sheetData sheetId="3"/>
      <sheetData sheetId="4"/>
      <sheetData sheetId="5">
        <row r="2">
          <cell r="D2">
            <v>228565</v>
          </cell>
        </row>
        <row r="3">
          <cell r="D3">
            <v>250386</v>
          </cell>
        </row>
        <row r="4">
          <cell r="D4">
            <v>272632</v>
          </cell>
        </row>
        <row r="6">
          <cell r="D6">
            <v>8593</v>
          </cell>
        </row>
        <row r="7">
          <cell r="D7">
            <v>16215</v>
          </cell>
        </row>
        <row r="8">
          <cell r="D8">
            <v>10344</v>
          </cell>
        </row>
        <row r="9">
          <cell r="D9">
            <v>25759</v>
          </cell>
        </row>
        <row r="10">
          <cell r="D10">
            <v>13652</v>
          </cell>
        </row>
        <row r="11">
          <cell r="D11">
            <v>13652</v>
          </cell>
        </row>
        <row r="12">
          <cell r="D12">
            <v>9264</v>
          </cell>
        </row>
        <row r="13">
          <cell r="D13">
            <v>9565</v>
          </cell>
        </row>
        <row r="14">
          <cell r="D14">
            <v>12003</v>
          </cell>
        </row>
        <row r="15">
          <cell r="D15">
            <v>46694</v>
          </cell>
        </row>
        <row r="16">
          <cell r="D16">
            <v>16154</v>
          </cell>
        </row>
        <row r="17">
          <cell r="D17">
            <v>11727</v>
          </cell>
        </row>
        <row r="18">
          <cell r="D18">
            <v>15444</v>
          </cell>
        </row>
        <row r="19">
          <cell r="D19">
            <v>17431</v>
          </cell>
        </row>
        <row r="22">
          <cell r="D22">
            <v>17440</v>
          </cell>
        </row>
        <row r="23">
          <cell r="D23">
            <v>17797</v>
          </cell>
        </row>
        <row r="24">
          <cell r="D24">
            <v>54480</v>
          </cell>
        </row>
        <row r="25">
          <cell r="D25">
            <v>20905</v>
          </cell>
        </row>
        <row r="26">
          <cell r="D26">
            <v>66545</v>
          </cell>
        </row>
        <row r="27">
          <cell r="D27">
            <v>24015</v>
          </cell>
        </row>
        <row r="30">
          <cell r="D30">
            <v>38134</v>
          </cell>
        </row>
        <row r="31">
          <cell r="D31">
            <v>35682</v>
          </cell>
        </row>
        <row r="32">
          <cell r="D32">
            <v>14065</v>
          </cell>
        </row>
        <row r="33">
          <cell r="D33">
            <v>38186</v>
          </cell>
        </row>
        <row r="34">
          <cell r="D34">
            <v>13145</v>
          </cell>
        </row>
        <row r="35">
          <cell r="D35">
            <v>39385</v>
          </cell>
        </row>
        <row r="36">
          <cell r="D36">
            <v>58417</v>
          </cell>
        </row>
        <row r="37">
          <cell r="D37">
            <v>24840</v>
          </cell>
        </row>
        <row r="38">
          <cell r="D38">
            <v>18336</v>
          </cell>
        </row>
        <row r="39">
          <cell r="D39">
            <v>47404</v>
          </cell>
        </row>
        <row r="40">
          <cell r="D40">
            <v>61039</v>
          </cell>
        </row>
        <row r="41">
          <cell r="D41">
            <v>58631</v>
          </cell>
        </row>
        <row r="42">
          <cell r="D42">
            <v>14212</v>
          </cell>
        </row>
        <row r="43">
          <cell r="D43">
            <v>17862</v>
          </cell>
        </row>
        <row r="44">
          <cell r="D44">
            <v>24028</v>
          </cell>
        </row>
        <row r="45">
          <cell r="D45">
            <v>18185</v>
          </cell>
        </row>
        <row r="48">
          <cell r="D48">
            <v>5477</v>
          </cell>
        </row>
        <row r="49">
          <cell r="D49">
            <v>5529</v>
          </cell>
        </row>
        <row r="50">
          <cell r="D50">
            <v>6277</v>
          </cell>
        </row>
        <row r="51">
          <cell r="D51">
            <v>6329</v>
          </cell>
        </row>
        <row r="52">
          <cell r="D52">
            <v>10929</v>
          </cell>
        </row>
        <row r="53">
          <cell r="D53">
            <v>7150</v>
          </cell>
        </row>
        <row r="54">
          <cell r="D54">
            <v>7197</v>
          </cell>
        </row>
        <row r="55">
          <cell r="D55">
            <v>18463</v>
          </cell>
        </row>
        <row r="56">
          <cell r="D56">
            <v>7516</v>
          </cell>
        </row>
        <row r="57">
          <cell r="D57">
            <v>8144</v>
          </cell>
        </row>
        <row r="58">
          <cell r="D58">
            <v>13041</v>
          </cell>
        </row>
        <row r="59">
          <cell r="D59">
            <v>11389</v>
          </cell>
        </row>
        <row r="60">
          <cell r="D60">
            <v>8016</v>
          </cell>
        </row>
        <row r="61">
          <cell r="D61">
            <v>7165</v>
          </cell>
        </row>
        <row r="62">
          <cell r="D62">
            <v>7216</v>
          </cell>
        </row>
        <row r="63">
          <cell r="D63">
            <v>8404</v>
          </cell>
        </row>
        <row r="64">
          <cell r="D64">
            <v>8565</v>
          </cell>
        </row>
        <row r="65">
          <cell r="D65">
            <v>8731</v>
          </cell>
        </row>
        <row r="66">
          <cell r="D66">
            <v>7308</v>
          </cell>
        </row>
        <row r="67">
          <cell r="D67">
            <v>9510</v>
          </cell>
        </row>
        <row r="68">
          <cell r="D68">
            <v>32785</v>
          </cell>
        </row>
        <row r="69">
          <cell r="D69">
            <v>14869</v>
          </cell>
        </row>
        <row r="70">
          <cell r="D70">
            <v>6655</v>
          </cell>
        </row>
        <row r="71">
          <cell r="D71">
            <v>8344</v>
          </cell>
        </row>
        <row r="72">
          <cell r="D72">
            <v>9565</v>
          </cell>
        </row>
        <row r="73">
          <cell r="D73">
            <v>9767</v>
          </cell>
        </row>
        <row r="74">
          <cell r="D74">
            <v>10065</v>
          </cell>
        </row>
        <row r="75">
          <cell r="D75">
            <v>14232</v>
          </cell>
        </row>
        <row r="76">
          <cell r="D76">
            <v>10565</v>
          </cell>
        </row>
        <row r="77">
          <cell r="D77">
            <v>38081</v>
          </cell>
        </row>
        <row r="78">
          <cell r="D78">
            <v>9386</v>
          </cell>
        </row>
        <row r="79">
          <cell r="D79">
            <v>21139</v>
          </cell>
        </row>
        <row r="80">
          <cell r="D80">
            <v>19206</v>
          </cell>
        </row>
        <row r="81">
          <cell r="D81">
            <v>10807</v>
          </cell>
        </row>
        <row r="82">
          <cell r="D82">
            <v>14503</v>
          </cell>
        </row>
        <row r="83">
          <cell r="D83">
            <v>9164</v>
          </cell>
        </row>
        <row r="84">
          <cell r="D84">
            <v>11207</v>
          </cell>
        </row>
        <row r="85">
          <cell r="D85">
            <v>11207</v>
          </cell>
        </row>
        <row r="86">
          <cell r="D86">
            <v>19206</v>
          </cell>
        </row>
        <row r="87">
          <cell r="D87">
            <v>46694</v>
          </cell>
        </row>
        <row r="88">
          <cell r="D88">
            <v>12402</v>
          </cell>
        </row>
        <row r="89">
          <cell r="D89">
            <v>21139</v>
          </cell>
        </row>
        <row r="90">
          <cell r="D90">
            <v>11641</v>
          </cell>
        </row>
        <row r="93">
          <cell r="D93">
            <v>4016</v>
          </cell>
        </row>
        <row r="94">
          <cell r="D94">
            <v>4132</v>
          </cell>
        </row>
        <row r="95">
          <cell r="D95">
            <v>5357</v>
          </cell>
        </row>
        <row r="96">
          <cell r="D96">
            <v>5813</v>
          </cell>
        </row>
        <row r="97">
          <cell r="D97">
            <v>6428</v>
          </cell>
        </row>
        <row r="98">
          <cell r="D98">
            <v>3045</v>
          </cell>
        </row>
        <row r="99">
          <cell r="D99">
            <v>4518</v>
          </cell>
        </row>
        <row r="100">
          <cell r="D100">
            <v>6136</v>
          </cell>
        </row>
        <row r="101">
          <cell r="D101">
            <v>4619</v>
          </cell>
        </row>
        <row r="102">
          <cell r="D102">
            <v>4862</v>
          </cell>
        </row>
        <row r="103">
          <cell r="D103">
            <v>5555</v>
          </cell>
        </row>
        <row r="104">
          <cell r="D104">
            <v>4345</v>
          </cell>
        </row>
        <row r="105">
          <cell r="D105">
            <v>5062</v>
          </cell>
        </row>
        <row r="106">
          <cell r="D106">
            <v>6721</v>
          </cell>
        </row>
        <row r="109">
          <cell r="D109">
            <v>3832</v>
          </cell>
        </row>
        <row r="110">
          <cell r="D110">
            <v>3989</v>
          </cell>
        </row>
        <row r="111">
          <cell r="D111">
            <v>4159</v>
          </cell>
        </row>
        <row r="112">
          <cell r="D112">
            <v>5291</v>
          </cell>
        </row>
        <row r="113">
          <cell r="D113">
            <v>5577</v>
          </cell>
        </row>
        <row r="114">
          <cell r="D114">
            <v>5855</v>
          </cell>
        </row>
        <row r="117">
          <cell r="D117">
            <v>2760</v>
          </cell>
        </row>
        <row r="118">
          <cell r="D118">
            <v>3703</v>
          </cell>
        </row>
        <row r="119">
          <cell r="D119">
            <v>1716</v>
          </cell>
        </row>
        <row r="120">
          <cell r="D120">
            <v>1860</v>
          </cell>
        </row>
        <row r="121">
          <cell r="D121">
            <v>4561</v>
          </cell>
        </row>
        <row r="122">
          <cell r="D122">
            <v>3432</v>
          </cell>
        </row>
        <row r="125">
          <cell r="D125">
            <v>5677</v>
          </cell>
        </row>
        <row r="126">
          <cell r="D126">
            <v>7936</v>
          </cell>
        </row>
        <row r="127">
          <cell r="D127">
            <v>8197</v>
          </cell>
        </row>
        <row r="128">
          <cell r="D128">
            <v>8880</v>
          </cell>
        </row>
        <row r="129">
          <cell r="D129">
            <v>8880</v>
          </cell>
        </row>
        <row r="130">
          <cell r="D130">
            <v>10067</v>
          </cell>
        </row>
        <row r="131">
          <cell r="D131">
            <v>14128</v>
          </cell>
        </row>
        <row r="132">
          <cell r="D132">
            <v>13915</v>
          </cell>
        </row>
        <row r="133">
          <cell r="D133">
            <v>13542</v>
          </cell>
        </row>
        <row r="134">
          <cell r="D134">
            <v>6992</v>
          </cell>
        </row>
        <row r="135">
          <cell r="D135">
            <v>10353</v>
          </cell>
        </row>
        <row r="136">
          <cell r="D136">
            <v>8015</v>
          </cell>
        </row>
        <row r="137">
          <cell r="D137">
            <v>9766</v>
          </cell>
        </row>
        <row r="141">
          <cell r="D141">
            <v>3230</v>
          </cell>
        </row>
        <row r="142">
          <cell r="D142">
            <v>3230</v>
          </cell>
        </row>
        <row r="143">
          <cell r="D143">
            <v>4806</v>
          </cell>
        </row>
        <row r="144">
          <cell r="D144">
            <v>3051</v>
          </cell>
        </row>
        <row r="145">
          <cell r="D145">
            <v>4520</v>
          </cell>
        </row>
        <row r="146">
          <cell r="D146">
            <v>4520</v>
          </cell>
        </row>
        <row r="147">
          <cell r="D147">
            <v>3490</v>
          </cell>
        </row>
        <row r="148">
          <cell r="D148">
            <v>4806</v>
          </cell>
        </row>
        <row r="149">
          <cell r="D149">
            <v>5242</v>
          </cell>
        </row>
        <row r="150">
          <cell r="D150">
            <v>5918</v>
          </cell>
        </row>
        <row r="151">
          <cell r="D151">
            <v>6868</v>
          </cell>
        </row>
        <row r="152">
          <cell r="D152">
            <v>6821</v>
          </cell>
        </row>
        <row r="153">
          <cell r="D153">
            <v>4847</v>
          </cell>
        </row>
        <row r="154">
          <cell r="D154">
            <v>9040</v>
          </cell>
        </row>
        <row r="155">
          <cell r="D155">
            <v>10166</v>
          </cell>
        </row>
        <row r="156">
          <cell r="D156">
            <v>5740</v>
          </cell>
        </row>
        <row r="157">
          <cell r="D157">
            <v>6460</v>
          </cell>
        </row>
        <row r="158">
          <cell r="D158">
            <v>7027</v>
          </cell>
        </row>
        <row r="159">
          <cell r="D159">
            <v>7108</v>
          </cell>
        </row>
        <row r="160">
          <cell r="D160">
            <v>7933</v>
          </cell>
        </row>
        <row r="161">
          <cell r="D161">
            <v>8402</v>
          </cell>
        </row>
        <row r="162">
          <cell r="D162">
            <v>13642</v>
          </cell>
        </row>
        <row r="163">
          <cell r="D163">
            <v>9695</v>
          </cell>
        </row>
        <row r="164">
          <cell r="D164">
            <v>10539</v>
          </cell>
        </row>
        <row r="165">
          <cell r="D165">
            <v>11309</v>
          </cell>
        </row>
        <row r="166">
          <cell r="D166">
            <v>14053</v>
          </cell>
        </row>
        <row r="167">
          <cell r="D167">
            <v>11900</v>
          </cell>
        </row>
        <row r="168">
          <cell r="D168">
            <v>12206</v>
          </cell>
        </row>
        <row r="169">
          <cell r="D169">
            <v>13120</v>
          </cell>
        </row>
        <row r="170">
          <cell r="D170">
            <v>15107</v>
          </cell>
        </row>
        <row r="171">
          <cell r="D171">
            <v>16172</v>
          </cell>
        </row>
        <row r="172">
          <cell r="D172">
            <v>17122</v>
          </cell>
        </row>
        <row r="173">
          <cell r="D173">
            <v>21081</v>
          </cell>
        </row>
        <row r="174">
          <cell r="D174">
            <v>19835</v>
          </cell>
        </row>
        <row r="177">
          <cell r="D177">
            <v>90266</v>
          </cell>
        </row>
        <row r="178">
          <cell r="D178">
            <v>148338</v>
          </cell>
        </row>
        <row r="180">
          <cell r="D180">
            <v>62832</v>
          </cell>
        </row>
        <row r="181">
          <cell r="D181">
            <v>90068</v>
          </cell>
        </row>
        <row r="182">
          <cell r="D182">
            <v>98857</v>
          </cell>
        </row>
        <row r="185">
          <cell r="D185">
            <v>26254</v>
          </cell>
        </row>
        <row r="186">
          <cell r="D186">
            <v>9629</v>
          </cell>
        </row>
        <row r="187">
          <cell r="D187">
            <v>21744</v>
          </cell>
        </row>
        <row r="188">
          <cell r="D188">
            <v>11706</v>
          </cell>
        </row>
        <row r="189">
          <cell r="D189">
            <v>4376</v>
          </cell>
        </row>
        <row r="190">
          <cell r="D190">
            <v>3900</v>
          </cell>
        </row>
        <row r="191">
          <cell r="D191">
            <v>950</v>
          </cell>
        </row>
        <row r="192">
          <cell r="D192">
            <v>636</v>
          </cell>
        </row>
        <row r="193">
          <cell r="D193">
            <v>1264</v>
          </cell>
        </row>
        <row r="194">
          <cell r="D194">
            <v>24700</v>
          </cell>
        </row>
        <row r="195">
          <cell r="D195">
            <v>2520</v>
          </cell>
        </row>
        <row r="196">
          <cell r="D196">
            <v>1522</v>
          </cell>
        </row>
        <row r="197">
          <cell r="D197">
            <v>2940</v>
          </cell>
        </row>
        <row r="198">
          <cell r="D198">
            <v>1984</v>
          </cell>
        </row>
        <row r="199">
          <cell r="D199">
            <v>2047</v>
          </cell>
        </row>
        <row r="200">
          <cell r="D200">
            <v>2047</v>
          </cell>
        </row>
      </sheetData>
      <sheetData sheetId="6">
        <row r="2">
          <cell r="C2">
            <v>4976</v>
          </cell>
        </row>
        <row r="3">
          <cell r="C3">
            <v>1778</v>
          </cell>
        </row>
        <row r="4">
          <cell r="C4">
            <v>1185</v>
          </cell>
        </row>
        <row r="5">
          <cell r="C5">
            <v>1185</v>
          </cell>
        </row>
        <row r="6">
          <cell r="C6">
            <v>627</v>
          </cell>
        </row>
        <row r="7">
          <cell r="C7">
            <v>1248</v>
          </cell>
        </row>
        <row r="8">
          <cell r="C8">
            <v>350</v>
          </cell>
        </row>
        <row r="9">
          <cell r="C9">
            <v>1838</v>
          </cell>
        </row>
        <row r="13">
          <cell r="C13">
            <v>15850</v>
          </cell>
        </row>
        <row r="14">
          <cell r="C14">
            <v>17413</v>
          </cell>
        </row>
        <row r="15">
          <cell r="C15">
            <v>19019</v>
          </cell>
        </row>
        <row r="16">
          <cell r="C16">
            <v>22280</v>
          </cell>
        </row>
        <row r="17">
          <cell r="C17">
            <v>28418</v>
          </cell>
        </row>
        <row r="18">
          <cell r="C18">
            <v>31005</v>
          </cell>
        </row>
        <row r="19">
          <cell r="C19">
            <v>36634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8">
          <cell r="C38">
            <v>1.20959134</v>
          </cell>
        </row>
      </sheetData>
      <sheetData sheetId="22"/>
      <sheetData sheetId="23"/>
      <sheetData sheetId="24"/>
      <sheetData sheetId="25">
        <row r="1002">
          <cell r="C1002">
            <v>1.20962053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 ZV"/>
      <sheetName val="Krytí"/>
      <sheetName val="Rozpočet_zjednodušený"/>
      <sheetName val="FP_prognóza"/>
      <sheetName val="FP_9_změna milníků"/>
      <sheetName val="FP_9"/>
      <sheetName val="FP_8"/>
      <sheetName val="FP_7"/>
      <sheetName val="FP_6"/>
      <sheetName val="FP_4_PZ_milníky_snižení zál"/>
      <sheetName val="Fond pracovni doby"/>
      <sheetName val="FP_4_PZ_milníky"/>
      <sheetName val="HMG_podrobný"/>
      <sheetName val="Indexy - stavba"/>
      <sheetName val="Indexy - stavba_ceny"/>
      <sheetName val="VZ- uhrazené"/>
      <sheetName val="SD_1"/>
      <sheetName val="SD_2"/>
      <sheetName val="Rozpočet"/>
      <sheetName val="Podklad ZV_NV"/>
      <sheetName val="Gemo_Metrostav"/>
      <sheetName val="Dofinancování"/>
      <sheetName val="VZ zhotovitel"/>
      <sheetName val="VZ zhotovitel (3)"/>
      <sheetName val="VZ zhotovitel (2)"/>
      <sheetName val="Indexy - stavba_ceny (2)"/>
      <sheetName val="HMG_realizace (2)"/>
      <sheetName val="Výpočty způsobilosti_nové"/>
      <sheetName val="Kontrola finančního plánu_N3"/>
      <sheetName val="FP_2_ZoP"/>
      <sheetName val="FP_4_ZoP"/>
      <sheetName val="FP_3_ZoP"/>
      <sheetName val="Osobni"/>
      <sheetName val="HMG_realizace"/>
      <sheetName val="Výpočty způsobilosti_staré"/>
      <sheetName val="Stroje_INV"/>
      <sheetName val="Stroje_NIV"/>
      <sheetName val="VŘ"/>
      <sheetName val="KA"/>
      <sheetName val="Tabulky_realizace_150120_2"/>
    </sheetNames>
    <sheetDataSet>
      <sheetData sheetId="0">
        <row r="39">
          <cell r="AN39">
            <v>1.20962053</v>
          </cell>
        </row>
      </sheetData>
      <sheetData sheetId="1">
        <row r="29">
          <cell r="C29">
            <v>1.202356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1">
          <cell r="V61">
            <v>3</v>
          </cell>
        </row>
        <row r="84">
          <cell r="V84">
            <v>3</v>
          </cell>
        </row>
      </sheetData>
      <sheetData sheetId="17">
        <row r="272">
          <cell r="R272">
            <v>225343.05</v>
          </cell>
        </row>
        <row r="296">
          <cell r="R296">
            <v>250430.25</v>
          </cell>
        </row>
        <row r="297">
          <cell r="R297">
            <v>1669535</v>
          </cell>
        </row>
      </sheetData>
      <sheetData sheetId="18"/>
      <sheetData sheetId="19">
        <row r="728">
          <cell r="AB728">
            <v>0.9928</v>
          </cell>
        </row>
        <row r="744">
          <cell r="AB744">
            <v>0.8954</v>
          </cell>
        </row>
        <row r="753">
          <cell r="AB753">
            <v>0.8239</v>
          </cell>
        </row>
        <row r="759">
          <cell r="E759">
            <v>1.20962053</v>
          </cell>
        </row>
        <row r="763">
          <cell r="AC763">
            <v>0.9836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řehled JP"/>
      <sheetName val="Přehled 100915"/>
      <sheetName val="Přehled 080715_3vlna"/>
      <sheetName val="3_vlna"/>
      <sheetName val="Přehled 080715"/>
      <sheetName val="Seznam přístrojů"/>
      <sheetName val="Přehled 281014"/>
      <sheetName val="Přehled"/>
      <sheetName val="Přehled UniMeC"/>
      <sheetName val="Přehled (2)"/>
      <sheetName val="Pořadí"/>
      <sheetName val="část 20 lednice"/>
      <sheetName val="část 21 laborat přísl"/>
      <sheetName val="část 14"/>
      <sheetName val="část 15"/>
      <sheetName val="část 16"/>
      <sheetName val="Placeno v prosinci 14"/>
      <sheetName val="List2"/>
      <sheetName val="Medic. plyny"/>
      <sheetName val="UniMeC seznam přístrojů"/>
      <sheetName val="UniMeC majetek"/>
      <sheetName val="Schoeller UV lampy"/>
      <sheetName val="Klima bioch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27">
          <cell r="K527">
            <v>1.202944</v>
          </cell>
        </row>
        <row r="528">
          <cell r="K528">
            <v>1.21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do SP"/>
      <sheetName val="HMG"/>
      <sheetName val="Podíl LF"/>
      <sheetName val="Rekapitulace stavby ZV"/>
      <sheetName val="Zkratky SP"/>
      <sheetName val="Rozpočet"/>
      <sheetName val="Rekapitulace"/>
      <sheetName val="Provozni_naklady_a_vynosy"/>
      <sheetName val="Budovy"/>
      <sheetName val="D+M_plochy"/>
      <sheetName val="Sportovní hala"/>
      <sheetName val="Rozpočet M+D"/>
      <sheetName val="Gastro"/>
      <sheetName val="Interiér Menza"/>
      <sheetName val="Interiér děkanát"/>
      <sheetName val="Rozpočet vybavení"/>
      <sheetName val="Laboratorní technologie"/>
      <sheetName val="Mobiliář pitevního traktu"/>
      <sheetName val="Vyšetřovny a ambulance"/>
      <sheetName val="AV technika"/>
      <sheetName val="Mobiliář"/>
      <sheetName val="Interiér součást stavby"/>
      <sheetName val="IT vybavení"/>
      <sheetName val="Serverovna"/>
      <sheetName val="K10_-_INFORMAČNÍ"/>
      <sheetName val="K20_-_BEZPEČNOSTNÍ"/>
      <sheetName val="K20_-_BEZPEČNOSTNÍ (2)"/>
      <sheetName val="Telefony"/>
    </sheetNames>
    <sheetDataSet>
      <sheetData sheetId="0"/>
      <sheetData sheetId="1"/>
      <sheetData sheetId="2"/>
      <sheetData sheetId="3">
        <row r="39">
          <cell r="AN39">
            <v>1.20962053</v>
          </cell>
        </row>
        <row r="40">
          <cell r="AN40">
            <v>1.202356</v>
          </cell>
        </row>
      </sheetData>
      <sheetData sheetId="4"/>
      <sheetData sheetId="5">
        <row r="36">
          <cell r="C36">
            <v>1.202356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zpis_komplet"/>
      <sheetName val="Rozpis_6"/>
      <sheetName val="Rozpis_5"/>
      <sheetName val="Rozpis_4"/>
      <sheetName val="Rozpis_3"/>
      <sheetName val="Rozpis_2"/>
      <sheetName val="Rozpis_1"/>
      <sheetName val="Realizační tým_ZoR"/>
      <sheetName val="Přehled"/>
      <sheetName val="Mustr"/>
      <sheetName val="1_Bejvlová"/>
      <sheetName val="2_Bejvlová"/>
      <sheetName val="3_Černíková"/>
      <sheetName val="4_Černíková"/>
      <sheetName val="5_Kočí"/>
      <sheetName val="6_Kinštová"/>
      <sheetName val="7_Pojar"/>
      <sheetName val="8_Šoukal"/>
      <sheetName val="9_Vais"/>
      <sheetName val="Fond pracovni doby"/>
      <sheetName val="List2"/>
      <sheetName val="svátky"/>
    </sheetNames>
    <sheetDataSet>
      <sheetData sheetId="0">
        <row r="44">
          <cell r="L44">
            <v>140369</v>
          </cell>
          <cell r="O44">
            <v>0</v>
          </cell>
          <cell r="P44">
            <v>47722</v>
          </cell>
          <cell r="Q44">
            <v>1963</v>
          </cell>
        </row>
        <row r="46">
          <cell r="P46">
            <v>190054</v>
          </cell>
        </row>
      </sheetData>
      <sheetData sheetId="1">
        <row r="25">
          <cell r="O25">
            <v>0</v>
          </cell>
        </row>
      </sheetData>
      <sheetData sheetId="2">
        <row r="25">
          <cell r="O25">
            <v>0</v>
          </cell>
        </row>
      </sheetData>
      <sheetData sheetId="3">
        <row r="24">
          <cell r="O24">
            <v>0</v>
          </cell>
        </row>
      </sheetData>
      <sheetData sheetId="4">
        <row r="24">
          <cell r="L24">
            <v>47262</v>
          </cell>
          <cell r="O24">
            <v>0</v>
          </cell>
          <cell r="P24">
            <v>16068</v>
          </cell>
          <cell r="Q24">
            <v>661</v>
          </cell>
        </row>
      </sheetData>
      <sheetData sheetId="5">
        <row r="23">
          <cell r="L23">
            <v>46898</v>
          </cell>
          <cell r="O23">
            <v>0</v>
          </cell>
          <cell r="P23">
            <v>15944</v>
          </cell>
          <cell r="Q23">
            <v>656</v>
          </cell>
        </row>
      </sheetData>
      <sheetData sheetId="6">
        <row r="24">
          <cell r="L24">
            <v>46209</v>
          </cell>
          <cell r="O24">
            <v>0</v>
          </cell>
          <cell r="P24">
            <v>15710</v>
          </cell>
          <cell r="Q24">
            <v>646</v>
          </cell>
        </row>
      </sheetData>
      <sheetData sheetId="7" refreshError="1"/>
      <sheetData sheetId="8">
        <row r="12">
          <cell r="A12">
            <v>1</v>
          </cell>
          <cell r="B12" t="str">
            <v>Kateřina</v>
          </cell>
          <cell r="C12" t="str">
            <v>Bejvlová</v>
          </cell>
          <cell r="D12" t="str">
            <v>administrátor projektu</v>
          </cell>
          <cell r="E12" t="str">
            <v>1.1.2.1.1.1.4</v>
          </cell>
          <cell r="F12">
            <v>0</v>
          </cell>
          <cell r="G12">
            <v>0</v>
          </cell>
          <cell r="H12">
            <v>0.026</v>
          </cell>
          <cell r="L12" t="str">
            <v>Smlouva</v>
          </cell>
          <cell r="M12">
            <v>0.2</v>
          </cell>
          <cell r="N12">
            <v>0.2</v>
          </cell>
          <cell r="O12">
            <v>0.9</v>
          </cell>
          <cell r="S12">
            <v>0</v>
          </cell>
          <cell r="T12">
            <v>0</v>
          </cell>
          <cell r="U12">
            <v>0</v>
          </cell>
          <cell r="Y12">
            <v>0.2</v>
          </cell>
          <cell r="Z12">
            <v>0.2</v>
          </cell>
          <cell r="AA12">
            <v>0.9</v>
          </cell>
          <cell r="AE12">
            <v>0</v>
          </cell>
          <cell r="AF12">
            <v>0</v>
          </cell>
          <cell r="AG12">
            <v>0</v>
          </cell>
          <cell r="AK12">
            <v>0</v>
          </cell>
          <cell r="AL12">
            <v>0</v>
          </cell>
          <cell r="AM12">
            <v>0</v>
          </cell>
          <cell r="AQ12">
            <v>0</v>
          </cell>
          <cell r="AR12">
            <v>0</v>
          </cell>
          <cell r="AS12">
            <v>0</v>
          </cell>
          <cell r="AW12">
            <v>0</v>
          </cell>
          <cell r="AX12">
            <v>0</v>
          </cell>
          <cell r="AY12">
            <v>0</v>
          </cell>
          <cell r="BC12">
            <v>0</v>
          </cell>
          <cell r="BD12">
            <v>0</v>
          </cell>
          <cell r="BE12">
            <v>0</v>
          </cell>
          <cell r="BI12" t="str">
            <v>KA 1 - ZoR a ŽoP</v>
          </cell>
          <cell r="BJ12" t="str">
            <v>kontrola podkladů a zpracování Zprávy o realizaci a Žádosti o platbu včetně příloh</v>
          </cell>
          <cell r="BK12">
            <v>2</v>
          </cell>
          <cell r="BL12" t="str">
            <v>KA 1 - Administrativa</v>
          </cell>
          <cell r="BM12" t="str">
            <v>komunikace s ostatními členy realizačního týmu</v>
          </cell>
          <cell r="BN12">
            <v>0.95</v>
          </cell>
          <cell r="BQ12">
            <v>1</v>
          </cell>
          <cell r="BR12">
            <v>0</v>
          </cell>
        </row>
        <row r="13">
          <cell r="A13">
            <v>2</v>
          </cell>
          <cell r="B13" t="str">
            <v>Kateřina</v>
          </cell>
          <cell r="C13" t="str">
            <v>Bejvlová</v>
          </cell>
          <cell r="D13" t="str">
            <v>administrativní pracovník</v>
          </cell>
          <cell r="E13" t="str">
            <v>1.1.2.1.1.1.7</v>
          </cell>
          <cell r="F13">
            <v>0</v>
          </cell>
          <cell r="G13">
            <v>0</v>
          </cell>
          <cell r="H13">
            <v>0.2</v>
          </cell>
          <cell r="L13" t="str">
            <v>Smlouva</v>
          </cell>
          <cell r="M13">
            <v>0.2</v>
          </cell>
          <cell r="N13">
            <v>0.2</v>
          </cell>
          <cell r="O13">
            <v>0.9</v>
          </cell>
          <cell r="S13">
            <v>0</v>
          </cell>
          <cell r="T13">
            <v>0</v>
          </cell>
          <cell r="U13">
            <v>0</v>
          </cell>
          <cell r="Y13">
            <v>0.2</v>
          </cell>
          <cell r="Z13">
            <v>0.2</v>
          </cell>
          <cell r="AA13">
            <v>0.9</v>
          </cell>
          <cell r="AE13">
            <v>0</v>
          </cell>
          <cell r="AF13">
            <v>0</v>
          </cell>
          <cell r="AG13">
            <v>0</v>
          </cell>
          <cell r="AK13">
            <v>0</v>
          </cell>
          <cell r="AL13">
            <v>0</v>
          </cell>
          <cell r="AM13">
            <v>0</v>
          </cell>
          <cell r="AQ13">
            <v>0</v>
          </cell>
          <cell r="AR13">
            <v>0</v>
          </cell>
          <cell r="AS13">
            <v>0</v>
          </cell>
          <cell r="AW13">
            <v>0</v>
          </cell>
          <cell r="AX13">
            <v>0</v>
          </cell>
          <cell r="AY13">
            <v>0</v>
          </cell>
          <cell r="BC13">
            <v>0</v>
          </cell>
          <cell r="BD13">
            <v>0</v>
          </cell>
          <cell r="BE13">
            <v>0</v>
          </cell>
          <cell r="BI13" t="str">
            <v>KA 1 - ZoR a ŽoP</v>
          </cell>
          <cell r="BJ13" t="str">
            <v>příprava podkladů pro ZoR a ŽoP včetně příloh (tabulka Realizační tým, příprava formulářů pracovních výkazů)</v>
          </cell>
          <cell r="BK13">
            <v>23</v>
          </cell>
          <cell r="BL13" t="str">
            <v>KA 1 - Administrativa</v>
          </cell>
          <cell r="BM13" t="str">
            <v>komunikace s ostatními členy realizačního týmu</v>
          </cell>
          <cell r="BN13">
            <v>4.4</v>
          </cell>
          <cell r="BO13" t="str">
            <v>KA 1 - Administrativa</v>
          </cell>
          <cell r="BP13" t="str">
            <v>vedení provozní korespondence</v>
          </cell>
          <cell r="BQ13">
            <v>3</v>
          </cell>
          <cell r="BR13">
            <v>0</v>
          </cell>
        </row>
        <row r="14">
          <cell r="A14">
            <v>3</v>
          </cell>
          <cell r="B14" t="str">
            <v>Barbora</v>
          </cell>
          <cell r="C14" t="str">
            <v>Černíková</v>
          </cell>
          <cell r="D14" t="str">
            <v>administrátor projektu</v>
          </cell>
          <cell r="E14" t="str">
            <v>1.1.2.1.1.1.4</v>
          </cell>
          <cell r="F14">
            <v>0.026</v>
          </cell>
          <cell r="G14">
            <v>0.026</v>
          </cell>
          <cell r="H14">
            <v>0</v>
          </cell>
          <cell r="L14" t="str">
            <v>Smlouva</v>
          </cell>
          <cell r="M14">
            <v>1</v>
          </cell>
          <cell r="N14">
            <v>1</v>
          </cell>
          <cell r="O14">
            <v>1</v>
          </cell>
          <cell r="S14">
            <v>0</v>
          </cell>
          <cell r="T14">
            <v>0</v>
          </cell>
          <cell r="U14">
            <v>0</v>
          </cell>
          <cell r="Y14">
            <v>1</v>
          </cell>
          <cell r="Z14">
            <v>1</v>
          </cell>
          <cell r="AA14">
            <v>1</v>
          </cell>
          <cell r="AE14">
            <v>3</v>
          </cell>
          <cell r="AF14">
            <v>11</v>
          </cell>
          <cell r="AG14">
            <v>0</v>
          </cell>
          <cell r="AK14">
            <v>0</v>
          </cell>
          <cell r="AL14">
            <v>0</v>
          </cell>
          <cell r="AM14">
            <v>0</v>
          </cell>
          <cell r="AQ14">
            <v>0</v>
          </cell>
          <cell r="AR14">
            <v>0</v>
          </cell>
          <cell r="AS14">
            <v>0</v>
          </cell>
          <cell r="AW14">
            <v>0</v>
          </cell>
          <cell r="AX14">
            <v>0</v>
          </cell>
          <cell r="AY14">
            <v>0</v>
          </cell>
          <cell r="BC14">
            <v>0</v>
          </cell>
          <cell r="BD14">
            <v>0</v>
          </cell>
          <cell r="BE14">
            <v>0</v>
          </cell>
          <cell r="BI14" t="str">
            <v>KA 1 - ZoR a ŽoP</v>
          </cell>
          <cell r="BJ14" t="str">
            <v>kontrola podkladů a zpracování Zprávy o realizaci a Žádosti o platbu včetně příloh</v>
          </cell>
          <cell r="BK14">
            <v>2</v>
          </cell>
          <cell r="BL14" t="str">
            <v>KA 1 - Administrativa</v>
          </cell>
          <cell r="BM14" t="str">
            <v>komunikace s ostatními členy realizačního týmu</v>
          </cell>
          <cell r="BN14">
            <v>3</v>
          </cell>
          <cell r="BO14" t="str">
            <v>KA 1 - Administrativa</v>
          </cell>
          <cell r="BP14" t="str">
            <v>zajištění podpisů pracovních výkazů a ostatních dokumentů v rámci ZoR, ŽoP</v>
          </cell>
          <cell r="BQ14">
            <v>1.03</v>
          </cell>
          <cell r="BR14">
            <v>0</v>
          </cell>
        </row>
        <row r="15">
          <cell r="A15">
            <v>4</v>
          </cell>
          <cell r="B15" t="str">
            <v>Barbora</v>
          </cell>
          <cell r="C15" t="str">
            <v>Černíková</v>
          </cell>
          <cell r="D15" t="str">
            <v>administrativní pracovník</v>
          </cell>
          <cell r="E15" t="str">
            <v>1.1.2.1.1.1.7</v>
          </cell>
          <cell r="F15">
            <v>0.2</v>
          </cell>
          <cell r="G15">
            <v>0.2</v>
          </cell>
          <cell r="H15">
            <v>0</v>
          </cell>
          <cell r="L15" t="str">
            <v>Smlouva</v>
          </cell>
          <cell r="M15">
            <v>1</v>
          </cell>
          <cell r="N15">
            <v>1</v>
          </cell>
          <cell r="O15">
            <v>1</v>
          </cell>
          <cell r="S15">
            <v>0</v>
          </cell>
          <cell r="T15">
            <v>0</v>
          </cell>
          <cell r="U15">
            <v>0</v>
          </cell>
          <cell r="Y15">
            <v>1</v>
          </cell>
          <cell r="Z15">
            <v>1</v>
          </cell>
          <cell r="AA15">
            <v>1</v>
          </cell>
          <cell r="AE15">
            <v>0</v>
          </cell>
          <cell r="AF15">
            <v>0</v>
          </cell>
          <cell r="AG15">
            <v>0</v>
          </cell>
          <cell r="AK15">
            <v>0</v>
          </cell>
          <cell r="AL15">
            <v>0</v>
          </cell>
          <cell r="AM15">
            <v>0</v>
          </cell>
          <cell r="AQ15">
            <v>0</v>
          </cell>
          <cell r="AR15">
            <v>0</v>
          </cell>
          <cell r="AS15">
            <v>0</v>
          </cell>
          <cell r="AW15">
            <v>0</v>
          </cell>
          <cell r="AX15">
            <v>0</v>
          </cell>
          <cell r="AY15">
            <v>0</v>
          </cell>
          <cell r="BC15">
            <v>0</v>
          </cell>
          <cell r="BD15">
            <v>0</v>
          </cell>
          <cell r="BE15">
            <v>0</v>
          </cell>
          <cell r="BI15" t="str">
            <v>KA 1 - ZoR a ŽoP</v>
          </cell>
          <cell r="BJ15" t="str">
            <v>příprava podkladů pro ZoR a ŽoP včetně příloh (tabulka Realizační tým, příprava formulářů pracovních výkazů)</v>
          </cell>
          <cell r="BK15">
            <v>55</v>
          </cell>
          <cell r="BL15" t="str">
            <v>KA 1 - Administrativa</v>
          </cell>
          <cell r="BM15" t="str">
            <v>komunikace s ostatními členy realizačního týmu</v>
          </cell>
          <cell r="BN15">
            <v>11</v>
          </cell>
          <cell r="BO15" t="str">
            <v>KA 1 - Administrativa</v>
          </cell>
          <cell r="BP15" t="str">
            <v>vedení provozní korespondence</v>
          </cell>
          <cell r="BQ15">
            <v>2.8</v>
          </cell>
          <cell r="BR15">
            <v>0</v>
          </cell>
        </row>
        <row r="16">
          <cell r="A16">
            <v>5</v>
          </cell>
          <cell r="B16" t="str">
            <v>Libor</v>
          </cell>
          <cell r="C16" t="str">
            <v>Kočí</v>
          </cell>
          <cell r="D16" t="str">
            <v>projektový manažer</v>
          </cell>
          <cell r="E16" t="str">
            <v>1.1.2.1.1.1.1</v>
          </cell>
          <cell r="F16">
            <v>0.5</v>
          </cell>
          <cell r="G16">
            <v>0.5</v>
          </cell>
          <cell r="H16">
            <v>0.5</v>
          </cell>
          <cell r="L16" t="str">
            <v>Smlouva</v>
          </cell>
          <cell r="M16">
            <v>1</v>
          </cell>
          <cell r="N16">
            <v>1</v>
          </cell>
          <cell r="O16">
            <v>1</v>
          </cell>
          <cell r="S16">
            <v>0</v>
          </cell>
          <cell r="T16">
            <v>0</v>
          </cell>
          <cell r="U16">
            <v>0</v>
          </cell>
          <cell r="Y16">
            <v>1</v>
          </cell>
          <cell r="Z16">
            <v>1</v>
          </cell>
          <cell r="AA16">
            <v>1</v>
          </cell>
          <cell r="AE16">
            <v>8</v>
          </cell>
          <cell r="AF16">
            <v>5</v>
          </cell>
          <cell r="AG16">
            <v>1</v>
          </cell>
          <cell r="AK16">
            <v>0</v>
          </cell>
          <cell r="AL16">
            <v>0</v>
          </cell>
          <cell r="AM16">
            <v>0</v>
          </cell>
          <cell r="AQ16">
            <v>0</v>
          </cell>
          <cell r="AR16">
            <v>0</v>
          </cell>
          <cell r="AS16">
            <v>0</v>
          </cell>
          <cell r="AW16">
            <v>0</v>
          </cell>
          <cell r="AX16">
            <v>0</v>
          </cell>
          <cell r="AY16">
            <v>0</v>
          </cell>
          <cell r="BC16">
            <v>0</v>
          </cell>
          <cell r="BD16">
            <v>0</v>
          </cell>
          <cell r="BE16">
            <v>0</v>
          </cell>
          <cell r="BI16" t="str">
            <v>KA 1 - Koordinace</v>
          </cell>
          <cell r="BJ16" t="str">
            <v>Komunikace s ostatními členy realizačního týmu, koordinace projektu; komunikace s vedením fakulty</v>
          </cell>
          <cell r="BK16">
            <v>70</v>
          </cell>
          <cell r="BL16" t="str">
            <v>KA 5 - Administrace VZ</v>
          </cell>
          <cell r="BM16" t="str">
            <v>Reakce na žádosti uchazečů, reakce na námitky uchazečů, koordinace se zhotovitelem projektové dokumentace</v>
          </cell>
          <cell r="BN16">
            <v>80</v>
          </cell>
          <cell r="BR16">
            <v>-42</v>
          </cell>
        </row>
        <row r="17">
          <cell r="A17">
            <v>6</v>
          </cell>
          <cell r="B17" t="str">
            <v>Bára Marie</v>
          </cell>
          <cell r="C17" t="str">
            <v>Kinštová</v>
          </cell>
          <cell r="D17" t="str">
            <v>finanční manažer</v>
          </cell>
          <cell r="E17" t="str">
            <v>1.1.2.1.1.1.2</v>
          </cell>
          <cell r="F17">
            <v>0.0773</v>
          </cell>
          <cell r="G17">
            <v>0.1</v>
          </cell>
          <cell r="H17">
            <v>0.1</v>
          </cell>
          <cell r="L17" t="str">
            <v>Smlouva</v>
          </cell>
          <cell r="M17">
            <v>1</v>
          </cell>
          <cell r="N17">
            <v>1</v>
          </cell>
          <cell r="O17">
            <v>1</v>
          </cell>
          <cell r="S17">
            <v>0</v>
          </cell>
          <cell r="T17">
            <v>0</v>
          </cell>
          <cell r="U17">
            <v>0</v>
          </cell>
          <cell r="Y17">
            <v>1</v>
          </cell>
          <cell r="Z17">
            <v>1</v>
          </cell>
          <cell r="AA17">
            <v>1</v>
          </cell>
          <cell r="AE17">
            <v>0</v>
          </cell>
          <cell r="AF17">
            <v>8</v>
          </cell>
          <cell r="AG17">
            <v>0</v>
          </cell>
          <cell r="AK17">
            <v>0</v>
          </cell>
          <cell r="AL17">
            <v>0</v>
          </cell>
          <cell r="AM17">
            <v>0</v>
          </cell>
          <cell r="AQ17">
            <v>0</v>
          </cell>
          <cell r="AR17">
            <v>0</v>
          </cell>
          <cell r="AS17">
            <v>0</v>
          </cell>
          <cell r="AW17">
            <v>0</v>
          </cell>
          <cell r="AX17">
            <v>0</v>
          </cell>
          <cell r="AY17">
            <v>0</v>
          </cell>
          <cell r="BC17">
            <v>0</v>
          </cell>
          <cell r="BD17">
            <v>0</v>
          </cell>
          <cell r="BE17">
            <v>0</v>
          </cell>
          <cell r="BI17" t="str">
            <v>KA 1 - Finanční řízení</v>
          </cell>
          <cell r="BJ17" t="str">
            <v>Finanční řízení projektu, kontrola souladu vynakládání finančních prostředků s pravidly OP VVV a RoPD, dohled na čerpání rozpočtu</v>
          </cell>
          <cell r="BK17">
            <v>10</v>
          </cell>
          <cell r="BL17" t="str">
            <v>KA 1 - Administrativa</v>
          </cell>
          <cell r="BM17" t="str">
            <v>komunikace s ostatními členy realizačního týmu</v>
          </cell>
          <cell r="BN17">
            <v>6</v>
          </cell>
          <cell r="BO17" t="str">
            <v>KA 1 - Účetnictví</v>
          </cell>
          <cell r="BP17" t="str">
            <v>kontrola zaúčtování jednotlivých položek, spolupráce s ekonomickým oddělením, příprava podkladů pro Žádost o platbu</v>
          </cell>
          <cell r="BQ17">
            <v>24.8</v>
          </cell>
          <cell r="BR17">
            <v>0</v>
          </cell>
        </row>
        <row r="18">
          <cell r="A18">
            <v>7</v>
          </cell>
          <cell r="B18" t="str">
            <v>Jaroslav </v>
          </cell>
          <cell r="C18" t="str">
            <v>Pojar</v>
          </cell>
          <cell r="D18" t="str">
            <v>administrátor VZ</v>
          </cell>
          <cell r="E18" t="str">
            <v>1.1.2.1.1.1.3</v>
          </cell>
          <cell r="F18">
            <v>0.14</v>
          </cell>
          <cell r="G18">
            <v>0.14</v>
          </cell>
          <cell r="H18">
            <v>0.14</v>
          </cell>
          <cell r="L18" t="str">
            <v>Smlouva</v>
          </cell>
          <cell r="M18">
            <v>1</v>
          </cell>
          <cell r="N18">
            <v>1</v>
          </cell>
          <cell r="O18">
            <v>1</v>
          </cell>
          <cell r="S18">
            <v>0</v>
          </cell>
          <cell r="T18">
            <v>0</v>
          </cell>
          <cell r="U18">
            <v>0</v>
          </cell>
          <cell r="Y18">
            <v>1</v>
          </cell>
          <cell r="Z18">
            <v>1</v>
          </cell>
          <cell r="AA18">
            <v>1</v>
          </cell>
          <cell r="AE18">
            <v>1</v>
          </cell>
          <cell r="AF18">
            <v>0</v>
          </cell>
          <cell r="AG18">
            <v>1</v>
          </cell>
          <cell r="AK18">
            <v>0</v>
          </cell>
          <cell r="AL18">
            <v>0</v>
          </cell>
          <cell r="AM18">
            <v>0</v>
          </cell>
          <cell r="AQ18">
            <v>0</v>
          </cell>
          <cell r="AR18">
            <v>0</v>
          </cell>
          <cell r="AS18">
            <v>0</v>
          </cell>
          <cell r="AW18">
            <v>0</v>
          </cell>
          <cell r="AX18">
            <v>0</v>
          </cell>
          <cell r="AY18">
            <v>0</v>
          </cell>
          <cell r="BC18">
            <v>0</v>
          </cell>
          <cell r="BD18">
            <v>0</v>
          </cell>
          <cell r="BE18">
            <v>0</v>
          </cell>
          <cell r="BI18" t="str">
            <v>KA 5 - Administrace VZ</v>
          </cell>
          <cell r="BJ18" t="str">
            <v>administrativa spojená s podpisem smlouvy  VZ LFP - "UniMeC - II. etapa - TDS a koordinátor BOZP",  archivace dokumentů, administrativa spojená se zrušením zakázky na zhotovitele stavby</v>
          </cell>
          <cell r="BK18">
            <v>50</v>
          </cell>
          <cell r="BL18" t="str">
            <v>KA 1 - Administrativa</v>
          </cell>
          <cell r="BM18" t="str">
            <v>komunikace s ostatními členy realizačního týmu</v>
          </cell>
          <cell r="BN18">
            <v>7.2</v>
          </cell>
          <cell r="BO18" t="str">
            <v>KA 5 - Administrace VZ</v>
          </cell>
          <cell r="BP18" t="str">
            <v>metodická podpora ostatním členům realizačního týmu při přípravě podkladů k veřejným zakázkám</v>
          </cell>
          <cell r="BQ18">
            <v>10</v>
          </cell>
          <cell r="BR18">
            <v>0</v>
          </cell>
        </row>
        <row r="19">
          <cell r="A19">
            <v>8</v>
          </cell>
          <cell r="B19" t="str">
            <v>Adam</v>
          </cell>
          <cell r="C19" t="str">
            <v>Šoukal</v>
          </cell>
          <cell r="D19" t="str">
            <v>právník</v>
          </cell>
          <cell r="E19" t="str">
            <v>1.1.2.1.1.1.6</v>
          </cell>
          <cell r="F19">
            <v>0.1</v>
          </cell>
          <cell r="G19">
            <v>0.1</v>
          </cell>
          <cell r="H19">
            <v>0.1</v>
          </cell>
          <cell r="L19" t="str">
            <v>Smlouva</v>
          </cell>
          <cell r="M19">
            <v>1</v>
          </cell>
          <cell r="N19">
            <v>1</v>
          </cell>
          <cell r="O19">
            <v>1</v>
          </cell>
          <cell r="S19">
            <v>32</v>
          </cell>
          <cell r="T19">
            <v>32</v>
          </cell>
          <cell r="U19">
            <v>32</v>
          </cell>
          <cell r="Y19">
            <v>1.1818181818181819</v>
          </cell>
          <cell r="Z19">
            <v>1.1739130434782608</v>
          </cell>
          <cell r="AA19">
            <v>1.2</v>
          </cell>
          <cell r="AE19">
            <v>1</v>
          </cell>
          <cell r="AF19">
            <v>6</v>
          </cell>
          <cell r="AG19">
            <v>0</v>
          </cell>
          <cell r="AK19">
            <v>0</v>
          </cell>
          <cell r="AL19">
            <v>0</v>
          </cell>
          <cell r="AM19">
            <v>0</v>
          </cell>
          <cell r="AQ19">
            <v>0</v>
          </cell>
          <cell r="AR19">
            <v>0</v>
          </cell>
          <cell r="AS19">
            <v>0</v>
          </cell>
          <cell r="AW19">
            <v>0</v>
          </cell>
          <cell r="AX19">
            <v>0</v>
          </cell>
          <cell r="AY19">
            <v>0</v>
          </cell>
          <cell r="BC19">
            <v>0</v>
          </cell>
          <cell r="BD19">
            <v>0</v>
          </cell>
          <cell r="BE19">
            <v>0</v>
          </cell>
          <cell r="BI19" t="str">
            <v>KA 5 - Administrace VZ</v>
          </cell>
          <cell r="BJ19" t="str">
            <v>spolupráce na vypořádání připomínek a koordinaci hodnocení VZ LFP - "UniMeC - II. etapa - TDS a koordinátor BOZP"</v>
          </cell>
          <cell r="BK19">
            <v>15</v>
          </cell>
          <cell r="BL19" t="str">
            <v>KA 1 - Administrativa</v>
          </cell>
          <cell r="BM19" t="str">
            <v>komunikace s ostatními členy realizačního týmu, právní poradenství</v>
          </cell>
          <cell r="BN19">
            <v>14</v>
          </cell>
          <cell r="BO19" t="str">
            <v>KA 1 - Administrativa</v>
          </cell>
          <cell r="BP19" t="str">
            <v>příprava a kontrola smluvních dokumentů - VZ archeologický výzkum</v>
          </cell>
          <cell r="BQ19">
            <v>15</v>
          </cell>
          <cell r="BR19">
            <v>0</v>
          </cell>
        </row>
        <row r="20">
          <cell r="A20">
            <v>9</v>
          </cell>
          <cell r="B20" t="str">
            <v>Petr</v>
          </cell>
          <cell r="C20" t="str">
            <v>Vais</v>
          </cell>
          <cell r="D20" t="str">
            <v>koordinátor investic</v>
          </cell>
          <cell r="E20" t="str">
            <v>1.1.2.1.1.1.5</v>
          </cell>
          <cell r="F20">
            <v>0.1</v>
          </cell>
          <cell r="G20">
            <v>0.1</v>
          </cell>
          <cell r="H20">
            <v>0.1</v>
          </cell>
          <cell r="L20" t="str">
            <v>Smlouva</v>
          </cell>
          <cell r="M20">
            <v>1</v>
          </cell>
          <cell r="N20">
            <v>1</v>
          </cell>
          <cell r="O20">
            <v>1</v>
          </cell>
          <cell r="S20">
            <v>0</v>
          </cell>
          <cell r="T20">
            <v>0</v>
          </cell>
          <cell r="U20">
            <v>0</v>
          </cell>
          <cell r="Y20">
            <v>1</v>
          </cell>
          <cell r="Z20">
            <v>1</v>
          </cell>
          <cell r="AA20">
            <v>1</v>
          </cell>
          <cell r="AE20">
            <v>10</v>
          </cell>
          <cell r="AF20">
            <v>0</v>
          </cell>
          <cell r="AG20">
            <v>0</v>
          </cell>
          <cell r="AK20">
            <v>0</v>
          </cell>
          <cell r="AL20">
            <v>0</v>
          </cell>
          <cell r="AM20">
            <v>0</v>
          </cell>
          <cell r="AQ20">
            <v>0</v>
          </cell>
          <cell r="AR20">
            <v>0</v>
          </cell>
          <cell r="AS20">
            <v>0</v>
          </cell>
          <cell r="AW20">
            <v>0</v>
          </cell>
          <cell r="AX20">
            <v>0</v>
          </cell>
          <cell r="AY20">
            <v>0</v>
          </cell>
          <cell r="BC20">
            <v>0</v>
          </cell>
          <cell r="BD20">
            <v>0</v>
          </cell>
          <cell r="BE20">
            <v>0</v>
          </cell>
          <cell r="BI20" t="str">
            <v>KA 5 - Stavebně technická dokumentace</v>
          </cell>
          <cell r="BJ20" t="str">
            <v>Kontrola dokumentace k provedení stavby </v>
          </cell>
          <cell r="BK20">
            <v>10</v>
          </cell>
          <cell r="BL20" t="str">
            <v>KA 2 - Příprava staveniště</v>
          </cell>
          <cell r="BM20" t="str">
            <v>Kontrola prací - skrývka ornice, archeologický průzkum</v>
          </cell>
          <cell r="BN20">
            <v>23.6</v>
          </cell>
          <cell r="BO20" t="str">
            <v>KA 1 - Administrativa</v>
          </cell>
          <cell r="BP20" t="str">
            <v>komunikace s ostatními členy realizačního týmu</v>
          </cell>
          <cell r="BQ20">
            <v>8</v>
          </cell>
          <cell r="BR20">
            <v>0</v>
          </cell>
        </row>
        <row r="24">
          <cell r="A24" t="str">
            <v>Poznámka: Zeleně zvýrazněné řádky jsou DPP nebo DPČ</v>
          </cell>
        </row>
        <row r="25">
          <cell r="B25" t="str">
            <v>Žlutě podbarvené buňky vyplňuje OMO</v>
          </cell>
        </row>
        <row r="26">
          <cell r="B26" t="str">
            <v>Červeně podbarvené buňky ve sloupci BL upozorňují na nenulový součet a tedy pravděpodobnou chybu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3"/>
      <sheetName val="HMG_N3 (2)"/>
      <sheetName val="Kontrola finančního plánu_N4"/>
      <sheetName val="KA"/>
      <sheetName val="Kontrola finančního plánu_N3"/>
      <sheetName val="Udržitelnost"/>
      <sheetName val="HMG_N3"/>
      <sheetName val="Rozpočet_N3"/>
      <sheetName val="LFP-ERDF_2512"/>
      <sheetName val="Komplementarita"/>
      <sheetName val="Podklad ZV_NV"/>
      <sheetName val="Rozdělení infr bez oploc."/>
      <sheetName val="Rozdělení infr bez oploc. starš"/>
      <sheetName val="Studentohodiny"/>
      <sheetName val="VŘ"/>
      <sheetName val="Rekapitulace OP VVV"/>
      <sheetName val="Vybavení celkem"/>
      <sheetName val="Stroje_INV"/>
      <sheetName val="Stroje_NIV"/>
      <sheetName val="Tabulka místností"/>
      <sheetName val="Osobni_N1"/>
      <sheetName val="Osobní ZV_NV"/>
      <sheetName val="Osobní"/>
      <sheetName val="Provozni_naklady_a_vynosy"/>
      <sheetName val="služby"/>
      <sheetName val="souhrn-energie"/>
      <sheetName val="Energie"/>
      <sheetName val="příjmy HOČ"/>
      <sheetName val="DPH"/>
      <sheetName val="Rozpočet"/>
      <sheetName val="Rozpočet_N1"/>
      <sheetName val="FP"/>
      <sheetName val="Osobni_N2"/>
      <sheetName val="Rozpočet_N2"/>
      <sheetName val="Kontrola finančního plánu_N2"/>
      <sheetName val="HMG_N2"/>
      <sheetName val="HMG"/>
      <sheetName val="Materiál"/>
      <sheetName val="Serverovna"/>
      <sheetName val="IT vybavení"/>
      <sheetName val="Studenti přihlášení"/>
      <sheetName val="Počet studentů"/>
      <sheetName val="Věcný příspěvek"/>
      <sheetName val="Otázky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74">
          <cell r="C74">
            <v>0.025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70">
          <cell r="E70">
            <v>1000000</v>
          </cell>
        </row>
        <row r="72">
          <cell r="C72">
            <v>0.015</v>
          </cell>
        </row>
        <row r="73">
          <cell r="C73">
            <v>0.01925</v>
          </cell>
        </row>
        <row r="74">
          <cell r="C74">
            <v>0.0514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ybavení a moduly (2)"/>
      <sheetName val="Sheet1 (2)"/>
      <sheetName val="Sheet1"/>
      <sheetName val="Rozpočet"/>
      <sheetName val="Koeficient DPH"/>
      <sheetName val="List1"/>
      <sheetName val="Provozní výdaje"/>
      <sheetName val="Mikroendoskopie"/>
      <sheetName val="Optogenetika"/>
      <sheetName val="Vybavení a moduly"/>
      <sheetName val="MI"/>
      <sheetName val="CV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B18">
            <v>12</v>
          </cell>
        </row>
      </sheetData>
      <sheetData sheetId="7">
        <row r="14">
          <cell r="B14">
            <v>1.206472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  <sheetName val="Financni_plan"/>
      <sheetName val="Budovy_stavby"/>
      <sheetName val="Stroje_zarizeni_INV"/>
      <sheetName val="HW_osobni_vyb_1"/>
      <sheetName val="HW_osobni_vyb_2"/>
      <sheetName val="Osobni"/>
      <sheetName val="Stroje_zarizeni_NEINV"/>
      <sheetName val="Material"/>
      <sheetName val="Sluzby"/>
    </sheetNames>
    <sheetDataSet>
      <sheetData sheetId="0" refreshError="1"/>
      <sheetData sheetId="1" refreshError="1"/>
      <sheetData sheetId="2" refreshError="1">
        <row r="6">
          <cell r="B6" t="str">
            <v>Architektonická studie</v>
          </cell>
        </row>
        <row r="22">
          <cell r="C22">
            <v>0.89895281985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95"/>
  <sheetViews>
    <sheetView tabSelected="1" zoomScaleSheetLayoutView="85" workbookViewId="0" topLeftCell="A70">
      <pane xSplit="5" ySplit="9" topLeftCell="F159" activePane="bottomRight" state="frozen"/>
      <selection pane="topLeft" activeCell="A70" sqref="A70"/>
      <selection pane="topRight" activeCell="F70" sqref="F70"/>
      <selection pane="bottomLeft" activeCell="A79" sqref="A79"/>
      <selection pane="bottomRight" activeCell="H171" sqref="H171"/>
    </sheetView>
  </sheetViews>
  <sheetFormatPr defaultColWidth="9.140625" defaultRowHeight="15"/>
  <cols>
    <col min="1" max="1" width="7.140625" style="164" customWidth="1"/>
    <col min="2" max="2" width="1.421875" style="164" customWidth="1"/>
    <col min="3" max="3" width="5.7109375" style="164" customWidth="1"/>
    <col min="4" max="4" width="3.7109375" style="164" customWidth="1"/>
    <col min="5" max="5" width="14.7109375" style="164" customWidth="1"/>
    <col min="6" max="6" width="64.28125" style="164" customWidth="1"/>
    <col min="7" max="7" width="7.421875" style="164" customWidth="1"/>
    <col min="8" max="8" width="9.57421875" style="164" customWidth="1"/>
    <col min="9" max="9" width="10.8515625" style="164" customWidth="1"/>
    <col min="10" max="10" width="20.140625" style="164" customWidth="1"/>
    <col min="11" max="11" width="13.28125" style="164" customWidth="1"/>
    <col min="12" max="18" width="9.140625" style="164" hidden="1" customWidth="1"/>
    <col min="19" max="19" width="7.00390625" style="164" hidden="1" customWidth="1"/>
    <col min="20" max="20" width="25.421875" style="164" hidden="1" customWidth="1"/>
    <col min="21" max="21" width="14.00390625" style="164" hidden="1" customWidth="1"/>
    <col min="22" max="22" width="20.57421875" style="164" hidden="1" customWidth="1"/>
    <col min="23" max="23" width="20.7109375" style="164" hidden="1" customWidth="1"/>
    <col min="24" max="24" width="7.7109375" style="6" hidden="1" customWidth="1"/>
    <col min="25" max="25" width="10.140625" style="6" hidden="1" customWidth="1"/>
    <col min="26" max="34" width="6.140625" style="6" hidden="1" customWidth="1"/>
    <col min="35" max="35" width="7.57421875" style="164" hidden="1" customWidth="1"/>
    <col min="36" max="69" width="9.140625" style="164" hidden="1" customWidth="1"/>
    <col min="70" max="71" width="9.140625" style="164" customWidth="1"/>
    <col min="72" max="16384" width="9.140625" style="164" customWidth="1"/>
  </cols>
  <sheetData>
    <row r="1" spans="1:74" ht="21.75" customHeight="1" hidden="1">
      <c r="A1" s="1"/>
      <c r="B1" s="2"/>
      <c r="C1" s="2"/>
      <c r="D1" s="3" t="s">
        <v>0</v>
      </c>
      <c r="E1" s="2"/>
      <c r="F1" s="169" t="s">
        <v>1</v>
      </c>
      <c r="G1" s="182" t="s">
        <v>2</v>
      </c>
      <c r="H1" s="182"/>
      <c r="I1" s="2"/>
      <c r="J1" s="169" t="s">
        <v>3</v>
      </c>
      <c r="K1" s="3" t="s">
        <v>4</v>
      </c>
      <c r="L1" s="169" t="s">
        <v>5</v>
      </c>
      <c r="M1" s="169"/>
      <c r="N1" s="169"/>
      <c r="O1" s="169"/>
      <c r="P1" s="169"/>
      <c r="Q1" s="169"/>
      <c r="R1" s="169"/>
      <c r="S1" s="169"/>
      <c r="T1" s="169"/>
      <c r="U1" s="4"/>
      <c r="V1" s="4"/>
      <c r="W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3:50" ht="36.95" customHeight="1" hidden="1"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AX2" s="7" t="s">
        <v>6</v>
      </c>
    </row>
    <row r="3" spans="2:50" ht="6.95" customHeight="1" hidden="1">
      <c r="B3" s="8"/>
      <c r="C3" s="9"/>
      <c r="D3" s="9"/>
      <c r="E3" s="9"/>
      <c r="F3" s="9"/>
      <c r="G3" s="9"/>
      <c r="H3" s="9"/>
      <c r="I3" s="9"/>
      <c r="J3" s="9"/>
      <c r="K3" s="10"/>
      <c r="AX3" s="7" t="s">
        <v>7</v>
      </c>
    </row>
    <row r="4" spans="2:50" ht="36.95" customHeight="1" hidden="1">
      <c r="B4" s="11"/>
      <c r="C4" s="12"/>
      <c r="D4" s="13" t="s">
        <v>8</v>
      </c>
      <c r="E4" s="12"/>
      <c r="F4" s="12"/>
      <c r="G4" s="12"/>
      <c r="H4" s="12"/>
      <c r="I4" s="12"/>
      <c r="J4" s="12"/>
      <c r="K4" s="14"/>
      <c r="M4" s="15" t="s">
        <v>9</v>
      </c>
      <c r="AX4" s="7" t="s">
        <v>10</v>
      </c>
    </row>
    <row r="5" spans="2:11" ht="6.95" customHeight="1" hidden="1">
      <c r="B5" s="11"/>
      <c r="C5" s="12"/>
      <c r="D5" s="12"/>
      <c r="E5" s="12"/>
      <c r="F5" s="12"/>
      <c r="G5" s="12"/>
      <c r="H5" s="12"/>
      <c r="I5" s="12"/>
      <c r="J5" s="12"/>
      <c r="K5" s="14"/>
    </row>
    <row r="6" spans="2:11" ht="15" hidden="1">
      <c r="B6" s="11"/>
      <c r="C6" s="12"/>
      <c r="D6" s="165" t="s">
        <v>11</v>
      </c>
      <c r="E6" s="12"/>
      <c r="F6" s="12"/>
      <c r="G6" s="12"/>
      <c r="H6" s="12"/>
      <c r="I6" s="12"/>
      <c r="J6" s="12"/>
      <c r="K6" s="14"/>
    </row>
    <row r="7" spans="2:11" ht="16.5" customHeight="1" hidden="1">
      <c r="B7" s="11"/>
      <c r="C7" s="12"/>
      <c r="D7" s="12"/>
      <c r="E7" s="184" t="str">
        <f>'[13]Rekapitulace stavby'!K6</f>
        <v>UniMeC (mimo VŘ)</v>
      </c>
      <c r="F7" s="185"/>
      <c r="G7" s="185"/>
      <c r="H7" s="185"/>
      <c r="I7" s="12"/>
      <c r="J7" s="12"/>
      <c r="K7" s="14"/>
    </row>
    <row r="8" spans="2:34" s="16" customFormat="1" ht="15" hidden="1">
      <c r="B8" s="17"/>
      <c r="C8" s="166"/>
      <c r="D8" s="165" t="s">
        <v>12</v>
      </c>
      <c r="E8" s="166"/>
      <c r="F8" s="166"/>
      <c r="G8" s="166"/>
      <c r="H8" s="166"/>
      <c r="I8" s="166"/>
      <c r="J8" s="166"/>
      <c r="K8" s="18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2:34" s="16" customFormat="1" ht="36.95" customHeight="1" hidden="1">
      <c r="B9" s="17"/>
      <c r="C9" s="166"/>
      <c r="D9" s="166"/>
      <c r="E9" s="174" t="s">
        <v>13</v>
      </c>
      <c r="F9" s="175"/>
      <c r="G9" s="175"/>
      <c r="H9" s="175"/>
      <c r="I9" s="166"/>
      <c r="J9" s="166"/>
      <c r="K9" s="18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2:34" s="16" customFormat="1" ht="15" hidden="1">
      <c r="B10" s="17"/>
      <c r="C10" s="166"/>
      <c r="D10" s="166"/>
      <c r="E10" s="166"/>
      <c r="F10" s="166"/>
      <c r="G10" s="166"/>
      <c r="H10" s="166"/>
      <c r="I10" s="166"/>
      <c r="J10" s="166"/>
      <c r="K10" s="18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2:34" s="16" customFormat="1" ht="14.45" customHeight="1" hidden="1">
      <c r="B11" s="17"/>
      <c r="C11" s="166"/>
      <c r="D11" s="165" t="s">
        <v>14</v>
      </c>
      <c r="E11" s="166"/>
      <c r="F11" s="20" t="s">
        <v>15</v>
      </c>
      <c r="G11" s="166"/>
      <c r="H11" s="166"/>
      <c r="I11" s="165" t="s">
        <v>16</v>
      </c>
      <c r="J11" s="20" t="s">
        <v>15</v>
      </c>
      <c r="K11" s="18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2:34" s="16" customFormat="1" ht="14.45" customHeight="1" hidden="1">
      <c r="B12" s="17"/>
      <c r="C12" s="166"/>
      <c r="D12" s="165" t="s">
        <v>17</v>
      </c>
      <c r="E12" s="166"/>
      <c r="F12" s="20" t="s">
        <v>18</v>
      </c>
      <c r="G12" s="166"/>
      <c r="H12" s="166"/>
      <c r="I12" s="165" t="s">
        <v>19</v>
      </c>
      <c r="J12" s="21" t="str">
        <f>'[13]Rekapitulace stavby'!AN8</f>
        <v>2. 3. 2018</v>
      </c>
      <c r="K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2:34" s="16" customFormat="1" ht="10.9" customHeight="1" hidden="1">
      <c r="B13" s="17"/>
      <c r="C13" s="166"/>
      <c r="D13" s="166"/>
      <c r="E13" s="166"/>
      <c r="F13" s="166"/>
      <c r="G13" s="166"/>
      <c r="H13" s="166"/>
      <c r="I13" s="166"/>
      <c r="J13" s="166"/>
      <c r="K13" s="18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2:34" s="16" customFormat="1" ht="14.45" customHeight="1" hidden="1">
      <c r="B14" s="17"/>
      <c r="C14" s="166"/>
      <c r="D14" s="165" t="s">
        <v>20</v>
      </c>
      <c r="E14" s="166"/>
      <c r="F14" s="166"/>
      <c r="G14" s="166"/>
      <c r="H14" s="166"/>
      <c r="I14" s="165" t="s">
        <v>21</v>
      </c>
      <c r="J14" s="20" t="str">
        <f>IF('[13]Rekapitulace stavby'!AN10="","",'[13]Rekapitulace stavby'!AN10)</f>
        <v>00216208</v>
      </c>
      <c r="K14" s="18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2:34" s="16" customFormat="1" ht="18" customHeight="1" hidden="1">
      <c r="B15" s="17"/>
      <c r="C15" s="166"/>
      <c r="D15" s="166"/>
      <c r="E15" s="20" t="s">
        <v>22</v>
      </c>
      <c r="F15" s="166"/>
      <c r="G15" s="166"/>
      <c r="H15" s="166"/>
      <c r="I15" s="165" t="s">
        <v>23</v>
      </c>
      <c r="J15" s="20" t="str">
        <f>IF('[13]Rekapitulace stavby'!AN11="","",'[13]Rekapitulace stavby'!AN11)</f>
        <v>CZ00216208</v>
      </c>
      <c r="K15" s="18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2:34" s="16" customFormat="1" ht="6.95" customHeight="1" hidden="1">
      <c r="B16" s="17"/>
      <c r="C16" s="166"/>
      <c r="D16" s="166"/>
      <c r="E16" s="166"/>
      <c r="F16" s="166"/>
      <c r="G16" s="166"/>
      <c r="H16" s="166"/>
      <c r="I16" s="166"/>
      <c r="J16" s="166"/>
      <c r="K16" s="18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2:34" s="16" customFormat="1" ht="14.45" customHeight="1" hidden="1">
      <c r="B17" s="17"/>
      <c r="C17" s="166"/>
      <c r="D17" s="165" t="s">
        <v>24</v>
      </c>
      <c r="E17" s="166"/>
      <c r="F17" s="166"/>
      <c r="G17" s="166"/>
      <c r="H17" s="166"/>
      <c r="I17" s="165" t="s">
        <v>21</v>
      </c>
      <c r="J17" s="20" t="str">
        <f>IF('[13]Rekapitulace stavby'!AN13="Vyplň údaj","",IF('[13]Rekapitulace stavby'!AN13="","",'[13]Rekapitulace stavby'!AN13))</f>
        <v/>
      </c>
      <c r="K17" s="1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2:34" s="16" customFormat="1" ht="18" customHeight="1" hidden="1">
      <c r="B18" s="17"/>
      <c r="C18" s="166"/>
      <c r="D18" s="166"/>
      <c r="E18" s="20" t="str">
        <f>IF('[13]Rekapitulace stavby'!E14="Vyplň údaj","",IF('[13]Rekapitulace stavby'!E14="","",'[13]Rekapitulace stavby'!E14))</f>
        <v xml:space="preserve"> </v>
      </c>
      <c r="F18" s="166"/>
      <c r="G18" s="166"/>
      <c r="H18" s="166"/>
      <c r="I18" s="165" t="s">
        <v>23</v>
      </c>
      <c r="J18" s="20" t="str">
        <f>IF('[13]Rekapitulace stavby'!AN14="Vyplň údaj","",IF('[13]Rekapitulace stavby'!AN14="","",'[13]Rekapitulace stavby'!AN14))</f>
        <v/>
      </c>
      <c r="K18" s="18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2:34" s="16" customFormat="1" ht="6.95" customHeight="1" hidden="1">
      <c r="B19" s="17"/>
      <c r="C19" s="166"/>
      <c r="D19" s="166"/>
      <c r="E19" s="166"/>
      <c r="F19" s="166"/>
      <c r="G19" s="166"/>
      <c r="H19" s="166"/>
      <c r="I19" s="166"/>
      <c r="J19" s="166"/>
      <c r="K19" s="18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2:34" s="16" customFormat="1" ht="14.45" customHeight="1" hidden="1">
      <c r="B20" s="17"/>
      <c r="C20" s="166"/>
      <c r="D20" s="165" t="s">
        <v>25</v>
      </c>
      <c r="E20" s="166"/>
      <c r="F20" s="166"/>
      <c r="G20" s="166"/>
      <c r="H20" s="166"/>
      <c r="I20" s="165" t="s">
        <v>21</v>
      </c>
      <c r="J20" s="20" t="str">
        <f>IF('[13]Rekapitulace stavby'!AN16="","",'[13]Rekapitulace stavby'!AN16)</f>
        <v>60193280</v>
      </c>
      <c r="K20" s="18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2:34" s="16" customFormat="1" ht="18" customHeight="1" hidden="1">
      <c r="B21" s="17"/>
      <c r="C21" s="166"/>
      <c r="D21" s="166"/>
      <c r="E21" s="20" t="str">
        <f>IF('[13]Rekapitulace stavby'!E17="","",'[13]Rekapitulace stavby'!E17)</f>
        <v>VPÚ DECO Praha, a.s.</v>
      </c>
      <c r="F21" s="166"/>
      <c r="G21" s="166"/>
      <c r="H21" s="166"/>
      <c r="I21" s="165" t="s">
        <v>23</v>
      </c>
      <c r="J21" s="20" t="str">
        <f>IF('[13]Rekapitulace stavby'!AN17="","",'[13]Rekapitulace stavby'!AN17)</f>
        <v>CZ60193280</v>
      </c>
      <c r="K21" s="18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2:34" s="16" customFormat="1" ht="6.95" customHeight="1" hidden="1">
      <c r="B22" s="17"/>
      <c r="C22" s="166"/>
      <c r="D22" s="166"/>
      <c r="E22" s="166"/>
      <c r="F22" s="166"/>
      <c r="G22" s="166"/>
      <c r="H22" s="166"/>
      <c r="I22" s="166"/>
      <c r="J22" s="166"/>
      <c r="K22" s="18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4" s="16" customFormat="1" ht="14.45" customHeight="1" hidden="1">
      <c r="B23" s="17"/>
      <c r="C23" s="166"/>
      <c r="D23" s="165" t="s">
        <v>26</v>
      </c>
      <c r="E23" s="166"/>
      <c r="F23" s="166"/>
      <c r="G23" s="166"/>
      <c r="H23" s="166"/>
      <c r="I23" s="166"/>
      <c r="J23" s="166"/>
      <c r="K23" s="18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s="25" customFormat="1" ht="16.5" customHeight="1" hidden="1">
      <c r="B24" s="22"/>
      <c r="C24" s="23"/>
      <c r="D24" s="23"/>
      <c r="E24" s="176" t="s">
        <v>15</v>
      </c>
      <c r="F24" s="176"/>
      <c r="G24" s="176"/>
      <c r="H24" s="176"/>
      <c r="I24" s="23"/>
      <c r="J24" s="23"/>
      <c r="K24" s="24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2:34" s="16" customFormat="1" ht="6.95" customHeight="1" hidden="1">
      <c r="B25" s="17"/>
      <c r="C25" s="166"/>
      <c r="D25" s="166"/>
      <c r="E25" s="166"/>
      <c r="F25" s="166"/>
      <c r="G25" s="166"/>
      <c r="H25" s="166"/>
      <c r="I25" s="166"/>
      <c r="J25" s="166"/>
      <c r="K25" s="18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s="16" customFormat="1" ht="6.95" customHeight="1" hidden="1">
      <c r="B26" s="17"/>
      <c r="C26" s="166"/>
      <c r="D26" s="27"/>
      <c r="E26" s="27"/>
      <c r="F26" s="27"/>
      <c r="G26" s="27"/>
      <c r="H26" s="27"/>
      <c r="I26" s="27"/>
      <c r="J26" s="27"/>
      <c r="K26" s="28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s="16" customFormat="1" ht="25.35" customHeight="1" hidden="1">
      <c r="B27" s="17"/>
      <c r="C27" s="166"/>
      <c r="D27" s="29" t="s">
        <v>27</v>
      </c>
      <c r="E27" s="166"/>
      <c r="F27" s="166"/>
      <c r="G27" s="166"/>
      <c r="H27" s="166"/>
      <c r="I27" s="166"/>
      <c r="J27" s="30">
        <f>ROUND(J78,2)</f>
        <v>0</v>
      </c>
      <c r="K27" s="18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s="16" customFormat="1" ht="6.95" customHeight="1" hidden="1">
      <c r="B28" s="17"/>
      <c r="C28" s="166"/>
      <c r="D28" s="27"/>
      <c r="E28" s="27"/>
      <c r="F28" s="27"/>
      <c r="G28" s="27"/>
      <c r="H28" s="27"/>
      <c r="I28" s="27"/>
      <c r="J28" s="27"/>
      <c r="K28" s="28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s="16" customFormat="1" ht="14.45" customHeight="1" hidden="1">
      <c r="B29" s="17"/>
      <c r="C29" s="166"/>
      <c r="D29" s="166"/>
      <c r="E29" s="166"/>
      <c r="F29" s="31" t="s">
        <v>28</v>
      </c>
      <c r="G29" s="166"/>
      <c r="H29" s="166"/>
      <c r="I29" s="31" t="s">
        <v>29</v>
      </c>
      <c r="J29" s="31" t="s">
        <v>30</v>
      </c>
      <c r="K29" s="18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s="16" customFormat="1" ht="14.45" customHeight="1" hidden="1">
      <c r="B30" s="17"/>
      <c r="C30" s="166"/>
      <c r="D30" s="32" t="s">
        <v>31</v>
      </c>
      <c r="E30" s="32" t="s">
        <v>32</v>
      </c>
      <c r="F30" s="33">
        <f>ROUND(SUM(BI78:BI173),2)</f>
        <v>0</v>
      </c>
      <c r="G30" s="166"/>
      <c r="H30" s="166"/>
      <c r="I30" s="34">
        <v>0.21</v>
      </c>
      <c r="J30" s="33">
        <f>ROUND(ROUND((SUM(BI78:BI173)),2)*I30,2)</f>
        <v>0</v>
      </c>
      <c r="K30" s="18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s="16" customFormat="1" ht="14.45" customHeight="1" hidden="1">
      <c r="B31" s="17"/>
      <c r="C31" s="166"/>
      <c r="D31" s="166"/>
      <c r="E31" s="32" t="s">
        <v>33</v>
      </c>
      <c r="F31" s="33">
        <f>ROUND(SUM(BJ78:BJ173),2)</f>
        <v>0</v>
      </c>
      <c r="G31" s="166"/>
      <c r="H31" s="166"/>
      <c r="I31" s="34">
        <v>0.15</v>
      </c>
      <c r="J31" s="33">
        <f>ROUND(ROUND((SUM(BJ78:BJ173)),2)*I31,2)</f>
        <v>0</v>
      </c>
      <c r="K31" s="18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s="16" customFormat="1" ht="14.45" customHeight="1" hidden="1">
      <c r="B32" s="17"/>
      <c r="C32" s="166"/>
      <c r="D32" s="166"/>
      <c r="E32" s="32" t="s">
        <v>34</v>
      </c>
      <c r="F32" s="33">
        <f>ROUND(SUM(BK78:BK173),2)</f>
        <v>0</v>
      </c>
      <c r="G32" s="166"/>
      <c r="H32" s="166"/>
      <c r="I32" s="34">
        <v>0.21</v>
      </c>
      <c r="J32" s="33">
        <v>0</v>
      </c>
      <c r="K32" s="18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s="16" customFormat="1" ht="14.45" customHeight="1" hidden="1">
      <c r="B33" s="17"/>
      <c r="C33" s="166"/>
      <c r="D33" s="166"/>
      <c r="E33" s="32" t="s">
        <v>35</v>
      </c>
      <c r="F33" s="33">
        <f>ROUND(SUM(BL78:BL173),2)</f>
        <v>0</v>
      </c>
      <c r="G33" s="166"/>
      <c r="H33" s="166"/>
      <c r="I33" s="34">
        <v>0.15</v>
      </c>
      <c r="J33" s="33">
        <v>0</v>
      </c>
      <c r="K33" s="18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s="16" customFormat="1" ht="14.45" customHeight="1" hidden="1">
      <c r="B34" s="17"/>
      <c r="C34" s="166"/>
      <c r="D34" s="166"/>
      <c r="E34" s="32" t="s">
        <v>36</v>
      </c>
      <c r="F34" s="33">
        <f>ROUND(SUM(BM78:BM173),2)</f>
        <v>0</v>
      </c>
      <c r="G34" s="166"/>
      <c r="H34" s="166"/>
      <c r="I34" s="34">
        <v>0</v>
      </c>
      <c r="J34" s="33">
        <v>0</v>
      </c>
      <c r="K34" s="18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s="16" customFormat="1" ht="6.95" customHeight="1" hidden="1">
      <c r="B35" s="17"/>
      <c r="C35" s="166"/>
      <c r="D35" s="166"/>
      <c r="E35" s="166"/>
      <c r="F35" s="166"/>
      <c r="G35" s="166"/>
      <c r="H35" s="166"/>
      <c r="I35" s="166"/>
      <c r="J35" s="166"/>
      <c r="K35" s="18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s="16" customFormat="1" ht="25.35" customHeight="1" hidden="1">
      <c r="B36" s="17"/>
      <c r="C36" s="35"/>
      <c r="D36" s="36" t="s">
        <v>37</v>
      </c>
      <c r="E36" s="37"/>
      <c r="F36" s="37"/>
      <c r="G36" s="38" t="s">
        <v>38</v>
      </c>
      <c r="H36" s="39" t="s">
        <v>39</v>
      </c>
      <c r="I36" s="37"/>
      <c r="J36" s="40">
        <f>SUM(J27:J34)</f>
        <v>0</v>
      </c>
      <c r="K36" s="41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s="16" customFormat="1" ht="14.45" customHeight="1" hidden="1">
      <c r="B37" s="42"/>
      <c r="C37" s="43"/>
      <c r="D37" s="43"/>
      <c r="E37" s="43"/>
      <c r="F37" s="43"/>
      <c r="G37" s="43"/>
      <c r="H37" s="43"/>
      <c r="I37" s="43"/>
      <c r="J37" s="43"/>
      <c r="K37" s="44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ht="15" hidden="1"/>
    <row r="39" ht="15" hidden="1"/>
    <row r="40" ht="15" hidden="1"/>
    <row r="41" spans="2:34" s="16" customFormat="1" ht="6.95" customHeight="1" hidden="1">
      <c r="B41" s="45"/>
      <c r="C41" s="46"/>
      <c r="D41" s="46"/>
      <c r="E41" s="46"/>
      <c r="F41" s="46"/>
      <c r="G41" s="46"/>
      <c r="H41" s="46"/>
      <c r="I41" s="46"/>
      <c r="J41" s="46"/>
      <c r="K41" s="47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s="16" customFormat="1" ht="36.95" customHeight="1" hidden="1">
      <c r="B42" s="17"/>
      <c r="C42" s="13" t="s">
        <v>40</v>
      </c>
      <c r="D42" s="166"/>
      <c r="E42" s="166"/>
      <c r="F42" s="166"/>
      <c r="G42" s="166"/>
      <c r="H42" s="166"/>
      <c r="I42" s="166"/>
      <c r="J42" s="166"/>
      <c r="K42" s="18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s="16" customFormat="1" ht="6.95" customHeight="1" hidden="1">
      <c r="B43" s="17"/>
      <c r="C43" s="166"/>
      <c r="D43" s="166"/>
      <c r="E43" s="166"/>
      <c r="F43" s="166"/>
      <c r="G43" s="166"/>
      <c r="H43" s="166"/>
      <c r="I43" s="166"/>
      <c r="J43" s="166"/>
      <c r="K43" s="18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s="16" customFormat="1" ht="14.45" customHeight="1" hidden="1">
      <c r="B44" s="17"/>
      <c r="C44" s="165" t="s">
        <v>11</v>
      </c>
      <c r="D44" s="166"/>
      <c r="E44" s="166"/>
      <c r="F44" s="166"/>
      <c r="G44" s="166"/>
      <c r="H44" s="166"/>
      <c r="I44" s="166"/>
      <c r="J44" s="166"/>
      <c r="K44" s="18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s="16" customFormat="1" ht="16.5" customHeight="1" hidden="1">
      <c r="B45" s="17"/>
      <c r="C45" s="166"/>
      <c r="D45" s="166"/>
      <c r="E45" s="184" t="str">
        <f>E7</f>
        <v>UniMeC (mimo VŘ)</v>
      </c>
      <c r="F45" s="185"/>
      <c r="G45" s="185"/>
      <c r="H45" s="185"/>
      <c r="I45" s="166"/>
      <c r="J45" s="166"/>
      <c r="K45" s="18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s="16" customFormat="1" ht="14.45" customHeight="1" hidden="1">
      <c r="B46" s="17"/>
      <c r="C46" s="165" t="s">
        <v>12</v>
      </c>
      <c r="D46" s="166"/>
      <c r="E46" s="166"/>
      <c r="F46" s="166"/>
      <c r="G46" s="166"/>
      <c r="H46" s="166"/>
      <c r="I46" s="166"/>
      <c r="J46" s="166"/>
      <c r="K46" s="18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s="16" customFormat="1" ht="17.25" customHeight="1" hidden="1">
      <c r="B47" s="17"/>
      <c r="C47" s="166"/>
      <c r="D47" s="166"/>
      <c r="E47" s="174" t="str">
        <f>E9</f>
        <v>PS04 - Technologie vyšetřoven a ambulancí (samostatná dodávka)</v>
      </c>
      <c r="F47" s="175"/>
      <c r="G47" s="175"/>
      <c r="H47" s="175"/>
      <c r="I47" s="166"/>
      <c r="J47" s="166"/>
      <c r="K47" s="18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s="16" customFormat="1" ht="6.95" customHeight="1" hidden="1">
      <c r="B48" s="17"/>
      <c r="C48" s="166"/>
      <c r="D48" s="166"/>
      <c r="E48" s="166"/>
      <c r="F48" s="166"/>
      <c r="G48" s="166"/>
      <c r="H48" s="166"/>
      <c r="I48" s="166"/>
      <c r="J48" s="166"/>
      <c r="K48" s="18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s="16" customFormat="1" ht="18" customHeight="1" hidden="1">
      <c r="B49" s="17"/>
      <c r="C49" s="165" t="s">
        <v>17</v>
      </c>
      <c r="D49" s="166"/>
      <c r="E49" s="166"/>
      <c r="F49" s="20" t="str">
        <f>F12</f>
        <v>Plzeň</v>
      </c>
      <c r="G49" s="166"/>
      <c r="H49" s="166"/>
      <c r="I49" s="165" t="s">
        <v>19</v>
      </c>
      <c r="J49" s="21" t="str">
        <f>IF(J12="","",J12)</f>
        <v>2. 3. 2018</v>
      </c>
      <c r="K49" s="18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s="16" customFormat="1" ht="6.95" customHeight="1" hidden="1">
      <c r="B50" s="17"/>
      <c r="C50" s="166"/>
      <c r="D50" s="166"/>
      <c r="E50" s="166"/>
      <c r="F50" s="166"/>
      <c r="G50" s="166"/>
      <c r="H50" s="166"/>
      <c r="I50" s="166"/>
      <c r="J50" s="166"/>
      <c r="K50" s="18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s="16" customFormat="1" ht="15" hidden="1">
      <c r="B51" s="17"/>
      <c r="C51" s="165" t="s">
        <v>20</v>
      </c>
      <c r="D51" s="166"/>
      <c r="E51" s="166"/>
      <c r="F51" s="20" t="s">
        <v>22</v>
      </c>
      <c r="G51" s="166"/>
      <c r="H51" s="166"/>
      <c r="I51" s="165" t="s">
        <v>25</v>
      </c>
      <c r="J51" s="176" t="str">
        <f>E21</f>
        <v>VPÚ DECO Praha, a.s.</v>
      </c>
      <c r="K51" s="18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34" s="16" customFormat="1" ht="14.45" customHeight="1" hidden="1">
      <c r="B52" s="17"/>
      <c r="C52" s="165" t="s">
        <v>24</v>
      </c>
      <c r="D52" s="166"/>
      <c r="E52" s="166"/>
      <c r="F52" s="20" t="str">
        <f>IF(E18="","",E18)</f>
        <v xml:space="preserve"> </v>
      </c>
      <c r="G52" s="166"/>
      <c r="H52" s="166"/>
      <c r="I52" s="166"/>
      <c r="J52" s="177"/>
      <c r="K52" s="18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2:34" s="16" customFormat="1" ht="10.35" customHeight="1" hidden="1">
      <c r="B53" s="17"/>
      <c r="C53" s="166"/>
      <c r="D53" s="166"/>
      <c r="E53" s="166"/>
      <c r="F53" s="166"/>
      <c r="G53" s="166"/>
      <c r="H53" s="166"/>
      <c r="I53" s="166"/>
      <c r="J53" s="166"/>
      <c r="K53" s="18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2:34" s="16" customFormat="1" ht="29.25" customHeight="1" hidden="1">
      <c r="B54" s="17"/>
      <c r="C54" s="48" t="s">
        <v>41</v>
      </c>
      <c r="D54" s="35"/>
      <c r="E54" s="35"/>
      <c r="F54" s="35"/>
      <c r="G54" s="35"/>
      <c r="H54" s="35"/>
      <c r="I54" s="35"/>
      <c r="J54" s="49" t="s">
        <v>42</v>
      </c>
      <c r="K54" s="50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2:34" s="16" customFormat="1" ht="10.35" customHeight="1" hidden="1">
      <c r="B55" s="17"/>
      <c r="C55" s="166"/>
      <c r="D55" s="166"/>
      <c r="E55" s="166"/>
      <c r="F55" s="166"/>
      <c r="G55" s="166"/>
      <c r="H55" s="166"/>
      <c r="I55" s="166"/>
      <c r="J55" s="166"/>
      <c r="K55" s="18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2:51" s="16" customFormat="1" ht="29.25" customHeight="1" hidden="1">
      <c r="B56" s="17"/>
      <c r="C56" s="51" t="s">
        <v>43</v>
      </c>
      <c r="D56" s="166"/>
      <c r="E56" s="166"/>
      <c r="F56" s="166"/>
      <c r="G56" s="166"/>
      <c r="H56" s="166"/>
      <c r="I56" s="166"/>
      <c r="J56" s="30">
        <f>J78</f>
        <v>0</v>
      </c>
      <c r="K56" s="18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Y56" s="7" t="s">
        <v>44</v>
      </c>
    </row>
    <row r="57" spans="2:34" s="58" customFormat="1" ht="24.95" customHeight="1" hidden="1">
      <c r="B57" s="52"/>
      <c r="C57" s="53"/>
      <c r="D57" s="54" t="s">
        <v>45</v>
      </c>
      <c r="E57" s="55"/>
      <c r="F57" s="55"/>
      <c r="G57" s="55"/>
      <c r="H57" s="55"/>
      <c r="I57" s="55"/>
      <c r="J57" s="56">
        <f>J79</f>
        <v>0</v>
      </c>
      <c r="K57" s="57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</row>
    <row r="58" spans="2:34" s="66" customFormat="1" ht="19.9" customHeight="1" hidden="1">
      <c r="B58" s="60"/>
      <c r="C58" s="61"/>
      <c r="D58" s="62" t="s">
        <v>46</v>
      </c>
      <c r="E58" s="63"/>
      <c r="F58" s="63"/>
      <c r="G58" s="63"/>
      <c r="H58" s="63"/>
      <c r="I58" s="63"/>
      <c r="J58" s="64">
        <f>J80</f>
        <v>0</v>
      </c>
      <c r="K58" s="65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</row>
    <row r="59" spans="2:34" s="16" customFormat="1" ht="21.75" customHeight="1" hidden="1">
      <c r="B59" s="17"/>
      <c r="C59" s="166"/>
      <c r="D59" s="166"/>
      <c r="E59" s="166"/>
      <c r="F59" s="166"/>
      <c r="G59" s="166"/>
      <c r="H59" s="166"/>
      <c r="I59" s="166"/>
      <c r="J59" s="166"/>
      <c r="K59" s="18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2:34" s="16" customFormat="1" ht="6.95" customHeight="1" hidden="1">
      <c r="B60" s="42"/>
      <c r="C60" s="43"/>
      <c r="D60" s="43"/>
      <c r="E60" s="43"/>
      <c r="F60" s="43"/>
      <c r="G60" s="43"/>
      <c r="H60" s="43"/>
      <c r="I60" s="43"/>
      <c r="J60" s="43"/>
      <c r="K60" s="44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ht="15" hidden="1"/>
    <row r="62" ht="15" hidden="1"/>
    <row r="63" ht="15" hidden="1"/>
    <row r="64" spans="2:34" s="16" customFormat="1" ht="6.95" customHeight="1" hidden="1"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70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2:34" s="16" customFormat="1" ht="36.95" customHeight="1" hidden="1">
      <c r="B65" s="17"/>
      <c r="C65" s="71" t="s">
        <v>47</v>
      </c>
      <c r="D65" s="168"/>
      <c r="E65" s="168"/>
      <c r="F65" s="168"/>
      <c r="G65" s="168"/>
      <c r="H65" s="168"/>
      <c r="I65" s="168"/>
      <c r="J65" s="168"/>
      <c r="K65" s="168"/>
      <c r="L65" s="70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2:34" s="16" customFormat="1" ht="48.75" customHeight="1" hidden="1">
      <c r="B66" s="17"/>
      <c r="C66" s="168"/>
      <c r="D66" s="168"/>
      <c r="E66" s="168"/>
      <c r="F66" s="168"/>
      <c r="G66" s="168"/>
      <c r="H66" s="168"/>
      <c r="I66" s="168"/>
      <c r="J66" s="168"/>
      <c r="K66" s="168"/>
      <c r="L66" s="70"/>
      <c r="X66" s="19"/>
      <c r="Y66" s="72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2:34" s="16" customFormat="1" ht="14.45" customHeight="1" hidden="1">
      <c r="B67" s="17"/>
      <c r="C67" s="167" t="s">
        <v>11</v>
      </c>
      <c r="D67" s="168"/>
      <c r="E67" s="168"/>
      <c r="F67" s="168"/>
      <c r="G67" s="168"/>
      <c r="H67" s="168"/>
      <c r="I67" s="168"/>
      <c r="J67" s="168"/>
      <c r="K67" s="168"/>
      <c r="L67" s="70"/>
      <c r="V67" s="73"/>
      <c r="W67" s="74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2:34" s="16" customFormat="1" ht="16.5" customHeight="1" hidden="1">
      <c r="B68" s="17"/>
      <c r="C68" s="168"/>
      <c r="D68" s="168"/>
      <c r="E68" s="178" t="str">
        <f>E7</f>
        <v>UniMeC (mimo VŘ)</v>
      </c>
      <c r="F68" s="179"/>
      <c r="G68" s="179"/>
      <c r="H68" s="179"/>
      <c r="I68" s="168"/>
      <c r="J68" s="168"/>
      <c r="K68" s="168"/>
      <c r="L68" s="70"/>
      <c r="V68" s="74"/>
      <c r="W68" s="74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2:34" s="16" customFormat="1" ht="14.45" customHeight="1" hidden="1">
      <c r="B69" s="17"/>
      <c r="C69" s="167" t="s">
        <v>12</v>
      </c>
      <c r="D69" s="168"/>
      <c r="E69" s="168"/>
      <c r="F69" s="168"/>
      <c r="G69" s="168"/>
      <c r="H69" s="168"/>
      <c r="I69" s="168"/>
      <c r="J69" s="168"/>
      <c r="K69" s="168"/>
      <c r="L69" s="70"/>
      <c r="V69" s="74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</row>
    <row r="70" spans="2:34" s="16" customFormat="1" ht="17.25" customHeight="1">
      <c r="B70" s="17"/>
      <c r="C70" s="168"/>
      <c r="D70" s="168"/>
      <c r="E70" s="180" t="str">
        <f>E9</f>
        <v>PS04 - Technologie vyšetřoven a ambulancí (samostatná dodávka)</v>
      </c>
      <c r="F70" s="181"/>
      <c r="G70" s="181"/>
      <c r="H70" s="181"/>
      <c r="I70" s="168"/>
      <c r="J70" s="168"/>
      <c r="K70" s="168"/>
      <c r="L70" s="70"/>
      <c r="V70" s="74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2:34" s="16" customFormat="1" ht="6.95" customHeight="1">
      <c r="B71" s="17"/>
      <c r="C71" s="168"/>
      <c r="D71" s="168"/>
      <c r="E71" s="168"/>
      <c r="F71" s="168"/>
      <c r="G71" s="168"/>
      <c r="H71" s="168"/>
      <c r="I71" s="168"/>
      <c r="J71" s="168"/>
      <c r="K71" s="168"/>
      <c r="L71" s="70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</row>
    <row r="72" spans="2:34" s="16" customFormat="1" ht="18" customHeight="1">
      <c r="B72" s="17"/>
      <c r="C72" s="167" t="s">
        <v>17</v>
      </c>
      <c r="D72" s="168"/>
      <c r="E72" s="168"/>
      <c r="F72" s="75" t="str">
        <f>F12</f>
        <v>Plzeň</v>
      </c>
      <c r="G72" s="168"/>
      <c r="H72" s="168"/>
      <c r="I72" s="167" t="s">
        <v>19</v>
      </c>
      <c r="J72" s="76" t="str">
        <f>IF(J12="","",J12)</f>
        <v>2. 3. 2018</v>
      </c>
      <c r="K72" s="168"/>
      <c r="L72" s="70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</row>
    <row r="73" spans="2:34" s="16" customFormat="1" ht="6.95" customHeight="1">
      <c r="B73" s="17"/>
      <c r="C73" s="168"/>
      <c r="D73" s="168"/>
      <c r="E73" s="168"/>
      <c r="F73" s="168"/>
      <c r="G73" s="168"/>
      <c r="H73" s="168"/>
      <c r="I73" s="168"/>
      <c r="J73" s="168"/>
      <c r="K73" s="168"/>
      <c r="L73" s="70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</row>
    <row r="74" spans="2:34" s="16" customFormat="1" ht="15">
      <c r="B74" s="17"/>
      <c r="C74" s="167" t="s">
        <v>20</v>
      </c>
      <c r="D74" s="168"/>
      <c r="E74" s="168"/>
      <c r="F74" s="75" t="s">
        <v>22</v>
      </c>
      <c r="G74" s="168"/>
      <c r="H74" s="168"/>
      <c r="I74" s="167" t="s">
        <v>25</v>
      </c>
      <c r="J74" s="75" t="str">
        <f>E21</f>
        <v>VPÚ DECO Praha, a.s.</v>
      </c>
      <c r="K74" s="168"/>
      <c r="L74" s="70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</row>
    <row r="75" spans="2:34" s="16" customFormat="1" ht="14.45" customHeight="1">
      <c r="B75" s="17"/>
      <c r="C75" s="167" t="s">
        <v>24</v>
      </c>
      <c r="D75" s="168"/>
      <c r="E75" s="168"/>
      <c r="F75" s="75" t="str">
        <f>IF(E18="","",E18)</f>
        <v xml:space="preserve"> </v>
      </c>
      <c r="G75" s="168"/>
      <c r="H75" s="168"/>
      <c r="I75" s="168"/>
      <c r="J75" s="168"/>
      <c r="K75" s="168"/>
      <c r="L75" s="70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</row>
    <row r="76" spans="2:34" s="16" customFormat="1" ht="10.35" customHeight="1">
      <c r="B76" s="17"/>
      <c r="C76" s="168"/>
      <c r="D76" s="168"/>
      <c r="E76" s="168"/>
      <c r="F76" s="168"/>
      <c r="G76" s="168"/>
      <c r="H76" s="168"/>
      <c r="I76" s="168"/>
      <c r="J76" s="168"/>
      <c r="K76" s="168"/>
      <c r="L76" s="70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</row>
    <row r="77" spans="2:41" s="85" customFormat="1" ht="29.25" customHeight="1">
      <c r="B77" s="77"/>
      <c r="C77" s="78" t="s">
        <v>48</v>
      </c>
      <c r="D77" s="79" t="s">
        <v>49</v>
      </c>
      <c r="E77" s="79" t="s">
        <v>50</v>
      </c>
      <c r="F77" s="79" t="s">
        <v>51</v>
      </c>
      <c r="G77" s="79" t="s">
        <v>52</v>
      </c>
      <c r="H77" s="79" t="s">
        <v>53</v>
      </c>
      <c r="I77" s="79" t="s">
        <v>54</v>
      </c>
      <c r="J77" s="79" t="s">
        <v>42</v>
      </c>
      <c r="K77" s="80" t="s">
        <v>55</v>
      </c>
      <c r="L77" s="81"/>
      <c r="M77" s="82" t="s">
        <v>56</v>
      </c>
      <c r="N77" s="83" t="s">
        <v>31</v>
      </c>
      <c r="O77" s="83" t="s">
        <v>57</v>
      </c>
      <c r="P77" s="83" t="s">
        <v>58</v>
      </c>
      <c r="Q77" s="83" t="s">
        <v>59</v>
      </c>
      <c r="R77" s="83" t="s">
        <v>60</v>
      </c>
      <c r="S77" s="83" t="s">
        <v>61</v>
      </c>
      <c r="T77" s="84" t="s">
        <v>62</v>
      </c>
      <c r="V77" s="85" t="s">
        <v>63</v>
      </c>
      <c r="W77" s="85" t="s">
        <v>56</v>
      </c>
      <c r="X77" s="26" t="s">
        <v>64</v>
      </c>
      <c r="Y77" s="86" t="s">
        <v>65</v>
      </c>
      <c r="Z77" s="86" t="s">
        <v>66</v>
      </c>
      <c r="AA77" s="86" t="s">
        <v>67</v>
      </c>
      <c r="AB77" s="86" t="s">
        <v>68</v>
      </c>
      <c r="AC77" s="86" t="s">
        <v>69</v>
      </c>
      <c r="AD77" s="86" t="s">
        <v>70</v>
      </c>
      <c r="AE77" s="86" t="s">
        <v>71</v>
      </c>
      <c r="AF77" s="86" t="s">
        <v>72</v>
      </c>
      <c r="AG77" s="86" t="s">
        <v>73</v>
      </c>
      <c r="AH77" s="86" t="s">
        <v>74</v>
      </c>
      <c r="AI77" s="87" t="s">
        <v>165</v>
      </c>
      <c r="AJ77" s="87"/>
      <c r="AK77" s="87"/>
      <c r="AL77" s="87"/>
      <c r="AM77" s="87"/>
      <c r="AN77" s="87"/>
      <c r="AO77" s="87"/>
    </row>
    <row r="78" spans="2:67" s="16" customFormat="1" ht="29.25" customHeight="1">
      <c r="B78" s="17"/>
      <c r="C78" s="88" t="s">
        <v>43</v>
      </c>
      <c r="D78" s="168"/>
      <c r="E78" s="168"/>
      <c r="F78" s="168"/>
      <c r="G78" s="168"/>
      <c r="H78" s="168"/>
      <c r="I78" s="168"/>
      <c r="J78" s="89">
        <f>SUBTOTAL(9,J81:J171)</f>
        <v>0</v>
      </c>
      <c r="K78" s="168"/>
      <c r="L78" s="70"/>
      <c r="M78" s="90"/>
      <c r="N78" s="27"/>
      <c r="O78" s="27"/>
      <c r="P78" s="91">
        <f>P79</f>
        <v>0</v>
      </c>
      <c r="Q78" s="27"/>
      <c r="R78" s="91">
        <f>R79</f>
        <v>0</v>
      </c>
      <c r="S78" s="27"/>
      <c r="T78" s="92">
        <f>T79</f>
        <v>0</v>
      </c>
      <c r="V78" s="89">
        <f>V79</f>
        <v>0</v>
      </c>
      <c r="X78" s="19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2"/>
      <c r="AX78" s="7" t="s">
        <v>75</v>
      </c>
      <c r="AY78" s="7" t="s">
        <v>44</v>
      </c>
      <c r="BO78" s="93">
        <f>BO79</f>
        <v>0</v>
      </c>
    </row>
    <row r="79" spans="2:67" s="104" customFormat="1" ht="37.35" customHeight="1">
      <c r="B79" s="94"/>
      <c r="C79" s="95"/>
      <c r="D79" s="96" t="s">
        <v>75</v>
      </c>
      <c r="E79" s="97" t="s">
        <v>76</v>
      </c>
      <c r="F79" s="97" t="s">
        <v>76</v>
      </c>
      <c r="G79" s="95"/>
      <c r="H79" s="95"/>
      <c r="I79" s="95"/>
      <c r="J79" s="98">
        <f>J80</f>
        <v>0</v>
      </c>
      <c r="K79" s="95"/>
      <c r="L79" s="99"/>
      <c r="M79" s="100"/>
      <c r="N79" s="101"/>
      <c r="O79" s="101"/>
      <c r="P79" s="102">
        <f>P80</f>
        <v>0</v>
      </c>
      <c r="Q79" s="101"/>
      <c r="R79" s="102">
        <f>R80</f>
        <v>0</v>
      </c>
      <c r="S79" s="101"/>
      <c r="T79" s="103">
        <f>T80</f>
        <v>0</v>
      </c>
      <c r="V79" s="98">
        <f>SUM(V81:V171)</f>
        <v>0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V79" s="106" t="s">
        <v>77</v>
      </c>
      <c r="AX79" s="107" t="s">
        <v>75</v>
      </c>
      <c r="AY79" s="107" t="s">
        <v>78</v>
      </c>
      <c r="BC79" s="106" t="s">
        <v>79</v>
      </c>
      <c r="BO79" s="108">
        <f>BO80</f>
        <v>0</v>
      </c>
    </row>
    <row r="80" spans="2:67" s="104" customFormat="1" ht="19.9" customHeight="1">
      <c r="B80" s="94"/>
      <c r="C80" s="95"/>
      <c r="D80" s="96" t="s">
        <v>75</v>
      </c>
      <c r="E80" s="109" t="s">
        <v>80</v>
      </c>
      <c r="F80" s="109" t="s">
        <v>81</v>
      </c>
      <c r="G80" s="95"/>
      <c r="H80" s="95"/>
      <c r="I80" s="95"/>
      <c r="J80" s="110">
        <f>SUM(J81:J171)</f>
        <v>0</v>
      </c>
      <c r="K80" s="95"/>
      <c r="L80" s="99"/>
      <c r="M80" s="100"/>
      <c r="N80" s="101"/>
      <c r="O80" s="101"/>
      <c r="P80" s="102">
        <f>SUM(P81:P173)</f>
        <v>0</v>
      </c>
      <c r="Q80" s="101"/>
      <c r="R80" s="102">
        <f>SUM(R81:R173)</f>
        <v>0</v>
      </c>
      <c r="S80" s="101"/>
      <c r="T80" s="103">
        <f>SUM(T81:T173)</f>
        <v>0</v>
      </c>
      <c r="X80" s="105">
        <f aca="true" t="shared" si="0" ref="X80:AH80">SUM(X81:X185)</f>
        <v>140</v>
      </c>
      <c r="Y80" s="105">
        <f t="shared" si="0"/>
        <v>22</v>
      </c>
      <c r="Z80" s="105">
        <f t="shared" si="0"/>
        <v>16</v>
      </c>
      <c r="AA80" s="105">
        <f t="shared" si="0"/>
        <v>18</v>
      </c>
      <c r="AB80" s="105">
        <f t="shared" si="0"/>
        <v>5</v>
      </c>
      <c r="AC80" s="105">
        <f t="shared" si="0"/>
        <v>24</v>
      </c>
      <c r="AD80" s="105">
        <f t="shared" si="0"/>
        <v>5</v>
      </c>
      <c r="AE80" s="105">
        <f t="shared" si="0"/>
        <v>26</v>
      </c>
      <c r="AF80" s="105">
        <f t="shared" si="0"/>
        <v>10</v>
      </c>
      <c r="AG80" s="105">
        <f t="shared" si="0"/>
        <v>10</v>
      </c>
      <c r="AH80" s="105">
        <f t="shared" si="0"/>
        <v>3</v>
      </c>
      <c r="AV80" s="106" t="s">
        <v>77</v>
      </c>
      <c r="AX80" s="107" t="s">
        <v>75</v>
      </c>
      <c r="AY80" s="107" t="s">
        <v>82</v>
      </c>
      <c r="BC80" s="106" t="s">
        <v>79</v>
      </c>
      <c r="BO80" s="108">
        <f>SUM(BO81:BO173)</f>
        <v>0</v>
      </c>
    </row>
    <row r="81" spans="2:69" s="16" customFormat="1" ht="16.5" customHeight="1">
      <c r="B81" s="17"/>
      <c r="C81" s="111">
        <v>1</v>
      </c>
      <c r="D81" s="111" t="s">
        <v>83</v>
      </c>
      <c r="E81" s="163" t="s">
        <v>84</v>
      </c>
      <c r="F81" s="112" t="s">
        <v>85</v>
      </c>
      <c r="G81" s="113" t="s">
        <v>86</v>
      </c>
      <c r="H81" s="172">
        <v>2</v>
      </c>
      <c r="I81" s="171"/>
      <c r="J81" s="115">
        <f>H81*I81</f>
        <v>0</v>
      </c>
      <c r="K81" s="112" t="s">
        <v>87</v>
      </c>
      <c r="L81" s="73"/>
      <c r="M81" s="116" t="s">
        <v>15</v>
      </c>
      <c r="N81" s="117" t="s">
        <v>32</v>
      </c>
      <c r="O81" s="118">
        <v>0</v>
      </c>
      <c r="P81" s="118">
        <f>O81*H81</f>
        <v>0</v>
      </c>
      <c r="Q81" s="118">
        <v>0</v>
      </c>
      <c r="R81" s="118">
        <f>Q81*H81</f>
        <v>0</v>
      </c>
      <c r="S81" s="118">
        <v>0</v>
      </c>
      <c r="T81" s="119">
        <f>S81*H81</f>
        <v>0</v>
      </c>
      <c r="U81" s="74"/>
      <c r="V81" s="120">
        <f aca="true" t="shared" si="1" ref="V81:V89">J81</f>
        <v>0</v>
      </c>
      <c r="X81" s="19">
        <f>SUM(Y81:AI81)</f>
        <v>2</v>
      </c>
      <c r="Y81" s="160">
        <v>1</v>
      </c>
      <c r="Z81" s="160"/>
      <c r="AA81" s="160">
        <v>1</v>
      </c>
      <c r="AB81" s="160"/>
      <c r="AC81" s="160"/>
      <c r="AD81" s="160"/>
      <c r="AE81" s="160"/>
      <c r="AF81" s="160"/>
      <c r="AG81" s="160"/>
      <c r="AH81" s="160"/>
      <c r="AI81" s="160"/>
      <c r="AK81" s="121">
        <f>H81-SUM(Y81:AI81)</f>
        <v>0</v>
      </c>
      <c r="AV81" s="7" t="s">
        <v>77</v>
      </c>
      <c r="AX81" s="7" t="s">
        <v>83</v>
      </c>
      <c r="AY81" s="7" t="s">
        <v>7</v>
      </c>
      <c r="BC81" s="7" t="s">
        <v>79</v>
      </c>
      <c r="BI81" s="122">
        <f>IF(N81="základní",J81,0)</f>
        <v>0</v>
      </c>
      <c r="BJ81" s="122">
        <f>IF(N81="snížená",J81,0)</f>
        <v>0</v>
      </c>
      <c r="BK81" s="122">
        <f>IF(N81="zákl. přenesená",J81,0)</f>
        <v>0</v>
      </c>
      <c r="BL81" s="122">
        <f>IF(N81="sníž. přenesená",J81,0)</f>
        <v>0</v>
      </c>
      <c r="BM81" s="122">
        <f>IF(N81="nulová",J81,0)</f>
        <v>0</v>
      </c>
      <c r="BN81" s="7" t="s">
        <v>82</v>
      </c>
      <c r="BO81" s="122">
        <f>ROUND(I81*H81,2)</f>
        <v>0</v>
      </c>
      <c r="BP81" s="7" t="s">
        <v>77</v>
      </c>
      <c r="BQ81" s="7" t="s">
        <v>88</v>
      </c>
    </row>
    <row r="82" spans="2:51" s="16" customFormat="1" ht="15">
      <c r="B82" s="17"/>
      <c r="C82" s="123"/>
      <c r="D82" s="124" t="s">
        <v>89</v>
      </c>
      <c r="E82" s="123"/>
      <c r="F82" s="125" t="s">
        <v>85</v>
      </c>
      <c r="G82" s="123"/>
      <c r="H82" s="173"/>
      <c r="I82" s="123"/>
      <c r="J82" s="123"/>
      <c r="K82" s="123"/>
      <c r="L82" s="73"/>
      <c r="M82" s="126"/>
      <c r="N82" s="127"/>
      <c r="O82" s="127"/>
      <c r="P82" s="127"/>
      <c r="Q82" s="127"/>
      <c r="R82" s="127"/>
      <c r="S82" s="127"/>
      <c r="T82" s="128"/>
      <c r="U82" s="74"/>
      <c r="V82" s="120">
        <f t="shared" si="1"/>
        <v>0</v>
      </c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X82" s="7" t="s">
        <v>89</v>
      </c>
      <c r="AY82" s="7" t="s">
        <v>7</v>
      </c>
    </row>
    <row r="83" spans="2:51" s="16" customFormat="1" ht="27">
      <c r="B83" s="17"/>
      <c r="C83" s="123"/>
      <c r="D83" s="124" t="s">
        <v>90</v>
      </c>
      <c r="E83" s="123"/>
      <c r="F83" s="129" t="s">
        <v>91</v>
      </c>
      <c r="G83" s="123"/>
      <c r="H83" s="173"/>
      <c r="I83" s="123"/>
      <c r="J83" s="123"/>
      <c r="K83" s="123"/>
      <c r="L83" s="73"/>
      <c r="M83" s="126"/>
      <c r="N83" s="127"/>
      <c r="O83" s="127"/>
      <c r="P83" s="127"/>
      <c r="Q83" s="127"/>
      <c r="R83" s="127"/>
      <c r="S83" s="127"/>
      <c r="T83" s="128"/>
      <c r="U83" s="74"/>
      <c r="V83" s="120">
        <f t="shared" si="1"/>
        <v>0</v>
      </c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X83" s="7" t="s">
        <v>90</v>
      </c>
      <c r="AY83" s="7" t="s">
        <v>7</v>
      </c>
    </row>
    <row r="84" spans="2:51" s="16" customFormat="1" ht="15">
      <c r="B84" s="17"/>
      <c r="C84" s="170">
        <v>2</v>
      </c>
      <c r="D84" s="111" t="s">
        <v>83</v>
      </c>
      <c r="E84" s="163" t="s">
        <v>177</v>
      </c>
      <c r="F84" s="112" t="s">
        <v>176</v>
      </c>
      <c r="G84" s="113" t="s">
        <v>86</v>
      </c>
      <c r="H84" s="172">
        <v>1</v>
      </c>
      <c r="I84" s="171"/>
      <c r="J84" s="115">
        <f>H84*I84</f>
        <v>0</v>
      </c>
      <c r="K84" s="112" t="s">
        <v>87</v>
      </c>
      <c r="L84" s="73"/>
      <c r="M84" s="116" t="s">
        <v>15</v>
      </c>
      <c r="N84" s="117" t="s">
        <v>32</v>
      </c>
      <c r="O84" s="118">
        <v>0</v>
      </c>
      <c r="P84" s="118">
        <f>O84*H84</f>
        <v>0</v>
      </c>
      <c r="Q84" s="118">
        <v>0</v>
      </c>
      <c r="R84" s="118">
        <f>Q84*H84</f>
        <v>0</v>
      </c>
      <c r="S84" s="118">
        <v>0</v>
      </c>
      <c r="T84" s="119">
        <f>S84*H84</f>
        <v>0</v>
      </c>
      <c r="U84" s="74"/>
      <c r="V84" s="120">
        <f aca="true" t="shared" si="2" ref="V84:V86">J84</f>
        <v>0</v>
      </c>
      <c r="X84" s="19">
        <f>SUM(Y84:AI84)</f>
        <v>1</v>
      </c>
      <c r="Y84" s="160"/>
      <c r="Z84" s="160"/>
      <c r="AA84" s="160"/>
      <c r="AB84" s="160"/>
      <c r="AC84" s="160"/>
      <c r="AD84" s="160"/>
      <c r="AE84" s="160"/>
      <c r="AF84" s="160">
        <v>1</v>
      </c>
      <c r="AG84" s="160"/>
      <c r="AH84" s="160"/>
      <c r="AI84" s="160"/>
      <c r="AX84" s="7"/>
      <c r="AY84" s="7"/>
    </row>
    <row r="85" spans="2:51" s="16" customFormat="1" ht="15">
      <c r="B85" s="17"/>
      <c r="C85" s="123"/>
      <c r="D85" s="124" t="s">
        <v>89</v>
      </c>
      <c r="E85" s="123"/>
      <c r="F85" s="125" t="s">
        <v>85</v>
      </c>
      <c r="G85" s="123"/>
      <c r="H85" s="173"/>
      <c r="I85" s="123"/>
      <c r="J85" s="123"/>
      <c r="K85" s="123"/>
      <c r="L85" s="73"/>
      <c r="M85" s="126"/>
      <c r="N85" s="127"/>
      <c r="O85" s="127"/>
      <c r="P85" s="127"/>
      <c r="Q85" s="127"/>
      <c r="R85" s="127"/>
      <c r="S85" s="127"/>
      <c r="T85" s="128"/>
      <c r="U85" s="74"/>
      <c r="V85" s="120">
        <f t="shared" si="2"/>
        <v>0</v>
      </c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X85" s="7"/>
      <c r="AY85" s="7"/>
    </row>
    <row r="86" spans="2:51" s="16" customFormat="1" ht="27">
      <c r="B86" s="17"/>
      <c r="C86" s="123"/>
      <c r="D86" s="124" t="s">
        <v>90</v>
      </c>
      <c r="E86" s="123"/>
      <c r="F86" s="129" t="s">
        <v>91</v>
      </c>
      <c r="G86" s="123"/>
      <c r="H86" s="173"/>
      <c r="I86" s="123"/>
      <c r="J86" s="123"/>
      <c r="K86" s="123"/>
      <c r="L86" s="73"/>
      <c r="M86" s="126"/>
      <c r="N86" s="127"/>
      <c r="O86" s="127"/>
      <c r="P86" s="127"/>
      <c r="Q86" s="127"/>
      <c r="R86" s="127"/>
      <c r="S86" s="127"/>
      <c r="T86" s="128"/>
      <c r="U86" s="74"/>
      <c r="V86" s="120">
        <f t="shared" si="2"/>
        <v>0</v>
      </c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X86" s="7"/>
      <c r="AY86" s="7"/>
    </row>
    <row r="87" spans="2:69" s="16" customFormat="1" ht="16.5" customHeight="1">
      <c r="B87" s="17"/>
      <c r="C87" s="111">
        <v>3</v>
      </c>
      <c r="D87" s="111" t="s">
        <v>83</v>
      </c>
      <c r="E87" s="163" t="s">
        <v>92</v>
      </c>
      <c r="F87" s="112" t="s">
        <v>93</v>
      </c>
      <c r="G87" s="113" t="s">
        <v>86</v>
      </c>
      <c r="H87" s="172">
        <v>2</v>
      </c>
      <c r="I87" s="171"/>
      <c r="J87" s="115">
        <f>H87*I87</f>
        <v>0</v>
      </c>
      <c r="K87" s="112" t="s">
        <v>87</v>
      </c>
      <c r="L87" s="73"/>
      <c r="M87" s="116" t="s">
        <v>15</v>
      </c>
      <c r="N87" s="117" t="s">
        <v>32</v>
      </c>
      <c r="O87" s="118">
        <v>0</v>
      </c>
      <c r="P87" s="118">
        <f>O87*H87</f>
        <v>0</v>
      </c>
      <c r="Q87" s="118">
        <v>0</v>
      </c>
      <c r="R87" s="118">
        <f>Q87*H87</f>
        <v>0</v>
      </c>
      <c r="S87" s="118">
        <v>0</v>
      </c>
      <c r="T87" s="119">
        <f>S87*H87</f>
        <v>0</v>
      </c>
      <c r="U87" s="74"/>
      <c r="V87" s="120">
        <f t="shared" si="1"/>
        <v>0</v>
      </c>
      <c r="W87" s="16" t="s">
        <v>94</v>
      </c>
      <c r="X87" s="19">
        <f>SUM(Y87:AI87)</f>
        <v>2</v>
      </c>
      <c r="Y87" s="160"/>
      <c r="Z87" s="160"/>
      <c r="AA87" s="160"/>
      <c r="AB87" s="160"/>
      <c r="AC87" s="160">
        <v>1</v>
      </c>
      <c r="AD87" s="160"/>
      <c r="AE87" s="160">
        <v>1</v>
      </c>
      <c r="AF87" s="160"/>
      <c r="AG87" s="160"/>
      <c r="AH87" s="160"/>
      <c r="AI87" s="160"/>
      <c r="AK87" s="121">
        <f>H87-SUM(Y87:AI87)</f>
        <v>0</v>
      </c>
      <c r="AV87" s="7" t="s">
        <v>77</v>
      </c>
      <c r="AX87" s="7" t="s">
        <v>83</v>
      </c>
      <c r="AY87" s="7" t="s">
        <v>7</v>
      </c>
      <c r="BC87" s="7" t="s">
        <v>79</v>
      </c>
      <c r="BI87" s="122">
        <f>IF(N87="základní",J87,0)</f>
        <v>0</v>
      </c>
      <c r="BJ87" s="122">
        <f>IF(N87="snížená",J87,0)</f>
        <v>0</v>
      </c>
      <c r="BK87" s="122">
        <f>IF(N87="zákl. přenesená",J87,0)</f>
        <v>0</v>
      </c>
      <c r="BL87" s="122">
        <f>IF(N87="sníž. přenesená",J87,0)</f>
        <v>0</v>
      </c>
      <c r="BM87" s="122">
        <f>IF(N87="nulová",J87,0)</f>
        <v>0</v>
      </c>
      <c r="BN87" s="7" t="s">
        <v>82</v>
      </c>
      <c r="BO87" s="122">
        <f>ROUND(I87*H87,2)</f>
        <v>0</v>
      </c>
      <c r="BP87" s="7" t="s">
        <v>77</v>
      </c>
      <c r="BQ87" s="7" t="s">
        <v>95</v>
      </c>
    </row>
    <row r="88" spans="2:51" s="16" customFormat="1" ht="15">
      <c r="B88" s="17"/>
      <c r="C88" s="123"/>
      <c r="D88" s="124" t="s">
        <v>89</v>
      </c>
      <c r="E88" s="123"/>
      <c r="F88" s="125" t="s">
        <v>93</v>
      </c>
      <c r="G88" s="123"/>
      <c r="H88" s="173"/>
      <c r="I88" s="123"/>
      <c r="J88" s="123"/>
      <c r="K88" s="123"/>
      <c r="L88" s="73"/>
      <c r="M88" s="126"/>
      <c r="N88" s="127"/>
      <c r="O88" s="127"/>
      <c r="P88" s="127"/>
      <c r="Q88" s="127"/>
      <c r="R88" s="127"/>
      <c r="S88" s="127"/>
      <c r="T88" s="128"/>
      <c r="U88" s="74"/>
      <c r="V88" s="120">
        <f t="shared" si="1"/>
        <v>0</v>
      </c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X88" s="7" t="s">
        <v>89</v>
      </c>
      <c r="AY88" s="7" t="s">
        <v>7</v>
      </c>
    </row>
    <row r="89" spans="2:51" s="16" customFormat="1" ht="27">
      <c r="B89" s="17"/>
      <c r="C89" s="123"/>
      <c r="D89" s="124" t="s">
        <v>90</v>
      </c>
      <c r="E89" s="123"/>
      <c r="F89" s="129" t="s">
        <v>91</v>
      </c>
      <c r="G89" s="123"/>
      <c r="H89" s="173"/>
      <c r="I89" s="123"/>
      <c r="J89" s="123"/>
      <c r="K89" s="123"/>
      <c r="L89" s="73"/>
      <c r="M89" s="126"/>
      <c r="N89" s="127"/>
      <c r="O89" s="127"/>
      <c r="P89" s="127"/>
      <c r="Q89" s="127"/>
      <c r="R89" s="127"/>
      <c r="S89" s="127"/>
      <c r="T89" s="128"/>
      <c r="U89" s="74"/>
      <c r="V89" s="120">
        <f t="shared" si="1"/>
        <v>0</v>
      </c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X89" s="7" t="s">
        <v>90</v>
      </c>
      <c r="AY89" s="7" t="s">
        <v>7</v>
      </c>
    </row>
    <row r="90" spans="2:69" s="16" customFormat="1" ht="16.5" customHeight="1">
      <c r="B90" s="17"/>
      <c r="C90" s="170">
        <v>4</v>
      </c>
      <c r="D90" s="111" t="s">
        <v>83</v>
      </c>
      <c r="E90" s="163" t="s">
        <v>96</v>
      </c>
      <c r="F90" s="112" t="s">
        <v>97</v>
      </c>
      <c r="G90" s="113" t="s">
        <v>86</v>
      </c>
      <c r="H90" s="172">
        <v>1</v>
      </c>
      <c r="I90" s="171"/>
      <c r="J90" s="115">
        <f>H90*I90</f>
        <v>0</v>
      </c>
      <c r="K90" s="112" t="s">
        <v>87</v>
      </c>
      <c r="L90" s="70"/>
      <c r="M90" s="130" t="s">
        <v>15</v>
      </c>
      <c r="N90" s="131" t="s">
        <v>32</v>
      </c>
      <c r="O90" s="132">
        <v>0</v>
      </c>
      <c r="P90" s="132">
        <f>O90*H90</f>
        <v>0</v>
      </c>
      <c r="Q90" s="132">
        <v>0</v>
      </c>
      <c r="R90" s="132">
        <f>Q90*H90</f>
        <v>0</v>
      </c>
      <c r="S90" s="132">
        <v>0</v>
      </c>
      <c r="T90" s="133">
        <f>S90*H90</f>
        <v>0</v>
      </c>
      <c r="V90" s="122">
        <f>J90</f>
        <v>0</v>
      </c>
      <c r="X90" s="19">
        <f>SUM(Y90:AI90)</f>
        <v>1</v>
      </c>
      <c r="Y90" s="160"/>
      <c r="Z90" s="160">
        <v>1</v>
      </c>
      <c r="AA90" s="160"/>
      <c r="AB90" s="160"/>
      <c r="AC90" s="160"/>
      <c r="AD90" s="160"/>
      <c r="AE90" s="160"/>
      <c r="AF90" s="160"/>
      <c r="AG90" s="160"/>
      <c r="AH90" s="160"/>
      <c r="AI90" s="160"/>
      <c r="AK90" s="121">
        <f>H90-SUM(Y90:AI90)</f>
        <v>0</v>
      </c>
      <c r="AV90" s="7" t="s">
        <v>77</v>
      </c>
      <c r="AX90" s="7" t="s">
        <v>83</v>
      </c>
      <c r="AY90" s="7" t="s">
        <v>7</v>
      </c>
      <c r="BC90" s="7" t="s">
        <v>79</v>
      </c>
      <c r="BI90" s="122">
        <f>IF(N90="základní",J90,0)</f>
        <v>0</v>
      </c>
      <c r="BJ90" s="122">
        <f>IF(N90="snížená",J90,0)</f>
        <v>0</v>
      </c>
      <c r="BK90" s="122">
        <f>IF(N90="zákl. přenesená",J90,0)</f>
        <v>0</v>
      </c>
      <c r="BL90" s="122">
        <f>IF(N90="sníž. přenesená",J90,0)</f>
        <v>0</v>
      </c>
      <c r="BM90" s="122">
        <f>IF(N90="nulová",J90,0)</f>
        <v>0</v>
      </c>
      <c r="BN90" s="7" t="s">
        <v>82</v>
      </c>
      <c r="BO90" s="122">
        <f>ROUND(I90*H90,2)</f>
        <v>0</v>
      </c>
      <c r="BP90" s="7" t="s">
        <v>77</v>
      </c>
      <c r="BQ90" s="7" t="s">
        <v>98</v>
      </c>
    </row>
    <row r="91" spans="2:51" s="16" customFormat="1" ht="15">
      <c r="B91" s="17"/>
      <c r="C91" s="123"/>
      <c r="D91" s="124" t="s">
        <v>89</v>
      </c>
      <c r="E91" s="123"/>
      <c r="F91" s="125" t="s">
        <v>97</v>
      </c>
      <c r="G91" s="123"/>
      <c r="H91" s="173"/>
      <c r="I91" s="123"/>
      <c r="J91" s="123"/>
      <c r="K91" s="123"/>
      <c r="L91" s="73"/>
      <c r="M91" s="126"/>
      <c r="N91" s="127"/>
      <c r="O91" s="127"/>
      <c r="P91" s="127"/>
      <c r="Q91" s="127"/>
      <c r="R91" s="127"/>
      <c r="S91" s="127"/>
      <c r="T91" s="128"/>
      <c r="U91" s="74"/>
      <c r="V91" s="120">
        <f aca="true" t="shared" si="3" ref="V91:V113">J91</f>
        <v>0</v>
      </c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X91" s="7" t="s">
        <v>89</v>
      </c>
      <c r="AY91" s="7" t="s">
        <v>7</v>
      </c>
    </row>
    <row r="92" spans="2:51" s="16" customFormat="1" ht="27">
      <c r="B92" s="17"/>
      <c r="C92" s="123"/>
      <c r="D92" s="124" t="s">
        <v>90</v>
      </c>
      <c r="E92" s="123"/>
      <c r="F92" s="129" t="s">
        <v>91</v>
      </c>
      <c r="G92" s="123"/>
      <c r="H92" s="173"/>
      <c r="I92" s="123"/>
      <c r="J92" s="123"/>
      <c r="K92" s="123"/>
      <c r="L92" s="73"/>
      <c r="M92" s="126"/>
      <c r="N92" s="127"/>
      <c r="O92" s="127"/>
      <c r="P92" s="127"/>
      <c r="Q92" s="127"/>
      <c r="R92" s="127"/>
      <c r="S92" s="127"/>
      <c r="T92" s="128"/>
      <c r="U92" s="74"/>
      <c r="V92" s="120">
        <f t="shared" si="3"/>
        <v>0</v>
      </c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X92" s="7" t="s">
        <v>90</v>
      </c>
      <c r="AY92" s="7" t="s">
        <v>7</v>
      </c>
    </row>
    <row r="93" spans="2:69" s="16" customFormat="1" ht="16.5" customHeight="1">
      <c r="B93" s="17"/>
      <c r="C93" s="111">
        <v>5</v>
      </c>
      <c r="D93" s="111" t="s">
        <v>83</v>
      </c>
      <c r="E93" s="163" t="s">
        <v>99</v>
      </c>
      <c r="F93" s="112" t="s">
        <v>100</v>
      </c>
      <c r="G93" s="113" t="s">
        <v>86</v>
      </c>
      <c r="H93" s="172">
        <v>4</v>
      </c>
      <c r="I93" s="171"/>
      <c r="J93" s="115">
        <f>H93*I93</f>
        <v>0</v>
      </c>
      <c r="K93" s="112" t="s">
        <v>87</v>
      </c>
      <c r="L93" s="73"/>
      <c r="M93" s="116" t="s">
        <v>15</v>
      </c>
      <c r="N93" s="117" t="s">
        <v>32</v>
      </c>
      <c r="O93" s="118">
        <v>0</v>
      </c>
      <c r="P93" s="118">
        <f>O93*H93</f>
        <v>0</v>
      </c>
      <c r="Q93" s="118">
        <v>0</v>
      </c>
      <c r="R93" s="118">
        <f>Q93*H93</f>
        <v>0</v>
      </c>
      <c r="S93" s="118">
        <v>0</v>
      </c>
      <c r="T93" s="119">
        <f>S93*H93</f>
        <v>0</v>
      </c>
      <c r="U93" s="74"/>
      <c r="V93" s="120">
        <f t="shared" si="3"/>
        <v>0</v>
      </c>
      <c r="W93" s="16" t="s">
        <v>101</v>
      </c>
      <c r="X93" s="19">
        <f>SUM(Y93:AI93)</f>
        <v>4</v>
      </c>
      <c r="Y93" s="160"/>
      <c r="Z93" s="160"/>
      <c r="AA93" s="160"/>
      <c r="AB93" s="160"/>
      <c r="AC93" s="160">
        <v>1</v>
      </c>
      <c r="AD93" s="160"/>
      <c r="AE93" s="160"/>
      <c r="AF93" s="160"/>
      <c r="AG93" s="160">
        <v>1</v>
      </c>
      <c r="AH93" s="160">
        <v>2</v>
      </c>
      <c r="AI93" s="160"/>
      <c r="AK93" s="121">
        <f>H93-SUM(Y93:AI93)</f>
        <v>0</v>
      </c>
      <c r="AV93" s="7" t="s">
        <v>82</v>
      </c>
      <c r="AX93" s="7" t="s">
        <v>83</v>
      </c>
      <c r="AY93" s="7" t="s">
        <v>7</v>
      </c>
      <c r="BC93" s="7" t="s">
        <v>79</v>
      </c>
      <c r="BI93" s="122">
        <f>IF(N93="základní",J93,0)</f>
        <v>0</v>
      </c>
      <c r="BJ93" s="122">
        <f>IF(N93="snížená",J93,0)</f>
        <v>0</v>
      </c>
      <c r="BK93" s="122">
        <f>IF(N93="zákl. přenesená",J93,0)</f>
        <v>0</v>
      </c>
      <c r="BL93" s="122">
        <f>IF(N93="sníž. přenesená",J93,0)</f>
        <v>0</v>
      </c>
      <c r="BM93" s="122">
        <f>IF(N93="nulová",J93,0)</f>
        <v>0</v>
      </c>
      <c r="BN93" s="7" t="s">
        <v>82</v>
      </c>
      <c r="BO93" s="122">
        <f>ROUND(I93*H93,2)</f>
        <v>0</v>
      </c>
      <c r="BP93" s="7" t="s">
        <v>82</v>
      </c>
      <c r="BQ93" s="7" t="s">
        <v>102</v>
      </c>
    </row>
    <row r="94" spans="2:51" s="16" customFormat="1" ht="15">
      <c r="B94" s="17"/>
      <c r="C94" s="123"/>
      <c r="D94" s="124" t="s">
        <v>89</v>
      </c>
      <c r="E94" s="123"/>
      <c r="F94" s="125" t="s">
        <v>100</v>
      </c>
      <c r="G94" s="123"/>
      <c r="H94" s="173"/>
      <c r="I94" s="123"/>
      <c r="J94" s="123"/>
      <c r="K94" s="123"/>
      <c r="L94" s="73"/>
      <c r="M94" s="126"/>
      <c r="N94" s="127"/>
      <c r="O94" s="127"/>
      <c r="P94" s="127"/>
      <c r="Q94" s="127"/>
      <c r="R94" s="127"/>
      <c r="S94" s="127"/>
      <c r="T94" s="128"/>
      <c r="U94" s="74"/>
      <c r="V94" s="120">
        <f t="shared" si="3"/>
        <v>0</v>
      </c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X94" s="7" t="s">
        <v>89</v>
      </c>
      <c r="AY94" s="7" t="s">
        <v>7</v>
      </c>
    </row>
    <row r="95" spans="2:51" s="16" customFormat="1" ht="27">
      <c r="B95" s="17"/>
      <c r="C95" s="123"/>
      <c r="D95" s="124" t="s">
        <v>90</v>
      </c>
      <c r="E95" s="123"/>
      <c r="F95" s="129" t="s">
        <v>91</v>
      </c>
      <c r="G95" s="123"/>
      <c r="H95" s="173"/>
      <c r="I95" s="123"/>
      <c r="J95" s="123"/>
      <c r="K95" s="123"/>
      <c r="L95" s="73"/>
      <c r="M95" s="126"/>
      <c r="N95" s="127"/>
      <c r="O95" s="127"/>
      <c r="P95" s="127"/>
      <c r="Q95" s="127"/>
      <c r="R95" s="127"/>
      <c r="S95" s="127"/>
      <c r="T95" s="128"/>
      <c r="U95" s="74"/>
      <c r="V95" s="120">
        <f t="shared" si="3"/>
        <v>0</v>
      </c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X95" s="7" t="s">
        <v>90</v>
      </c>
      <c r="AY95" s="7" t="s">
        <v>7</v>
      </c>
    </row>
    <row r="96" spans="2:69" s="16" customFormat="1" ht="16.5" customHeight="1">
      <c r="B96" s="17"/>
      <c r="C96" s="170">
        <v>6</v>
      </c>
      <c r="D96" s="111" t="s">
        <v>83</v>
      </c>
      <c r="E96" s="163" t="s">
        <v>103</v>
      </c>
      <c r="F96" s="112" t="s">
        <v>104</v>
      </c>
      <c r="G96" s="113" t="s">
        <v>86</v>
      </c>
      <c r="H96" s="172">
        <v>17</v>
      </c>
      <c r="I96" s="171"/>
      <c r="J96" s="115">
        <f>H96*I96</f>
        <v>0</v>
      </c>
      <c r="K96" s="112" t="s">
        <v>87</v>
      </c>
      <c r="L96" s="73"/>
      <c r="M96" s="116" t="s">
        <v>15</v>
      </c>
      <c r="N96" s="117" t="s">
        <v>32</v>
      </c>
      <c r="O96" s="118">
        <v>0</v>
      </c>
      <c r="P96" s="118">
        <f>O96*H96</f>
        <v>0</v>
      </c>
      <c r="Q96" s="118">
        <v>0</v>
      </c>
      <c r="R96" s="118">
        <f>Q96*H96</f>
        <v>0</v>
      </c>
      <c r="S96" s="118">
        <v>0</v>
      </c>
      <c r="T96" s="119">
        <f>S96*H96</f>
        <v>0</v>
      </c>
      <c r="U96" s="74"/>
      <c r="V96" s="120">
        <f t="shared" si="3"/>
        <v>0</v>
      </c>
      <c r="W96" s="134" t="s">
        <v>105</v>
      </c>
      <c r="X96" s="19">
        <f>SUM(Y96:AI96)</f>
        <v>16</v>
      </c>
      <c r="Y96" s="160">
        <v>2</v>
      </c>
      <c r="Z96" s="160">
        <v>2</v>
      </c>
      <c r="AA96" s="160">
        <v>2</v>
      </c>
      <c r="AB96" s="160">
        <v>2</v>
      </c>
      <c r="AC96" s="160">
        <v>2</v>
      </c>
      <c r="AD96" s="160">
        <v>2</v>
      </c>
      <c r="AE96" s="160">
        <v>2</v>
      </c>
      <c r="AF96" s="160">
        <v>1</v>
      </c>
      <c r="AG96" s="160">
        <v>1</v>
      </c>
      <c r="AH96" s="160"/>
      <c r="AI96" s="160"/>
      <c r="AK96" s="121">
        <f>H96-SUM(Y96:AI96)</f>
        <v>1</v>
      </c>
      <c r="AV96" s="7" t="s">
        <v>77</v>
      </c>
      <c r="AX96" s="7" t="s">
        <v>83</v>
      </c>
      <c r="AY96" s="7" t="s">
        <v>7</v>
      </c>
      <c r="BC96" s="7" t="s">
        <v>79</v>
      </c>
      <c r="BI96" s="122">
        <f>IF(N96="základní",J96,0)</f>
        <v>0</v>
      </c>
      <c r="BJ96" s="122">
        <f>IF(N96="snížená",J96,0)</f>
        <v>0</v>
      </c>
      <c r="BK96" s="122">
        <f>IF(N96="zákl. přenesená",J96,0)</f>
        <v>0</v>
      </c>
      <c r="BL96" s="122">
        <f>IF(N96="sníž. přenesená",J96,0)</f>
        <v>0</v>
      </c>
      <c r="BM96" s="122">
        <f>IF(N96="nulová",J96,0)</f>
        <v>0</v>
      </c>
      <c r="BN96" s="7" t="s">
        <v>82</v>
      </c>
      <c r="BO96" s="122">
        <f>ROUND(I96*H96,2)</f>
        <v>0</v>
      </c>
      <c r="BP96" s="7" t="s">
        <v>77</v>
      </c>
      <c r="BQ96" s="7" t="s">
        <v>106</v>
      </c>
    </row>
    <row r="97" spans="2:51" s="16" customFormat="1" ht="15">
      <c r="B97" s="17"/>
      <c r="C97" s="123"/>
      <c r="D97" s="124" t="s">
        <v>89</v>
      </c>
      <c r="E97" s="123"/>
      <c r="F97" s="125" t="s">
        <v>104</v>
      </c>
      <c r="G97" s="123"/>
      <c r="H97" s="173"/>
      <c r="I97" s="123"/>
      <c r="J97" s="123"/>
      <c r="K97" s="123"/>
      <c r="L97" s="73"/>
      <c r="M97" s="126"/>
      <c r="N97" s="127"/>
      <c r="O97" s="127"/>
      <c r="P97" s="127"/>
      <c r="Q97" s="127"/>
      <c r="R97" s="127"/>
      <c r="S97" s="127"/>
      <c r="T97" s="128"/>
      <c r="U97" s="74"/>
      <c r="V97" s="120">
        <f t="shared" si="3"/>
        <v>0</v>
      </c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X97" s="7" t="s">
        <v>89</v>
      </c>
      <c r="AY97" s="7" t="s">
        <v>7</v>
      </c>
    </row>
    <row r="98" spans="2:51" s="16" customFormat="1" ht="27">
      <c r="B98" s="17"/>
      <c r="C98" s="123"/>
      <c r="D98" s="124" t="s">
        <v>90</v>
      </c>
      <c r="E98" s="123"/>
      <c r="F98" s="129" t="s">
        <v>91</v>
      </c>
      <c r="G98" s="123"/>
      <c r="H98" s="173"/>
      <c r="I98" s="123"/>
      <c r="J98" s="123"/>
      <c r="K98" s="123"/>
      <c r="L98" s="73"/>
      <c r="M98" s="126"/>
      <c r="N98" s="127"/>
      <c r="O98" s="127"/>
      <c r="P98" s="127"/>
      <c r="Q98" s="127"/>
      <c r="R98" s="127"/>
      <c r="S98" s="127"/>
      <c r="T98" s="128"/>
      <c r="U98" s="74"/>
      <c r="V98" s="120">
        <f t="shared" si="3"/>
        <v>0</v>
      </c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X98" s="7" t="s">
        <v>90</v>
      </c>
      <c r="AY98" s="7" t="s">
        <v>7</v>
      </c>
    </row>
    <row r="99" spans="2:51" s="16" customFormat="1" ht="15">
      <c r="B99" s="17"/>
      <c r="C99" s="111">
        <v>7</v>
      </c>
      <c r="D99" s="111" t="s">
        <v>83</v>
      </c>
      <c r="E99" s="163" t="s">
        <v>167</v>
      </c>
      <c r="F99" s="112" t="s">
        <v>168</v>
      </c>
      <c r="G99" s="113" t="s">
        <v>86</v>
      </c>
      <c r="H99" s="173">
        <v>4</v>
      </c>
      <c r="I99" s="171"/>
      <c r="J99" s="115">
        <f>H99*I99</f>
        <v>0</v>
      </c>
      <c r="K99" s="112" t="s">
        <v>87</v>
      </c>
      <c r="L99" s="73"/>
      <c r="M99" s="126"/>
      <c r="N99" s="127"/>
      <c r="O99" s="127"/>
      <c r="P99" s="127"/>
      <c r="Q99" s="127"/>
      <c r="R99" s="127"/>
      <c r="S99" s="127"/>
      <c r="T99" s="128"/>
      <c r="U99" s="74"/>
      <c r="V99" s="120"/>
      <c r="X99" s="19">
        <f>SUM(Y99:AI99)</f>
        <v>4</v>
      </c>
      <c r="Y99" s="160">
        <v>1</v>
      </c>
      <c r="Z99" s="160"/>
      <c r="AA99" s="160">
        <v>1</v>
      </c>
      <c r="AB99" s="160"/>
      <c r="AC99" s="160">
        <v>1</v>
      </c>
      <c r="AD99" s="160">
        <v>1</v>
      </c>
      <c r="AE99" s="160"/>
      <c r="AF99" s="160"/>
      <c r="AG99" s="160"/>
      <c r="AH99" s="160"/>
      <c r="AI99" s="160"/>
      <c r="AX99" s="7"/>
      <c r="AY99" s="7"/>
    </row>
    <row r="100" spans="2:51" s="16" customFormat="1" ht="15">
      <c r="B100" s="17"/>
      <c r="C100" s="123"/>
      <c r="D100" s="124" t="s">
        <v>89</v>
      </c>
      <c r="E100" s="123"/>
      <c r="F100" s="125" t="s">
        <v>168</v>
      </c>
      <c r="G100" s="123"/>
      <c r="H100" s="173"/>
      <c r="I100" s="123"/>
      <c r="J100" s="123"/>
      <c r="K100" s="123"/>
      <c r="L100" s="73"/>
      <c r="M100" s="126"/>
      <c r="N100" s="127"/>
      <c r="O100" s="127"/>
      <c r="P100" s="127"/>
      <c r="Q100" s="127"/>
      <c r="R100" s="127"/>
      <c r="S100" s="127"/>
      <c r="T100" s="128"/>
      <c r="U100" s="74"/>
      <c r="V100" s="120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X100" s="7"/>
      <c r="AY100" s="7"/>
    </row>
    <row r="101" spans="2:51" s="16" customFormat="1" ht="27">
      <c r="B101" s="17"/>
      <c r="C101" s="123"/>
      <c r="D101" s="124" t="s">
        <v>90</v>
      </c>
      <c r="E101" s="123"/>
      <c r="F101" s="129" t="s">
        <v>91</v>
      </c>
      <c r="G101" s="123"/>
      <c r="H101" s="173"/>
      <c r="I101" s="123"/>
      <c r="J101" s="123"/>
      <c r="K101" s="123"/>
      <c r="L101" s="73"/>
      <c r="M101" s="126"/>
      <c r="N101" s="127"/>
      <c r="O101" s="127"/>
      <c r="P101" s="127"/>
      <c r="Q101" s="127"/>
      <c r="R101" s="127"/>
      <c r="S101" s="127"/>
      <c r="T101" s="128"/>
      <c r="U101" s="74"/>
      <c r="V101" s="120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X101" s="7"/>
      <c r="AY101" s="7"/>
    </row>
    <row r="102" spans="2:51" s="16" customFormat="1" ht="15">
      <c r="B102" s="17"/>
      <c r="C102" s="170">
        <v>8</v>
      </c>
      <c r="D102" s="111" t="s">
        <v>83</v>
      </c>
      <c r="E102" s="163" t="s">
        <v>183</v>
      </c>
      <c r="F102" s="112" t="s">
        <v>168</v>
      </c>
      <c r="G102" s="113" t="s">
        <v>86</v>
      </c>
      <c r="H102" s="170">
        <v>1</v>
      </c>
      <c r="I102" s="171"/>
      <c r="J102" s="115">
        <f>H102*I102</f>
        <v>0</v>
      </c>
      <c r="K102" s="112" t="s">
        <v>87</v>
      </c>
      <c r="L102" s="73"/>
      <c r="M102" s="126"/>
      <c r="N102" s="127"/>
      <c r="O102" s="127"/>
      <c r="P102" s="127"/>
      <c r="Q102" s="127"/>
      <c r="R102" s="127"/>
      <c r="S102" s="127"/>
      <c r="T102" s="128"/>
      <c r="U102" s="74"/>
      <c r="V102" s="120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X102" s="7"/>
      <c r="AY102" s="7"/>
    </row>
    <row r="103" spans="2:51" s="16" customFormat="1" ht="15">
      <c r="B103" s="17"/>
      <c r="C103" s="123"/>
      <c r="D103" s="124" t="s">
        <v>89</v>
      </c>
      <c r="E103" s="123"/>
      <c r="F103" s="125" t="s">
        <v>168</v>
      </c>
      <c r="G103" s="123"/>
      <c r="H103" s="170"/>
      <c r="I103" s="123"/>
      <c r="J103" s="123"/>
      <c r="K103" s="123"/>
      <c r="L103" s="73"/>
      <c r="M103" s="126"/>
      <c r="N103" s="127"/>
      <c r="O103" s="127"/>
      <c r="P103" s="127"/>
      <c r="Q103" s="127"/>
      <c r="R103" s="127"/>
      <c r="S103" s="127"/>
      <c r="T103" s="128"/>
      <c r="U103" s="74"/>
      <c r="V103" s="120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X103" s="7"/>
      <c r="AY103" s="7"/>
    </row>
    <row r="104" spans="2:51" s="16" customFormat="1" ht="27">
      <c r="B104" s="17"/>
      <c r="C104" s="123"/>
      <c r="D104" s="124" t="s">
        <v>90</v>
      </c>
      <c r="E104" s="123"/>
      <c r="F104" s="129" t="s">
        <v>91</v>
      </c>
      <c r="G104" s="123"/>
      <c r="H104" s="170"/>
      <c r="I104" s="123"/>
      <c r="J104" s="123"/>
      <c r="K104" s="123"/>
      <c r="L104" s="73"/>
      <c r="M104" s="126"/>
      <c r="N104" s="127"/>
      <c r="O104" s="127"/>
      <c r="P104" s="127"/>
      <c r="Q104" s="127"/>
      <c r="R104" s="127"/>
      <c r="S104" s="127"/>
      <c r="T104" s="128"/>
      <c r="U104" s="74"/>
      <c r="V104" s="120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X104" s="7"/>
      <c r="AY104" s="7"/>
    </row>
    <row r="105" spans="2:51" s="16" customFormat="1" ht="15">
      <c r="B105" s="17"/>
      <c r="C105" s="111">
        <v>9</v>
      </c>
      <c r="D105" s="111" t="s">
        <v>83</v>
      </c>
      <c r="E105" s="163" t="s">
        <v>179</v>
      </c>
      <c r="F105" s="112" t="s">
        <v>180</v>
      </c>
      <c r="G105" s="113" t="s">
        <v>86</v>
      </c>
      <c r="H105" s="170">
        <v>1</v>
      </c>
      <c r="I105" s="171"/>
      <c r="J105" s="115">
        <f>H105*I105</f>
        <v>0</v>
      </c>
      <c r="K105" s="112" t="s">
        <v>87</v>
      </c>
      <c r="L105" s="73"/>
      <c r="M105" s="126"/>
      <c r="N105" s="127"/>
      <c r="O105" s="127"/>
      <c r="P105" s="127"/>
      <c r="Q105" s="127"/>
      <c r="R105" s="127"/>
      <c r="S105" s="127"/>
      <c r="T105" s="128"/>
      <c r="U105" s="74"/>
      <c r="V105" s="120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X105" s="7"/>
      <c r="AY105" s="7"/>
    </row>
    <row r="106" spans="2:51" s="16" customFormat="1" ht="15">
      <c r="B106" s="17"/>
      <c r="C106" s="123"/>
      <c r="D106" s="124" t="s">
        <v>89</v>
      </c>
      <c r="E106" s="123"/>
      <c r="F106" s="125" t="s">
        <v>180</v>
      </c>
      <c r="G106" s="123"/>
      <c r="H106" s="170"/>
      <c r="I106" s="123"/>
      <c r="J106" s="123"/>
      <c r="K106" s="123"/>
      <c r="L106" s="73"/>
      <c r="M106" s="126"/>
      <c r="N106" s="127"/>
      <c r="O106" s="127"/>
      <c r="P106" s="127"/>
      <c r="Q106" s="127"/>
      <c r="R106" s="127"/>
      <c r="S106" s="127"/>
      <c r="T106" s="128"/>
      <c r="U106" s="74"/>
      <c r="V106" s="120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X106" s="7"/>
      <c r="AY106" s="7"/>
    </row>
    <row r="107" spans="2:51" s="16" customFormat="1" ht="27">
      <c r="B107" s="17"/>
      <c r="C107" s="123"/>
      <c r="D107" s="124" t="s">
        <v>90</v>
      </c>
      <c r="E107" s="123"/>
      <c r="F107" s="129" t="s">
        <v>91</v>
      </c>
      <c r="G107" s="123"/>
      <c r="H107" s="170"/>
      <c r="I107" s="123"/>
      <c r="J107" s="123"/>
      <c r="K107" s="123"/>
      <c r="L107" s="73"/>
      <c r="M107" s="126"/>
      <c r="N107" s="127"/>
      <c r="O107" s="127"/>
      <c r="P107" s="127"/>
      <c r="Q107" s="127"/>
      <c r="R107" s="127"/>
      <c r="S107" s="127"/>
      <c r="T107" s="128"/>
      <c r="U107" s="74"/>
      <c r="V107" s="120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X107" s="7"/>
      <c r="AY107" s="7"/>
    </row>
    <row r="108" spans="2:51" s="16" customFormat="1" ht="15">
      <c r="B108" s="17"/>
      <c r="C108" s="170">
        <v>10</v>
      </c>
      <c r="D108" s="111" t="s">
        <v>83</v>
      </c>
      <c r="E108" s="163" t="s">
        <v>181</v>
      </c>
      <c r="F108" s="112" t="s">
        <v>182</v>
      </c>
      <c r="G108" s="113" t="s">
        <v>86</v>
      </c>
      <c r="H108" s="170">
        <v>1</v>
      </c>
      <c r="I108" s="171"/>
      <c r="J108" s="115">
        <f>H108*I108</f>
        <v>0</v>
      </c>
      <c r="K108" s="112" t="s">
        <v>87</v>
      </c>
      <c r="L108" s="73"/>
      <c r="M108" s="126"/>
      <c r="N108" s="127"/>
      <c r="O108" s="127"/>
      <c r="P108" s="127"/>
      <c r="Q108" s="127"/>
      <c r="R108" s="127"/>
      <c r="S108" s="127"/>
      <c r="T108" s="128"/>
      <c r="U108" s="74"/>
      <c r="V108" s="120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X108" s="7"/>
      <c r="AY108" s="7"/>
    </row>
    <row r="109" spans="2:51" s="16" customFormat="1" ht="15">
      <c r="B109" s="17"/>
      <c r="C109" s="123"/>
      <c r="D109" s="124" t="s">
        <v>89</v>
      </c>
      <c r="E109" s="123"/>
      <c r="F109" s="125" t="s">
        <v>182</v>
      </c>
      <c r="G109" s="123"/>
      <c r="H109" s="123"/>
      <c r="I109" s="123"/>
      <c r="J109" s="123"/>
      <c r="K109" s="123"/>
      <c r="L109" s="73"/>
      <c r="M109" s="126"/>
      <c r="N109" s="127"/>
      <c r="O109" s="127"/>
      <c r="P109" s="127"/>
      <c r="Q109" s="127"/>
      <c r="R109" s="127"/>
      <c r="S109" s="127"/>
      <c r="T109" s="128"/>
      <c r="U109" s="74"/>
      <c r="V109" s="120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X109" s="7"/>
      <c r="AY109" s="7"/>
    </row>
    <row r="110" spans="2:51" s="16" customFormat="1" ht="27">
      <c r="B110" s="17"/>
      <c r="C110" s="123"/>
      <c r="D110" s="124" t="s">
        <v>90</v>
      </c>
      <c r="E110" s="123"/>
      <c r="F110" s="129" t="s">
        <v>91</v>
      </c>
      <c r="G110" s="123"/>
      <c r="H110" s="123"/>
      <c r="I110" s="123"/>
      <c r="J110" s="123"/>
      <c r="K110" s="123"/>
      <c r="L110" s="73"/>
      <c r="M110" s="126"/>
      <c r="N110" s="127"/>
      <c r="O110" s="127"/>
      <c r="P110" s="127"/>
      <c r="Q110" s="127"/>
      <c r="R110" s="127"/>
      <c r="S110" s="127"/>
      <c r="T110" s="128"/>
      <c r="U110" s="74"/>
      <c r="V110" s="120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X110" s="7"/>
      <c r="AY110" s="7"/>
    </row>
    <row r="111" spans="2:69" s="16" customFormat="1" ht="16.5" customHeight="1">
      <c r="B111" s="17"/>
      <c r="C111" s="111">
        <v>11</v>
      </c>
      <c r="D111" s="111" t="s">
        <v>83</v>
      </c>
      <c r="E111" s="163" t="s">
        <v>107</v>
      </c>
      <c r="F111" s="112" t="s">
        <v>108</v>
      </c>
      <c r="G111" s="113" t="s">
        <v>86</v>
      </c>
      <c r="H111" s="172">
        <v>1</v>
      </c>
      <c r="I111" s="171"/>
      <c r="J111" s="115">
        <f>H111*I111</f>
        <v>0</v>
      </c>
      <c r="K111" s="112" t="s">
        <v>87</v>
      </c>
      <c r="L111" s="73"/>
      <c r="M111" s="116" t="s">
        <v>15</v>
      </c>
      <c r="N111" s="117" t="s">
        <v>32</v>
      </c>
      <c r="O111" s="118">
        <v>0</v>
      </c>
      <c r="P111" s="118">
        <f>O111*H111</f>
        <v>0</v>
      </c>
      <c r="Q111" s="118">
        <v>0</v>
      </c>
      <c r="R111" s="118">
        <f>Q111*H111</f>
        <v>0</v>
      </c>
      <c r="S111" s="118">
        <v>0</v>
      </c>
      <c r="T111" s="119">
        <f>S111*H111</f>
        <v>0</v>
      </c>
      <c r="U111" s="74"/>
      <c r="V111" s="120">
        <f t="shared" si="3"/>
        <v>0</v>
      </c>
      <c r="W111" s="74"/>
      <c r="X111" s="19">
        <f>SUM(Y111:AI111)</f>
        <v>1</v>
      </c>
      <c r="Y111" s="160"/>
      <c r="Z111" s="160"/>
      <c r="AA111" s="160">
        <v>1</v>
      </c>
      <c r="AB111" s="160"/>
      <c r="AC111" s="160"/>
      <c r="AD111" s="160"/>
      <c r="AE111" s="160"/>
      <c r="AF111" s="160"/>
      <c r="AG111" s="160"/>
      <c r="AH111" s="160"/>
      <c r="AI111" s="160"/>
      <c r="AK111" s="121">
        <f>H111-SUM(Y111:AI111)</f>
        <v>0</v>
      </c>
      <c r="AV111" s="7" t="s">
        <v>77</v>
      </c>
      <c r="AX111" s="7" t="s">
        <v>83</v>
      </c>
      <c r="AY111" s="7" t="s">
        <v>7</v>
      </c>
      <c r="BC111" s="7" t="s">
        <v>79</v>
      </c>
      <c r="BI111" s="122">
        <f>IF(N111="základní",J111,0)</f>
        <v>0</v>
      </c>
      <c r="BJ111" s="122">
        <f>IF(N111="snížená",J111,0)</f>
        <v>0</v>
      </c>
      <c r="BK111" s="122">
        <f>IF(N111="zákl. přenesená",J111,0)</f>
        <v>0</v>
      </c>
      <c r="BL111" s="122">
        <f>IF(N111="sníž. přenesená",J111,0)</f>
        <v>0</v>
      </c>
      <c r="BM111" s="122">
        <f>IF(N111="nulová",J111,0)</f>
        <v>0</v>
      </c>
      <c r="BN111" s="7" t="s">
        <v>82</v>
      </c>
      <c r="BO111" s="122">
        <f>ROUND(I111*H111,2)</f>
        <v>0</v>
      </c>
      <c r="BP111" s="7" t="s">
        <v>77</v>
      </c>
      <c r="BQ111" s="7" t="s">
        <v>109</v>
      </c>
    </row>
    <row r="112" spans="2:51" s="16" customFormat="1" ht="15">
      <c r="B112" s="17"/>
      <c r="C112" s="123"/>
      <c r="D112" s="124" t="s">
        <v>89</v>
      </c>
      <c r="E112" s="123"/>
      <c r="F112" s="125" t="s">
        <v>110</v>
      </c>
      <c r="G112" s="123"/>
      <c r="H112" s="173"/>
      <c r="I112" s="123"/>
      <c r="J112" s="123"/>
      <c r="K112" s="123"/>
      <c r="L112" s="73"/>
      <c r="M112" s="126"/>
      <c r="N112" s="127"/>
      <c r="O112" s="127"/>
      <c r="P112" s="127"/>
      <c r="Q112" s="127"/>
      <c r="R112" s="127"/>
      <c r="S112" s="127"/>
      <c r="T112" s="128"/>
      <c r="U112" s="74"/>
      <c r="V112" s="120">
        <f t="shared" si="3"/>
        <v>0</v>
      </c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X112" s="7" t="s">
        <v>89</v>
      </c>
      <c r="AY112" s="7" t="s">
        <v>7</v>
      </c>
    </row>
    <row r="113" spans="2:51" s="16" customFormat="1" ht="27">
      <c r="B113" s="17"/>
      <c r="C113" s="123"/>
      <c r="D113" s="124" t="s">
        <v>90</v>
      </c>
      <c r="E113" s="123"/>
      <c r="F113" s="129" t="s">
        <v>91</v>
      </c>
      <c r="G113" s="123"/>
      <c r="H113" s="173"/>
      <c r="I113" s="123"/>
      <c r="J113" s="123"/>
      <c r="K113" s="123"/>
      <c r="L113" s="73"/>
      <c r="M113" s="126"/>
      <c r="N113" s="127"/>
      <c r="O113" s="127"/>
      <c r="P113" s="127"/>
      <c r="Q113" s="127"/>
      <c r="R113" s="127"/>
      <c r="S113" s="127"/>
      <c r="T113" s="128"/>
      <c r="U113" s="74"/>
      <c r="V113" s="120">
        <f t="shared" si="3"/>
        <v>0</v>
      </c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X113" s="7" t="s">
        <v>90</v>
      </c>
      <c r="AY113" s="7" t="s">
        <v>7</v>
      </c>
    </row>
    <row r="114" spans="2:68" s="16" customFormat="1" ht="16.5" customHeight="1">
      <c r="B114" s="17"/>
      <c r="C114" s="170">
        <v>12</v>
      </c>
      <c r="D114" s="111" t="s">
        <v>83</v>
      </c>
      <c r="E114" s="163" t="s">
        <v>111</v>
      </c>
      <c r="F114" s="112" t="s">
        <v>178</v>
      </c>
      <c r="G114" s="113" t="s">
        <v>86</v>
      </c>
      <c r="H114" s="172">
        <v>2</v>
      </c>
      <c r="I114" s="171"/>
      <c r="J114" s="115">
        <f>H114*I114</f>
        <v>0</v>
      </c>
      <c r="K114" s="112" t="s">
        <v>87</v>
      </c>
      <c r="L114" s="73"/>
      <c r="M114" s="116" t="s">
        <v>15</v>
      </c>
      <c r="N114" s="117" t="s">
        <v>32</v>
      </c>
      <c r="O114" s="118">
        <v>0</v>
      </c>
      <c r="P114" s="118">
        <f>O114*H114</f>
        <v>0</v>
      </c>
      <c r="Q114" s="118">
        <v>0</v>
      </c>
      <c r="R114" s="118">
        <f>Q114*H114</f>
        <v>0</v>
      </c>
      <c r="S114" s="118">
        <v>0</v>
      </c>
      <c r="T114" s="119">
        <f>S114*H114</f>
        <v>0</v>
      </c>
      <c r="U114" s="74"/>
      <c r="V114" s="120">
        <v>0</v>
      </c>
      <c r="W114" s="74"/>
      <c r="X114" s="19">
        <f>SUM(Y114:AI114)</f>
        <v>2</v>
      </c>
      <c r="Y114" s="160">
        <v>1</v>
      </c>
      <c r="Z114" s="160"/>
      <c r="AA114" s="160"/>
      <c r="AB114" s="160"/>
      <c r="AC114" s="160"/>
      <c r="AD114" s="160"/>
      <c r="AE114" s="160"/>
      <c r="AF114" s="160">
        <v>1</v>
      </c>
      <c r="AG114" s="160"/>
      <c r="AH114" s="160"/>
      <c r="AI114" s="160"/>
      <c r="AJ114" s="121"/>
      <c r="AU114" s="7" t="s">
        <v>77</v>
      </c>
      <c r="AW114" s="7" t="s">
        <v>83</v>
      </c>
      <c r="AX114" s="7" t="s">
        <v>7</v>
      </c>
      <c r="BB114" s="7" t="s">
        <v>79</v>
      </c>
      <c r="BH114" s="122">
        <f>IF(N114="základní",J114,0)</f>
        <v>0</v>
      </c>
      <c r="BI114" s="122">
        <f>IF(N114="snížená",J114,0)</f>
        <v>0</v>
      </c>
      <c r="BJ114" s="122">
        <f>IF(N114="zákl. přenesená",J114,0)</f>
        <v>0</v>
      </c>
      <c r="BK114" s="122">
        <f>IF(N114="sníž. přenesená",J114,0)</f>
        <v>0</v>
      </c>
      <c r="BL114" s="122">
        <f>IF(N114="nulová",J114,0)</f>
        <v>0</v>
      </c>
      <c r="BM114" s="7" t="s">
        <v>82</v>
      </c>
      <c r="BN114" s="122">
        <f>ROUND(I114*H114,2)</f>
        <v>0</v>
      </c>
      <c r="BO114" s="7" t="s">
        <v>77</v>
      </c>
      <c r="BP114" s="7" t="s">
        <v>112</v>
      </c>
    </row>
    <row r="115" spans="2:50" s="16" customFormat="1" ht="15">
      <c r="B115" s="17"/>
      <c r="C115" s="123"/>
      <c r="D115" s="124" t="s">
        <v>89</v>
      </c>
      <c r="E115" s="123"/>
      <c r="F115" s="125" t="s">
        <v>178</v>
      </c>
      <c r="G115" s="123"/>
      <c r="H115" s="173"/>
      <c r="I115" s="123"/>
      <c r="J115" s="123"/>
      <c r="K115" s="123"/>
      <c r="L115" s="73"/>
      <c r="M115" s="126"/>
      <c r="N115" s="127"/>
      <c r="O115" s="127"/>
      <c r="P115" s="127"/>
      <c r="Q115" s="127"/>
      <c r="R115" s="127"/>
      <c r="S115" s="127"/>
      <c r="T115" s="128"/>
      <c r="U115" s="74"/>
      <c r="V115" s="120">
        <f aca="true" t="shared" si="4" ref="V115:V149">J115</f>
        <v>0</v>
      </c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K115" s="121">
        <f>H115-SUM(Y115:AI115)</f>
        <v>0</v>
      </c>
      <c r="AW115" s="7" t="s">
        <v>89</v>
      </c>
      <c r="AX115" s="7" t="s">
        <v>7</v>
      </c>
    </row>
    <row r="116" spans="2:50" s="16" customFormat="1" ht="27">
      <c r="B116" s="17"/>
      <c r="C116" s="123"/>
      <c r="D116" s="124" t="s">
        <v>90</v>
      </c>
      <c r="E116" s="123"/>
      <c r="F116" s="129" t="s">
        <v>91</v>
      </c>
      <c r="G116" s="123"/>
      <c r="H116" s="173"/>
      <c r="I116" s="123"/>
      <c r="J116" s="123"/>
      <c r="K116" s="123"/>
      <c r="L116" s="73"/>
      <c r="M116" s="126"/>
      <c r="N116" s="127"/>
      <c r="O116" s="127"/>
      <c r="P116" s="127"/>
      <c r="Q116" s="127"/>
      <c r="R116" s="127"/>
      <c r="S116" s="127"/>
      <c r="T116" s="128"/>
      <c r="U116" s="74"/>
      <c r="V116" s="120">
        <f t="shared" si="4"/>
        <v>0</v>
      </c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W116" s="7" t="s">
        <v>90</v>
      </c>
      <c r="AX116" s="7" t="s">
        <v>7</v>
      </c>
    </row>
    <row r="117" spans="2:69" s="16" customFormat="1" ht="16.5" customHeight="1">
      <c r="B117" s="17"/>
      <c r="C117" s="111">
        <v>13</v>
      </c>
      <c r="D117" s="111" t="s">
        <v>83</v>
      </c>
      <c r="E117" s="163" t="s">
        <v>113</v>
      </c>
      <c r="F117" s="112" t="s">
        <v>114</v>
      </c>
      <c r="G117" s="113" t="s">
        <v>86</v>
      </c>
      <c r="H117" s="172">
        <v>8</v>
      </c>
      <c r="I117" s="171"/>
      <c r="J117" s="115">
        <f>H117*I117</f>
        <v>0</v>
      </c>
      <c r="K117" s="112" t="s">
        <v>87</v>
      </c>
      <c r="L117" s="70"/>
      <c r="M117" s="130" t="s">
        <v>15</v>
      </c>
      <c r="N117" s="131" t="s">
        <v>32</v>
      </c>
      <c r="O117" s="132">
        <v>0</v>
      </c>
      <c r="P117" s="132">
        <f>O117*H117</f>
        <v>0</v>
      </c>
      <c r="Q117" s="132">
        <v>0</v>
      </c>
      <c r="R117" s="132">
        <f>Q117*H117</f>
        <v>0</v>
      </c>
      <c r="S117" s="132">
        <v>0</v>
      </c>
      <c r="T117" s="133">
        <f>S117*H117</f>
        <v>0</v>
      </c>
      <c r="V117" s="122">
        <f t="shared" si="4"/>
        <v>0</v>
      </c>
      <c r="W117" s="140" t="s">
        <v>115</v>
      </c>
      <c r="X117" s="19">
        <f>SUM(Y117:AI117)</f>
        <v>8</v>
      </c>
      <c r="Y117" s="160">
        <v>2</v>
      </c>
      <c r="Z117" s="160">
        <v>1</v>
      </c>
      <c r="AA117" s="160"/>
      <c r="AB117" s="160"/>
      <c r="AC117" s="160">
        <v>2</v>
      </c>
      <c r="AD117" s="160"/>
      <c r="AE117" s="160">
        <v>2</v>
      </c>
      <c r="AF117" s="160"/>
      <c r="AG117" s="160">
        <v>1</v>
      </c>
      <c r="AH117" s="160"/>
      <c r="AI117" s="160"/>
      <c r="AK117" s="121">
        <f>H117-SUM(Y117:AI117)</f>
        <v>0</v>
      </c>
      <c r="AV117" s="7" t="s">
        <v>77</v>
      </c>
      <c r="AX117" s="7" t="s">
        <v>83</v>
      </c>
      <c r="AY117" s="7" t="s">
        <v>7</v>
      </c>
      <c r="BC117" s="7" t="s">
        <v>79</v>
      </c>
      <c r="BI117" s="122">
        <f>IF(N117="základní",J117,0)</f>
        <v>0</v>
      </c>
      <c r="BJ117" s="122">
        <f>IF(N117="snížená",J117,0)</f>
        <v>0</v>
      </c>
      <c r="BK117" s="122">
        <f>IF(N117="zákl. přenesená",J117,0)</f>
        <v>0</v>
      </c>
      <c r="BL117" s="122">
        <f>IF(N117="sníž. přenesená",J117,0)</f>
        <v>0</v>
      </c>
      <c r="BM117" s="122">
        <f>IF(N117="nulová",J117,0)</f>
        <v>0</v>
      </c>
      <c r="BN117" s="7" t="s">
        <v>82</v>
      </c>
      <c r="BO117" s="122">
        <f>ROUND(I117*H117,2)</f>
        <v>0</v>
      </c>
      <c r="BP117" s="7" t="s">
        <v>77</v>
      </c>
      <c r="BQ117" s="7" t="s">
        <v>116</v>
      </c>
    </row>
    <row r="118" spans="2:51" s="16" customFormat="1" ht="15">
      <c r="B118" s="17"/>
      <c r="C118" s="123"/>
      <c r="D118" s="124" t="s">
        <v>89</v>
      </c>
      <c r="E118" s="123"/>
      <c r="F118" s="125" t="s">
        <v>117</v>
      </c>
      <c r="G118" s="123"/>
      <c r="H118" s="173"/>
      <c r="I118" s="123"/>
      <c r="J118" s="123"/>
      <c r="K118" s="123"/>
      <c r="L118" s="73"/>
      <c r="M118" s="141"/>
      <c r="N118" s="166"/>
      <c r="O118" s="166"/>
      <c r="P118" s="166"/>
      <c r="Q118" s="166"/>
      <c r="R118" s="166"/>
      <c r="S118" s="166"/>
      <c r="T118" s="142"/>
      <c r="V118" s="120">
        <f t="shared" si="4"/>
        <v>0</v>
      </c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X118" s="7" t="s">
        <v>89</v>
      </c>
      <c r="AY118" s="7" t="s">
        <v>7</v>
      </c>
    </row>
    <row r="119" spans="2:51" s="16" customFormat="1" ht="27">
      <c r="B119" s="17"/>
      <c r="C119" s="123"/>
      <c r="D119" s="124" t="s">
        <v>90</v>
      </c>
      <c r="E119" s="123"/>
      <c r="F119" s="129" t="s">
        <v>91</v>
      </c>
      <c r="G119" s="123"/>
      <c r="H119" s="173"/>
      <c r="I119" s="123"/>
      <c r="J119" s="123"/>
      <c r="K119" s="123"/>
      <c r="L119" s="73"/>
      <c r="M119" s="141"/>
      <c r="N119" s="166"/>
      <c r="O119" s="166"/>
      <c r="P119" s="166"/>
      <c r="Q119" s="166"/>
      <c r="R119" s="166"/>
      <c r="S119" s="166"/>
      <c r="T119" s="142"/>
      <c r="V119" s="120">
        <f t="shared" si="4"/>
        <v>0</v>
      </c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X119" s="7" t="s">
        <v>90</v>
      </c>
      <c r="AY119" s="7" t="s">
        <v>7</v>
      </c>
    </row>
    <row r="120" spans="2:51" s="16" customFormat="1" ht="15">
      <c r="B120" s="17"/>
      <c r="C120" s="170">
        <v>14</v>
      </c>
      <c r="D120" s="111" t="s">
        <v>83</v>
      </c>
      <c r="E120" s="163" t="s">
        <v>118</v>
      </c>
      <c r="F120" s="112" t="s">
        <v>119</v>
      </c>
      <c r="G120" s="113" t="s">
        <v>86</v>
      </c>
      <c r="H120" s="172">
        <v>1</v>
      </c>
      <c r="I120" s="171"/>
      <c r="J120" s="115">
        <f>H120*I120</f>
        <v>0</v>
      </c>
      <c r="K120" s="112" t="s">
        <v>87</v>
      </c>
      <c r="L120" s="70"/>
      <c r="M120" s="130" t="s">
        <v>15</v>
      </c>
      <c r="N120" s="131" t="s">
        <v>32</v>
      </c>
      <c r="O120" s="132">
        <v>0</v>
      </c>
      <c r="P120" s="132">
        <f>O120*H120</f>
        <v>0</v>
      </c>
      <c r="Q120" s="132">
        <v>0</v>
      </c>
      <c r="R120" s="132">
        <f>Q120*H120</f>
        <v>0</v>
      </c>
      <c r="S120" s="132">
        <v>0</v>
      </c>
      <c r="T120" s="133">
        <f>S120*H120</f>
        <v>0</v>
      </c>
      <c r="V120" s="122">
        <f t="shared" si="4"/>
        <v>0</v>
      </c>
      <c r="W120" s="140" t="s">
        <v>115</v>
      </c>
      <c r="X120" s="19">
        <f>SUM(Y120:AI120)</f>
        <v>1</v>
      </c>
      <c r="Y120" s="160"/>
      <c r="Z120" s="160">
        <v>1</v>
      </c>
      <c r="AA120" s="160"/>
      <c r="AB120" s="160"/>
      <c r="AC120" s="160"/>
      <c r="AD120" s="160"/>
      <c r="AE120" s="160"/>
      <c r="AF120" s="160"/>
      <c r="AG120" s="160"/>
      <c r="AH120" s="160"/>
      <c r="AI120" s="160"/>
      <c r="AK120" s="121">
        <f>H120-SUM(Y120:AI120)</f>
        <v>0</v>
      </c>
      <c r="AX120" s="7"/>
      <c r="AY120" s="7"/>
    </row>
    <row r="121" spans="2:51" s="16" customFormat="1" ht="15">
      <c r="B121" s="17"/>
      <c r="C121" s="123"/>
      <c r="D121" s="124" t="s">
        <v>89</v>
      </c>
      <c r="E121" s="123"/>
      <c r="F121" s="125" t="s">
        <v>120</v>
      </c>
      <c r="G121" s="123"/>
      <c r="H121" s="173"/>
      <c r="I121" s="123"/>
      <c r="J121" s="123"/>
      <c r="K121" s="123"/>
      <c r="L121" s="73"/>
      <c r="M121" s="141"/>
      <c r="N121" s="166"/>
      <c r="O121" s="166"/>
      <c r="P121" s="166"/>
      <c r="Q121" s="166"/>
      <c r="R121" s="166"/>
      <c r="S121" s="166"/>
      <c r="T121" s="142"/>
      <c r="V121" s="120">
        <f t="shared" si="4"/>
        <v>0</v>
      </c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X121" s="7"/>
      <c r="AY121" s="7"/>
    </row>
    <row r="122" spans="2:51" s="16" customFormat="1" ht="27">
      <c r="B122" s="17"/>
      <c r="C122" s="123"/>
      <c r="D122" s="124" t="s">
        <v>90</v>
      </c>
      <c r="E122" s="123"/>
      <c r="F122" s="129" t="s">
        <v>91</v>
      </c>
      <c r="G122" s="123"/>
      <c r="H122" s="173"/>
      <c r="I122" s="123"/>
      <c r="J122" s="123"/>
      <c r="K122" s="123"/>
      <c r="L122" s="73"/>
      <c r="M122" s="141"/>
      <c r="N122" s="166"/>
      <c r="O122" s="166"/>
      <c r="P122" s="166"/>
      <c r="Q122" s="166"/>
      <c r="R122" s="166"/>
      <c r="S122" s="166"/>
      <c r="T122" s="142"/>
      <c r="V122" s="120">
        <f t="shared" si="4"/>
        <v>0</v>
      </c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X122" s="7"/>
      <c r="AY122" s="7"/>
    </row>
    <row r="123" spans="2:51" s="16" customFormat="1" ht="15">
      <c r="B123" s="17"/>
      <c r="C123" s="111">
        <v>15</v>
      </c>
      <c r="D123" s="111" t="s">
        <v>83</v>
      </c>
      <c r="E123" s="163" t="s">
        <v>122</v>
      </c>
      <c r="F123" s="112" t="s">
        <v>169</v>
      </c>
      <c r="G123" s="113" t="s">
        <v>86</v>
      </c>
      <c r="H123" s="172">
        <v>2</v>
      </c>
      <c r="I123" s="171"/>
      <c r="J123" s="115">
        <f>H123*I123</f>
        <v>0</v>
      </c>
      <c r="K123" s="112" t="s">
        <v>87</v>
      </c>
      <c r="L123" s="70"/>
      <c r="M123" s="130" t="s">
        <v>15</v>
      </c>
      <c r="N123" s="131" t="s">
        <v>32</v>
      </c>
      <c r="O123" s="132">
        <v>0</v>
      </c>
      <c r="P123" s="132">
        <f>O123*H123</f>
        <v>0</v>
      </c>
      <c r="Q123" s="132">
        <v>0</v>
      </c>
      <c r="R123" s="132">
        <f>Q123*H123</f>
        <v>0</v>
      </c>
      <c r="S123" s="132">
        <v>0</v>
      </c>
      <c r="T123" s="133">
        <f>S123*H123</f>
        <v>0</v>
      </c>
      <c r="V123" s="122">
        <f aca="true" t="shared" si="5" ref="V123:V125">J123</f>
        <v>0</v>
      </c>
      <c r="W123" s="140" t="s">
        <v>115</v>
      </c>
      <c r="X123" s="19">
        <f>SUM(Y123:AI123)</f>
        <v>2</v>
      </c>
      <c r="Y123" s="160"/>
      <c r="Z123" s="160"/>
      <c r="AA123" s="160"/>
      <c r="AB123" s="160">
        <v>1</v>
      </c>
      <c r="AC123" s="160"/>
      <c r="AD123" s="160"/>
      <c r="AE123" s="160">
        <v>1</v>
      </c>
      <c r="AF123" s="160"/>
      <c r="AG123" s="160"/>
      <c r="AH123" s="160"/>
      <c r="AI123" s="160"/>
      <c r="AX123" s="7"/>
      <c r="AY123" s="7"/>
    </row>
    <row r="124" spans="2:51" s="16" customFormat="1" ht="15">
      <c r="B124" s="17"/>
      <c r="C124" s="123"/>
      <c r="D124" s="124" t="s">
        <v>89</v>
      </c>
      <c r="E124" s="123"/>
      <c r="F124" s="125" t="s">
        <v>170</v>
      </c>
      <c r="G124" s="123"/>
      <c r="H124" s="173"/>
      <c r="I124" s="123"/>
      <c r="J124" s="123"/>
      <c r="K124" s="123"/>
      <c r="L124" s="73"/>
      <c r="M124" s="141"/>
      <c r="N124" s="166"/>
      <c r="O124" s="166"/>
      <c r="P124" s="166"/>
      <c r="Q124" s="166"/>
      <c r="R124" s="166"/>
      <c r="S124" s="166"/>
      <c r="T124" s="142"/>
      <c r="V124" s="120">
        <f t="shared" si="5"/>
        <v>0</v>
      </c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X124" s="7"/>
      <c r="AY124" s="7"/>
    </row>
    <row r="125" spans="2:51" s="16" customFormat="1" ht="27">
      <c r="B125" s="17"/>
      <c r="C125" s="123"/>
      <c r="D125" s="124" t="s">
        <v>90</v>
      </c>
      <c r="E125" s="123"/>
      <c r="F125" s="129" t="s">
        <v>91</v>
      </c>
      <c r="G125" s="123"/>
      <c r="H125" s="173"/>
      <c r="I125" s="123"/>
      <c r="J125" s="123"/>
      <c r="K125" s="123"/>
      <c r="L125" s="73"/>
      <c r="M125" s="141"/>
      <c r="N125" s="166"/>
      <c r="O125" s="166"/>
      <c r="P125" s="166"/>
      <c r="Q125" s="166"/>
      <c r="R125" s="166"/>
      <c r="S125" s="166"/>
      <c r="T125" s="142"/>
      <c r="V125" s="120">
        <f t="shared" si="5"/>
        <v>0</v>
      </c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X125" s="7"/>
      <c r="AY125" s="7"/>
    </row>
    <row r="126" spans="2:51" s="16" customFormat="1" ht="15">
      <c r="B126" s="17"/>
      <c r="C126" s="170">
        <v>16</v>
      </c>
      <c r="D126" s="111" t="s">
        <v>83</v>
      </c>
      <c r="E126" s="163" t="s">
        <v>121</v>
      </c>
      <c r="F126" s="112" t="s">
        <v>164</v>
      </c>
      <c r="G126" s="113" t="s">
        <v>86</v>
      </c>
      <c r="H126" s="172">
        <v>1</v>
      </c>
      <c r="I126" s="171"/>
      <c r="J126" s="115">
        <f>H126*I126</f>
        <v>0</v>
      </c>
      <c r="K126" s="112" t="s">
        <v>87</v>
      </c>
      <c r="L126" s="70"/>
      <c r="M126" s="130" t="s">
        <v>15</v>
      </c>
      <c r="N126" s="131" t="s">
        <v>32</v>
      </c>
      <c r="O126" s="132">
        <v>0</v>
      </c>
      <c r="P126" s="132">
        <f>O126*H126</f>
        <v>0</v>
      </c>
      <c r="Q126" s="132">
        <v>0</v>
      </c>
      <c r="R126" s="132">
        <f>Q126*H126</f>
        <v>0</v>
      </c>
      <c r="S126" s="132">
        <v>0</v>
      </c>
      <c r="T126" s="133">
        <f>S126*H126</f>
        <v>0</v>
      </c>
      <c r="V126" s="122">
        <f t="shared" si="4"/>
        <v>0</v>
      </c>
      <c r="W126" s="140" t="s">
        <v>115</v>
      </c>
      <c r="X126" s="19">
        <f>SUM(Y126:AI126)</f>
        <v>1</v>
      </c>
      <c r="Y126" s="160">
        <v>0</v>
      </c>
      <c r="Z126" s="160"/>
      <c r="AA126" s="160">
        <v>1</v>
      </c>
      <c r="AB126" s="160"/>
      <c r="AC126" s="160"/>
      <c r="AD126" s="160"/>
      <c r="AE126" s="160"/>
      <c r="AF126" s="160"/>
      <c r="AG126" s="160"/>
      <c r="AH126" s="160"/>
      <c r="AI126" s="160"/>
      <c r="AK126" s="121">
        <f>H126-SUM(Y126:AI126)</f>
        <v>0</v>
      </c>
      <c r="AX126" s="7"/>
      <c r="AY126" s="7"/>
    </row>
    <row r="127" spans="2:51" s="16" customFormat="1" ht="15">
      <c r="B127" s="17"/>
      <c r="C127" s="123"/>
      <c r="D127" s="124" t="s">
        <v>89</v>
      </c>
      <c r="E127" s="123"/>
      <c r="F127" s="125"/>
      <c r="G127" s="123"/>
      <c r="H127" s="173"/>
      <c r="I127" s="123"/>
      <c r="J127" s="123"/>
      <c r="K127" s="123"/>
      <c r="L127" s="73"/>
      <c r="M127" s="141"/>
      <c r="N127" s="166"/>
      <c r="O127" s="166"/>
      <c r="P127" s="166"/>
      <c r="Q127" s="166"/>
      <c r="R127" s="166"/>
      <c r="S127" s="166"/>
      <c r="T127" s="142"/>
      <c r="V127" s="120">
        <f t="shared" si="4"/>
        <v>0</v>
      </c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X127" s="7"/>
      <c r="AY127" s="7"/>
    </row>
    <row r="128" spans="2:51" s="16" customFormat="1" ht="27">
      <c r="B128" s="17"/>
      <c r="C128" s="123"/>
      <c r="D128" s="124" t="s">
        <v>90</v>
      </c>
      <c r="E128" s="123"/>
      <c r="F128" s="129" t="s">
        <v>91</v>
      </c>
      <c r="G128" s="123"/>
      <c r="H128" s="173"/>
      <c r="I128" s="123"/>
      <c r="J128" s="123"/>
      <c r="K128" s="123"/>
      <c r="L128" s="73"/>
      <c r="M128" s="141"/>
      <c r="N128" s="166"/>
      <c r="O128" s="166"/>
      <c r="P128" s="166"/>
      <c r="Q128" s="166"/>
      <c r="R128" s="166"/>
      <c r="S128" s="166"/>
      <c r="T128" s="142"/>
      <c r="V128" s="120">
        <f t="shared" si="4"/>
        <v>0</v>
      </c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X128" s="7"/>
      <c r="AY128" s="7"/>
    </row>
    <row r="129" spans="2:51" s="16" customFormat="1" ht="15">
      <c r="B129" s="17"/>
      <c r="C129" s="111">
        <v>17</v>
      </c>
      <c r="D129" s="111" t="s">
        <v>83</v>
      </c>
      <c r="E129" s="163" t="s">
        <v>174</v>
      </c>
      <c r="F129" s="112" t="s">
        <v>175</v>
      </c>
      <c r="G129" s="113" t="s">
        <v>86</v>
      </c>
      <c r="H129" s="172">
        <v>1</v>
      </c>
      <c r="I129" s="171"/>
      <c r="J129" s="115">
        <f>H129*I129</f>
        <v>0</v>
      </c>
      <c r="K129" s="112" t="s">
        <v>87</v>
      </c>
      <c r="L129" s="73"/>
      <c r="M129" s="141"/>
      <c r="N129" s="166"/>
      <c r="O129" s="166"/>
      <c r="P129" s="166"/>
      <c r="Q129" s="166"/>
      <c r="R129" s="166"/>
      <c r="S129" s="166"/>
      <c r="T129" s="142"/>
      <c r="V129" s="120"/>
      <c r="X129" s="19">
        <f>SUM(Y129:AI129)</f>
        <v>1</v>
      </c>
      <c r="Y129" s="160">
        <v>1</v>
      </c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X129" s="7"/>
      <c r="AY129" s="7"/>
    </row>
    <row r="130" spans="2:51" s="16" customFormat="1" ht="15">
      <c r="B130" s="17"/>
      <c r="C130" s="123"/>
      <c r="D130" s="124" t="s">
        <v>89</v>
      </c>
      <c r="E130" s="123"/>
      <c r="F130" s="125"/>
      <c r="G130" s="123"/>
      <c r="H130" s="173"/>
      <c r="I130" s="123"/>
      <c r="J130" s="123"/>
      <c r="K130" s="123"/>
      <c r="L130" s="73"/>
      <c r="M130" s="141"/>
      <c r="N130" s="166"/>
      <c r="O130" s="166"/>
      <c r="P130" s="166"/>
      <c r="Q130" s="166"/>
      <c r="R130" s="166"/>
      <c r="S130" s="166"/>
      <c r="T130" s="142"/>
      <c r="V130" s="120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X130" s="7"/>
      <c r="AY130" s="7"/>
    </row>
    <row r="131" spans="2:51" s="16" customFormat="1" ht="27">
      <c r="B131" s="17"/>
      <c r="C131" s="123"/>
      <c r="D131" s="124" t="s">
        <v>90</v>
      </c>
      <c r="E131" s="123"/>
      <c r="F131" s="129" t="s">
        <v>91</v>
      </c>
      <c r="G131" s="123"/>
      <c r="H131" s="173"/>
      <c r="I131" s="123"/>
      <c r="J131" s="123"/>
      <c r="K131" s="123"/>
      <c r="L131" s="73"/>
      <c r="M131" s="141"/>
      <c r="N131" s="166"/>
      <c r="O131" s="166"/>
      <c r="P131" s="166"/>
      <c r="Q131" s="166"/>
      <c r="R131" s="166"/>
      <c r="S131" s="166"/>
      <c r="T131" s="142"/>
      <c r="V131" s="120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X131" s="7"/>
      <c r="AY131" s="7"/>
    </row>
    <row r="132" spans="2:51" s="16" customFormat="1" ht="15" hidden="1">
      <c r="B132" s="17"/>
      <c r="C132" s="170">
        <v>18</v>
      </c>
      <c r="D132" s="111" t="s">
        <v>83</v>
      </c>
      <c r="E132" s="163" t="s">
        <v>122</v>
      </c>
      <c r="F132" s="112" t="s">
        <v>163</v>
      </c>
      <c r="G132" s="113" t="s">
        <v>86</v>
      </c>
      <c r="H132" s="172">
        <v>0</v>
      </c>
      <c r="I132" s="115"/>
      <c r="J132" s="115">
        <f>H132*I132</f>
        <v>0</v>
      </c>
      <c r="K132" s="112" t="s">
        <v>87</v>
      </c>
      <c r="L132" s="70"/>
      <c r="M132" s="130" t="s">
        <v>15</v>
      </c>
      <c r="N132" s="131" t="s">
        <v>32</v>
      </c>
      <c r="O132" s="132">
        <v>0</v>
      </c>
      <c r="P132" s="132">
        <f>O132*H132</f>
        <v>0</v>
      </c>
      <c r="Q132" s="132">
        <v>0</v>
      </c>
      <c r="R132" s="132">
        <f>Q132*H132</f>
        <v>0</v>
      </c>
      <c r="S132" s="132">
        <v>0</v>
      </c>
      <c r="T132" s="133">
        <f>S132*H132</f>
        <v>0</v>
      </c>
      <c r="V132" s="122">
        <f t="shared" si="4"/>
        <v>0</v>
      </c>
      <c r="W132" s="140" t="s">
        <v>115</v>
      </c>
      <c r="X132" s="19">
        <f>SUM(Y132:AI132)</f>
        <v>0</v>
      </c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K132" s="121">
        <f>H132-SUM(Y132:AI132)</f>
        <v>0</v>
      </c>
      <c r="AX132" s="7"/>
      <c r="AY132" s="7"/>
    </row>
    <row r="133" spans="2:51" s="16" customFormat="1" ht="15" hidden="1">
      <c r="B133" s="17"/>
      <c r="C133" s="123"/>
      <c r="D133" s="124" t="s">
        <v>89</v>
      </c>
      <c r="E133" s="123"/>
      <c r="F133" s="125" t="s">
        <v>117</v>
      </c>
      <c r="G133" s="123"/>
      <c r="H133" s="173"/>
      <c r="I133" s="123"/>
      <c r="J133" s="123"/>
      <c r="K133" s="123"/>
      <c r="L133" s="73"/>
      <c r="M133" s="141"/>
      <c r="N133" s="166"/>
      <c r="O133" s="166"/>
      <c r="P133" s="166"/>
      <c r="Q133" s="166"/>
      <c r="R133" s="166"/>
      <c r="S133" s="166"/>
      <c r="T133" s="142"/>
      <c r="V133" s="120">
        <f t="shared" si="4"/>
        <v>0</v>
      </c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X133" s="7"/>
      <c r="AY133" s="7"/>
    </row>
    <row r="134" spans="2:51" s="16" customFormat="1" ht="27" hidden="1">
      <c r="B134" s="17"/>
      <c r="C134" s="123"/>
      <c r="D134" s="124" t="s">
        <v>90</v>
      </c>
      <c r="E134" s="123"/>
      <c r="F134" s="129" t="s">
        <v>91</v>
      </c>
      <c r="G134" s="123"/>
      <c r="H134" s="173"/>
      <c r="I134" s="123"/>
      <c r="J134" s="123"/>
      <c r="K134" s="123"/>
      <c r="L134" s="73"/>
      <c r="M134" s="141"/>
      <c r="N134" s="166"/>
      <c r="O134" s="166"/>
      <c r="P134" s="166"/>
      <c r="Q134" s="166"/>
      <c r="R134" s="166"/>
      <c r="S134" s="166"/>
      <c r="T134" s="142"/>
      <c r="V134" s="120">
        <f t="shared" si="4"/>
        <v>0</v>
      </c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X134" s="7"/>
      <c r="AY134" s="7"/>
    </row>
    <row r="135" spans="2:51" s="16" customFormat="1" ht="15">
      <c r="B135" s="17"/>
      <c r="C135" s="111">
        <v>19</v>
      </c>
      <c r="D135" s="111" t="s">
        <v>83</v>
      </c>
      <c r="E135" s="163" t="s">
        <v>166</v>
      </c>
      <c r="F135" s="112" t="s">
        <v>123</v>
      </c>
      <c r="G135" s="113" t="s">
        <v>86</v>
      </c>
      <c r="H135" s="172">
        <v>3</v>
      </c>
      <c r="I135" s="171"/>
      <c r="J135" s="115">
        <f>H135*I135</f>
        <v>0</v>
      </c>
      <c r="K135" s="112" t="s">
        <v>87</v>
      </c>
      <c r="L135" s="73"/>
      <c r="M135" s="141"/>
      <c r="N135" s="166"/>
      <c r="O135" s="166"/>
      <c r="P135" s="166"/>
      <c r="Q135" s="166"/>
      <c r="R135" s="166"/>
      <c r="S135" s="166"/>
      <c r="T135" s="142"/>
      <c r="V135" s="120"/>
      <c r="X135" s="19">
        <f>SUM(Y135:AI135)</f>
        <v>3</v>
      </c>
      <c r="Y135" s="160">
        <v>1</v>
      </c>
      <c r="Z135" s="160"/>
      <c r="AA135" s="160">
        <v>1</v>
      </c>
      <c r="AB135" s="160"/>
      <c r="AC135" s="160"/>
      <c r="AD135" s="160"/>
      <c r="AE135" s="160">
        <v>1</v>
      </c>
      <c r="AF135" s="160"/>
      <c r="AG135" s="160"/>
      <c r="AH135" s="160"/>
      <c r="AI135" s="160"/>
      <c r="AK135" s="121">
        <f>H135-SUM(Y135:AI135)</f>
        <v>0</v>
      </c>
      <c r="AX135" s="7"/>
      <c r="AY135" s="7"/>
    </row>
    <row r="136" spans="2:51" s="16" customFormat="1" ht="15">
      <c r="B136" s="17"/>
      <c r="C136" s="123"/>
      <c r="D136" s="124" t="s">
        <v>89</v>
      </c>
      <c r="E136" s="123"/>
      <c r="F136" s="125" t="s">
        <v>123</v>
      </c>
      <c r="G136" s="123"/>
      <c r="H136" s="173"/>
      <c r="I136" s="123"/>
      <c r="J136" s="123"/>
      <c r="K136" s="123"/>
      <c r="L136" s="73"/>
      <c r="M136" s="141"/>
      <c r="N136" s="166"/>
      <c r="O136" s="166"/>
      <c r="P136" s="166"/>
      <c r="Q136" s="166"/>
      <c r="R136" s="166"/>
      <c r="S136" s="166"/>
      <c r="T136" s="142"/>
      <c r="V136" s="120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X136" s="7"/>
      <c r="AY136" s="7"/>
    </row>
    <row r="137" spans="2:51" s="16" customFormat="1" ht="27">
      <c r="B137" s="17"/>
      <c r="C137" s="123"/>
      <c r="D137" s="124" t="s">
        <v>90</v>
      </c>
      <c r="E137" s="123"/>
      <c r="F137" s="129" t="s">
        <v>91</v>
      </c>
      <c r="G137" s="123"/>
      <c r="H137" s="173"/>
      <c r="I137" s="123"/>
      <c r="J137" s="123"/>
      <c r="K137" s="123"/>
      <c r="L137" s="73"/>
      <c r="M137" s="141"/>
      <c r="N137" s="166"/>
      <c r="O137" s="166"/>
      <c r="P137" s="166"/>
      <c r="Q137" s="166"/>
      <c r="R137" s="166"/>
      <c r="S137" s="166"/>
      <c r="T137" s="142"/>
      <c r="V137" s="120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X137" s="7"/>
      <c r="AY137" s="7"/>
    </row>
    <row r="138" spans="2:69" s="16" customFormat="1" ht="16.5" customHeight="1">
      <c r="B138" s="17"/>
      <c r="C138" s="170">
        <v>20</v>
      </c>
      <c r="D138" s="111" t="s">
        <v>83</v>
      </c>
      <c r="E138" s="163" t="s">
        <v>124</v>
      </c>
      <c r="F138" s="112" t="s">
        <v>125</v>
      </c>
      <c r="G138" s="113" t="s">
        <v>86</v>
      </c>
      <c r="H138" s="172">
        <v>11</v>
      </c>
      <c r="I138" s="171"/>
      <c r="J138" s="115">
        <f>H138*I138</f>
        <v>0</v>
      </c>
      <c r="K138" s="112" t="s">
        <v>87</v>
      </c>
      <c r="L138" s="73"/>
      <c r="M138" s="116" t="s">
        <v>15</v>
      </c>
      <c r="N138" s="117" t="s">
        <v>32</v>
      </c>
      <c r="O138" s="118">
        <v>0</v>
      </c>
      <c r="P138" s="118">
        <f>O138*H138</f>
        <v>0</v>
      </c>
      <c r="Q138" s="118">
        <v>0</v>
      </c>
      <c r="R138" s="118">
        <f>Q138*H138</f>
        <v>0</v>
      </c>
      <c r="S138" s="118">
        <v>0</v>
      </c>
      <c r="T138" s="119">
        <f>S138*H138</f>
        <v>0</v>
      </c>
      <c r="U138" s="74"/>
      <c r="V138" s="120">
        <f t="shared" si="4"/>
        <v>0</v>
      </c>
      <c r="W138" s="134" t="s">
        <v>126</v>
      </c>
      <c r="X138" s="19">
        <f>SUM(Y138:AI138)</f>
        <v>11</v>
      </c>
      <c r="Y138" s="160">
        <v>2</v>
      </c>
      <c r="Z138" s="160">
        <v>2</v>
      </c>
      <c r="AA138" s="160">
        <v>2</v>
      </c>
      <c r="AB138" s="160"/>
      <c r="AC138" s="160">
        <v>2</v>
      </c>
      <c r="AD138" s="160"/>
      <c r="AE138" s="160">
        <v>2</v>
      </c>
      <c r="AF138" s="160"/>
      <c r="AG138" s="160">
        <v>1</v>
      </c>
      <c r="AH138" s="160"/>
      <c r="AI138" s="160"/>
      <c r="AK138" s="121">
        <f>H138-SUM(Y138:AI138)</f>
        <v>0</v>
      </c>
      <c r="AV138" s="7" t="s">
        <v>77</v>
      </c>
      <c r="AX138" s="7" t="s">
        <v>83</v>
      </c>
      <c r="AY138" s="7" t="s">
        <v>7</v>
      </c>
      <c r="BC138" s="7" t="s">
        <v>79</v>
      </c>
      <c r="BI138" s="122">
        <f>IF(N138="základní",J138,0)</f>
        <v>0</v>
      </c>
      <c r="BJ138" s="122">
        <f>IF(N138="snížená",J138,0)</f>
        <v>0</v>
      </c>
      <c r="BK138" s="122">
        <f>IF(N138="zákl. přenesená",J138,0)</f>
        <v>0</v>
      </c>
      <c r="BL138" s="122">
        <f>IF(N138="sníž. přenesená",J138,0)</f>
        <v>0</v>
      </c>
      <c r="BM138" s="122">
        <f>IF(N138="nulová",J138,0)</f>
        <v>0</v>
      </c>
      <c r="BN138" s="7" t="s">
        <v>82</v>
      </c>
      <c r="BO138" s="122">
        <f>ROUND(I138*H138,2)</f>
        <v>0</v>
      </c>
      <c r="BP138" s="7" t="s">
        <v>77</v>
      </c>
      <c r="BQ138" s="7" t="s">
        <v>127</v>
      </c>
    </row>
    <row r="139" spans="2:51" s="16" customFormat="1" ht="15">
      <c r="B139" s="17"/>
      <c r="C139" s="123"/>
      <c r="D139" s="124" t="s">
        <v>89</v>
      </c>
      <c r="E139" s="123"/>
      <c r="F139" s="125" t="s">
        <v>125</v>
      </c>
      <c r="G139" s="123"/>
      <c r="H139" s="173"/>
      <c r="I139" s="123"/>
      <c r="J139" s="123"/>
      <c r="K139" s="123"/>
      <c r="L139" s="73"/>
      <c r="M139" s="126"/>
      <c r="N139" s="127"/>
      <c r="O139" s="127"/>
      <c r="P139" s="127"/>
      <c r="Q139" s="127"/>
      <c r="R139" s="127"/>
      <c r="S139" s="127"/>
      <c r="T139" s="128"/>
      <c r="U139" s="74"/>
      <c r="V139" s="120">
        <f t="shared" si="4"/>
        <v>0</v>
      </c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X139" s="7" t="s">
        <v>89</v>
      </c>
      <c r="AY139" s="7" t="s">
        <v>7</v>
      </c>
    </row>
    <row r="140" spans="2:51" s="16" customFormat="1" ht="27">
      <c r="B140" s="17"/>
      <c r="C140" s="123"/>
      <c r="D140" s="124" t="s">
        <v>90</v>
      </c>
      <c r="E140" s="123"/>
      <c r="F140" s="129" t="s">
        <v>91</v>
      </c>
      <c r="G140" s="123"/>
      <c r="H140" s="173"/>
      <c r="I140" s="123"/>
      <c r="J140" s="123"/>
      <c r="K140" s="123"/>
      <c r="L140" s="73"/>
      <c r="M140" s="126"/>
      <c r="N140" s="127"/>
      <c r="O140" s="127"/>
      <c r="P140" s="127"/>
      <c r="Q140" s="127"/>
      <c r="R140" s="127"/>
      <c r="S140" s="127"/>
      <c r="T140" s="128"/>
      <c r="U140" s="74"/>
      <c r="V140" s="120">
        <f t="shared" si="4"/>
        <v>0</v>
      </c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X140" s="7" t="s">
        <v>90</v>
      </c>
      <c r="AY140" s="7" t="s">
        <v>7</v>
      </c>
    </row>
    <row r="141" spans="2:69" s="16" customFormat="1" ht="16.5" customHeight="1">
      <c r="B141" s="17"/>
      <c r="C141" s="111">
        <v>21</v>
      </c>
      <c r="D141" s="111" t="s">
        <v>83</v>
      </c>
      <c r="E141" s="163" t="s">
        <v>128</v>
      </c>
      <c r="F141" s="112" t="s">
        <v>129</v>
      </c>
      <c r="G141" s="113" t="s">
        <v>86</v>
      </c>
      <c r="H141" s="172">
        <v>32</v>
      </c>
      <c r="I141" s="171"/>
      <c r="J141" s="115">
        <f>H141*I141</f>
        <v>0</v>
      </c>
      <c r="K141" s="112" t="s">
        <v>87</v>
      </c>
      <c r="L141" s="73"/>
      <c r="M141" s="116" t="s">
        <v>15</v>
      </c>
      <c r="N141" s="117" t="s">
        <v>32</v>
      </c>
      <c r="O141" s="118">
        <v>0</v>
      </c>
      <c r="P141" s="118">
        <f>O141*H141</f>
        <v>0</v>
      </c>
      <c r="Q141" s="118">
        <v>0</v>
      </c>
      <c r="R141" s="118">
        <f>Q141*H141</f>
        <v>0</v>
      </c>
      <c r="S141" s="118">
        <v>0</v>
      </c>
      <c r="T141" s="119">
        <f>S141*H141</f>
        <v>0</v>
      </c>
      <c r="U141" s="74"/>
      <c r="V141" s="120">
        <f t="shared" si="4"/>
        <v>0</v>
      </c>
      <c r="W141" s="134" t="s">
        <v>126</v>
      </c>
      <c r="X141" s="19">
        <f>SUM(Y141:AI141)</f>
        <v>31</v>
      </c>
      <c r="Y141" s="160">
        <v>4</v>
      </c>
      <c r="Z141" s="160"/>
      <c r="AA141" s="160">
        <v>2</v>
      </c>
      <c r="AB141" s="160"/>
      <c r="AC141" s="160">
        <v>10</v>
      </c>
      <c r="AD141" s="160"/>
      <c r="AE141" s="160">
        <v>10</v>
      </c>
      <c r="AF141" s="160">
        <v>4</v>
      </c>
      <c r="AG141" s="160">
        <v>1</v>
      </c>
      <c r="AH141" s="160"/>
      <c r="AI141" s="160"/>
      <c r="AK141" s="121">
        <f>H141-SUM(Y141:AI141)</f>
        <v>1</v>
      </c>
      <c r="AV141" s="7" t="s">
        <v>77</v>
      </c>
      <c r="AX141" s="7" t="s">
        <v>83</v>
      </c>
      <c r="AY141" s="7" t="s">
        <v>7</v>
      </c>
      <c r="BC141" s="7" t="s">
        <v>79</v>
      </c>
      <c r="BI141" s="122">
        <f>IF(N141="základní",J141,0)</f>
        <v>0</v>
      </c>
      <c r="BJ141" s="122">
        <f>IF(N141="snížená",J141,0)</f>
        <v>0</v>
      </c>
      <c r="BK141" s="122">
        <f>IF(N141="zákl. přenesená",J141,0)</f>
        <v>0</v>
      </c>
      <c r="BL141" s="122">
        <f>IF(N141="sníž. přenesená",J141,0)</f>
        <v>0</v>
      </c>
      <c r="BM141" s="122">
        <f>IF(N141="nulová",J141,0)</f>
        <v>0</v>
      </c>
      <c r="BN141" s="7" t="s">
        <v>82</v>
      </c>
      <c r="BO141" s="122">
        <f>ROUND(I141*H141,2)</f>
        <v>0</v>
      </c>
      <c r="BP141" s="7" t="s">
        <v>77</v>
      </c>
      <c r="BQ141" s="7" t="s">
        <v>130</v>
      </c>
    </row>
    <row r="142" spans="2:51" s="16" customFormat="1" ht="15">
      <c r="B142" s="17"/>
      <c r="C142" s="123"/>
      <c r="D142" s="124" t="s">
        <v>89</v>
      </c>
      <c r="E142" s="123"/>
      <c r="F142" s="125" t="s">
        <v>129</v>
      </c>
      <c r="G142" s="123"/>
      <c r="H142" s="173"/>
      <c r="I142" s="123"/>
      <c r="J142" s="123"/>
      <c r="K142" s="123"/>
      <c r="L142" s="73"/>
      <c r="M142" s="126"/>
      <c r="N142" s="127"/>
      <c r="O142" s="127"/>
      <c r="P142" s="127"/>
      <c r="Q142" s="127"/>
      <c r="R142" s="127"/>
      <c r="S142" s="127"/>
      <c r="T142" s="128"/>
      <c r="U142" s="74"/>
      <c r="V142" s="120">
        <f t="shared" si="4"/>
        <v>0</v>
      </c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X142" s="7" t="s">
        <v>89</v>
      </c>
      <c r="AY142" s="7" t="s">
        <v>7</v>
      </c>
    </row>
    <row r="143" spans="2:51" s="16" customFormat="1" ht="27">
      <c r="B143" s="17"/>
      <c r="C143" s="123"/>
      <c r="D143" s="124" t="s">
        <v>90</v>
      </c>
      <c r="E143" s="123"/>
      <c r="F143" s="129" t="s">
        <v>91</v>
      </c>
      <c r="G143" s="123"/>
      <c r="H143" s="173"/>
      <c r="I143" s="123"/>
      <c r="J143" s="123"/>
      <c r="K143" s="123"/>
      <c r="L143" s="73"/>
      <c r="M143" s="126"/>
      <c r="N143" s="127"/>
      <c r="O143" s="127"/>
      <c r="P143" s="127"/>
      <c r="Q143" s="127"/>
      <c r="R143" s="127"/>
      <c r="S143" s="127"/>
      <c r="T143" s="128"/>
      <c r="U143" s="74"/>
      <c r="V143" s="120">
        <f t="shared" si="4"/>
        <v>0</v>
      </c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X143" s="7" t="s">
        <v>90</v>
      </c>
      <c r="AY143" s="7" t="s">
        <v>7</v>
      </c>
    </row>
    <row r="144" spans="2:51" s="16" customFormat="1" ht="15">
      <c r="B144" s="17"/>
      <c r="C144" s="170">
        <v>22</v>
      </c>
      <c r="D144" s="111" t="s">
        <v>83</v>
      </c>
      <c r="E144" s="163" t="s">
        <v>131</v>
      </c>
      <c r="F144" s="112" t="s">
        <v>132</v>
      </c>
      <c r="G144" s="113" t="s">
        <v>86</v>
      </c>
      <c r="H144" s="172">
        <v>4</v>
      </c>
      <c r="I144" s="171"/>
      <c r="J144" s="115">
        <f>H144*I144</f>
        <v>0</v>
      </c>
      <c r="K144" s="112" t="s">
        <v>87</v>
      </c>
      <c r="L144" s="73"/>
      <c r="M144" s="116" t="s">
        <v>15</v>
      </c>
      <c r="N144" s="117" t="s">
        <v>32</v>
      </c>
      <c r="O144" s="118">
        <v>0</v>
      </c>
      <c r="P144" s="118">
        <f>O144*H144</f>
        <v>0</v>
      </c>
      <c r="Q144" s="118">
        <v>0</v>
      </c>
      <c r="R144" s="118">
        <f>Q144*H144</f>
        <v>0</v>
      </c>
      <c r="S144" s="118">
        <v>0</v>
      </c>
      <c r="T144" s="119">
        <f>S144*H144</f>
        <v>0</v>
      </c>
      <c r="U144" s="74"/>
      <c r="V144" s="120">
        <f t="shared" si="4"/>
        <v>0</v>
      </c>
      <c r="W144" s="134" t="s">
        <v>133</v>
      </c>
      <c r="X144" s="19">
        <f>SUM(Y144:AI144)</f>
        <v>4</v>
      </c>
      <c r="Y144" s="160"/>
      <c r="Z144" s="160"/>
      <c r="AA144" s="160"/>
      <c r="AB144" s="160">
        <v>2</v>
      </c>
      <c r="AC144" s="160"/>
      <c r="AD144" s="160">
        <v>2</v>
      </c>
      <c r="AE144" s="160"/>
      <c r="AF144" s="160"/>
      <c r="AG144" s="160"/>
      <c r="AH144" s="160"/>
      <c r="AI144" s="160"/>
      <c r="AK144" s="121">
        <f>H144-SUM(Y144:AI144)</f>
        <v>0</v>
      </c>
      <c r="AX144" s="7"/>
      <c r="AY144" s="7"/>
    </row>
    <row r="145" spans="2:51" s="16" customFormat="1" ht="15">
      <c r="B145" s="17"/>
      <c r="C145" s="123"/>
      <c r="D145" s="124" t="s">
        <v>89</v>
      </c>
      <c r="E145" s="123"/>
      <c r="F145" s="125" t="s">
        <v>132</v>
      </c>
      <c r="G145" s="123"/>
      <c r="H145" s="173"/>
      <c r="I145" s="123"/>
      <c r="J145" s="123"/>
      <c r="K145" s="123"/>
      <c r="L145" s="73"/>
      <c r="M145" s="126"/>
      <c r="N145" s="127"/>
      <c r="O145" s="127"/>
      <c r="P145" s="127"/>
      <c r="Q145" s="127"/>
      <c r="R145" s="127"/>
      <c r="S145" s="127"/>
      <c r="T145" s="128"/>
      <c r="U145" s="74"/>
      <c r="V145" s="120">
        <f t="shared" si="4"/>
        <v>0</v>
      </c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X145" s="7"/>
      <c r="AY145" s="7"/>
    </row>
    <row r="146" spans="2:51" s="16" customFormat="1" ht="27">
      <c r="B146" s="17"/>
      <c r="C146" s="123"/>
      <c r="D146" s="124" t="s">
        <v>90</v>
      </c>
      <c r="E146" s="123"/>
      <c r="F146" s="129" t="s">
        <v>91</v>
      </c>
      <c r="G146" s="123"/>
      <c r="H146" s="173"/>
      <c r="I146" s="123"/>
      <c r="J146" s="123"/>
      <c r="K146" s="123"/>
      <c r="L146" s="73"/>
      <c r="M146" s="126"/>
      <c r="N146" s="127"/>
      <c r="O146" s="127"/>
      <c r="P146" s="127"/>
      <c r="Q146" s="127"/>
      <c r="R146" s="127"/>
      <c r="S146" s="127"/>
      <c r="T146" s="128"/>
      <c r="U146" s="74"/>
      <c r="V146" s="120">
        <f t="shared" si="4"/>
        <v>0</v>
      </c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X146" s="7"/>
      <c r="AY146" s="7"/>
    </row>
    <row r="147" spans="2:69" s="16" customFormat="1" ht="16.5" customHeight="1" hidden="1">
      <c r="B147" s="17"/>
      <c r="C147" s="111">
        <v>23</v>
      </c>
      <c r="D147" s="111" t="s">
        <v>83</v>
      </c>
      <c r="E147" s="163" t="s">
        <v>134</v>
      </c>
      <c r="F147" s="112" t="s">
        <v>135</v>
      </c>
      <c r="G147" s="113" t="s">
        <v>86</v>
      </c>
      <c r="H147" s="172">
        <v>0</v>
      </c>
      <c r="I147" s="115"/>
      <c r="J147" s="115">
        <f>H147*I147</f>
        <v>0</v>
      </c>
      <c r="K147" s="112" t="s">
        <v>87</v>
      </c>
      <c r="L147" s="73"/>
      <c r="M147" s="116" t="s">
        <v>15</v>
      </c>
      <c r="N147" s="117" t="s">
        <v>32</v>
      </c>
      <c r="O147" s="118">
        <v>0</v>
      </c>
      <c r="P147" s="118">
        <f>O147*H147</f>
        <v>0</v>
      </c>
      <c r="Q147" s="118">
        <v>0</v>
      </c>
      <c r="R147" s="118">
        <f>Q147*H147</f>
        <v>0</v>
      </c>
      <c r="S147" s="118">
        <v>0</v>
      </c>
      <c r="T147" s="119">
        <f>S147*H147</f>
        <v>0</v>
      </c>
      <c r="U147" s="74"/>
      <c r="V147" s="120">
        <f t="shared" si="4"/>
        <v>0</v>
      </c>
      <c r="W147" s="134" t="s">
        <v>133</v>
      </c>
      <c r="X147" s="19">
        <f>SUM(Y147:AI147)</f>
        <v>0</v>
      </c>
      <c r="Y147" s="160">
        <v>0</v>
      </c>
      <c r="Z147" s="160">
        <v>0</v>
      </c>
      <c r="AA147" s="160">
        <v>0</v>
      </c>
      <c r="AB147" s="160"/>
      <c r="AC147" s="160">
        <v>0</v>
      </c>
      <c r="AD147" s="160"/>
      <c r="AE147" s="160">
        <v>0</v>
      </c>
      <c r="AF147" s="160"/>
      <c r="AG147" s="160">
        <v>0</v>
      </c>
      <c r="AH147" s="160"/>
      <c r="AI147" s="160"/>
      <c r="AK147" s="121">
        <f>H147-SUM(Y147:AI147)</f>
        <v>0</v>
      </c>
      <c r="AV147" s="7" t="s">
        <v>77</v>
      </c>
      <c r="AX147" s="7" t="s">
        <v>83</v>
      </c>
      <c r="AY147" s="7" t="s">
        <v>7</v>
      </c>
      <c r="BC147" s="7" t="s">
        <v>79</v>
      </c>
      <c r="BI147" s="122">
        <f>IF(N147="základní",J147,0)</f>
        <v>0</v>
      </c>
      <c r="BJ147" s="122">
        <f>IF(N147="snížená",J147,0)</f>
        <v>0</v>
      </c>
      <c r="BK147" s="122">
        <f>IF(N147="zákl. přenesená",J147,0)</f>
        <v>0</v>
      </c>
      <c r="BL147" s="122">
        <f>IF(N147="sníž. přenesená",J147,0)</f>
        <v>0</v>
      </c>
      <c r="BM147" s="122">
        <f>IF(N147="nulová",J147,0)</f>
        <v>0</v>
      </c>
      <c r="BN147" s="7" t="s">
        <v>82</v>
      </c>
      <c r="BO147" s="122">
        <f>ROUND(I147*H147,2)</f>
        <v>0</v>
      </c>
      <c r="BP147" s="7" t="s">
        <v>77</v>
      </c>
      <c r="BQ147" s="7" t="s">
        <v>136</v>
      </c>
    </row>
    <row r="148" spans="2:51" s="16" customFormat="1" ht="15" hidden="1">
      <c r="B148" s="17"/>
      <c r="C148" s="123"/>
      <c r="D148" s="124" t="s">
        <v>89</v>
      </c>
      <c r="E148" s="123"/>
      <c r="F148" s="125" t="s">
        <v>135</v>
      </c>
      <c r="G148" s="123"/>
      <c r="H148" s="173"/>
      <c r="I148" s="123"/>
      <c r="J148" s="123"/>
      <c r="K148" s="123"/>
      <c r="L148" s="73"/>
      <c r="M148" s="126"/>
      <c r="N148" s="127"/>
      <c r="O148" s="127"/>
      <c r="P148" s="127"/>
      <c r="Q148" s="127"/>
      <c r="R148" s="127"/>
      <c r="S148" s="127"/>
      <c r="T148" s="128"/>
      <c r="U148" s="74"/>
      <c r="V148" s="120">
        <f t="shared" si="4"/>
        <v>0</v>
      </c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X148" s="7" t="s">
        <v>89</v>
      </c>
      <c r="AY148" s="7" t="s">
        <v>7</v>
      </c>
    </row>
    <row r="149" spans="2:51" s="16" customFormat="1" ht="27" hidden="1">
      <c r="B149" s="17"/>
      <c r="C149" s="123"/>
      <c r="D149" s="124" t="s">
        <v>90</v>
      </c>
      <c r="E149" s="123"/>
      <c r="F149" s="129" t="s">
        <v>91</v>
      </c>
      <c r="G149" s="123"/>
      <c r="H149" s="173"/>
      <c r="I149" s="123"/>
      <c r="J149" s="123"/>
      <c r="K149" s="123"/>
      <c r="L149" s="73"/>
      <c r="M149" s="126"/>
      <c r="N149" s="127"/>
      <c r="O149" s="127"/>
      <c r="P149" s="127"/>
      <c r="Q149" s="127"/>
      <c r="R149" s="127"/>
      <c r="S149" s="127"/>
      <c r="T149" s="128"/>
      <c r="U149" s="74"/>
      <c r="V149" s="120">
        <f t="shared" si="4"/>
        <v>0</v>
      </c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X149" s="7" t="s">
        <v>90</v>
      </c>
      <c r="AY149" s="7" t="s">
        <v>7</v>
      </c>
    </row>
    <row r="150" spans="2:69" s="16" customFormat="1" ht="16.5" customHeight="1" hidden="1">
      <c r="B150" s="17"/>
      <c r="C150" s="170">
        <v>24</v>
      </c>
      <c r="D150" s="111" t="s">
        <v>83</v>
      </c>
      <c r="E150" s="163" t="s">
        <v>137</v>
      </c>
      <c r="F150" s="112" t="s">
        <v>138</v>
      </c>
      <c r="G150" s="113" t="s">
        <v>86</v>
      </c>
      <c r="H150" s="172">
        <v>0</v>
      </c>
      <c r="I150" s="115"/>
      <c r="J150" s="115">
        <f>H150*I150</f>
        <v>0</v>
      </c>
      <c r="K150" s="112" t="s">
        <v>87</v>
      </c>
      <c r="L150" s="73"/>
      <c r="M150" s="116" t="s">
        <v>15</v>
      </c>
      <c r="N150" s="117" t="s">
        <v>32</v>
      </c>
      <c r="O150" s="118">
        <v>0</v>
      </c>
      <c r="P150" s="118">
        <f>O150*H150</f>
        <v>0</v>
      </c>
      <c r="Q150" s="118">
        <v>0</v>
      </c>
      <c r="R150" s="118">
        <f>Q150*H150</f>
        <v>0</v>
      </c>
      <c r="S150" s="118">
        <v>0</v>
      </c>
      <c r="T150" s="119">
        <f>S150*H150</f>
        <v>0</v>
      </c>
      <c r="U150" s="74"/>
      <c r="V150" s="120">
        <v>0</v>
      </c>
      <c r="W150" s="74"/>
      <c r="X150" s="19">
        <f>SUM(Y150:AI150)</f>
        <v>0</v>
      </c>
      <c r="Y150" s="160">
        <v>0</v>
      </c>
      <c r="Z150" s="160">
        <v>0</v>
      </c>
      <c r="AA150" s="160">
        <v>0</v>
      </c>
      <c r="AB150" s="160"/>
      <c r="AC150" s="160">
        <v>0</v>
      </c>
      <c r="AD150" s="160"/>
      <c r="AE150" s="160">
        <v>0</v>
      </c>
      <c r="AF150" s="160">
        <v>0</v>
      </c>
      <c r="AG150" s="160"/>
      <c r="AH150" s="160"/>
      <c r="AI150" s="160"/>
      <c r="AK150" s="121">
        <f>H150-SUM(Y150:AI150)</f>
        <v>0</v>
      </c>
      <c r="AV150" s="7" t="s">
        <v>77</v>
      </c>
      <c r="AX150" s="7" t="s">
        <v>83</v>
      </c>
      <c r="AY150" s="7" t="s">
        <v>7</v>
      </c>
      <c r="BC150" s="7" t="s">
        <v>79</v>
      </c>
      <c r="BI150" s="122">
        <f>IF(N150="základní",J150,0)</f>
        <v>0</v>
      </c>
      <c r="BJ150" s="122">
        <f>IF(N150="snížená",J150,0)</f>
        <v>0</v>
      </c>
      <c r="BK150" s="122">
        <f>IF(N150="zákl. přenesená",J150,0)</f>
        <v>0</v>
      </c>
      <c r="BL150" s="122">
        <f>IF(N150="sníž. přenesená",J150,0)</f>
        <v>0</v>
      </c>
      <c r="BM150" s="122">
        <f>IF(N150="nulová",J150,0)</f>
        <v>0</v>
      </c>
      <c r="BN150" s="7" t="s">
        <v>82</v>
      </c>
      <c r="BO150" s="122">
        <f>ROUND(I150*H150,2)</f>
        <v>0</v>
      </c>
      <c r="BP150" s="7" t="s">
        <v>77</v>
      </c>
      <c r="BQ150" s="7" t="s">
        <v>139</v>
      </c>
    </row>
    <row r="151" spans="2:51" s="16" customFormat="1" ht="15" hidden="1">
      <c r="B151" s="17"/>
      <c r="C151" s="123"/>
      <c r="D151" s="124" t="s">
        <v>89</v>
      </c>
      <c r="E151" s="123"/>
      <c r="F151" s="125" t="s">
        <v>138</v>
      </c>
      <c r="G151" s="123"/>
      <c r="H151" s="173"/>
      <c r="I151" s="123"/>
      <c r="J151" s="123"/>
      <c r="K151" s="123"/>
      <c r="L151" s="73"/>
      <c r="M151" s="126"/>
      <c r="N151" s="127"/>
      <c r="O151" s="127"/>
      <c r="P151" s="127"/>
      <c r="Q151" s="127"/>
      <c r="R151" s="127"/>
      <c r="S151" s="127"/>
      <c r="T151" s="128"/>
      <c r="U151" s="74"/>
      <c r="V151" s="120">
        <f>J151</f>
        <v>0</v>
      </c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X151" s="7" t="s">
        <v>89</v>
      </c>
      <c r="AY151" s="7" t="s">
        <v>7</v>
      </c>
    </row>
    <row r="152" spans="2:51" s="16" customFormat="1" ht="27" hidden="1">
      <c r="B152" s="17"/>
      <c r="C152" s="123"/>
      <c r="D152" s="124" t="s">
        <v>90</v>
      </c>
      <c r="E152" s="123"/>
      <c r="F152" s="129" t="s">
        <v>91</v>
      </c>
      <c r="G152" s="123"/>
      <c r="H152" s="173"/>
      <c r="I152" s="123"/>
      <c r="J152" s="123"/>
      <c r="K152" s="123"/>
      <c r="L152" s="73"/>
      <c r="M152" s="126"/>
      <c r="N152" s="127"/>
      <c r="O152" s="127"/>
      <c r="P152" s="127"/>
      <c r="Q152" s="127"/>
      <c r="R152" s="127"/>
      <c r="S152" s="127"/>
      <c r="T152" s="128"/>
      <c r="U152" s="74"/>
      <c r="V152" s="120">
        <f>J152</f>
        <v>0</v>
      </c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X152" s="7" t="s">
        <v>90</v>
      </c>
      <c r="AY152" s="7" t="s">
        <v>7</v>
      </c>
    </row>
    <row r="153" spans="2:69" s="16" customFormat="1" ht="16.5" customHeight="1">
      <c r="B153" s="17"/>
      <c r="C153" s="111">
        <v>25</v>
      </c>
      <c r="D153" s="111" t="s">
        <v>83</v>
      </c>
      <c r="E153" s="163" t="s">
        <v>140</v>
      </c>
      <c r="F153" s="112" t="s">
        <v>141</v>
      </c>
      <c r="G153" s="113" t="s">
        <v>86</v>
      </c>
      <c r="H153" s="172">
        <v>5</v>
      </c>
      <c r="I153" s="171"/>
      <c r="J153" s="115">
        <f>H153*I153</f>
        <v>0</v>
      </c>
      <c r="K153" s="112" t="s">
        <v>87</v>
      </c>
      <c r="L153" s="143"/>
      <c r="M153" s="144" t="s">
        <v>15</v>
      </c>
      <c r="N153" s="145" t="s">
        <v>32</v>
      </c>
      <c r="O153" s="146">
        <v>0</v>
      </c>
      <c r="P153" s="146">
        <f>O153*H153</f>
        <v>0</v>
      </c>
      <c r="Q153" s="146">
        <v>0</v>
      </c>
      <c r="R153" s="146">
        <f>Q153*H153</f>
        <v>0</v>
      </c>
      <c r="S153" s="146">
        <v>0</v>
      </c>
      <c r="T153" s="147">
        <f>S153*H153</f>
        <v>0</v>
      </c>
      <c r="U153" s="148"/>
      <c r="V153" s="149">
        <f aca="true" t="shared" si="6" ref="V153">J153</f>
        <v>0</v>
      </c>
      <c r="W153" s="16" t="s">
        <v>142</v>
      </c>
      <c r="X153" s="19">
        <f>SUM(Y153:AI153)</f>
        <v>5</v>
      </c>
      <c r="Y153" s="160">
        <v>1</v>
      </c>
      <c r="Z153" s="160">
        <v>1</v>
      </c>
      <c r="AA153" s="160">
        <v>1</v>
      </c>
      <c r="AB153" s="160"/>
      <c r="AC153" s="160"/>
      <c r="AD153" s="160"/>
      <c r="AE153" s="160">
        <v>1</v>
      </c>
      <c r="AF153" s="160">
        <v>1</v>
      </c>
      <c r="AG153" s="160"/>
      <c r="AH153" s="160"/>
      <c r="AI153" s="160"/>
      <c r="AK153" s="121">
        <f>H153-SUM(Y153:AI153)</f>
        <v>0</v>
      </c>
      <c r="AV153" s="7" t="s">
        <v>77</v>
      </c>
      <c r="AX153" s="7" t="s">
        <v>83</v>
      </c>
      <c r="AY153" s="7" t="s">
        <v>7</v>
      </c>
      <c r="BC153" s="7" t="s">
        <v>79</v>
      </c>
      <c r="BI153" s="122">
        <f>IF(N153="základní",J153,0)</f>
        <v>0</v>
      </c>
      <c r="BJ153" s="122">
        <f>IF(N153="snížená",J153,0)</f>
        <v>0</v>
      </c>
      <c r="BK153" s="122">
        <f>IF(N153="zákl. přenesená",J153,0)</f>
        <v>0</v>
      </c>
      <c r="BL153" s="122">
        <f>IF(N153="sníž. přenesená",J153,0)</f>
        <v>0</v>
      </c>
      <c r="BM153" s="122">
        <f>IF(N153="nulová",J153,0)</f>
        <v>0</v>
      </c>
      <c r="BN153" s="7" t="s">
        <v>82</v>
      </c>
      <c r="BO153" s="122">
        <f>ROUND(I153*H153,2)</f>
        <v>0</v>
      </c>
      <c r="BP153" s="7" t="s">
        <v>77</v>
      </c>
      <c r="BQ153" s="7" t="s">
        <v>143</v>
      </c>
    </row>
    <row r="154" spans="2:51" s="16" customFormat="1" ht="15">
      <c r="B154" s="17"/>
      <c r="C154" s="123"/>
      <c r="D154" s="124" t="s">
        <v>89</v>
      </c>
      <c r="E154" s="123"/>
      <c r="F154" s="125" t="s">
        <v>141</v>
      </c>
      <c r="G154" s="123"/>
      <c r="H154" s="173"/>
      <c r="I154" s="123"/>
      <c r="J154" s="123"/>
      <c r="K154" s="123"/>
      <c r="L154" s="143"/>
      <c r="M154" s="150"/>
      <c r="N154" s="151"/>
      <c r="O154" s="151"/>
      <c r="P154" s="151"/>
      <c r="Q154" s="151"/>
      <c r="R154" s="151"/>
      <c r="S154" s="151"/>
      <c r="T154" s="152"/>
      <c r="U154" s="148"/>
      <c r="V154" s="148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X154" s="7" t="s">
        <v>89</v>
      </c>
      <c r="AY154" s="7" t="s">
        <v>7</v>
      </c>
    </row>
    <row r="155" spans="2:51" s="16" customFormat="1" ht="27">
      <c r="B155" s="17"/>
      <c r="C155" s="123"/>
      <c r="D155" s="124" t="s">
        <v>90</v>
      </c>
      <c r="E155" s="123"/>
      <c r="F155" s="129" t="s">
        <v>91</v>
      </c>
      <c r="G155" s="123"/>
      <c r="H155" s="173"/>
      <c r="I155" s="123"/>
      <c r="J155" s="123"/>
      <c r="K155" s="123"/>
      <c r="L155" s="143"/>
      <c r="M155" s="153"/>
      <c r="N155" s="154"/>
      <c r="O155" s="154"/>
      <c r="P155" s="154"/>
      <c r="Q155" s="154"/>
      <c r="R155" s="154"/>
      <c r="S155" s="154"/>
      <c r="T155" s="155"/>
      <c r="U155" s="148"/>
      <c r="V155" s="148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X155" s="7" t="s">
        <v>90</v>
      </c>
      <c r="AY155" s="7" t="s">
        <v>7</v>
      </c>
    </row>
    <row r="156" spans="2:69" s="16" customFormat="1" ht="16.5" customHeight="1">
      <c r="B156" s="17"/>
      <c r="C156" s="170">
        <v>26</v>
      </c>
      <c r="D156" s="111" t="s">
        <v>83</v>
      </c>
      <c r="E156" s="163" t="s">
        <v>144</v>
      </c>
      <c r="F156" s="112" t="s">
        <v>145</v>
      </c>
      <c r="G156" s="113" t="s">
        <v>86</v>
      </c>
      <c r="H156" s="172">
        <v>7</v>
      </c>
      <c r="I156" s="171"/>
      <c r="J156" s="115">
        <f>H156*I156</f>
        <v>0</v>
      </c>
      <c r="K156" s="112" t="s">
        <v>87</v>
      </c>
      <c r="L156" s="70"/>
      <c r="M156" s="130" t="s">
        <v>15</v>
      </c>
      <c r="N156" s="131" t="s">
        <v>32</v>
      </c>
      <c r="O156" s="132">
        <v>0</v>
      </c>
      <c r="P156" s="132">
        <f>O156*H156</f>
        <v>0</v>
      </c>
      <c r="Q156" s="132">
        <v>0</v>
      </c>
      <c r="R156" s="132">
        <f>Q156*H156</f>
        <v>0</v>
      </c>
      <c r="S156" s="132">
        <v>0</v>
      </c>
      <c r="T156" s="133">
        <f>S156*H156</f>
        <v>0</v>
      </c>
      <c r="V156" s="122">
        <f aca="true" t="shared" si="7" ref="V156:V171">J156</f>
        <v>0</v>
      </c>
      <c r="W156" s="134" t="s">
        <v>146</v>
      </c>
      <c r="X156" s="19">
        <f>SUM(Y156:AI156)</f>
        <v>7</v>
      </c>
      <c r="Y156" s="160">
        <v>1</v>
      </c>
      <c r="Z156" s="160">
        <v>1</v>
      </c>
      <c r="AA156" s="160">
        <v>1</v>
      </c>
      <c r="AB156" s="160"/>
      <c r="AC156" s="160">
        <v>1</v>
      </c>
      <c r="AD156" s="160"/>
      <c r="AE156" s="160">
        <v>2</v>
      </c>
      <c r="AF156" s="160"/>
      <c r="AG156" s="160">
        <v>1</v>
      </c>
      <c r="AH156" s="160"/>
      <c r="AI156" s="160"/>
      <c r="AK156" s="121">
        <f>H156-SUM(Y156:AI156)</f>
        <v>0</v>
      </c>
      <c r="AV156" s="7" t="s">
        <v>77</v>
      </c>
      <c r="AX156" s="7" t="s">
        <v>83</v>
      </c>
      <c r="AY156" s="7" t="s">
        <v>7</v>
      </c>
      <c r="BC156" s="7" t="s">
        <v>79</v>
      </c>
      <c r="BI156" s="122">
        <f>IF(N156="základní",J156,0)</f>
        <v>0</v>
      </c>
      <c r="BJ156" s="122">
        <f>IF(N156="snížená",J156,0)</f>
        <v>0</v>
      </c>
      <c r="BK156" s="122">
        <f>IF(N156="zákl. přenesená",J156,0)</f>
        <v>0</v>
      </c>
      <c r="BL156" s="122">
        <f>IF(N156="sníž. přenesená",J156,0)</f>
        <v>0</v>
      </c>
      <c r="BM156" s="122">
        <f>IF(N156="nulová",J156,0)</f>
        <v>0</v>
      </c>
      <c r="BN156" s="7" t="s">
        <v>82</v>
      </c>
      <c r="BO156" s="122">
        <f>ROUND(I156*H156,2)</f>
        <v>0</v>
      </c>
      <c r="BP156" s="7" t="s">
        <v>77</v>
      </c>
      <c r="BQ156" s="7" t="s">
        <v>147</v>
      </c>
    </row>
    <row r="157" spans="2:51" s="16" customFormat="1" ht="15">
      <c r="B157" s="17"/>
      <c r="C157" s="123"/>
      <c r="D157" s="124" t="s">
        <v>89</v>
      </c>
      <c r="E157" s="123"/>
      <c r="F157" s="125" t="s">
        <v>145</v>
      </c>
      <c r="G157" s="123"/>
      <c r="H157" s="173"/>
      <c r="I157" s="123"/>
      <c r="J157" s="123"/>
      <c r="K157" s="123"/>
      <c r="L157" s="73"/>
      <c r="M157" s="141"/>
      <c r="N157" s="166"/>
      <c r="O157" s="166"/>
      <c r="P157" s="166"/>
      <c r="Q157" s="166"/>
      <c r="R157" s="166"/>
      <c r="S157" s="166"/>
      <c r="T157" s="142"/>
      <c r="V157" s="120">
        <f t="shared" si="7"/>
        <v>0</v>
      </c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X157" s="7" t="s">
        <v>89</v>
      </c>
      <c r="AY157" s="7" t="s">
        <v>7</v>
      </c>
    </row>
    <row r="158" spans="2:51" s="16" customFormat="1" ht="27">
      <c r="B158" s="17"/>
      <c r="C158" s="123"/>
      <c r="D158" s="124" t="s">
        <v>90</v>
      </c>
      <c r="E158" s="123"/>
      <c r="F158" s="129" t="s">
        <v>91</v>
      </c>
      <c r="G158" s="123"/>
      <c r="H158" s="173"/>
      <c r="I158" s="123"/>
      <c r="J158" s="123"/>
      <c r="K158" s="123"/>
      <c r="L158" s="73"/>
      <c r="M158" s="141"/>
      <c r="N158" s="166"/>
      <c r="O158" s="166"/>
      <c r="P158" s="166"/>
      <c r="Q158" s="166"/>
      <c r="R158" s="166"/>
      <c r="S158" s="166"/>
      <c r="T158" s="142"/>
      <c r="V158" s="120">
        <f t="shared" si="7"/>
        <v>0</v>
      </c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X158" s="7" t="s">
        <v>90</v>
      </c>
      <c r="AY158" s="7" t="s">
        <v>7</v>
      </c>
    </row>
    <row r="159" spans="2:51" s="16" customFormat="1" ht="15">
      <c r="B159" s="17"/>
      <c r="C159" s="111">
        <v>27</v>
      </c>
      <c r="D159" s="111" t="s">
        <v>83</v>
      </c>
      <c r="E159" s="163" t="s">
        <v>171</v>
      </c>
      <c r="F159" s="112" t="s">
        <v>172</v>
      </c>
      <c r="G159" s="113" t="s">
        <v>86</v>
      </c>
      <c r="H159" s="172">
        <v>2</v>
      </c>
      <c r="I159" s="171"/>
      <c r="J159" s="115">
        <f>H159*I159</f>
        <v>0</v>
      </c>
      <c r="K159" s="112" t="s">
        <v>87</v>
      </c>
      <c r="L159" s="73"/>
      <c r="M159" s="141"/>
      <c r="N159" s="166"/>
      <c r="O159" s="166"/>
      <c r="P159" s="166"/>
      <c r="Q159" s="166"/>
      <c r="R159" s="166"/>
      <c r="S159" s="166"/>
      <c r="T159" s="142"/>
      <c r="V159" s="120"/>
      <c r="X159" s="19">
        <f>SUM(Y159:AI159)</f>
        <v>2</v>
      </c>
      <c r="Y159" s="160"/>
      <c r="Z159" s="160">
        <v>2</v>
      </c>
      <c r="AA159" s="160"/>
      <c r="AB159" s="160"/>
      <c r="AC159" s="160"/>
      <c r="AD159" s="160"/>
      <c r="AE159" s="160"/>
      <c r="AF159" s="160"/>
      <c r="AG159" s="160"/>
      <c r="AH159" s="160"/>
      <c r="AI159" s="160"/>
      <c r="AL159" s="16" t="s">
        <v>173</v>
      </c>
      <c r="AX159" s="7"/>
      <c r="AY159" s="7"/>
    </row>
    <row r="160" spans="2:51" s="16" customFormat="1" ht="15">
      <c r="B160" s="17"/>
      <c r="C160" s="123"/>
      <c r="D160" s="124" t="s">
        <v>89</v>
      </c>
      <c r="E160" s="123"/>
      <c r="F160" s="125" t="s">
        <v>172</v>
      </c>
      <c r="G160" s="123"/>
      <c r="H160" s="173"/>
      <c r="I160" s="123"/>
      <c r="J160" s="123"/>
      <c r="K160" s="123"/>
      <c r="L160" s="73"/>
      <c r="M160" s="141"/>
      <c r="N160" s="166"/>
      <c r="O160" s="166"/>
      <c r="P160" s="166"/>
      <c r="Q160" s="166"/>
      <c r="R160" s="166"/>
      <c r="S160" s="166"/>
      <c r="T160" s="142"/>
      <c r="V160" s="120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X160" s="7"/>
      <c r="AY160" s="7"/>
    </row>
    <row r="161" spans="2:51" s="16" customFormat="1" ht="27">
      <c r="B161" s="17"/>
      <c r="C161" s="123"/>
      <c r="D161" s="124" t="s">
        <v>90</v>
      </c>
      <c r="E161" s="123"/>
      <c r="F161" s="129" t="s">
        <v>91</v>
      </c>
      <c r="G161" s="123"/>
      <c r="H161" s="173"/>
      <c r="I161" s="123"/>
      <c r="J161" s="123"/>
      <c r="K161" s="123"/>
      <c r="L161" s="73"/>
      <c r="M161" s="141"/>
      <c r="N161" s="166"/>
      <c r="O161" s="166"/>
      <c r="P161" s="166"/>
      <c r="Q161" s="166"/>
      <c r="R161" s="166"/>
      <c r="S161" s="166"/>
      <c r="T161" s="142"/>
      <c r="V161" s="120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X161" s="7"/>
      <c r="AY161" s="7"/>
    </row>
    <row r="162" spans="2:69" s="16" customFormat="1" ht="16.5" customHeight="1">
      <c r="B162" s="17"/>
      <c r="C162" s="170">
        <v>28</v>
      </c>
      <c r="D162" s="111" t="s">
        <v>83</v>
      </c>
      <c r="E162" s="163" t="s">
        <v>148</v>
      </c>
      <c r="F162" s="112" t="s">
        <v>149</v>
      </c>
      <c r="G162" s="113" t="s">
        <v>86</v>
      </c>
      <c r="H162" s="172">
        <v>6</v>
      </c>
      <c r="I162" s="171"/>
      <c r="J162" s="115">
        <f>H162*I162</f>
        <v>0</v>
      </c>
      <c r="K162" s="112" t="s">
        <v>87</v>
      </c>
      <c r="L162" s="70"/>
      <c r="M162" s="130" t="s">
        <v>15</v>
      </c>
      <c r="N162" s="131" t="s">
        <v>32</v>
      </c>
      <c r="O162" s="132">
        <v>0</v>
      </c>
      <c r="P162" s="132">
        <f>O162*H162</f>
        <v>0</v>
      </c>
      <c r="Q162" s="132">
        <v>0</v>
      </c>
      <c r="R162" s="132">
        <f>Q162*H162</f>
        <v>0</v>
      </c>
      <c r="S162" s="132">
        <v>0</v>
      </c>
      <c r="T162" s="133">
        <f>S162*H162</f>
        <v>0</v>
      </c>
      <c r="V162" s="122">
        <f t="shared" si="7"/>
        <v>0</v>
      </c>
      <c r="W162" s="140" t="s">
        <v>150</v>
      </c>
      <c r="X162" s="19">
        <f>SUM(Y162:AI162)</f>
        <v>6</v>
      </c>
      <c r="Y162" s="160">
        <v>1</v>
      </c>
      <c r="Z162" s="160">
        <v>1</v>
      </c>
      <c r="AA162" s="160">
        <v>1</v>
      </c>
      <c r="AB162" s="160"/>
      <c r="AC162" s="160">
        <v>1</v>
      </c>
      <c r="AD162" s="160"/>
      <c r="AE162" s="160">
        <v>1</v>
      </c>
      <c r="AF162" s="160"/>
      <c r="AG162" s="160">
        <v>1</v>
      </c>
      <c r="AH162" s="160"/>
      <c r="AI162" s="160"/>
      <c r="AK162" s="121">
        <f>H162-SUM(Y162:AI162)</f>
        <v>0</v>
      </c>
      <c r="AV162" s="7" t="s">
        <v>77</v>
      </c>
      <c r="AX162" s="7" t="s">
        <v>83</v>
      </c>
      <c r="AY162" s="7" t="s">
        <v>7</v>
      </c>
      <c r="BC162" s="7" t="s">
        <v>79</v>
      </c>
      <c r="BI162" s="122">
        <f>IF(N162="základní",J162,0)</f>
        <v>0</v>
      </c>
      <c r="BJ162" s="122">
        <f>IF(N162="snížená",J162,0)</f>
        <v>0</v>
      </c>
      <c r="BK162" s="122">
        <f>IF(N162="zákl. přenesená",J162,0)</f>
        <v>0</v>
      </c>
      <c r="BL162" s="122">
        <f>IF(N162="sníž. přenesená",J162,0)</f>
        <v>0</v>
      </c>
      <c r="BM162" s="122">
        <f>IF(N162="nulová",J162,0)</f>
        <v>0</v>
      </c>
      <c r="BN162" s="7" t="s">
        <v>82</v>
      </c>
      <c r="BO162" s="122">
        <f>ROUND(I162*H162,2)</f>
        <v>0</v>
      </c>
      <c r="BP162" s="7" t="s">
        <v>77</v>
      </c>
      <c r="BQ162" s="7" t="s">
        <v>151</v>
      </c>
    </row>
    <row r="163" spans="2:51" s="16" customFormat="1" ht="15">
      <c r="B163" s="17"/>
      <c r="C163" s="123"/>
      <c r="D163" s="124" t="s">
        <v>89</v>
      </c>
      <c r="E163" s="123"/>
      <c r="F163" s="125" t="s">
        <v>149</v>
      </c>
      <c r="G163" s="123"/>
      <c r="H163" s="173"/>
      <c r="I163" s="123"/>
      <c r="J163" s="123"/>
      <c r="K163" s="123"/>
      <c r="L163" s="73"/>
      <c r="M163" s="141"/>
      <c r="N163" s="166"/>
      <c r="O163" s="166"/>
      <c r="P163" s="166"/>
      <c r="Q163" s="166"/>
      <c r="R163" s="166"/>
      <c r="S163" s="166"/>
      <c r="T163" s="142"/>
      <c r="V163" s="120">
        <f t="shared" si="7"/>
        <v>0</v>
      </c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X163" s="7" t="s">
        <v>89</v>
      </c>
      <c r="AY163" s="7" t="s">
        <v>7</v>
      </c>
    </row>
    <row r="164" spans="2:51" s="16" customFormat="1" ht="27">
      <c r="B164" s="17"/>
      <c r="C164" s="123"/>
      <c r="D164" s="124" t="s">
        <v>90</v>
      </c>
      <c r="E164" s="123"/>
      <c r="F164" s="129" t="s">
        <v>91</v>
      </c>
      <c r="G164" s="123"/>
      <c r="H164" s="173"/>
      <c r="I164" s="123"/>
      <c r="J164" s="123"/>
      <c r="K164" s="123"/>
      <c r="L164" s="73"/>
      <c r="M164" s="141"/>
      <c r="N164" s="166"/>
      <c r="O164" s="166"/>
      <c r="P164" s="166"/>
      <c r="Q164" s="166"/>
      <c r="R164" s="166"/>
      <c r="S164" s="166"/>
      <c r="T164" s="142"/>
      <c r="V164" s="120">
        <f t="shared" si="7"/>
        <v>0</v>
      </c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X164" s="7" t="s">
        <v>90</v>
      </c>
      <c r="AY164" s="7" t="s">
        <v>7</v>
      </c>
    </row>
    <row r="165" spans="2:69" s="16" customFormat="1" ht="16.5" customHeight="1">
      <c r="B165" s="17"/>
      <c r="C165" s="111">
        <v>29</v>
      </c>
      <c r="D165" s="111" t="s">
        <v>83</v>
      </c>
      <c r="E165" s="163" t="s">
        <v>152</v>
      </c>
      <c r="F165" s="112" t="s">
        <v>153</v>
      </c>
      <c r="G165" s="113" t="s">
        <v>86</v>
      </c>
      <c r="H165" s="172">
        <v>7</v>
      </c>
      <c r="I165" s="171"/>
      <c r="J165" s="115">
        <f>H165*I165</f>
        <v>0</v>
      </c>
      <c r="K165" s="112" t="s">
        <v>87</v>
      </c>
      <c r="L165" s="70"/>
      <c r="M165" s="130" t="s">
        <v>15</v>
      </c>
      <c r="N165" s="131" t="s">
        <v>32</v>
      </c>
      <c r="O165" s="132">
        <v>0</v>
      </c>
      <c r="P165" s="132">
        <f>O165*H165</f>
        <v>0</v>
      </c>
      <c r="Q165" s="132">
        <v>0</v>
      </c>
      <c r="R165" s="132">
        <f>Q165*H165</f>
        <v>0</v>
      </c>
      <c r="S165" s="132">
        <v>0</v>
      </c>
      <c r="T165" s="133">
        <f>S165*H165</f>
        <v>0</v>
      </c>
      <c r="V165" s="122">
        <f t="shared" si="7"/>
        <v>0</v>
      </c>
      <c r="W165" s="16" t="s">
        <v>154</v>
      </c>
      <c r="X165" s="19">
        <f>SUM(Y165:AI165)</f>
        <v>7</v>
      </c>
      <c r="Y165" s="161">
        <v>1</v>
      </c>
      <c r="Z165" s="161">
        <v>1</v>
      </c>
      <c r="AA165" s="160">
        <v>1</v>
      </c>
      <c r="AB165" s="160"/>
      <c r="AC165" s="160">
        <v>1</v>
      </c>
      <c r="AD165" s="160"/>
      <c r="AE165" s="160">
        <v>1</v>
      </c>
      <c r="AF165" s="160"/>
      <c r="AG165" s="160">
        <v>1</v>
      </c>
      <c r="AH165" s="160"/>
      <c r="AI165" s="160">
        <v>1</v>
      </c>
      <c r="AK165" s="121">
        <f>H165-SUM(Y165:AI165)</f>
        <v>0</v>
      </c>
      <c r="AV165" s="7" t="s">
        <v>77</v>
      </c>
      <c r="AX165" s="7" t="s">
        <v>83</v>
      </c>
      <c r="AY165" s="7" t="s">
        <v>7</v>
      </c>
      <c r="BC165" s="7" t="s">
        <v>79</v>
      </c>
      <c r="BI165" s="122">
        <f>IF(N165="základní",J165,0)</f>
        <v>0</v>
      </c>
      <c r="BJ165" s="122">
        <f>IF(N165="snížená",J165,0)</f>
        <v>0</v>
      </c>
      <c r="BK165" s="122">
        <f>IF(N165="zákl. přenesená",J165,0)</f>
        <v>0</v>
      </c>
      <c r="BL165" s="122">
        <f>IF(N165="sníž. přenesená",J165,0)</f>
        <v>0</v>
      </c>
      <c r="BM165" s="122">
        <f>IF(N165="nulová",J165,0)</f>
        <v>0</v>
      </c>
      <c r="BN165" s="7" t="s">
        <v>82</v>
      </c>
      <c r="BO165" s="122">
        <f>ROUND(I165*H165,2)</f>
        <v>0</v>
      </c>
      <c r="BP165" s="7" t="s">
        <v>77</v>
      </c>
      <c r="BQ165" s="7" t="s">
        <v>155</v>
      </c>
    </row>
    <row r="166" spans="2:51" s="16" customFormat="1" ht="15">
      <c r="B166" s="17"/>
      <c r="C166" s="123"/>
      <c r="D166" s="124" t="s">
        <v>89</v>
      </c>
      <c r="E166" s="123"/>
      <c r="F166" s="125" t="s">
        <v>153</v>
      </c>
      <c r="G166" s="123"/>
      <c r="H166" s="173"/>
      <c r="I166" s="123"/>
      <c r="J166" s="123"/>
      <c r="K166" s="123"/>
      <c r="L166" s="73"/>
      <c r="M166" s="141"/>
      <c r="N166" s="166"/>
      <c r="O166" s="166"/>
      <c r="P166" s="166"/>
      <c r="Q166" s="166"/>
      <c r="R166" s="166"/>
      <c r="S166" s="166"/>
      <c r="T166" s="142"/>
      <c r="V166" s="120">
        <f t="shared" si="7"/>
        <v>0</v>
      </c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X166" s="7" t="s">
        <v>89</v>
      </c>
      <c r="AY166" s="7" t="s">
        <v>7</v>
      </c>
    </row>
    <row r="167" spans="2:51" s="16" customFormat="1" ht="27">
      <c r="B167" s="17"/>
      <c r="C167" s="123"/>
      <c r="D167" s="124" t="s">
        <v>90</v>
      </c>
      <c r="E167" s="123"/>
      <c r="F167" s="129" t="s">
        <v>91</v>
      </c>
      <c r="G167" s="123"/>
      <c r="H167" s="173"/>
      <c r="I167" s="123"/>
      <c r="J167" s="123"/>
      <c r="K167" s="123"/>
      <c r="L167" s="73"/>
      <c r="M167" s="141"/>
      <c r="N167" s="166"/>
      <c r="O167" s="166"/>
      <c r="P167" s="166"/>
      <c r="Q167" s="166"/>
      <c r="R167" s="166"/>
      <c r="S167" s="166"/>
      <c r="T167" s="142"/>
      <c r="V167" s="120">
        <f t="shared" si="7"/>
        <v>0</v>
      </c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X167" s="7" t="s">
        <v>90</v>
      </c>
      <c r="AY167" s="7" t="s">
        <v>7</v>
      </c>
    </row>
    <row r="168" spans="2:69" s="16" customFormat="1" ht="16.5" customHeight="1">
      <c r="B168" s="17"/>
      <c r="C168" s="170">
        <v>30</v>
      </c>
      <c r="D168" s="111" t="s">
        <v>83</v>
      </c>
      <c r="E168" s="163" t="s">
        <v>156</v>
      </c>
      <c r="F168" s="112" t="s">
        <v>157</v>
      </c>
      <c r="G168" s="113" t="s">
        <v>86</v>
      </c>
      <c r="H168" s="172">
        <v>11</v>
      </c>
      <c r="I168" s="171"/>
      <c r="J168" s="115">
        <f>H168*I168</f>
        <v>0</v>
      </c>
      <c r="K168" s="112" t="s">
        <v>87</v>
      </c>
      <c r="L168" s="70"/>
      <c r="M168" s="130" t="s">
        <v>15</v>
      </c>
      <c r="N168" s="131" t="s">
        <v>32</v>
      </c>
      <c r="O168" s="132">
        <v>0</v>
      </c>
      <c r="P168" s="132">
        <f>O168*H168</f>
        <v>0</v>
      </c>
      <c r="Q168" s="132">
        <v>0</v>
      </c>
      <c r="R168" s="132">
        <f>Q168*H168</f>
        <v>0</v>
      </c>
      <c r="S168" s="132">
        <v>0</v>
      </c>
      <c r="T168" s="133">
        <f>S168*H168</f>
        <v>0</v>
      </c>
      <c r="V168" s="122">
        <f t="shared" si="7"/>
        <v>0</v>
      </c>
      <c r="W168" s="140" t="s">
        <v>158</v>
      </c>
      <c r="X168" s="19">
        <f>SUM(Y168:AI168)</f>
        <v>11</v>
      </c>
      <c r="Y168" s="160">
        <v>2</v>
      </c>
      <c r="Z168" s="160">
        <v>2</v>
      </c>
      <c r="AA168" s="160">
        <v>2</v>
      </c>
      <c r="AB168" s="160"/>
      <c r="AC168" s="160">
        <v>1</v>
      </c>
      <c r="AD168" s="160"/>
      <c r="AE168" s="160">
        <v>1</v>
      </c>
      <c r="AF168" s="160">
        <v>1</v>
      </c>
      <c r="AG168" s="160">
        <v>1</v>
      </c>
      <c r="AH168" s="160">
        <v>1</v>
      </c>
      <c r="AI168" s="160"/>
      <c r="AK168" s="121">
        <f>H168-SUM(Y168:AI168)</f>
        <v>0</v>
      </c>
      <c r="AV168" s="7" t="s">
        <v>77</v>
      </c>
      <c r="AX168" s="7" t="s">
        <v>83</v>
      </c>
      <c r="AY168" s="7" t="s">
        <v>7</v>
      </c>
      <c r="BC168" s="7" t="s">
        <v>79</v>
      </c>
      <c r="BI168" s="122">
        <f>IF(N168="základní",J168,0)</f>
        <v>0</v>
      </c>
      <c r="BJ168" s="122">
        <f>IF(N168="snížená",J168,0)</f>
        <v>0</v>
      </c>
      <c r="BK168" s="122">
        <f>IF(N168="zákl. přenesená",J168,0)</f>
        <v>0</v>
      </c>
      <c r="BL168" s="122">
        <f>IF(N168="sníž. přenesená",J168,0)</f>
        <v>0</v>
      </c>
      <c r="BM168" s="122">
        <f>IF(N168="nulová",J168,0)</f>
        <v>0</v>
      </c>
      <c r="BN168" s="7" t="s">
        <v>82</v>
      </c>
      <c r="BO168" s="122">
        <f>ROUND(I168*H168,2)</f>
        <v>0</v>
      </c>
      <c r="BP168" s="7" t="s">
        <v>77</v>
      </c>
      <c r="BQ168" s="7" t="s">
        <v>159</v>
      </c>
    </row>
    <row r="169" spans="2:51" s="16" customFormat="1" ht="15">
      <c r="B169" s="17"/>
      <c r="C169" s="123"/>
      <c r="D169" s="124" t="s">
        <v>89</v>
      </c>
      <c r="E169" s="123"/>
      <c r="F169" s="125" t="s">
        <v>157</v>
      </c>
      <c r="G169" s="123"/>
      <c r="H169" s="173"/>
      <c r="I169" s="123"/>
      <c r="J169" s="123"/>
      <c r="K169" s="123"/>
      <c r="L169" s="73"/>
      <c r="M169" s="141"/>
      <c r="N169" s="166"/>
      <c r="O169" s="166"/>
      <c r="P169" s="166"/>
      <c r="Q169" s="166"/>
      <c r="R169" s="166"/>
      <c r="S169" s="166"/>
      <c r="T169" s="142"/>
      <c r="V169" s="120">
        <f t="shared" si="7"/>
        <v>0</v>
      </c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X169" s="7" t="s">
        <v>89</v>
      </c>
      <c r="AY169" s="7" t="s">
        <v>7</v>
      </c>
    </row>
    <row r="170" spans="2:51" s="16" customFormat="1" ht="27">
      <c r="B170" s="17"/>
      <c r="C170" s="123"/>
      <c r="D170" s="124" t="s">
        <v>90</v>
      </c>
      <c r="E170" s="123"/>
      <c r="F170" s="129" t="s">
        <v>91</v>
      </c>
      <c r="G170" s="123"/>
      <c r="H170" s="173"/>
      <c r="I170" s="123"/>
      <c r="J170" s="123"/>
      <c r="K170" s="123"/>
      <c r="L170" s="73"/>
      <c r="M170" s="141"/>
      <c r="N170" s="166"/>
      <c r="O170" s="166"/>
      <c r="P170" s="166"/>
      <c r="Q170" s="166"/>
      <c r="R170" s="166"/>
      <c r="S170" s="166"/>
      <c r="T170" s="142"/>
      <c r="V170" s="120">
        <f t="shared" si="7"/>
        <v>0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X170" s="7" t="s">
        <v>90</v>
      </c>
      <c r="AY170" s="7" t="s">
        <v>7</v>
      </c>
    </row>
    <row r="171" spans="2:69" s="16" customFormat="1" ht="16.5" customHeight="1">
      <c r="B171" s="17"/>
      <c r="C171" s="111">
        <v>31</v>
      </c>
      <c r="D171" s="111" t="s">
        <v>83</v>
      </c>
      <c r="E171" s="163" t="s">
        <v>160</v>
      </c>
      <c r="F171" s="112" t="s">
        <v>161</v>
      </c>
      <c r="G171" s="113" t="s">
        <v>86</v>
      </c>
      <c r="H171" s="172">
        <v>7</v>
      </c>
      <c r="I171" s="171"/>
      <c r="J171" s="115">
        <f>H171*I171</f>
        <v>0</v>
      </c>
      <c r="K171" s="112" t="s">
        <v>87</v>
      </c>
      <c r="L171" s="70"/>
      <c r="M171" s="130" t="s">
        <v>15</v>
      </c>
      <c r="N171" s="131" t="s">
        <v>32</v>
      </c>
      <c r="O171" s="132">
        <v>0</v>
      </c>
      <c r="P171" s="132">
        <f>O171*H171</f>
        <v>0</v>
      </c>
      <c r="Q171" s="132">
        <v>0</v>
      </c>
      <c r="R171" s="132">
        <f>Q171*H171</f>
        <v>0</v>
      </c>
      <c r="S171" s="132">
        <v>0</v>
      </c>
      <c r="T171" s="133">
        <f>S171*H171</f>
        <v>0</v>
      </c>
      <c r="V171" s="122">
        <f t="shared" si="7"/>
        <v>0</v>
      </c>
      <c r="W171" s="16" t="s">
        <v>142</v>
      </c>
      <c r="X171" s="19">
        <f>SUM(Y171:AI171)</f>
        <v>7</v>
      </c>
      <c r="Y171" s="160">
        <v>1</v>
      </c>
      <c r="Z171" s="160">
        <v>1</v>
      </c>
      <c r="AA171" s="160">
        <v>1</v>
      </c>
      <c r="AB171" s="160"/>
      <c r="AC171" s="160">
        <v>1</v>
      </c>
      <c r="AD171" s="160"/>
      <c r="AE171" s="160">
        <v>1</v>
      </c>
      <c r="AF171" s="160">
        <v>1</v>
      </c>
      <c r="AG171" s="160">
        <v>1</v>
      </c>
      <c r="AH171" s="160"/>
      <c r="AI171" s="160"/>
      <c r="AK171" s="121">
        <f>H171-SUM(Y171:AI171)</f>
        <v>0</v>
      </c>
      <c r="AV171" s="7" t="s">
        <v>77</v>
      </c>
      <c r="AX171" s="7" t="s">
        <v>83</v>
      </c>
      <c r="AY171" s="7" t="s">
        <v>7</v>
      </c>
      <c r="BC171" s="7" t="s">
        <v>79</v>
      </c>
      <c r="BI171" s="122">
        <f>IF(N171="základní",J171,0)</f>
        <v>0</v>
      </c>
      <c r="BJ171" s="122">
        <f>IF(N171="snížená",J171,0)</f>
        <v>0</v>
      </c>
      <c r="BK171" s="122">
        <f>IF(N171="zákl. přenesená",J171,0)</f>
        <v>0</v>
      </c>
      <c r="BL171" s="122">
        <f>IF(N171="sníž. přenesená",J171,0)</f>
        <v>0</v>
      </c>
      <c r="BM171" s="122">
        <f>IF(N171="nulová",J171,0)</f>
        <v>0</v>
      </c>
      <c r="BN171" s="7" t="s">
        <v>82</v>
      </c>
      <c r="BO171" s="122">
        <f>ROUND(I171*H171,2)</f>
        <v>0</v>
      </c>
      <c r="BP171" s="7" t="s">
        <v>77</v>
      </c>
      <c r="BQ171" s="7" t="s">
        <v>143</v>
      </c>
    </row>
    <row r="172" spans="2:51" s="16" customFormat="1" ht="15">
      <c r="B172" s="17"/>
      <c r="C172" s="123"/>
      <c r="D172" s="124" t="s">
        <v>89</v>
      </c>
      <c r="E172" s="123"/>
      <c r="F172" s="125" t="s">
        <v>162</v>
      </c>
      <c r="G172" s="123"/>
      <c r="H172" s="173"/>
      <c r="I172" s="123"/>
      <c r="J172" s="123"/>
      <c r="K172" s="123"/>
      <c r="L172" s="73"/>
      <c r="M172" s="141"/>
      <c r="N172" s="166"/>
      <c r="O172" s="166"/>
      <c r="P172" s="166"/>
      <c r="Q172" s="166"/>
      <c r="R172" s="166"/>
      <c r="S172" s="166"/>
      <c r="T172" s="142"/>
      <c r="V172" s="74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X172" s="7" t="s">
        <v>89</v>
      </c>
      <c r="AY172" s="7" t="s">
        <v>7</v>
      </c>
    </row>
    <row r="173" spans="2:51" s="16" customFormat="1" ht="27">
      <c r="B173" s="17"/>
      <c r="C173" s="123"/>
      <c r="D173" s="124" t="s">
        <v>90</v>
      </c>
      <c r="E173" s="123"/>
      <c r="F173" s="129" t="s">
        <v>91</v>
      </c>
      <c r="G173" s="123"/>
      <c r="H173" s="173"/>
      <c r="I173" s="123"/>
      <c r="J173" s="123"/>
      <c r="K173" s="123"/>
      <c r="L173" s="73"/>
      <c r="M173" s="156"/>
      <c r="N173" s="157"/>
      <c r="O173" s="157"/>
      <c r="P173" s="157"/>
      <c r="Q173" s="157"/>
      <c r="R173" s="157"/>
      <c r="S173" s="157"/>
      <c r="T173" s="158"/>
      <c r="V173" s="74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X173" s="7" t="s">
        <v>90</v>
      </c>
      <c r="AY173" s="7" t="s">
        <v>7</v>
      </c>
    </row>
    <row r="174" spans="2:69" s="16" customFormat="1" ht="16.5" customHeight="1">
      <c r="B174" s="17"/>
      <c r="C174" s="111"/>
      <c r="D174" s="111"/>
      <c r="E174" s="163"/>
      <c r="F174" s="112"/>
      <c r="G174" s="113"/>
      <c r="H174" s="114"/>
      <c r="I174" s="115"/>
      <c r="J174" s="115"/>
      <c r="K174" s="112"/>
      <c r="L174" s="70"/>
      <c r="M174" s="130"/>
      <c r="N174" s="131"/>
      <c r="O174" s="132"/>
      <c r="P174" s="132"/>
      <c r="Q174" s="132"/>
      <c r="R174" s="132"/>
      <c r="S174" s="132"/>
      <c r="T174" s="133"/>
      <c r="V174" s="122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74"/>
      <c r="AK174" s="121"/>
      <c r="AV174" s="7"/>
      <c r="AX174" s="7"/>
      <c r="AY174" s="7"/>
      <c r="BC174" s="7"/>
      <c r="BI174" s="122"/>
      <c r="BJ174" s="122"/>
      <c r="BK174" s="122"/>
      <c r="BL174" s="122"/>
      <c r="BM174" s="122"/>
      <c r="BN174" s="7"/>
      <c r="BO174" s="122"/>
      <c r="BP174" s="7"/>
      <c r="BQ174" s="7"/>
    </row>
    <row r="175" spans="2:51" s="16" customFormat="1" ht="15">
      <c r="B175" s="17"/>
      <c r="C175" s="123"/>
      <c r="D175" s="124"/>
      <c r="E175" s="123"/>
      <c r="F175" s="125"/>
      <c r="G175" s="123"/>
      <c r="H175" s="123"/>
      <c r="I175" s="123"/>
      <c r="J175" s="123"/>
      <c r="K175" s="123"/>
      <c r="L175" s="73"/>
      <c r="M175" s="141"/>
      <c r="N175" s="166"/>
      <c r="O175" s="166"/>
      <c r="P175" s="166"/>
      <c r="Q175" s="166"/>
      <c r="R175" s="166"/>
      <c r="S175" s="166"/>
      <c r="T175" s="142"/>
      <c r="V175" s="74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X175" s="7"/>
      <c r="AY175" s="7"/>
    </row>
    <row r="176" spans="2:51" s="16" customFormat="1" ht="15">
      <c r="B176" s="17"/>
      <c r="C176" s="123"/>
      <c r="D176" s="124"/>
      <c r="E176" s="123"/>
      <c r="F176" s="129"/>
      <c r="G176" s="123"/>
      <c r="H176" s="123"/>
      <c r="I176" s="123"/>
      <c r="J176" s="123"/>
      <c r="K176" s="123"/>
      <c r="L176" s="73"/>
      <c r="M176" s="156"/>
      <c r="N176" s="157"/>
      <c r="O176" s="157"/>
      <c r="P176" s="157"/>
      <c r="Q176" s="157"/>
      <c r="R176" s="157"/>
      <c r="S176" s="157"/>
      <c r="T176" s="158"/>
      <c r="V176" s="74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X176" s="7"/>
      <c r="AY176" s="7"/>
    </row>
    <row r="177" spans="2:69" s="16" customFormat="1" ht="16.5" customHeight="1">
      <c r="B177" s="17"/>
      <c r="C177" s="135"/>
      <c r="D177" s="135"/>
      <c r="E177" s="136"/>
      <c r="F177" s="137"/>
      <c r="G177" s="138"/>
      <c r="H177" s="159"/>
      <c r="I177" s="139"/>
      <c r="J177" s="139"/>
      <c r="K177" s="137"/>
      <c r="L177" s="70"/>
      <c r="M177" s="130"/>
      <c r="N177" s="131"/>
      <c r="O177" s="132"/>
      <c r="P177" s="132"/>
      <c r="Q177" s="132"/>
      <c r="R177" s="132"/>
      <c r="S177" s="132"/>
      <c r="T177" s="133"/>
      <c r="V177" s="122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K177" s="121"/>
      <c r="AV177" s="7"/>
      <c r="AX177" s="7"/>
      <c r="AY177" s="7"/>
      <c r="BC177" s="7"/>
      <c r="BI177" s="122"/>
      <c r="BJ177" s="122"/>
      <c r="BK177" s="122"/>
      <c r="BL177" s="122"/>
      <c r="BM177" s="122"/>
      <c r="BN177" s="7"/>
      <c r="BO177" s="122"/>
      <c r="BP177" s="7"/>
      <c r="BQ177" s="7"/>
    </row>
    <row r="178" spans="2:51" s="16" customFormat="1" ht="15">
      <c r="B178" s="17"/>
      <c r="C178" s="123"/>
      <c r="D178" s="124"/>
      <c r="E178" s="123"/>
      <c r="F178" s="125"/>
      <c r="G178" s="123"/>
      <c r="H178" s="123"/>
      <c r="I178" s="123"/>
      <c r="J178" s="123"/>
      <c r="K178" s="123"/>
      <c r="L178" s="73"/>
      <c r="M178" s="141"/>
      <c r="N178" s="166"/>
      <c r="O178" s="166"/>
      <c r="P178" s="166"/>
      <c r="Q178" s="166"/>
      <c r="R178" s="166"/>
      <c r="S178" s="166"/>
      <c r="T178" s="142"/>
      <c r="V178" s="74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X178" s="7"/>
      <c r="AY178" s="7"/>
    </row>
    <row r="179" spans="2:51" s="16" customFormat="1" ht="15">
      <c r="B179" s="17"/>
      <c r="C179" s="123"/>
      <c r="D179" s="124"/>
      <c r="E179" s="123"/>
      <c r="F179" s="129"/>
      <c r="G179" s="123"/>
      <c r="H179" s="123"/>
      <c r="I179" s="123"/>
      <c r="J179" s="123"/>
      <c r="K179" s="123"/>
      <c r="L179" s="73"/>
      <c r="M179" s="156"/>
      <c r="N179" s="157"/>
      <c r="O179" s="157"/>
      <c r="P179" s="157"/>
      <c r="Q179" s="157"/>
      <c r="R179" s="157"/>
      <c r="S179" s="157"/>
      <c r="T179" s="158"/>
      <c r="V179" s="74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X179" s="7"/>
      <c r="AY179" s="7"/>
    </row>
    <row r="180" spans="2:69" s="16" customFormat="1" ht="16.5" customHeight="1">
      <c r="B180" s="17"/>
      <c r="C180" s="135"/>
      <c r="D180" s="135"/>
      <c r="E180" s="136"/>
      <c r="F180" s="137"/>
      <c r="G180" s="138"/>
      <c r="H180" s="159"/>
      <c r="I180" s="139"/>
      <c r="J180" s="139"/>
      <c r="K180" s="137"/>
      <c r="L180" s="70"/>
      <c r="M180" s="130"/>
      <c r="N180" s="131"/>
      <c r="O180" s="132"/>
      <c r="P180" s="132"/>
      <c r="Q180" s="132"/>
      <c r="R180" s="132"/>
      <c r="S180" s="132"/>
      <c r="T180" s="133"/>
      <c r="V180" s="122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K180" s="121"/>
      <c r="AV180" s="7"/>
      <c r="AX180" s="7"/>
      <c r="AY180" s="7"/>
      <c r="BC180" s="7"/>
      <c r="BI180" s="122"/>
      <c r="BJ180" s="122"/>
      <c r="BK180" s="122"/>
      <c r="BL180" s="122"/>
      <c r="BM180" s="122"/>
      <c r="BN180" s="7"/>
      <c r="BO180" s="122"/>
      <c r="BP180" s="7"/>
      <c r="BQ180" s="7"/>
    </row>
    <row r="181" spans="2:51" s="16" customFormat="1" ht="15">
      <c r="B181" s="17"/>
      <c r="C181" s="123"/>
      <c r="D181" s="124"/>
      <c r="E181" s="123"/>
      <c r="F181" s="125"/>
      <c r="G181" s="123"/>
      <c r="H181" s="123"/>
      <c r="I181" s="123"/>
      <c r="J181" s="123"/>
      <c r="K181" s="123"/>
      <c r="L181" s="73"/>
      <c r="M181" s="141"/>
      <c r="N181" s="166"/>
      <c r="O181" s="166"/>
      <c r="P181" s="166"/>
      <c r="Q181" s="166"/>
      <c r="R181" s="166"/>
      <c r="S181" s="166"/>
      <c r="T181" s="142"/>
      <c r="V181" s="74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X181" s="7"/>
      <c r="AY181" s="7"/>
    </row>
    <row r="182" spans="2:51" s="16" customFormat="1" ht="15">
      <c r="B182" s="17"/>
      <c r="C182" s="123"/>
      <c r="D182" s="124"/>
      <c r="E182" s="123"/>
      <c r="F182" s="129"/>
      <c r="G182" s="123"/>
      <c r="H182" s="123"/>
      <c r="I182" s="123"/>
      <c r="J182" s="123"/>
      <c r="K182" s="123"/>
      <c r="L182" s="73"/>
      <c r="M182" s="156"/>
      <c r="N182" s="157"/>
      <c r="O182" s="157"/>
      <c r="P182" s="157"/>
      <c r="Q182" s="157"/>
      <c r="R182" s="157"/>
      <c r="S182" s="157"/>
      <c r="T182" s="158"/>
      <c r="V182" s="74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X182" s="7"/>
      <c r="AY182" s="7"/>
    </row>
    <row r="183" spans="2:69" s="16" customFormat="1" ht="16.5" customHeight="1">
      <c r="B183" s="17"/>
      <c r="C183" s="135"/>
      <c r="D183" s="135"/>
      <c r="E183" s="136"/>
      <c r="F183" s="137"/>
      <c r="G183" s="138"/>
      <c r="H183" s="159"/>
      <c r="I183" s="139"/>
      <c r="J183" s="139"/>
      <c r="K183" s="137"/>
      <c r="L183" s="70"/>
      <c r="M183" s="130"/>
      <c r="N183" s="131"/>
      <c r="O183" s="132"/>
      <c r="P183" s="132"/>
      <c r="Q183" s="132"/>
      <c r="R183" s="132"/>
      <c r="S183" s="132"/>
      <c r="T183" s="133"/>
      <c r="V183" s="122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K183" s="121"/>
      <c r="AV183" s="7"/>
      <c r="AX183" s="7"/>
      <c r="AY183" s="7"/>
      <c r="BC183" s="7"/>
      <c r="BI183" s="122"/>
      <c r="BJ183" s="122"/>
      <c r="BK183" s="122"/>
      <c r="BL183" s="122"/>
      <c r="BM183" s="122"/>
      <c r="BN183" s="7"/>
      <c r="BO183" s="122"/>
      <c r="BP183" s="7"/>
      <c r="BQ183" s="7"/>
    </row>
    <row r="184" spans="2:51" s="16" customFormat="1" ht="15">
      <c r="B184" s="17"/>
      <c r="C184" s="123"/>
      <c r="D184" s="124"/>
      <c r="E184" s="123"/>
      <c r="F184" s="125"/>
      <c r="G184" s="123"/>
      <c r="H184" s="123"/>
      <c r="I184" s="123"/>
      <c r="J184" s="123"/>
      <c r="K184" s="123"/>
      <c r="L184" s="73"/>
      <c r="M184" s="141"/>
      <c r="N184" s="166"/>
      <c r="O184" s="166"/>
      <c r="P184" s="166"/>
      <c r="Q184" s="166"/>
      <c r="R184" s="166"/>
      <c r="S184" s="166"/>
      <c r="T184" s="142"/>
      <c r="V184" s="74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X184" s="7"/>
      <c r="AY184" s="7"/>
    </row>
    <row r="185" spans="2:51" s="16" customFormat="1" ht="15">
      <c r="B185" s="17"/>
      <c r="C185" s="123"/>
      <c r="D185" s="124"/>
      <c r="E185" s="123"/>
      <c r="F185" s="129"/>
      <c r="G185" s="123"/>
      <c r="H185" s="123"/>
      <c r="I185" s="123"/>
      <c r="J185" s="123"/>
      <c r="K185" s="123"/>
      <c r="L185" s="73"/>
      <c r="M185" s="156"/>
      <c r="N185" s="157"/>
      <c r="O185" s="157"/>
      <c r="P185" s="157"/>
      <c r="Q185" s="157"/>
      <c r="R185" s="157"/>
      <c r="S185" s="157"/>
      <c r="T185" s="158"/>
      <c r="V185" s="74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X185" s="7"/>
      <c r="AY185" s="7"/>
    </row>
    <row r="186" spans="2:69" s="16" customFormat="1" ht="16.5" customHeight="1">
      <c r="B186" s="17"/>
      <c r="C186" s="135"/>
      <c r="D186" s="135"/>
      <c r="E186" s="136"/>
      <c r="F186" s="137"/>
      <c r="G186" s="138"/>
      <c r="H186" s="159"/>
      <c r="I186" s="139"/>
      <c r="J186" s="139"/>
      <c r="K186" s="137"/>
      <c r="L186" s="70"/>
      <c r="M186" s="130"/>
      <c r="N186" s="131"/>
      <c r="O186" s="132"/>
      <c r="P186" s="132"/>
      <c r="Q186" s="132"/>
      <c r="R186" s="132"/>
      <c r="S186" s="132"/>
      <c r="T186" s="133"/>
      <c r="V186" s="122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K186" s="121"/>
      <c r="AV186" s="7"/>
      <c r="AX186" s="7"/>
      <c r="AY186" s="7"/>
      <c r="BC186" s="7"/>
      <c r="BI186" s="122"/>
      <c r="BJ186" s="122"/>
      <c r="BK186" s="122"/>
      <c r="BL186" s="122"/>
      <c r="BM186" s="122"/>
      <c r="BN186" s="7"/>
      <c r="BO186" s="122"/>
      <c r="BP186" s="7"/>
      <c r="BQ186" s="7"/>
    </row>
    <row r="187" spans="2:51" s="16" customFormat="1" ht="15">
      <c r="B187" s="17"/>
      <c r="C187" s="123"/>
      <c r="D187" s="124"/>
      <c r="E187" s="123"/>
      <c r="F187" s="125"/>
      <c r="G187" s="123"/>
      <c r="H187" s="123"/>
      <c r="I187" s="123"/>
      <c r="J187" s="123"/>
      <c r="K187" s="123"/>
      <c r="L187" s="73"/>
      <c r="M187" s="141"/>
      <c r="N187" s="166"/>
      <c r="O187" s="166"/>
      <c r="P187" s="166"/>
      <c r="Q187" s="166"/>
      <c r="R187" s="166"/>
      <c r="S187" s="166"/>
      <c r="T187" s="142"/>
      <c r="V187" s="74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X187" s="7"/>
      <c r="AY187" s="7"/>
    </row>
    <row r="188" spans="2:51" s="16" customFormat="1" ht="15">
      <c r="B188" s="17"/>
      <c r="C188" s="123"/>
      <c r="D188" s="124"/>
      <c r="E188" s="123"/>
      <c r="F188" s="129"/>
      <c r="G188" s="123"/>
      <c r="H188" s="123"/>
      <c r="I188" s="123"/>
      <c r="J188" s="123"/>
      <c r="K188" s="123"/>
      <c r="L188" s="73"/>
      <c r="M188" s="156"/>
      <c r="N188" s="157"/>
      <c r="O188" s="157"/>
      <c r="P188" s="157"/>
      <c r="Q188" s="157"/>
      <c r="R188" s="157"/>
      <c r="S188" s="157"/>
      <c r="T188" s="158"/>
      <c r="V188" s="74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X188" s="7"/>
      <c r="AY188" s="7"/>
    </row>
    <row r="189" spans="2:69" s="16" customFormat="1" ht="16.5" customHeight="1">
      <c r="B189" s="17"/>
      <c r="C189" s="135"/>
      <c r="D189" s="135"/>
      <c r="E189" s="136"/>
      <c r="F189" s="137"/>
      <c r="G189" s="138"/>
      <c r="H189" s="159"/>
      <c r="I189" s="139"/>
      <c r="J189" s="139"/>
      <c r="K189" s="137"/>
      <c r="L189" s="70"/>
      <c r="M189" s="130"/>
      <c r="N189" s="131"/>
      <c r="O189" s="132"/>
      <c r="P189" s="132"/>
      <c r="Q189" s="132"/>
      <c r="R189" s="132"/>
      <c r="S189" s="132"/>
      <c r="T189" s="133"/>
      <c r="V189" s="122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K189" s="121"/>
      <c r="AV189" s="7"/>
      <c r="AX189" s="7"/>
      <c r="AY189" s="7"/>
      <c r="BC189" s="7"/>
      <c r="BI189" s="122"/>
      <c r="BJ189" s="122"/>
      <c r="BK189" s="122"/>
      <c r="BL189" s="122"/>
      <c r="BM189" s="122"/>
      <c r="BN189" s="7"/>
      <c r="BO189" s="122"/>
      <c r="BP189" s="7"/>
      <c r="BQ189" s="7"/>
    </row>
    <row r="190" spans="2:51" s="16" customFormat="1" ht="15">
      <c r="B190" s="17"/>
      <c r="C190" s="123"/>
      <c r="D190" s="124"/>
      <c r="E190" s="123"/>
      <c r="F190" s="125"/>
      <c r="G190" s="123"/>
      <c r="H190" s="123"/>
      <c r="I190" s="123"/>
      <c r="J190" s="123"/>
      <c r="K190" s="123"/>
      <c r="L190" s="73"/>
      <c r="M190" s="141"/>
      <c r="N190" s="166"/>
      <c r="O190" s="166"/>
      <c r="P190" s="166"/>
      <c r="Q190" s="166"/>
      <c r="R190" s="166"/>
      <c r="S190" s="166"/>
      <c r="T190" s="142"/>
      <c r="V190" s="74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X190" s="7"/>
      <c r="AY190" s="7"/>
    </row>
    <row r="191" spans="2:51" s="16" customFormat="1" ht="15">
      <c r="B191" s="17"/>
      <c r="C191" s="123"/>
      <c r="D191" s="124"/>
      <c r="E191" s="123"/>
      <c r="F191" s="129"/>
      <c r="G191" s="123"/>
      <c r="H191" s="123"/>
      <c r="I191" s="123"/>
      <c r="J191" s="123"/>
      <c r="K191" s="123"/>
      <c r="L191" s="73"/>
      <c r="M191" s="156"/>
      <c r="N191" s="157"/>
      <c r="O191" s="157"/>
      <c r="P191" s="157"/>
      <c r="Q191" s="157"/>
      <c r="R191" s="157"/>
      <c r="S191" s="157"/>
      <c r="T191" s="158"/>
      <c r="V191" s="74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X191" s="7"/>
      <c r="AY191" s="7"/>
    </row>
    <row r="192" spans="2:69" s="16" customFormat="1" ht="16.5" customHeight="1">
      <c r="B192" s="17"/>
      <c r="C192" s="135"/>
      <c r="D192" s="135"/>
      <c r="E192" s="136"/>
      <c r="F192" s="137"/>
      <c r="G192" s="138"/>
      <c r="H192" s="159"/>
      <c r="I192" s="139"/>
      <c r="J192" s="139"/>
      <c r="K192" s="137"/>
      <c r="L192" s="70"/>
      <c r="M192" s="130"/>
      <c r="N192" s="131"/>
      <c r="O192" s="132"/>
      <c r="P192" s="132"/>
      <c r="Q192" s="132"/>
      <c r="R192" s="132"/>
      <c r="S192" s="132"/>
      <c r="T192" s="133"/>
      <c r="V192" s="122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K192" s="121"/>
      <c r="AV192" s="7"/>
      <c r="AX192" s="7"/>
      <c r="AY192" s="7"/>
      <c r="BC192" s="7"/>
      <c r="BI192" s="122"/>
      <c r="BJ192" s="122"/>
      <c r="BK192" s="122"/>
      <c r="BL192" s="122"/>
      <c r="BM192" s="122"/>
      <c r="BN192" s="7"/>
      <c r="BO192" s="122"/>
      <c r="BP192" s="7"/>
      <c r="BQ192" s="7"/>
    </row>
    <row r="193" spans="2:51" s="16" customFormat="1" ht="15">
      <c r="B193" s="17"/>
      <c r="C193" s="123"/>
      <c r="D193" s="124"/>
      <c r="E193" s="123"/>
      <c r="F193" s="125"/>
      <c r="G193" s="123"/>
      <c r="H193" s="123"/>
      <c r="I193" s="123"/>
      <c r="J193" s="123"/>
      <c r="K193" s="123"/>
      <c r="L193" s="73"/>
      <c r="M193" s="141"/>
      <c r="N193" s="166"/>
      <c r="O193" s="166"/>
      <c r="P193" s="166"/>
      <c r="Q193" s="166"/>
      <c r="R193" s="166"/>
      <c r="S193" s="166"/>
      <c r="T193" s="142"/>
      <c r="V193" s="74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X193" s="7"/>
      <c r="AY193" s="7"/>
    </row>
    <row r="194" spans="2:51" s="16" customFormat="1" ht="15">
      <c r="B194" s="17"/>
      <c r="C194" s="123"/>
      <c r="D194" s="124"/>
      <c r="E194" s="123"/>
      <c r="F194" s="129"/>
      <c r="G194" s="123"/>
      <c r="H194" s="123"/>
      <c r="I194" s="123"/>
      <c r="J194" s="123"/>
      <c r="K194" s="123"/>
      <c r="L194" s="73"/>
      <c r="M194" s="156"/>
      <c r="N194" s="157"/>
      <c r="O194" s="157"/>
      <c r="P194" s="157"/>
      <c r="Q194" s="157"/>
      <c r="R194" s="157"/>
      <c r="S194" s="157"/>
      <c r="T194" s="158"/>
      <c r="V194" s="74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X194" s="7"/>
      <c r="AY194" s="7"/>
    </row>
    <row r="195" spans="2:69" s="16" customFormat="1" ht="16.5" customHeight="1">
      <c r="B195" s="17"/>
      <c r="C195" s="135"/>
      <c r="D195" s="135"/>
      <c r="E195" s="136"/>
      <c r="F195" s="137"/>
      <c r="G195" s="138"/>
      <c r="H195" s="159"/>
      <c r="I195" s="139"/>
      <c r="J195" s="139"/>
      <c r="K195" s="137"/>
      <c r="L195" s="70"/>
      <c r="M195" s="130"/>
      <c r="N195" s="131"/>
      <c r="O195" s="132"/>
      <c r="P195" s="132"/>
      <c r="Q195" s="132"/>
      <c r="R195" s="132"/>
      <c r="S195" s="132"/>
      <c r="T195" s="133"/>
      <c r="V195" s="122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K195" s="121"/>
      <c r="AV195" s="7"/>
      <c r="AX195" s="7"/>
      <c r="AY195" s="7"/>
      <c r="BC195" s="7"/>
      <c r="BI195" s="122"/>
      <c r="BJ195" s="122"/>
      <c r="BK195" s="122"/>
      <c r="BL195" s="122"/>
      <c r="BM195" s="122"/>
      <c r="BN195" s="7"/>
      <c r="BO195" s="122"/>
      <c r="BP195" s="7"/>
      <c r="BQ195" s="7"/>
    </row>
  </sheetData>
  <sheetProtection algorithmName="SHA-512" hashValue="pmTwfjgN2ZyHbkSJeMqoQHoSDbppUnlRM5JdMGf1/F2u49UMyOLaacCpY00QarIyqnM7CeQePviWok/m6/f9qg==" saltValue="9TTvx1h4KCFh6DtzTFLOdA==" spinCount="100000" sheet="1" objects="1" scenarios="1"/>
  <autoFilter ref="C77:AJ173"/>
  <mergeCells count="10">
    <mergeCell ref="L2:V2"/>
    <mergeCell ref="E7:H7"/>
    <mergeCell ref="E9:H9"/>
    <mergeCell ref="E24:H24"/>
    <mergeCell ref="E45:H45"/>
    <mergeCell ref="E47:H47"/>
    <mergeCell ref="J51:J52"/>
    <mergeCell ref="E68:H68"/>
    <mergeCell ref="E70:H70"/>
    <mergeCell ref="G1:H1"/>
  </mergeCells>
  <conditionalFormatting sqref="AK1:AK89 AK93:AK113 AK117:AK149 AK153:AK1048576">
    <cfRule type="cellIs" priority="11" dxfId="0" operator="lessThan">
      <formula>0</formula>
    </cfRule>
    <cfRule type="cellIs" priority="12" dxfId="0" operator="greaterThan">
      <formula>0</formula>
    </cfRule>
  </conditionalFormatting>
  <conditionalFormatting sqref="AK90:AK92">
    <cfRule type="cellIs" priority="9" dxfId="0" operator="lessThan">
      <formula>0</formula>
    </cfRule>
    <cfRule type="cellIs" priority="10" dxfId="0" operator="greaterThan">
      <formula>0</formula>
    </cfRule>
  </conditionalFormatting>
  <conditionalFormatting sqref="AK150:AK152">
    <cfRule type="cellIs" priority="5" dxfId="0" operator="lessThan">
      <formula>0</formula>
    </cfRule>
    <cfRule type="cellIs" priority="6" dxfId="0" operator="greaterThan">
      <formula>0</formula>
    </cfRule>
  </conditionalFormatting>
  <conditionalFormatting sqref="AJ114:AJ116">
    <cfRule type="cellIs" priority="3" dxfId="0" operator="lessThan">
      <formula>0</formula>
    </cfRule>
    <cfRule type="cellIs" priority="4" dxfId="0" operator="greaterThan">
      <formula>0</formula>
    </cfRule>
  </conditionalFormatting>
  <conditionalFormatting sqref="AK115">
    <cfRule type="cellIs" priority="1" dxfId="0" operator="lessThan">
      <formula>0</formula>
    </cfRule>
    <cfRule type="cellIs" priority="2" dxfId="0" operator="greaterThan">
      <formula>0</formula>
    </cfRule>
  </conditionalFormatting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7" right="0.7" top="0.787401575" bottom="0.787401575" header="0.3" footer="0.3"/>
  <pageSetup fitToHeight="0" fitToWidth="1" horizontalDpi="600" verticalDpi="600" orientation="portrait" paperSize="8" scale="59" r:id="rId1"/>
  <rowBreaks count="2" manualBreakCount="2">
    <brk id="60" min="2" max="16383" man="1"/>
    <brk id="140" min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Kočí Libor</dc:creator>
  <cp:keywords/>
  <dc:description/>
  <cp:lastModifiedBy>Kočí Libor</cp:lastModifiedBy>
  <dcterms:created xsi:type="dcterms:W3CDTF">2021-03-09T08:35:16Z</dcterms:created>
  <dcterms:modified xsi:type="dcterms:W3CDTF">2021-08-17T12:04:21Z</dcterms:modified>
  <cp:category/>
  <cp:version/>
  <cp:contentType/>
  <cp:contentStatus/>
</cp:coreProperties>
</file>