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1 Unimec II - Přístroje OPVVV\1) ZD\finál\"/>
    </mc:Choice>
  </mc:AlternateContent>
  <bookViews>
    <workbookView xWindow="0" yWindow="0" windowWidth="28800" windowHeight="11100"/>
  </bookViews>
  <sheets>
    <sheet name="VV_INV_Přístroje_VVV" sheetId="1" r:id="rId1"/>
  </sheets>
  <externalReferences>
    <externalReference r:id="rId2"/>
    <externalReference r:id="rId3"/>
  </externalReferences>
  <definedNames>
    <definedName name="_xlnm._FilterDatabase" localSheetId="0" hidden="1">VV_INV_Přístroje_VVV!$A$3:$F$140</definedName>
    <definedName name="NAV">[1]VV_INV_Přístroje_133!$G$65</definedName>
    <definedName name="NAVV">VV_INV_Přístroje_VVV!$G$144</definedName>
    <definedName name="ZCDPDM">[1]VV_INV_Přístroje_133!#REF!</definedName>
    <definedName name="ZCDPH" localSheetId="0">VV_INV_Přístroje_VVV!#REF!</definedName>
    <definedName name="ZCDPH">'[1]Celková rekapitulace'!$C$38</definedName>
    <definedName name="ZCDPH_pr_vvv">VV_INV_Přístroje_VVV!$G$168</definedName>
    <definedName name="ZCDPHDM">'[2]Rekapitulace stavby ZV'!$AN$40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F88" i="1" s="1"/>
  <c r="E85" i="1" l="1"/>
  <c r="F85" i="1" s="1"/>
  <c r="E86" i="1"/>
  <c r="F86" i="1" s="1"/>
  <c r="E87" i="1"/>
  <c r="F8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15" i="1"/>
  <c r="F15" i="1" s="1"/>
  <c r="E16" i="1"/>
  <c r="F16" i="1" s="1"/>
  <c r="E17" i="1"/>
  <c r="F17" i="1" s="1"/>
  <c r="E18" i="1"/>
  <c r="F18" i="1" s="1"/>
  <c r="E19" i="1"/>
  <c r="F19" i="1" s="1"/>
  <c r="E122" i="1"/>
  <c r="E123" i="1"/>
  <c r="F123" i="1" s="1"/>
  <c r="E124" i="1"/>
  <c r="F124" i="1" s="1"/>
  <c r="E130" i="1"/>
  <c r="E20" i="1"/>
  <c r="F20" i="1" s="1"/>
  <c r="E21" i="1"/>
  <c r="F21" i="1" s="1"/>
  <c r="E22" i="1"/>
  <c r="F22" i="1" s="1"/>
  <c r="E23" i="1"/>
  <c r="F23" i="1" s="1"/>
  <c r="E125" i="1"/>
  <c r="F125" i="1" s="1"/>
  <c r="E126" i="1"/>
  <c r="F126" i="1" s="1"/>
  <c r="E127" i="1"/>
  <c r="F127" i="1" s="1"/>
  <c r="E131" i="1"/>
  <c r="F131" i="1" s="1"/>
  <c r="E132" i="1"/>
  <c r="F132" i="1" s="1"/>
  <c r="E133" i="1"/>
  <c r="F133" i="1" s="1"/>
  <c r="E136" i="1"/>
  <c r="E137" i="1"/>
  <c r="F137" i="1" s="1"/>
  <c r="E138" i="1"/>
  <c r="F138" i="1" s="1"/>
  <c r="E24" i="1"/>
  <c r="F24" i="1" s="1"/>
  <c r="E25" i="1"/>
  <c r="F25" i="1" s="1"/>
  <c r="E26" i="1"/>
  <c r="F26" i="1" s="1"/>
  <c r="E139" i="1"/>
  <c r="F139" i="1" s="1"/>
  <c r="E89" i="1"/>
  <c r="F89" i="1" s="1"/>
  <c r="E114" i="1"/>
  <c r="E115" i="1"/>
  <c r="F115" i="1" s="1"/>
  <c r="E116" i="1"/>
  <c r="F116" i="1" s="1"/>
  <c r="E117" i="1"/>
  <c r="F117" i="1" s="1"/>
  <c r="E118" i="1"/>
  <c r="F118" i="1" s="1"/>
  <c r="E119" i="1"/>
  <c r="F119" i="1" s="1"/>
  <c r="E95" i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F136" i="1" l="1"/>
  <c r="G135" i="1" s="1"/>
  <c r="E140" i="1"/>
  <c r="F130" i="1"/>
  <c r="G129" i="1" s="1"/>
  <c r="E134" i="1"/>
  <c r="F122" i="1"/>
  <c r="G121" i="1" s="1"/>
  <c r="E128" i="1"/>
  <c r="F114" i="1"/>
  <c r="G113" i="1" s="1"/>
  <c r="E120" i="1"/>
  <c r="F95" i="1"/>
  <c r="G94" i="1" s="1"/>
  <c r="E112" i="1"/>
  <c r="B2" i="1"/>
  <c r="A4" i="1"/>
  <c r="B4" i="1"/>
  <c r="E6" i="1"/>
  <c r="E7" i="1" s="1"/>
  <c r="E9" i="1"/>
  <c r="E10" i="1"/>
  <c r="F10" i="1" s="1"/>
  <c r="E11" i="1"/>
  <c r="F11" i="1" s="1"/>
  <c r="E14" i="1"/>
  <c r="E164" i="1"/>
  <c r="E29" i="1"/>
  <c r="E30" i="1"/>
  <c r="F30" i="1" s="1"/>
  <c r="E31" i="1"/>
  <c r="F31" i="1" s="1"/>
  <c r="E34" i="1"/>
  <c r="E35" i="1"/>
  <c r="F35" i="1" s="1"/>
  <c r="E38" i="1"/>
  <c r="E39" i="1"/>
  <c r="F39" i="1" s="1"/>
  <c r="E42" i="1"/>
  <c r="E45" i="1"/>
  <c r="E48" i="1"/>
  <c r="E51" i="1"/>
  <c r="E54" i="1"/>
  <c r="E57" i="1"/>
  <c r="E60" i="1"/>
  <c r="E61" i="1"/>
  <c r="F61" i="1" s="1"/>
  <c r="E62" i="1"/>
  <c r="F62" i="1" s="1"/>
  <c r="E65" i="1"/>
  <c r="E66" i="1"/>
  <c r="F66" i="1" s="1"/>
  <c r="E67" i="1"/>
  <c r="F67" i="1" s="1"/>
  <c r="E80" i="1"/>
  <c r="E81" i="1"/>
  <c r="F81" i="1" s="1"/>
  <c r="E84" i="1"/>
  <c r="E92" i="1"/>
  <c r="C146" i="1"/>
  <c r="E146" i="1" s="1"/>
  <c r="E154" i="1" s="1"/>
  <c r="D146" i="1"/>
  <c r="D154" i="1" s="1"/>
  <c r="C147" i="1"/>
  <c r="E147" i="1" s="1"/>
  <c r="D147" i="1"/>
  <c r="F147" i="1" s="1"/>
  <c r="C148" i="1"/>
  <c r="E148" i="1" s="1"/>
  <c r="D148" i="1"/>
  <c r="F148" i="1" s="1"/>
  <c r="C149" i="1"/>
  <c r="E149" i="1" s="1"/>
  <c r="D149" i="1"/>
  <c r="F149" i="1" s="1"/>
  <c r="C150" i="1"/>
  <c r="E150" i="1" s="1"/>
  <c r="D150" i="1"/>
  <c r="F150" i="1" s="1"/>
  <c r="C151" i="1"/>
  <c r="E151" i="1" s="1"/>
  <c r="D151" i="1"/>
  <c r="F151" i="1" s="1"/>
  <c r="C152" i="1"/>
  <c r="E152" i="1" s="1"/>
  <c r="D152" i="1"/>
  <c r="F152" i="1" s="1"/>
  <c r="E153" i="1"/>
  <c r="F153" i="1"/>
  <c r="C163" i="1"/>
  <c r="D163" i="1"/>
  <c r="E163" i="1"/>
  <c r="F163" i="1"/>
  <c r="C164" i="1"/>
  <c r="D164" i="1"/>
  <c r="C165" i="1"/>
  <c r="D165" i="1"/>
  <c r="E165" i="1"/>
  <c r="F165" i="1"/>
  <c r="C166" i="1"/>
  <c r="D166" i="1"/>
  <c r="E166" i="1"/>
  <c r="F166" i="1"/>
  <c r="C167" i="1"/>
  <c r="D167" i="1"/>
  <c r="E78" i="1" l="1"/>
  <c r="F92" i="1"/>
  <c r="G91" i="1" s="1"/>
  <c r="E93" i="1"/>
  <c r="F84" i="1"/>
  <c r="G83" i="1" s="1"/>
  <c r="E90" i="1"/>
  <c r="F80" i="1"/>
  <c r="G79" i="1" s="1"/>
  <c r="E82" i="1"/>
  <c r="F65" i="1"/>
  <c r="G64" i="1" s="1"/>
  <c r="F60" i="1"/>
  <c r="G59" i="1" s="1"/>
  <c r="E63" i="1"/>
  <c r="F57" i="1"/>
  <c r="G56" i="1" s="1"/>
  <c r="E58" i="1"/>
  <c r="F54" i="1"/>
  <c r="G53" i="1" s="1"/>
  <c r="E55" i="1"/>
  <c r="F51" i="1"/>
  <c r="G50" i="1" s="1"/>
  <c r="E52" i="1"/>
  <c r="F48" i="1"/>
  <c r="G47" i="1" s="1"/>
  <c r="E49" i="1"/>
  <c r="F45" i="1"/>
  <c r="G44" i="1" s="1"/>
  <c r="E46" i="1"/>
  <c r="F42" i="1"/>
  <c r="G41" i="1" s="1"/>
  <c r="E43" i="1"/>
  <c r="F38" i="1"/>
  <c r="G37" i="1" s="1"/>
  <c r="E40" i="1"/>
  <c r="F34" i="1"/>
  <c r="G33" i="1" s="1"/>
  <c r="E36" i="1"/>
  <c r="F29" i="1"/>
  <c r="G28" i="1" s="1"/>
  <c r="E32" i="1"/>
  <c r="F14" i="1"/>
  <c r="G13" i="1" s="1"/>
  <c r="E27" i="1"/>
  <c r="F9" i="1"/>
  <c r="G8" i="1" s="1"/>
  <c r="E12" i="1"/>
  <c r="F6" i="1"/>
  <c r="G5" i="1" s="1"/>
  <c r="F164" i="1"/>
  <c r="F146" i="1"/>
  <c r="F154" i="1" s="1"/>
  <c r="E167" i="1"/>
  <c r="F167" i="1"/>
  <c r="C154" i="1"/>
</calcChain>
</file>

<file path=xl/sharedStrings.xml><?xml version="1.0" encoding="utf-8"?>
<sst xmlns="http://schemas.openxmlformats.org/spreadsheetml/2006/main" count="352" uniqueCount="311">
  <si>
    <t>Kontrola celkem</t>
  </si>
  <si>
    <t>Kontrola OP VVV</t>
  </si>
  <si>
    <t>Limit OP VVV</t>
  </si>
  <si>
    <t>viz soubor Spec_V026_UCH_Fluorescenční mikroskop</t>
  </si>
  <si>
    <t>Fluorescenční inv. duální mikroskop</t>
  </si>
  <si>
    <t>V-026</t>
  </si>
  <si>
    <t>Fluorescenční mikroskop</t>
  </si>
  <si>
    <t>Část 17</t>
  </si>
  <si>
    <t>Dynamometr pro změření síly svalů zad a nohou</t>
  </si>
  <si>
    <t>N115</t>
  </si>
  <si>
    <t>Holter krevního tlaku</t>
  </si>
  <si>
    <t>N114</t>
  </si>
  <si>
    <t>Holter EKG</t>
  </si>
  <si>
    <t>N113</t>
  </si>
  <si>
    <t>viz soubor Spec_V047_V051_USMAZ_Analyzátor vydechovaných plynů a EKG-2021-09-21</t>
  </si>
  <si>
    <t>Ergospirometrie/Analyzátor vydechovaných plynů</t>
  </si>
  <si>
    <t>V-047
V-051</t>
  </si>
  <si>
    <t>Vyšetřovací přístroje II</t>
  </si>
  <si>
    <t>Část 16</t>
  </si>
  <si>
    <t>viz soubor Spec_V050_USMAZ_Bicyklový ergometr</t>
  </si>
  <si>
    <t>Bicyklový ergometr</t>
  </si>
  <si>
    <t>V-050</t>
  </si>
  <si>
    <t>viz soubor Spec_V043_UHY_Automatický biochemický analyzátor</t>
  </si>
  <si>
    <t xml:space="preserve">Automatický biochemický analyzátor </t>
  </si>
  <si>
    <t>V-043</t>
  </si>
  <si>
    <t>Vyšetřovací přístroje I</t>
  </si>
  <si>
    <t>Část 15</t>
  </si>
  <si>
    <t>Cyklotrenažér (smart)</t>
  </si>
  <si>
    <t>N112</t>
  </si>
  <si>
    <t>N092</t>
  </si>
  <si>
    <t>N091</t>
  </si>
  <si>
    <t>Akumpresurní masážní podložka na chodidla</t>
  </si>
  <si>
    <t>N083</t>
  </si>
  <si>
    <t xml:space="preserve">Závěsný posilovací systém </t>
  </si>
  <si>
    <t>N082</t>
  </si>
  <si>
    <t xml:space="preserve">Aerobic step </t>
  </si>
  <si>
    <t>N081</t>
  </si>
  <si>
    <t>N080</t>
  </si>
  <si>
    <t>N079</t>
  </si>
  <si>
    <t xml:space="preserve">Rotoped </t>
  </si>
  <si>
    <t>N078</t>
  </si>
  <si>
    <t>N077</t>
  </si>
  <si>
    <t>viz soubor Spec_V046_UHY_Crossový (eliptický) trenažér</t>
  </si>
  <si>
    <t>Crossový (eliptický) trenažér</t>
  </si>
  <si>
    <t>V-046</t>
  </si>
  <si>
    <t>viz soubor Spec_V045_UHY_Veslovací trenažéry</t>
  </si>
  <si>
    <t>Veslovací trenažéry</t>
  </si>
  <si>
    <t>V-045</t>
  </si>
  <si>
    <t>viz soubor Spec_V044_UHY_Běžecký trenažér motorový</t>
  </si>
  <si>
    <t>Běžecký trenažér</t>
  </si>
  <si>
    <t>V-044</t>
  </si>
  <si>
    <t>Trenažery</t>
  </si>
  <si>
    <t>Část 14</t>
  </si>
  <si>
    <t>viz soubor Spec_V041_UCH_Sušárna vakuová</t>
  </si>
  <si>
    <t>Sušárna vakuová</t>
  </si>
  <si>
    <t>V-041</t>
  </si>
  <si>
    <t>viz soubor Spec_V024_UCH_Sušárna</t>
  </si>
  <si>
    <t>Sušárna horkovzdušná</t>
  </si>
  <si>
    <t>V-024</t>
  </si>
  <si>
    <t>viz soubor Spec_V010_UMI_Termostat</t>
  </si>
  <si>
    <t>Termostat</t>
  </si>
  <si>
    <t>V-010</t>
  </si>
  <si>
    <t>Sušárny a termostaty</t>
  </si>
  <si>
    <t>Část 13</t>
  </si>
  <si>
    <t>viz soubor Spec_V042_UHY_ 6-ti frekvenční tělesný analyzátor</t>
  </si>
  <si>
    <t>6-ti frekvenční tělesný analyzátor</t>
  </si>
  <si>
    <t>V-042</t>
  </si>
  <si>
    <t>Tělesný analyzátor</t>
  </si>
  <si>
    <t>Část 12</t>
  </si>
  <si>
    <t>viz soubor Spec_V025_UCH_Holografický mikroskop</t>
  </si>
  <si>
    <t xml:space="preserve">Holografický mikroskop </t>
  </si>
  <si>
    <t>V-025</t>
  </si>
  <si>
    <t>Část 11</t>
  </si>
  <si>
    <t>viz soubor Spec_V005_UHE_Konfokal</t>
  </si>
  <si>
    <t>Konfokální mikroskopický systém</t>
  </si>
  <si>
    <t>V-005</t>
  </si>
  <si>
    <t>Část 10</t>
  </si>
  <si>
    <t>viz soubor Spec_V002_UHE_Přikrajovací pracoviště</t>
  </si>
  <si>
    <t>Přikrajovací pracoviště s ventilací (histologické pracoviště)</t>
  </si>
  <si>
    <t>V-002</t>
  </si>
  <si>
    <t xml:space="preserve">Přikrajovací pracoviště </t>
  </si>
  <si>
    <t>Část 9</t>
  </si>
  <si>
    <t>viz soubor Spec_V004_UHE_Hemocytometr</t>
  </si>
  <si>
    <t>Hemocytometr</t>
  </si>
  <si>
    <t>V-004</t>
  </si>
  <si>
    <t>Část 8</t>
  </si>
  <si>
    <t>viz soubor Spec_V029_UCH_SEM mikroskop</t>
  </si>
  <si>
    <t>SEM mikroskop</t>
  </si>
  <si>
    <t>V-029</t>
  </si>
  <si>
    <t>Část 7</t>
  </si>
  <si>
    <t>viz soubor Spec_V052_UAN_Badatelský mikroskop-2021-09-21_ebe</t>
  </si>
  <si>
    <t>Badatelský mikroskop</t>
  </si>
  <si>
    <t>V-052</t>
  </si>
  <si>
    <t>viz soubor Spec_V027_UCH_Stereoskopický mikroskop</t>
  </si>
  <si>
    <t xml:space="preserve">Stereoskopický mikroskop </t>
  </si>
  <si>
    <t>V-027</t>
  </si>
  <si>
    <t>Mikroskopie II</t>
  </si>
  <si>
    <t>Část 6</t>
  </si>
  <si>
    <t>viz soubor Spec_V009_UMI_Badatelsky mikroskop</t>
  </si>
  <si>
    <t>Mikroskop badatelský</t>
  </si>
  <si>
    <t>V-009</t>
  </si>
  <si>
    <t>viz soubor Spec_V008_UMI_Fluorescencni mikroskop</t>
  </si>
  <si>
    <t>V-008</t>
  </si>
  <si>
    <t>Mikroskopie I</t>
  </si>
  <si>
    <t>Část 5</t>
  </si>
  <si>
    <t>viz soubor Spec_V022_V048_Laminární box</t>
  </si>
  <si>
    <t>Laminární box</t>
  </si>
  <si>
    <t>V-022
V-048</t>
  </si>
  <si>
    <t>viz soubor Spec_V006b_UMI_Laminarni box</t>
  </si>
  <si>
    <t>Laminární box/Biohazard box</t>
  </si>
  <si>
    <t>V-006b</t>
  </si>
  <si>
    <t>viz soubor Spec_V006a_UMI_Laminarni box</t>
  </si>
  <si>
    <t>V-006a</t>
  </si>
  <si>
    <t>Laminární boxy</t>
  </si>
  <si>
    <t>Část 4</t>
  </si>
  <si>
    <t>Pračka se sušičkou</t>
  </si>
  <si>
    <t>N110
N117</t>
  </si>
  <si>
    <t>N076</t>
  </si>
  <si>
    <t>N075</t>
  </si>
  <si>
    <t>N074</t>
  </si>
  <si>
    <t>N073</t>
  </si>
  <si>
    <t>N072</t>
  </si>
  <si>
    <t>viz soubor N071_kuchyňský robot</t>
  </si>
  <si>
    <t>N071</t>
  </si>
  <si>
    <t>N070</t>
  </si>
  <si>
    <t>N069</t>
  </si>
  <si>
    <t>N068</t>
  </si>
  <si>
    <t>N067</t>
  </si>
  <si>
    <t>N066
N050</t>
  </si>
  <si>
    <t>N065</t>
  </si>
  <si>
    <t>N064</t>
  </si>
  <si>
    <t>Malá pásová pila</t>
  </si>
  <si>
    <t>N111</t>
  </si>
  <si>
    <t>Akumulátorová pila</t>
  </si>
  <si>
    <t>N109</t>
  </si>
  <si>
    <t>Vysokotlaký čistič</t>
  </si>
  <si>
    <t>N108</t>
  </si>
  <si>
    <t>N090</t>
  </si>
  <si>
    <t>N089</t>
  </si>
  <si>
    <t>N088</t>
  </si>
  <si>
    <t>N087</t>
  </si>
  <si>
    <t>N086</t>
  </si>
  <si>
    <t>N085</t>
  </si>
  <si>
    <t>N084</t>
  </si>
  <si>
    <t>Defibrilátor</t>
  </si>
  <si>
    <t>N063</t>
  </si>
  <si>
    <t>UV prohlížečka</t>
  </si>
  <si>
    <t>N061</t>
  </si>
  <si>
    <t>Tiskárna štítků o různých velikostech (popis vzorků, chemikálií)</t>
  </si>
  <si>
    <t>N019</t>
  </si>
  <si>
    <t>viz soubor N001_studentsky mikroskop</t>
  </si>
  <si>
    <t xml:space="preserve">Studentský mikroskop </t>
  </si>
  <si>
    <t>N001
N022
N056</t>
  </si>
  <si>
    <t>viz soubor Spec_FIND_termomixer</t>
  </si>
  <si>
    <t>Termomixer</t>
  </si>
  <si>
    <t>FIND</t>
  </si>
  <si>
    <t>viz soubor Spec_V037_UCH_Výrobník ledu</t>
  </si>
  <si>
    <t>Výrobník ledu</t>
  </si>
  <si>
    <t>V-037</t>
  </si>
  <si>
    <t>viz soubor Spec_V028_UCH_Systém na přípravu ultračisté vody</t>
  </si>
  <si>
    <t>Systém pro přípravu ultračisté vody</t>
  </si>
  <si>
    <t>V-028</t>
  </si>
  <si>
    <t>viz soubor Spec_V032_UCH_Systém pro pozorování gelů</t>
  </si>
  <si>
    <t>Systém na pozorování a focení gelů UV s řídícím počítačem</t>
  </si>
  <si>
    <t>V-032</t>
  </si>
  <si>
    <t>viz soubor _Spec_V016_UMI_Spektrofotometr II</t>
  </si>
  <si>
    <t>Spektrofotometr II</t>
  </si>
  <si>
    <t>V-016</t>
  </si>
  <si>
    <t>viz soubor Spec_V014_UMI_Spektrofotometr</t>
  </si>
  <si>
    <t>Spektrofotometr I</t>
  </si>
  <si>
    <t>V-014</t>
  </si>
  <si>
    <t>viz soubor Spec_V030_UCH_Spektrofotometr</t>
  </si>
  <si>
    <t>Spektrofotometr III</t>
  </si>
  <si>
    <t>V-030</t>
  </si>
  <si>
    <t>viz soubor Spec_V018_UMI_Real-time PCR systém</t>
  </si>
  <si>
    <t>Real-time PCR systém</t>
  </si>
  <si>
    <t>V-018</t>
  </si>
  <si>
    <t>viz soubor Spec_V021_UMI_Promyvacka Elisa</t>
  </si>
  <si>
    <t>Promývačka ELISA</t>
  </si>
  <si>
    <t>V-021</t>
  </si>
  <si>
    <t>viz soubor Spec_V012_UMI_PCR termocycler</t>
  </si>
  <si>
    <t>PCR Termocykler</t>
  </si>
  <si>
    <t>V-012</t>
  </si>
  <si>
    <t>viz soubor Spec_V040_UCH_Osmometr</t>
  </si>
  <si>
    <t>Osmometr</t>
  </si>
  <si>
    <t>V-040</t>
  </si>
  <si>
    <t>viz soubor Spec_V036_UCH_Lyofilizator</t>
  </si>
  <si>
    <t>Lyofilizátor</t>
  </si>
  <si>
    <t>V-036</t>
  </si>
  <si>
    <t>viz soubor Spec_V017_UMI_Lyofilizator</t>
  </si>
  <si>
    <t>V-017</t>
  </si>
  <si>
    <t>viz soubor Spec_V020_UMI_Hybridizacni pec</t>
  </si>
  <si>
    <t>Hybridizační pec</t>
  </si>
  <si>
    <t>V-020</t>
  </si>
  <si>
    <t>viz soubor Spec_V039_UCH_Fotometr</t>
  </si>
  <si>
    <t xml:space="preserve">Fotometr  </t>
  </si>
  <si>
    <t>V-039</t>
  </si>
  <si>
    <t>viz soubor Spec_V034_UCH_Elektroforeza</t>
  </si>
  <si>
    <t>Elektroforéza vč. zdroje</t>
  </si>
  <si>
    <t>V-034</t>
  </si>
  <si>
    <t>viz soubor Spec_V019_UMI_Destickovy reader</t>
  </si>
  <si>
    <t>Destičkový reader (UV-ViS-IR)</t>
  </si>
  <si>
    <t>V-019</t>
  </si>
  <si>
    <t>viz soubor Spec_V033_UCH_Destičkový reader</t>
  </si>
  <si>
    <t>Destičkový reader</t>
  </si>
  <si>
    <t>V-033</t>
  </si>
  <si>
    <t>viz soubor Spec_V011_UMI_Centrifuga stolni</t>
  </si>
  <si>
    <t>Centrifugy stolní</t>
  </si>
  <si>
    <t>V-011</t>
  </si>
  <si>
    <t>viz soubor Spec_V035_UCH_Centrifuga chlazená</t>
  </si>
  <si>
    <t>Centrifuga chlazená</t>
  </si>
  <si>
    <t>V-035</t>
  </si>
  <si>
    <t>viz soubor Spec_V038_UCH_Centrifuga</t>
  </si>
  <si>
    <t xml:space="preserve">Centrifuga </t>
  </si>
  <si>
    <t>V-038</t>
  </si>
  <si>
    <t>viz soubor Spec_V007_UMI_Autoklav</t>
  </si>
  <si>
    <t>Autokláv</t>
  </si>
  <si>
    <t>V-007</t>
  </si>
  <si>
    <t>viz soubor Spec_V031_UCH_Analytické váhy</t>
  </si>
  <si>
    <t>Analytické váhy</t>
  </si>
  <si>
    <t>V-031</t>
  </si>
  <si>
    <t>viz soubor Spec_V013_UMI_Analyticke vahy</t>
  </si>
  <si>
    <t>V-013</t>
  </si>
  <si>
    <t>Část 3</t>
  </si>
  <si>
    <t>viz soubor Spec_V049_UHY_Inkubátor CO2</t>
  </si>
  <si>
    <t xml:space="preserve">Inkubátor CO2 </t>
  </si>
  <si>
    <t>V-049</t>
  </si>
  <si>
    <t>viz soubor Spec_V015_CO inkubator</t>
  </si>
  <si>
    <t>Inkubátor CO2</t>
  </si>
  <si>
    <t>V-015</t>
  </si>
  <si>
    <t>viz soubor Spec_V001_V023_CO inkubator</t>
  </si>
  <si>
    <t>Inkubátory CO2</t>
  </si>
  <si>
    <t>Část 2</t>
  </si>
  <si>
    <t>viz soubor Spec_V003_UHE_Skener preparátů</t>
  </si>
  <si>
    <t>Skener pro digitalizaci výukových preparátů</t>
  </si>
  <si>
    <t>V-003</t>
  </si>
  <si>
    <t>Skener histologických preparátů</t>
  </si>
  <si>
    <t>Část 1</t>
  </si>
  <si>
    <t>Specifikace</t>
  </si>
  <si>
    <t>PHVZ vč. DPH</t>
  </si>
  <si>
    <t>celková cena vč. ZČ DPH</t>
  </si>
  <si>
    <t>ks</t>
  </si>
  <si>
    <t>Část 18</t>
  </si>
  <si>
    <t>Přístroje výukové kuchyně a další domácí spotřebiče</t>
  </si>
  <si>
    <t>Část 19</t>
  </si>
  <si>
    <t>Výukové modely</t>
  </si>
  <si>
    <t>Laboratorní přístroje I.</t>
  </si>
  <si>
    <t>Laboratorní přístroje II.</t>
  </si>
  <si>
    <t>Část 20</t>
  </si>
  <si>
    <t>Laboratorní přístroje III.</t>
  </si>
  <si>
    <t>Laboratorní přístroje IV.</t>
  </si>
  <si>
    <t>Část 21</t>
  </si>
  <si>
    <t>Přístroje UniMeC II - OP VVV</t>
  </si>
  <si>
    <t>viz soubor Část 3 - ostatní položky</t>
  </si>
  <si>
    <t>viz soubor Část 14 - ostatní položky</t>
  </si>
  <si>
    <t>viz. Soubor Spec_N078_rotoped_071021</t>
  </si>
  <si>
    <t>viz soubor Část 16 - ostatní položky</t>
  </si>
  <si>
    <t xml:space="preserve">viz soubor Část 18 </t>
  </si>
  <si>
    <t>viz soubor Část 19</t>
  </si>
  <si>
    <t>viz soubor Část 18</t>
  </si>
  <si>
    <t>Část 22</t>
  </si>
  <si>
    <t>viz soubor Část 22 - ostatní položky</t>
  </si>
  <si>
    <t>Celkem část 1:</t>
  </si>
  <si>
    <t>Celkem část 2:</t>
  </si>
  <si>
    <t>Celkem část 3:</t>
  </si>
  <si>
    <t>Celkem část 4:</t>
  </si>
  <si>
    <t>Celkem část 5:</t>
  </si>
  <si>
    <t>Celkem část 6:</t>
  </si>
  <si>
    <t>Celkem část 7:</t>
  </si>
  <si>
    <t>Celkem část 8:</t>
  </si>
  <si>
    <t>Celkem část 9:</t>
  </si>
  <si>
    <t>Celkem část 10:</t>
  </si>
  <si>
    <t>Celkem část 11:</t>
  </si>
  <si>
    <t>Celkem část 12:</t>
  </si>
  <si>
    <t>Celkem část 13:</t>
  </si>
  <si>
    <t>Celkem část 14:</t>
  </si>
  <si>
    <t>Celkem část 15:</t>
  </si>
  <si>
    <t>Celkem část 16:</t>
  </si>
  <si>
    <t>Celkem část 17:</t>
  </si>
  <si>
    <t>Celkem část 18:</t>
  </si>
  <si>
    <t>Celkem část 19:</t>
  </si>
  <si>
    <t>Celkem část 20:</t>
  </si>
  <si>
    <t>Celkem část 21:</t>
  </si>
  <si>
    <t>Celkem část 22:</t>
  </si>
  <si>
    <t>j. cena v Kč bez DPH</t>
  </si>
  <si>
    <t>celková cena v Kč bez DPH</t>
  </si>
  <si>
    <t>V-001 
V-023</t>
  </si>
  <si>
    <t>Balanční podložka kompatibilní s dome big</t>
  </si>
  <si>
    <t>Fetální alkoholový syndrom - model</t>
  </si>
  <si>
    <t>Model ročního množství dehtu</t>
  </si>
  <si>
    <t>Model složení tabáku</t>
  </si>
  <si>
    <t>Model - brýle alkohol</t>
  </si>
  <si>
    <t>Model - sada simulující alkohol, drogy</t>
  </si>
  <si>
    <t xml:space="preserve">Lednice kombinovaná (s mrazákem), samostatně stojící </t>
  </si>
  <si>
    <t>Lednice prosklená</t>
  </si>
  <si>
    <t>Mikrovlná trouba</t>
  </si>
  <si>
    <t>Mixér tyčový</t>
  </si>
  <si>
    <t>Mixér ruční</t>
  </si>
  <si>
    <t>Kávovar</t>
  </si>
  <si>
    <t xml:space="preserve">Kontaktní gril </t>
  </si>
  <si>
    <t>Kuchyňský robot</t>
  </si>
  <si>
    <t>Rýžovar</t>
  </si>
  <si>
    <t>Pekárna</t>
  </si>
  <si>
    <t>Brusiče nožů</t>
  </si>
  <si>
    <t>Sušička na ovoce a zeleniny</t>
  </si>
  <si>
    <t xml:space="preserve">Bezdotykový teploměr </t>
  </si>
  <si>
    <t>Šikmá lavice na posilování</t>
  </si>
  <si>
    <t>Osobní váhy do vyšetřovny</t>
  </si>
  <si>
    <t>Výškoměr s váhou vč. nouzového napájení</t>
  </si>
  <si>
    <t xml:space="preserve">Twist stepper </t>
  </si>
  <si>
    <t>Měřič obsahu oxidu uhelnatého v dechu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</si>
</sst>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vertical="center"/>
    </xf>
    <xf numFmtId="4" fontId="0" fillId="0" borderId="0" xfId="0" applyNumberFormat="1" applyFill="1" applyProtection="1"/>
    <xf numFmtId="4" fontId="0" fillId="0" borderId="0" xfId="0" applyNumberFormat="1" applyProtection="1"/>
    <xf numFmtId="4" fontId="0" fillId="0" borderId="0" xfId="0" applyNumberFormat="1" applyFill="1" applyAlignment="1" applyProtection="1">
      <alignment horizontal="right"/>
    </xf>
    <xf numFmtId="0" fontId="0" fillId="3" borderId="0" xfId="0" applyFill="1" applyProtection="1"/>
    <xf numFmtId="4" fontId="0" fillId="0" borderId="2" xfId="0" applyNumberFormat="1" applyBorder="1" applyProtection="1"/>
    <xf numFmtId="4" fontId="0" fillId="0" borderId="1" xfId="0" applyNumberFormat="1" applyFill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4" xfId="0" applyFill="1" applyBorder="1" applyProtection="1"/>
    <xf numFmtId="4" fontId="0" fillId="0" borderId="2" xfId="0" applyNumberForma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vertical="center"/>
    </xf>
    <xf numFmtId="49" fontId="2" fillId="4" borderId="6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right" vertical="center"/>
    </xf>
    <xf numFmtId="3" fontId="2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/>
    </xf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center" vertical="center"/>
    </xf>
    <xf numFmtId="4" fontId="4" fillId="0" borderId="1" xfId="0" applyNumberFormat="1" applyFont="1" applyFill="1" applyBorder="1" applyProtection="1"/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0" borderId="0" xfId="0" applyFont="1" applyProtection="1"/>
    <xf numFmtId="4" fontId="0" fillId="0" borderId="1" xfId="0" applyNumberForma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3" fontId="2" fillId="4" borderId="0" xfId="0" applyNumberFormat="1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right" vertical="center"/>
    </xf>
    <xf numFmtId="0" fontId="0" fillId="4" borderId="0" xfId="0" applyFill="1" applyProtection="1"/>
    <xf numFmtId="0" fontId="0" fillId="4" borderId="0" xfId="0" applyFill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5" fillId="0" borderId="1" xfId="0" applyFont="1" applyBorder="1" applyAlignment="1" applyProtection="1">
      <alignment vertical="center" wrapText="1"/>
    </xf>
    <xf numFmtId="4" fontId="2" fillId="4" borderId="0" xfId="0" applyNumberFormat="1" applyFont="1" applyFill="1" applyAlignment="1" applyProtection="1">
      <alignment vertical="center"/>
    </xf>
    <xf numFmtId="49" fontId="6" fillId="6" borderId="1" xfId="0" applyNumberFormat="1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/>
    </xf>
    <xf numFmtId="4" fontId="0" fillId="5" borderId="1" xfId="0" applyNumberForma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83;kan&#225;t%20a%20menza%20+%20vybaven&#237;/P&#345;&#237;stroje/22-09-21/P&#345;&#237;stroje_051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i\Documents\Ostatn&#237;\Dal&#353;&#237;%20projekty\133240\IZ\Tabulky%20EDS_3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á rekapitulace"/>
      <sheetName val="Celková rekapitulace 133240"/>
      <sheetName val="Přístroje 133240"/>
      <sheetName val="Přístroje OP VVV"/>
      <sheetName val="VV_INV_Přístroje_133"/>
      <sheetName val="VV_INV_Přístroje_VVV"/>
      <sheetName val="INV_Přístroje_133"/>
      <sheetName val="INV_Přístroje_VVV"/>
      <sheetName val="Shody"/>
      <sheetName val="INV_Přístroje_části (5)"/>
      <sheetName val="INV_Přístroje_části (4)"/>
      <sheetName val="INV_Přístroje_části (3)"/>
      <sheetName val="INV_Přístroje_části (2)"/>
      <sheetName val="INV_Přístroje_části"/>
      <sheetName val="INV_Přístroje_130720"/>
      <sheetName val="Záruka"/>
      <sheetName val="Přístroje"/>
      <sheetName val="Přístroje_rozdělení"/>
      <sheetName val="INV_Přístroje_ke kontrole"/>
      <sheetName val="INV_Přístroje_ŘV"/>
      <sheetName val="Stroje_zarizeni_INV_PŽ"/>
      <sheetName val="NIV_Přístroje_130720"/>
      <sheetName val="Laboratoře_160720"/>
      <sheetName val="Laboratoře"/>
      <sheetName val="T20 - Interiér_akt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>
        <row r="38">
          <cell r="C38">
            <v>1.20959134</v>
          </cell>
        </row>
      </sheetData>
      <sheetData sheetId="1"/>
      <sheetData sheetId="2"/>
      <sheetData sheetId="3"/>
      <sheetData sheetId="4">
        <row r="65">
          <cell r="G65">
            <v>1.2</v>
          </cell>
        </row>
      </sheetData>
      <sheetData sheetId="5">
        <row r="119">
          <cell r="G119">
            <v>1</v>
          </cell>
        </row>
      </sheetData>
      <sheetData sheetId="6"/>
      <sheetData sheetId="7"/>
      <sheetData sheetId="8"/>
      <sheetData sheetId="9">
        <row r="3">
          <cell r="B3" t="str">
            <v>Aktualizace přístroje OP VVV - 2020</v>
          </cell>
        </row>
        <row r="4">
          <cell r="A4" t="str">
            <v>Číslo</v>
          </cell>
          <cell r="B4" t="str">
            <v>Název přístroje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68"/>
  <sheetViews>
    <sheetView tabSelected="1" zoomScaleNormal="100" workbookViewId="0">
      <selection activeCell="K111" sqref="K111"/>
    </sheetView>
  </sheetViews>
  <sheetFormatPr defaultColWidth="9.140625" defaultRowHeight="15" outlineLevelRow="1" x14ac:dyDescent="0.25"/>
  <cols>
    <col min="1" max="1" width="9.140625" style="6"/>
    <col min="2" max="2" width="53.42578125" style="1" customWidth="1"/>
    <col min="3" max="3" width="11.42578125" style="5" customWidth="1"/>
    <col min="4" max="4" width="15.7109375" style="4" customWidth="1"/>
    <col min="5" max="5" width="15.7109375" style="1" customWidth="1"/>
    <col min="6" max="6" width="14.7109375" style="3" hidden="1" customWidth="1"/>
    <col min="7" max="7" width="16.42578125" style="1" hidden="1" customWidth="1"/>
    <col min="8" max="8" width="80.7109375" style="2" customWidth="1"/>
    <col min="9" max="16384" width="9.140625" style="1"/>
  </cols>
  <sheetData>
    <row r="1" spans="1:8" ht="39.75" customHeight="1" x14ac:dyDescent="0.25">
      <c r="A1" s="63"/>
      <c r="B1" s="60" t="s">
        <v>252</v>
      </c>
      <c r="C1" s="59"/>
      <c r="D1" s="64"/>
      <c r="E1" s="58"/>
      <c r="F1" s="58"/>
      <c r="G1" s="65"/>
      <c r="H1" s="66"/>
    </row>
    <row r="2" spans="1:8" s="3" customFormat="1" ht="13.5" customHeight="1" x14ac:dyDescent="0.25">
      <c r="A2" s="57"/>
      <c r="B2" s="54">
        <f>'[1]INV_Přístroje_části (5)'!B2</f>
        <v>0</v>
      </c>
      <c r="C2" s="56"/>
      <c r="D2" s="55"/>
      <c r="E2" s="54"/>
      <c r="F2" s="54"/>
      <c r="H2" s="53"/>
    </row>
    <row r="3" spans="1:8" ht="21.75" customHeight="1" x14ac:dyDescent="0.25">
      <c r="A3" s="52"/>
      <c r="B3" s="61"/>
      <c r="C3" s="62"/>
      <c r="D3" s="51"/>
      <c r="E3" s="50"/>
      <c r="F3" s="50"/>
      <c r="G3" s="3"/>
      <c r="H3" s="53"/>
    </row>
    <row r="4" spans="1:8" ht="35.1" customHeight="1" x14ac:dyDescent="0.25">
      <c r="A4" s="71" t="str">
        <f>'[1]INV_Přístroje_části (5)'!A4</f>
        <v>Číslo</v>
      </c>
      <c r="B4" s="71" t="str">
        <f>'[1]INV_Přístroje_části (5)'!B4</f>
        <v>Název přístroje</v>
      </c>
      <c r="C4" s="72" t="s">
        <v>241</v>
      </c>
      <c r="D4" s="73" t="s">
        <v>284</v>
      </c>
      <c r="E4" s="73" t="s">
        <v>285</v>
      </c>
      <c r="F4" s="73" t="s">
        <v>240</v>
      </c>
      <c r="G4" s="73" t="s">
        <v>239</v>
      </c>
      <c r="H4" s="73" t="s">
        <v>238</v>
      </c>
    </row>
    <row r="5" spans="1:8" x14ac:dyDescent="0.25">
      <c r="A5" s="40" t="s">
        <v>237</v>
      </c>
      <c r="B5" s="39" t="s">
        <v>236</v>
      </c>
      <c r="C5" s="38"/>
      <c r="D5" s="49"/>
      <c r="E5" s="47"/>
      <c r="F5" s="47"/>
      <c r="G5" s="7">
        <f>CEILING(SUM(F6)*NAVV,1000)</f>
        <v>0</v>
      </c>
      <c r="H5" s="67"/>
    </row>
    <row r="6" spans="1:8" s="34" customFormat="1" outlineLevel="1" x14ac:dyDescent="0.25">
      <c r="A6" s="32" t="s">
        <v>235</v>
      </c>
      <c r="B6" s="37" t="s">
        <v>234</v>
      </c>
      <c r="C6" s="36">
        <v>1</v>
      </c>
      <c r="D6" s="74"/>
      <c r="E6" s="48">
        <f>C6*D6</f>
        <v>0</v>
      </c>
      <c r="F6" s="35">
        <f>E6*ZCDPH_pr_vvv</f>
        <v>0</v>
      </c>
      <c r="G6" s="33"/>
      <c r="H6" s="69" t="s">
        <v>233</v>
      </c>
    </row>
    <row r="7" spans="1:8" s="34" customFormat="1" outlineLevel="1" x14ac:dyDescent="0.25">
      <c r="A7" s="32"/>
      <c r="B7" s="37"/>
      <c r="C7" s="36"/>
      <c r="D7" s="64" t="s">
        <v>262</v>
      </c>
      <c r="E7" s="70">
        <f>SUM(E6)</f>
        <v>0</v>
      </c>
      <c r="F7" s="35"/>
      <c r="G7" s="33"/>
      <c r="H7" s="69"/>
    </row>
    <row r="8" spans="1:8" x14ac:dyDescent="0.25">
      <c r="A8" s="40" t="s">
        <v>232</v>
      </c>
      <c r="B8" s="39" t="s">
        <v>231</v>
      </c>
      <c r="C8" s="38"/>
      <c r="D8" s="49"/>
      <c r="E8" s="47"/>
      <c r="F8" s="47"/>
      <c r="G8" s="7">
        <f>CEILING(SUM(F9:F11)*NAVV,1000)</f>
        <v>0</v>
      </c>
      <c r="H8" s="41"/>
    </row>
    <row r="9" spans="1:8" ht="30" outlineLevel="1" x14ac:dyDescent="0.25">
      <c r="A9" s="44" t="s">
        <v>286</v>
      </c>
      <c r="B9" s="37" t="s">
        <v>228</v>
      </c>
      <c r="C9" s="42">
        <v>3</v>
      </c>
      <c r="D9" s="75"/>
      <c r="E9" s="35">
        <f>C9*D9</f>
        <v>0</v>
      </c>
      <c r="F9" s="35">
        <f>E9*ZCDPH_pr_vvv</f>
        <v>0</v>
      </c>
      <c r="G9" s="33"/>
      <c r="H9" s="41" t="s">
        <v>230</v>
      </c>
    </row>
    <row r="10" spans="1:8" outlineLevel="1" x14ac:dyDescent="0.25">
      <c r="A10" s="44" t="s">
        <v>229</v>
      </c>
      <c r="B10" s="37" t="s">
        <v>228</v>
      </c>
      <c r="C10" s="42">
        <v>2</v>
      </c>
      <c r="D10" s="75"/>
      <c r="E10" s="35">
        <f>C10*D10</f>
        <v>0</v>
      </c>
      <c r="F10" s="35">
        <f>E10*ZCDPH_pr_vvv</f>
        <v>0</v>
      </c>
      <c r="G10" s="33"/>
      <c r="H10" s="41" t="s">
        <v>227</v>
      </c>
    </row>
    <row r="11" spans="1:8" outlineLevel="1" x14ac:dyDescent="0.25">
      <c r="A11" s="32" t="s">
        <v>226</v>
      </c>
      <c r="B11" s="43" t="s">
        <v>225</v>
      </c>
      <c r="C11" s="42">
        <v>1</v>
      </c>
      <c r="D11" s="75"/>
      <c r="E11" s="35">
        <f>C11*D11</f>
        <v>0</v>
      </c>
      <c r="F11" s="35">
        <f>E11*ZCDPH_pr_vvv</f>
        <v>0</v>
      </c>
      <c r="G11" s="33"/>
      <c r="H11" s="41" t="s">
        <v>224</v>
      </c>
    </row>
    <row r="12" spans="1:8" outlineLevel="1" x14ac:dyDescent="0.25">
      <c r="A12" s="32"/>
      <c r="B12" s="43"/>
      <c r="C12" s="42"/>
      <c r="D12" s="64" t="s">
        <v>263</v>
      </c>
      <c r="E12" s="70">
        <f>SUM(E9:E11)</f>
        <v>0</v>
      </c>
      <c r="F12" s="35"/>
      <c r="G12" s="33"/>
      <c r="H12" s="41"/>
    </row>
    <row r="13" spans="1:8" x14ac:dyDescent="0.25">
      <c r="A13" s="40" t="s">
        <v>223</v>
      </c>
      <c r="B13" s="39" t="s">
        <v>246</v>
      </c>
      <c r="C13" s="38"/>
      <c r="D13" s="49"/>
      <c r="E13" s="47"/>
      <c r="F13" s="47"/>
      <c r="G13" s="7">
        <f>CEILING(SUM(F14:F26)*NAVV,1000)</f>
        <v>0</v>
      </c>
      <c r="H13" s="41"/>
    </row>
    <row r="14" spans="1:8" outlineLevel="1" x14ac:dyDescent="0.25">
      <c r="A14" s="32" t="s">
        <v>222</v>
      </c>
      <c r="B14" s="37" t="s">
        <v>219</v>
      </c>
      <c r="C14" s="36">
        <v>2</v>
      </c>
      <c r="D14" s="74"/>
      <c r="E14" s="35">
        <f t="shared" ref="E14" si="0">C14*D14</f>
        <v>0</v>
      </c>
      <c r="F14" s="35">
        <f t="shared" ref="F14" si="1">E14*ZCDPH_pr_vvv</f>
        <v>0</v>
      </c>
      <c r="G14" s="33"/>
      <c r="H14" s="41" t="s">
        <v>221</v>
      </c>
    </row>
    <row r="15" spans="1:8" outlineLevel="1" x14ac:dyDescent="0.25">
      <c r="A15" s="32" t="s">
        <v>220</v>
      </c>
      <c r="B15" s="43" t="s">
        <v>219</v>
      </c>
      <c r="C15" s="36">
        <v>1</v>
      </c>
      <c r="D15" s="74"/>
      <c r="E15" s="35">
        <f t="shared" ref="E15:E26" si="2">C15*D15</f>
        <v>0</v>
      </c>
      <c r="F15" s="35">
        <f t="shared" ref="F15:F26" si="3">E15*ZCDPH_pr_vvv</f>
        <v>0</v>
      </c>
      <c r="G15" s="33"/>
      <c r="H15" s="41" t="s">
        <v>218</v>
      </c>
    </row>
    <row r="16" spans="1:8" outlineLevel="1" x14ac:dyDescent="0.25">
      <c r="A16" s="32" t="s">
        <v>217</v>
      </c>
      <c r="B16" s="37" t="s">
        <v>216</v>
      </c>
      <c r="C16" s="36">
        <v>1</v>
      </c>
      <c r="D16" s="74"/>
      <c r="E16" s="35">
        <f t="shared" si="2"/>
        <v>0</v>
      </c>
      <c r="F16" s="35">
        <f t="shared" si="3"/>
        <v>0</v>
      </c>
      <c r="G16" s="33"/>
      <c r="H16" s="41" t="s">
        <v>215</v>
      </c>
    </row>
    <row r="17" spans="1:8" outlineLevel="1" x14ac:dyDescent="0.25">
      <c r="A17" s="32" t="s">
        <v>214</v>
      </c>
      <c r="B17" s="43" t="s">
        <v>213</v>
      </c>
      <c r="C17" s="36">
        <v>4</v>
      </c>
      <c r="D17" s="74"/>
      <c r="E17" s="35">
        <f t="shared" si="2"/>
        <v>0</v>
      </c>
      <c r="F17" s="35">
        <f t="shared" si="3"/>
        <v>0</v>
      </c>
      <c r="G17" s="33"/>
      <c r="H17" s="41" t="s">
        <v>212</v>
      </c>
    </row>
    <row r="18" spans="1:8" outlineLevel="1" x14ac:dyDescent="0.25">
      <c r="A18" s="32" t="s">
        <v>211</v>
      </c>
      <c r="B18" s="43" t="s">
        <v>210</v>
      </c>
      <c r="C18" s="36">
        <v>1</v>
      </c>
      <c r="D18" s="74"/>
      <c r="E18" s="35">
        <f t="shared" si="2"/>
        <v>0</v>
      </c>
      <c r="F18" s="35">
        <f t="shared" si="3"/>
        <v>0</v>
      </c>
      <c r="G18" s="33"/>
      <c r="H18" s="41" t="s">
        <v>209</v>
      </c>
    </row>
    <row r="19" spans="1:8" outlineLevel="1" x14ac:dyDescent="0.25">
      <c r="A19" s="32" t="s">
        <v>208</v>
      </c>
      <c r="B19" s="43" t="s">
        <v>207</v>
      </c>
      <c r="C19" s="36">
        <v>3</v>
      </c>
      <c r="D19" s="74"/>
      <c r="E19" s="35">
        <f t="shared" si="2"/>
        <v>0</v>
      </c>
      <c r="F19" s="35">
        <f t="shared" si="3"/>
        <v>0</v>
      </c>
      <c r="G19" s="33"/>
      <c r="H19" s="41" t="s">
        <v>206</v>
      </c>
    </row>
    <row r="20" spans="1:8" outlineLevel="1" x14ac:dyDescent="0.25">
      <c r="A20" s="32" t="s">
        <v>193</v>
      </c>
      <c r="B20" s="43" t="s">
        <v>192</v>
      </c>
      <c r="C20" s="36">
        <v>1</v>
      </c>
      <c r="D20" s="74"/>
      <c r="E20" s="35">
        <f t="shared" si="2"/>
        <v>0</v>
      </c>
      <c r="F20" s="35">
        <f t="shared" si="3"/>
        <v>0</v>
      </c>
      <c r="G20" s="33"/>
      <c r="H20" s="67" t="s">
        <v>191</v>
      </c>
    </row>
    <row r="21" spans="1:8" outlineLevel="1" x14ac:dyDescent="0.25">
      <c r="A21" s="32" t="s">
        <v>190</v>
      </c>
      <c r="B21" s="43" t="s">
        <v>187</v>
      </c>
      <c r="C21" s="36">
        <v>1</v>
      </c>
      <c r="D21" s="74"/>
      <c r="E21" s="35">
        <f t="shared" si="2"/>
        <v>0</v>
      </c>
      <c r="F21" s="35">
        <f t="shared" si="3"/>
        <v>0</v>
      </c>
      <c r="G21" s="33">
        <v>3</v>
      </c>
      <c r="H21" s="67" t="s">
        <v>189</v>
      </c>
    </row>
    <row r="22" spans="1:8" outlineLevel="1" x14ac:dyDescent="0.25">
      <c r="A22" s="32" t="s">
        <v>188</v>
      </c>
      <c r="B22" s="43" t="s">
        <v>187</v>
      </c>
      <c r="C22" s="36">
        <v>1</v>
      </c>
      <c r="D22" s="74"/>
      <c r="E22" s="35">
        <f t="shared" si="2"/>
        <v>0</v>
      </c>
      <c r="F22" s="35">
        <f t="shared" si="3"/>
        <v>0</v>
      </c>
      <c r="G22" s="33"/>
      <c r="H22" s="67" t="s">
        <v>186</v>
      </c>
    </row>
    <row r="23" spans="1:8" outlineLevel="1" x14ac:dyDescent="0.25">
      <c r="A23" s="32" t="s">
        <v>185</v>
      </c>
      <c r="B23" s="43" t="s">
        <v>184</v>
      </c>
      <c r="C23" s="36">
        <v>4</v>
      </c>
      <c r="D23" s="74"/>
      <c r="E23" s="35">
        <f t="shared" si="2"/>
        <v>0</v>
      </c>
      <c r="F23" s="35">
        <f t="shared" si="3"/>
        <v>0</v>
      </c>
      <c r="G23" s="33"/>
      <c r="H23" s="67" t="s">
        <v>183</v>
      </c>
    </row>
    <row r="24" spans="1:8" outlineLevel="1" x14ac:dyDescent="0.25">
      <c r="A24" s="32" t="s">
        <v>155</v>
      </c>
      <c r="B24" s="43" t="s">
        <v>154</v>
      </c>
      <c r="C24" s="36">
        <v>1</v>
      </c>
      <c r="D24" s="74"/>
      <c r="E24" s="35">
        <f t="shared" si="2"/>
        <v>0</v>
      </c>
      <c r="F24" s="35">
        <f t="shared" si="3"/>
        <v>0</v>
      </c>
      <c r="G24" s="33"/>
      <c r="H24" s="67" t="s">
        <v>153</v>
      </c>
    </row>
    <row r="25" spans="1:8" ht="45" outlineLevel="1" x14ac:dyDescent="0.25">
      <c r="A25" s="44" t="s">
        <v>152</v>
      </c>
      <c r="B25" s="43" t="s">
        <v>151</v>
      </c>
      <c r="C25" s="36">
        <v>20</v>
      </c>
      <c r="D25" s="74"/>
      <c r="E25" s="35">
        <f t="shared" si="2"/>
        <v>0</v>
      </c>
      <c r="F25" s="35">
        <f t="shared" si="3"/>
        <v>0</v>
      </c>
      <c r="G25" s="33"/>
      <c r="H25" s="41" t="s">
        <v>150</v>
      </c>
    </row>
    <row r="26" spans="1:8" ht="30" outlineLevel="1" x14ac:dyDescent="0.25">
      <c r="A26" s="32" t="s">
        <v>149</v>
      </c>
      <c r="B26" s="43" t="s">
        <v>148</v>
      </c>
      <c r="C26" s="36">
        <v>1</v>
      </c>
      <c r="D26" s="74"/>
      <c r="E26" s="35">
        <f t="shared" si="2"/>
        <v>0</v>
      </c>
      <c r="F26" s="35">
        <f t="shared" si="3"/>
        <v>0</v>
      </c>
      <c r="G26" s="33"/>
      <c r="H26" s="41" t="s">
        <v>253</v>
      </c>
    </row>
    <row r="27" spans="1:8" outlineLevel="1" x14ac:dyDescent="0.25">
      <c r="A27" s="32"/>
      <c r="B27" s="43"/>
      <c r="C27" s="36"/>
      <c r="D27" s="64" t="s">
        <v>264</v>
      </c>
      <c r="E27" s="70">
        <f>SUM(E14:E26)</f>
        <v>0</v>
      </c>
      <c r="F27" s="35"/>
      <c r="G27" s="33"/>
      <c r="H27" s="41"/>
    </row>
    <row r="28" spans="1:8" x14ac:dyDescent="0.25">
      <c r="A28" s="40" t="s">
        <v>114</v>
      </c>
      <c r="B28" s="39" t="s">
        <v>113</v>
      </c>
      <c r="C28" s="38"/>
      <c r="D28" s="49"/>
      <c r="E28" s="49"/>
      <c r="F28" s="49"/>
      <c r="G28" s="7">
        <f>CEILING(SUM(F29:F31)*NAVV,1000)</f>
        <v>0</v>
      </c>
      <c r="H28" s="67"/>
    </row>
    <row r="29" spans="1:8" outlineLevel="1" x14ac:dyDescent="0.25">
      <c r="A29" s="32" t="s">
        <v>112</v>
      </c>
      <c r="B29" s="43" t="s">
        <v>109</v>
      </c>
      <c r="C29" s="42">
        <v>2</v>
      </c>
      <c r="D29" s="75"/>
      <c r="E29" s="35">
        <f>C29*D29</f>
        <v>0</v>
      </c>
      <c r="F29" s="35">
        <f>E29*ZCDPH_pr_vvv</f>
        <v>0</v>
      </c>
      <c r="G29" s="33"/>
      <c r="H29" s="67" t="s">
        <v>111</v>
      </c>
    </row>
    <row r="30" spans="1:8" outlineLevel="1" x14ac:dyDescent="0.25">
      <c r="A30" s="32" t="s">
        <v>110</v>
      </c>
      <c r="B30" s="43" t="s">
        <v>109</v>
      </c>
      <c r="C30" s="42">
        <v>3</v>
      </c>
      <c r="D30" s="75"/>
      <c r="E30" s="35">
        <f>C30*D30</f>
        <v>0</v>
      </c>
      <c r="F30" s="35">
        <f>E30*ZCDPH_pr_vvv</f>
        <v>0</v>
      </c>
      <c r="G30" s="33"/>
      <c r="H30" s="67" t="s">
        <v>108</v>
      </c>
    </row>
    <row r="31" spans="1:8" ht="30" outlineLevel="1" x14ac:dyDescent="0.25">
      <c r="A31" s="44" t="s">
        <v>107</v>
      </c>
      <c r="B31" s="43" t="s">
        <v>106</v>
      </c>
      <c r="C31" s="36">
        <v>3</v>
      </c>
      <c r="D31" s="74"/>
      <c r="E31" s="35">
        <f>C31*D31</f>
        <v>0</v>
      </c>
      <c r="F31" s="35">
        <f>E31*ZCDPH_pr_vvv</f>
        <v>0</v>
      </c>
      <c r="G31" s="33"/>
      <c r="H31" s="67" t="s">
        <v>105</v>
      </c>
    </row>
    <row r="32" spans="1:8" outlineLevel="1" x14ac:dyDescent="0.25">
      <c r="A32" s="44"/>
      <c r="B32" s="43"/>
      <c r="C32" s="36"/>
      <c r="D32" s="64" t="s">
        <v>265</v>
      </c>
      <c r="E32" s="70">
        <f>SUM(E29:E31)</f>
        <v>0</v>
      </c>
      <c r="F32" s="35"/>
      <c r="G32" s="33"/>
      <c r="H32" s="67"/>
    </row>
    <row r="33" spans="1:8" x14ac:dyDescent="0.25">
      <c r="A33" s="40" t="s">
        <v>104</v>
      </c>
      <c r="B33" s="39" t="s">
        <v>103</v>
      </c>
      <c r="C33" s="38"/>
      <c r="D33" s="49"/>
      <c r="E33" s="49"/>
      <c r="F33" s="49"/>
      <c r="G33" s="7">
        <f>CEILING(SUM(F34:F35)*NAVV,1000)</f>
        <v>0</v>
      </c>
      <c r="H33" s="67"/>
    </row>
    <row r="34" spans="1:8" outlineLevel="1" x14ac:dyDescent="0.25">
      <c r="A34" s="32" t="s">
        <v>102</v>
      </c>
      <c r="B34" s="37" t="s">
        <v>6</v>
      </c>
      <c r="C34" s="36">
        <v>1</v>
      </c>
      <c r="D34" s="74"/>
      <c r="E34" s="35">
        <f>C34*D34</f>
        <v>0</v>
      </c>
      <c r="F34" s="35">
        <f>E34*ZCDPH_pr_vvv</f>
        <v>0</v>
      </c>
      <c r="G34" s="33"/>
      <c r="H34" s="67" t="s">
        <v>101</v>
      </c>
    </row>
    <row r="35" spans="1:8" outlineLevel="1" x14ac:dyDescent="0.25">
      <c r="A35" s="32" t="s">
        <v>100</v>
      </c>
      <c r="B35" s="43" t="s">
        <v>99</v>
      </c>
      <c r="C35" s="36">
        <v>3</v>
      </c>
      <c r="D35" s="74"/>
      <c r="E35" s="35">
        <f>C35*D35</f>
        <v>0</v>
      </c>
      <c r="F35" s="35">
        <f>E35*ZCDPH_pr_vvv</f>
        <v>0</v>
      </c>
      <c r="G35" s="33"/>
      <c r="H35" s="67" t="s">
        <v>98</v>
      </c>
    </row>
    <row r="36" spans="1:8" outlineLevel="1" x14ac:dyDescent="0.25">
      <c r="A36" s="32"/>
      <c r="B36" s="43"/>
      <c r="C36" s="36"/>
      <c r="D36" s="64" t="s">
        <v>266</v>
      </c>
      <c r="E36" s="70">
        <f>SUM(E34:E35)</f>
        <v>0</v>
      </c>
      <c r="F36" s="35"/>
      <c r="G36" s="33"/>
      <c r="H36" s="67"/>
    </row>
    <row r="37" spans="1:8" x14ac:dyDescent="0.25">
      <c r="A37" s="40" t="s">
        <v>97</v>
      </c>
      <c r="B37" s="39" t="s">
        <v>96</v>
      </c>
      <c r="C37" s="38"/>
      <c r="D37" s="49"/>
      <c r="E37" s="49"/>
      <c r="F37" s="49"/>
      <c r="G37" s="7">
        <f>CEILING(SUM(F38:F39)*NAVV,1000)</f>
        <v>0</v>
      </c>
      <c r="H37" s="67"/>
    </row>
    <row r="38" spans="1:8" outlineLevel="1" x14ac:dyDescent="0.25">
      <c r="A38" s="32" t="s">
        <v>95</v>
      </c>
      <c r="B38" s="43" t="s">
        <v>94</v>
      </c>
      <c r="C38" s="42">
        <v>1</v>
      </c>
      <c r="D38" s="75"/>
      <c r="E38" s="35">
        <f>C38*D38</f>
        <v>0</v>
      </c>
      <c r="F38" s="35">
        <f>E38*ZCDPH_pr_vvv</f>
        <v>0</v>
      </c>
      <c r="G38" s="33"/>
      <c r="H38" s="67" t="s">
        <v>93</v>
      </c>
    </row>
    <row r="39" spans="1:8" outlineLevel="1" x14ac:dyDescent="0.25">
      <c r="A39" s="32" t="s">
        <v>92</v>
      </c>
      <c r="B39" s="43" t="s">
        <v>91</v>
      </c>
      <c r="C39" s="42">
        <v>1</v>
      </c>
      <c r="D39" s="75"/>
      <c r="E39" s="35">
        <f>C39*D39</f>
        <v>0</v>
      </c>
      <c r="F39" s="35">
        <f>E39*ZCDPH_pr_vvv</f>
        <v>0</v>
      </c>
      <c r="G39" s="33"/>
      <c r="H39" s="67" t="s">
        <v>90</v>
      </c>
    </row>
    <row r="40" spans="1:8" outlineLevel="1" x14ac:dyDescent="0.25">
      <c r="A40" s="32"/>
      <c r="B40" s="43"/>
      <c r="C40" s="42"/>
      <c r="D40" s="64" t="s">
        <v>267</v>
      </c>
      <c r="E40" s="70">
        <f>SUM(E38:E39)</f>
        <v>0</v>
      </c>
      <c r="F40" s="35"/>
      <c r="G40" s="33"/>
      <c r="H40" s="67"/>
    </row>
    <row r="41" spans="1:8" x14ac:dyDescent="0.25">
      <c r="A41" s="40" t="s">
        <v>89</v>
      </c>
      <c r="B41" s="39" t="s">
        <v>87</v>
      </c>
      <c r="C41" s="38"/>
      <c r="D41" s="49"/>
      <c r="E41" s="49"/>
      <c r="F41" s="49"/>
      <c r="G41" s="7">
        <f>CEILING(SUM(F42)*NAVV,1000)</f>
        <v>0</v>
      </c>
      <c r="H41" s="67"/>
    </row>
    <row r="42" spans="1:8" outlineLevel="1" x14ac:dyDescent="0.25">
      <c r="A42" s="32" t="s">
        <v>88</v>
      </c>
      <c r="B42" s="43" t="s">
        <v>87</v>
      </c>
      <c r="C42" s="36">
        <v>1</v>
      </c>
      <c r="D42" s="74"/>
      <c r="E42" s="35">
        <f>C42*D42</f>
        <v>0</v>
      </c>
      <c r="F42" s="35">
        <f>E42*ZCDPH_pr_vvv</f>
        <v>0</v>
      </c>
      <c r="G42" s="33"/>
      <c r="H42" s="67" t="s">
        <v>86</v>
      </c>
    </row>
    <row r="43" spans="1:8" outlineLevel="1" x14ac:dyDescent="0.25">
      <c r="A43" s="32"/>
      <c r="B43" s="43"/>
      <c r="C43" s="36"/>
      <c r="D43" s="64" t="s">
        <v>268</v>
      </c>
      <c r="E43" s="70">
        <f>SUM(E42)</f>
        <v>0</v>
      </c>
      <c r="F43" s="35"/>
      <c r="G43" s="33"/>
      <c r="H43" s="67"/>
    </row>
    <row r="44" spans="1:8" x14ac:dyDescent="0.25">
      <c r="A44" s="40" t="s">
        <v>85</v>
      </c>
      <c r="B44" s="39" t="s">
        <v>83</v>
      </c>
      <c r="C44" s="38"/>
      <c r="D44" s="49"/>
      <c r="E44" s="49"/>
      <c r="F44" s="49"/>
      <c r="G44" s="7">
        <f>CEILING(SUM(F45)*NAVV,1000)</f>
        <v>0</v>
      </c>
      <c r="H44" s="67"/>
    </row>
    <row r="45" spans="1:8" outlineLevel="1" x14ac:dyDescent="0.25">
      <c r="A45" s="32" t="s">
        <v>84</v>
      </c>
      <c r="B45" s="43" t="s">
        <v>83</v>
      </c>
      <c r="C45" s="42">
        <v>1</v>
      </c>
      <c r="D45" s="75"/>
      <c r="E45" s="35">
        <f>C45*D45</f>
        <v>0</v>
      </c>
      <c r="F45" s="35">
        <f>E45*ZCDPH_pr_vvv</f>
        <v>0</v>
      </c>
      <c r="G45" s="33"/>
      <c r="H45" s="67" t="s">
        <v>82</v>
      </c>
    </row>
    <row r="46" spans="1:8" outlineLevel="1" x14ac:dyDescent="0.25">
      <c r="A46" s="32"/>
      <c r="B46" s="43"/>
      <c r="C46" s="42"/>
      <c r="D46" s="64" t="s">
        <v>269</v>
      </c>
      <c r="E46" s="70">
        <f>SUM(E45)</f>
        <v>0</v>
      </c>
      <c r="F46" s="35"/>
      <c r="G46" s="33"/>
      <c r="H46" s="67"/>
    </row>
    <row r="47" spans="1:8" x14ac:dyDescent="0.25">
      <c r="A47" s="40" t="s">
        <v>81</v>
      </c>
      <c r="B47" s="39" t="s">
        <v>80</v>
      </c>
      <c r="C47" s="38"/>
      <c r="D47" s="49"/>
      <c r="E47" s="49"/>
      <c r="F47" s="49"/>
      <c r="G47" s="7">
        <f>CEILING(SUM(F48)*NAVV,1000)</f>
        <v>0</v>
      </c>
      <c r="H47" s="67"/>
    </row>
    <row r="48" spans="1:8" outlineLevel="1" x14ac:dyDescent="0.25">
      <c r="A48" s="32" t="s">
        <v>79</v>
      </c>
      <c r="B48" s="37" t="s">
        <v>78</v>
      </c>
      <c r="C48" s="36">
        <v>1</v>
      </c>
      <c r="D48" s="74"/>
      <c r="E48" s="35">
        <f>C48*D48</f>
        <v>0</v>
      </c>
      <c r="F48" s="35">
        <f>E48*ZCDPH_pr_vvv</f>
        <v>0</v>
      </c>
      <c r="G48" s="33"/>
      <c r="H48" s="67" t="s">
        <v>77</v>
      </c>
    </row>
    <row r="49" spans="1:8" outlineLevel="1" x14ac:dyDescent="0.25">
      <c r="A49" s="32"/>
      <c r="B49" s="37"/>
      <c r="C49" s="36"/>
      <c r="D49" s="64" t="s">
        <v>270</v>
      </c>
      <c r="E49" s="70">
        <f>SUM(E48)</f>
        <v>0</v>
      </c>
      <c r="F49" s="35"/>
      <c r="G49" s="33"/>
      <c r="H49" s="67"/>
    </row>
    <row r="50" spans="1:8" x14ac:dyDescent="0.25">
      <c r="A50" s="40" t="s">
        <v>76</v>
      </c>
      <c r="B50" s="39" t="s">
        <v>74</v>
      </c>
      <c r="C50" s="38"/>
      <c r="D50" s="49"/>
      <c r="E50" s="49"/>
      <c r="F50" s="49"/>
      <c r="G50" s="7">
        <f>CEILING(SUM(F51)*NAVV,1000)</f>
        <v>0</v>
      </c>
      <c r="H50" s="67"/>
    </row>
    <row r="51" spans="1:8" outlineLevel="1" x14ac:dyDescent="0.25">
      <c r="A51" s="32" t="s">
        <v>75</v>
      </c>
      <c r="B51" s="43" t="s">
        <v>74</v>
      </c>
      <c r="C51" s="36">
        <v>1</v>
      </c>
      <c r="D51" s="74"/>
      <c r="E51" s="35">
        <f>C51*D51</f>
        <v>0</v>
      </c>
      <c r="F51" s="35">
        <f>E51*ZCDPH_pr_vvv</f>
        <v>0</v>
      </c>
      <c r="G51" s="33"/>
      <c r="H51" s="67" t="s">
        <v>73</v>
      </c>
    </row>
    <row r="52" spans="1:8" outlineLevel="1" x14ac:dyDescent="0.25">
      <c r="A52" s="32"/>
      <c r="B52" s="43"/>
      <c r="C52" s="36"/>
      <c r="D52" s="64" t="s">
        <v>271</v>
      </c>
      <c r="E52" s="70">
        <f>SUM(E51)</f>
        <v>0</v>
      </c>
      <c r="F52" s="35"/>
      <c r="G52" s="33"/>
      <c r="H52" s="67"/>
    </row>
    <row r="53" spans="1:8" x14ac:dyDescent="0.25">
      <c r="A53" s="40" t="s">
        <v>72</v>
      </c>
      <c r="B53" s="39" t="s">
        <v>70</v>
      </c>
      <c r="C53" s="38"/>
      <c r="D53" s="49"/>
      <c r="E53" s="49"/>
      <c r="F53" s="49"/>
      <c r="G53" s="7">
        <f>CEILING(SUM(F54)*NAVV,1000)</f>
        <v>0</v>
      </c>
      <c r="H53" s="67"/>
    </row>
    <row r="54" spans="1:8" outlineLevel="1" x14ac:dyDescent="0.25">
      <c r="A54" s="32" t="s">
        <v>71</v>
      </c>
      <c r="B54" s="45" t="s">
        <v>70</v>
      </c>
      <c r="C54" s="36">
        <v>1</v>
      </c>
      <c r="D54" s="74"/>
      <c r="E54" s="35">
        <f>C54*D54</f>
        <v>0</v>
      </c>
      <c r="F54" s="35">
        <f>E54*ZCDPH_pr_vvv</f>
        <v>0</v>
      </c>
      <c r="G54" s="33"/>
      <c r="H54" s="67" t="s">
        <v>69</v>
      </c>
    </row>
    <row r="55" spans="1:8" outlineLevel="1" x14ac:dyDescent="0.25">
      <c r="A55" s="32"/>
      <c r="B55" s="45"/>
      <c r="C55" s="36"/>
      <c r="D55" s="64" t="s">
        <v>272</v>
      </c>
      <c r="E55" s="70">
        <f>SUM(E54)</f>
        <v>0</v>
      </c>
      <c r="F55" s="35"/>
      <c r="G55" s="33"/>
      <c r="H55" s="67"/>
    </row>
    <row r="56" spans="1:8" x14ac:dyDescent="0.25">
      <c r="A56" s="40" t="s">
        <v>68</v>
      </c>
      <c r="B56" s="39" t="s">
        <v>67</v>
      </c>
      <c r="C56" s="38"/>
      <c r="D56" s="49"/>
      <c r="E56" s="49"/>
      <c r="F56" s="49"/>
      <c r="G56" s="7">
        <f>CEILING(SUM(F57)*NAVV,1000)</f>
        <v>0</v>
      </c>
      <c r="H56" s="67"/>
    </row>
    <row r="57" spans="1:8" outlineLevel="1" x14ac:dyDescent="0.25">
      <c r="A57" s="32" t="s">
        <v>66</v>
      </c>
      <c r="B57" s="43" t="s">
        <v>65</v>
      </c>
      <c r="C57" s="42">
        <v>1</v>
      </c>
      <c r="D57" s="75"/>
      <c r="E57" s="35">
        <f>C57*D57</f>
        <v>0</v>
      </c>
      <c r="F57" s="35">
        <f>E57*ZCDPH_pr_vvv</f>
        <v>0</v>
      </c>
      <c r="G57" s="33"/>
      <c r="H57" s="67" t="s">
        <v>64</v>
      </c>
    </row>
    <row r="58" spans="1:8" outlineLevel="1" x14ac:dyDescent="0.25">
      <c r="A58" s="32"/>
      <c r="B58" s="43"/>
      <c r="C58" s="42"/>
      <c r="D58" s="64" t="s">
        <v>273</v>
      </c>
      <c r="E58" s="70">
        <f>SUM(E57)</f>
        <v>0</v>
      </c>
      <c r="F58" s="35"/>
      <c r="G58" s="33"/>
      <c r="H58" s="67"/>
    </row>
    <row r="59" spans="1:8" x14ac:dyDescent="0.25">
      <c r="A59" s="40" t="s">
        <v>63</v>
      </c>
      <c r="B59" s="39" t="s">
        <v>62</v>
      </c>
      <c r="C59" s="38"/>
      <c r="D59" s="49"/>
      <c r="E59" s="49"/>
      <c r="F59" s="49"/>
      <c r="G59" s="7">
        <f>CEILING(SUM(F60:F62)*NAVV,1000)</f>
        <v>0</v>
      </c>
      <c r="H59" s="67"/>
    </row>
    <row r="60" spans="1:8" outlineLevel="1" x14ac:dyDescent="0.25">
      <c r="A60" s="32" t="s">
        <v>61</v>
      </c>
      <c r="B60" s="43" t="s">
        <v>60</v>
      </c>
      <c r="C60" s="36">
        <v>9</v>
      </c>
      <c r="D60" s="74"/>
      <c r="E60" s="35">
        <f>C60*D60</f>
        <v>0</v>
      </c>
      <c r="F60" s="35">
        <f>E60*ZCDPH_pr_vvv</f>
        <v>0</v>
      </c>
      <c r="G60" s="33"/>
      <c r="H60" s="67" t="s">
        <v>59</v>
      </c>
    </row>
    <row r="61" spans="1:8" outlineLevel="1" x14ac:dyDescent="0.25">
      <c r="A61" s="32" t="s">
        <v>58</v>
      </c>
      <c r="B61" s="43" t="s">
        <v>57</v>
      </c>
      <c r="C61" s="36">
        <v>2</v>
      </c>
      <c r="D61" s="74"/>
      <c r="E61" s="35">
        <f>C61*D61</f>
        <v>0</v>
      </c>
      <c r="F61" s="35">
        <f>E61*ZCDPH_pr_vvv</f>
        <v>0</v>
      </c>
      <c r="G61" s="33"/>
      <c r="H61" s="67" t="s">
        <v>56</v>
      </c>
    </row>
    <row r="62" spans="1:8" outlineLevel="1" x14ac:dyDescent="0.25">
      <c r="A62" s="32" t="s">
        <v>55</v>
      </c>
      <c r="B62" s="43" t="s">
        <v>54</v>
      </c>
      <c r="C62" s="36">
        <v>1</v>
      </c>
      <c r="D62" s="74"/>
      <c r="E62" s="35">
        <f>C62*D62</f>
        <v>0</v>
      </c>
      <c r="F62" s="35">
        <f>E62*ZCDPH_pr_vvv</f>
        <v>0</v>
      </c>
      <c r="G62" s="33"/>
      <c r="H62" s="67" t="s">
        <v>53</v>
      </c>
    </row>
    <row r="63" spans="1:8" outlineLevel="1" x14ac:dyDescent="0.25">
      <c r="A63" s="32"/>
      <c r="B63" s="43"/>
      <c r="C63" s="36"/>
      <c r="D63" s="64" t="s">
        <v>274</v>
      </c>
      <c r="E63" s="70">
        <f>SUM(E60:E62)</f>
        <v>0</v>
      </c>
      <c r="F63" s="35"/>
      <c r="G63" s="33"/>
      <c r="H63" s="67"/>
    </row>
    <row r="64" spans="1:8" x14ac:dyDescent="0.25">
      <c r="A64" s="40" t="s">
        <v>52</v>
      </c>
      <c r="B64" s="39" t="s">
        <v>51</v>
      </c>
      <c r="C64" s="38"/>
      <c r="D64" s="49"/>
      <c r="E64" s="49"/>
      <c r="F64" s="49"/>
      <c r="G64" s="7">
        <f>CEILING(SUM(F65:F77)*NAVV,1000)</f>
        <v>0</v>
      </c>
      <c r="H64" s="67"/>
    </row>
    <row r="65" spans="1:8" outlineLevel="1" x14ac:dyDescent="0.25">
      <c r="A65" s="32" t="s">
        <v>50</v>
      </c>
      <c r="B65" s="43" t="s">
        <v>49</v>
      </c>
      <c r="C65" s="42">
        <v>2</v>
      </c>
      <c r="D65" s="75"/>
      <c r="E65" s="35">
        <f>C65*D65</f>
        <v>0</v>
      </c>
      <c r="F65" s="35">
        <f t="shared" ref="F65:F67" si="4">E65*ZCDPH_pr_vvv</f>
        <v>0</v>
      </c>
      <c r="G65" s="33"/>
      <c r="H65" s="41" t="s">
        <v>48</v>
      </c>
    </row>
    <row r="66" spans="1:8" outlineLevel="1" x14ac:dyDescent="0.25">
      <c r="A66" s="32" t="s">
        <v>47</v>
      </c>
      <c r="B66" s="43" t="s">
        <v>46</v>
      </c>
      <c r="C66" s="42">
        <v>2</v>
      </c>
      <c r="D66" s="75"/>
      <c r="E66" s="35">
        <f>C66*D66</f>
        <v>0</v>
      </c>
      <c r="F66" s="35">
        <f t="shared" si="4"/>
        <v>0</v>
      </c>
      <c r="G66" s="33"/>
      <c r="H66" s="41" t="s">
        <v>45</v>
      </c>
    </row>
    <row r="67" spans="1:8" outlineLevel="1" x14ac:dyDescent="0.25">
      <c r="A67" s="32" t="s">
        <v>44</v>
      </c>
      <c r="B67" s="43" t="s">
        <v>43</v>
      </c>
      <c r="C67" s="42">
        <v>2</v>
      </c>
      <c r="D67" s="75"/>
      <c r="E67" s="35">
        <f>C67*D67</f>
        <v>0</v>
      </c>
      <c r="F67" s="35">
        <f t="shared" si="4"/>
        <v>0</v>
      </c>
      <c r="G67" s="33"/>
      <c r="H67" s="41" t="s">
        <v>42</v>
      </c>
    </row>
    <row r="68" spans="1:8" outlineLevel="1" x14ac:dyDescent="0.25">
      <c r="A68" s="32" t="s">
        <v>41</v>
      </c>
      <c r="B68" s="43" t="s">
        <v>287</v>
      </c>
      <c r="C68" s="42">
        <v>13</v>
      </c>
      <c r="D68" s="75"/>
      <c r="E68" s="35">
        <f t="shared" ref="E68:E77" si="5">C68*D68</f>
        <v>0</v>
      </c>
      <c r="F68" s="35">
        <f t="shared" ref="F68:F77" si="6">E68*ZCDPH_pr_vvv</f>
        <v>0</v>
      </c>
      <c r="G68" s="33"/>
      <c r="H68" s="41" t="s">
        <v>254</v>
      </c>
    </row>
    <row r="69" spans="1:8" outlineLevel="1" x14ac:dyDescent="0.25">
      <c r="A69" s="32" t="s">
        <v>40</v>
      </c>
      <c r="B69" s="43" t="s">
        <v>39</v>
      </c>
      <c r="C69" s="42">
        <v>1</v>
      </c>
      <c r="D69" s="75"/>
      <c r="E69" s="35">
        <f t="shared" si="5"/>
        <v>0</v>
      </c>
      <c r="F69" s="35">
        <f t="shared" si="6"/>
        <v>0</v>
      </c>
      <c r="G69" s="33"/>
      <c r="H69" s="41" t="s">
        <v>255</v>
      </c>
    </row>
    <row r="70" spans="1:8" outlineLevel="1" x14ac:dyDescent="0.25">
      <c r="A70" s="32" t="s">
        <v>38</v>
      </c>
      <c r="B70" s="43" t="s">
        <v>309</v>
      </c>
      <c r="C70" s="42">
        <v>1</v>
      </c>
      <c r="D70" s="75"/>
      <c r="E70" s="35">
        <f t="shared" si="5"/>
        <v>0</v>
      </c>
      <c r="F70" s="35">
        <f t="shared" si="6"/>
        <v>0</v>
      </c>
      <c r="G70" s="33"/>
      <c r="H70" s="41" t="s">
        <v>254</v>
      </c>
    </row>
    <row r="71" spans="1:8" outlineLevel="1" x14ac:dyDescent="0.25">
      <c r="A71" s="32" t="s">
        <v>37</v>
      </c>
      <c r="B71" s="43" t="s">
        <v>306</v>
      </c>
      <c r="C71" s="42">
        <v>1</v>
      </c>
      <c r="D71" s="75"/>
      <c r="E71" s="35">
        <f t="shared" si="5"/>
        <v>0</v>
      </c>
      <c r="F71" s="35">
        <f t="shared" si="6"/>
        <v>0</v>
      </c>
      <c r="G71" s="33"/>
      <c r="H71" s="41" t="s">
        <v>254</v>
      </c>
    </row>
    <row r="72" spans="1:8" outlineLevel="1" x14ac:dyDescent="0.25">
      <c r="A72" s="32" t="s">
        <v>36</v>
      </c>
      <c r="B72" s="43" t="s">
        <v>35</v>
      </c>
      <c r="C72" s="42">
        <v>13</v>
      </c>
      <c r="D72" s="75"/>
      <c r="E72" s="35">
        <f t="shared" si="5"/>
        <v>0</v>
      </c>
      <c r="F72" s="35">
        <f t="shared" si="6"/>
        <v>0</v>
      </c>
      <c r="G72" s="33"/>
      <c r="H72" s="41" t="s">
        <v>254</v>
      </c>
    </row>
    <row r="73" spans="1:8" outlineLevel="1" x14ac:dyDescent="0.25">
      <c r="A73" s="32" t="s">
        <v>34</v>
      </c>
      <c r="B73" s="43" t="s">
        <v>33</v>
      </c>
      <c r="C73" s="42">
        <v>1</v>
      </c>
      <c r="D73" s="75"/>
      <c r="E73" s="35">
        <f t="shared" si="5"/>
        <v>0</v>
      </c>
      <c r="F73" s="35">
        <f t="shared" si="6"/>
        <v>0</v>
      </c>
      <c r="G73" s="33"/>
      <c r="H73" s="41" t="s">
        <v>254</v>
      </c>
    </row>
    <row r="74" spans="1:8" outlineLevel="1" x14ac:dyDescent="0.25">
      <c r="A74" s="32" t="s">
        <v>32</v>
      </c>
      <c r="B74" s="43" t="s">
        <v>31</v>
      </c>
      <c r="C74" s="42">
        <v>1</v>
      </c>
      <c r="D74" s="75"/>
      <c r="E74" s="35">
        <f t="shared" si="5"/>
        <v>0</v>
      </c>
      <c r="F74" s="35">
        <f t="shared" si="6"/>
        <v>0</v>
      </c>
      <c r="G74" s="33"/>
      <c r="H74" s="41" t="s">
        <v>254</v>
      </c>
    </row>
    <row r="75" spans="1:8" ht="15" customHeight="1" outlineLevel="1" x14ac:dyDescent="0.25">
      <c r="A75" s="32" t="s">
        <v>30</v>
      </c>
      <c r="B75" s="43" t="s">
        <v>307</v>
      </c>
      <c r="C75" s="42">
        <v>2</v>
      </c>
      <c r="D75" s="75"/>
      <c r="E75" s="35">
        <f t="shared" si="5"/>
        <v>0</v>
      </c>
      <c r="F75" s="35">
        <f t="shared" si="6"/>
        <v>0</v>
      </c>
      <c r="G75" s="33"/>
      <c r="H75" s="41" t="s">
        <v>254</v>
      </c>
    </row>
    <row r="76" spans="1:8" ht="15" customHeight="1" outlineLevel="1" x14ac:dyDescent="0.25">
      <c r="A76" s="32" t="s">
        <v>29</v>
      </c>
      <c r="B76" s="43" t="s">
        <v>308</v>
      </c>
      <c r="C76" s="42">
        <v>2</v>
      </c>
      <c r="D76" s="75"/>
      <c r="E76" s="35">
        <f t="shared" si="5"/>
        <v>0</v>
      </c>
      <c r="F76" s="35">
        <f t="shared" si="6"/>
        <v>0</v>
      </c>
      <c r="G76" s="33"/>
      <c r="H76" s="41" t="s">
        <v>254</v>
      </c>
    </row>
    <row r="77" spans="1:8" outlineLevel="1" x14ac:dyDescent="0.25">
      <c r="A77" s="32" t="s">
        <v>28</v>
      </c>
      <c r="B77" s="43" t="s">
        <v>27</v>
      </c>
      <c r="C77" s="42">
        <v>1</v>
      </c>
      <c r="D77" s="75"/>
      <c r="E77" s="35">
        <f t="shared" si="5"/>
        <v>0</v>
      </c>
      <c r="F77" s="35">
        <f t="shared" si="6"/>
        <v>0</v>
      </c>
      <c r="G77" s="33"/>
      <c r="H77" s="41" t="s">
        <v>254</v>
      </c>
    </row>
    <row r="78" spans="1:8" outlineLevel="1" x14ac:dyDescent="0.25">
      <c r="A78" s="32"/>
      <c r="B78" s="43"/>
      <c r="C78" s="42"/>
      <c r="D78" s="64" t="s">
        <v>275</v>
      </c>
      <c r="E78" s="70">
        <f>SUM(E65:E77)</f>
        <v>0</v>
      </c>
      <c r="F78" s="35"/>
      <c r="G78" s="33"/>
      <c r="H78" s="41"/>
    </row>
    <row r="79" spans="1:8" outlineLevel="1" x14ac:dyDescent="0.25">
      <c r="A79" s="40" t="s">
        <v>26</v>
      </c>
      <c r="B79" s="39" t="s">
        <v>25</v>
      </c>
      <c r="C79" s="38"/>
      <c r="D79" s="49"/>
      <c r="E79" s="49"/>
      <c r="F79" s="49"/>
      <c r="G79" s="7">
        <f>CEILING(SUM(F80:F81)*NAVV,1000)</f>
        <v>0</v>
      </c>
      <c r="H79" s="67"/>
    </row>
    <row r="80" spans="1:8" outlineLevel="1" x14ac:dyDescent="0.25">
      <c r="A80" s="32" t="s">
        <v>24</v>
      </c>
      <c r="B80" s="43" t="s">
        <v>23</v>
      </c>
      <c r="C80" s="42">
        <v>1</v>
      </c>
      <c r="D80" s="75"/>
      <c r="E80" s="35">
        <f>C80*D80</f>
        <v>0</v>
      </c>
      <c r="F80" s="35">
        <f>E80*ZCDPH_pr_vvv</f>
        <v>0</v>
      </c>
      <c r="G80" s="33"/>
      <c r="H80" s="67" t="s">
        <v>22</v>
      </c>
    </row>
    <row r="81" spans="1:8" ht="15" customHeight="1" outlineLevel="1" x14ac:dyDescent="0.25">
      <c r="A81" s="32" t="s">
        <v>21</v>
      </c>
      <c r="B81" s="43" t="s">
        <v>20</v>
      </c>
      <c r="C81" s="42">
        <v>1</v>
      </c>
      <c r="D81" s="75"/>
      <c r="E81" s="35">
        <f>C81*D81</f>
        <v>0</v>
      </c>
      <c r="F81" s="35">
        <f>E81*ZCDPH_pr_vvv</f>
        <v>0</v>
      </c>
      <c r="G81" s="33"/>
      <c r="H81" s="41" t="s">
        <v>19</v>
      </c>
    </row>
    <row r="82" spans="1:8" ht="15" customHeight="1" outlineLevel="1" x14ac:dyDescent="0.25">
      <c r="A82" s="32"/>
      <c r="B82" s="43"/>
      <c r="C82" s="42"/>
      <c r="D82" s="64" t="s">
        <v>276</v>
      </c>
      <c r="E82" s="70">
        <f>SUM(E80:E81)</f>
        <v>0</v>
      </c>
      <c r="F82" s="35"/>
      <c r="G82" s="33"/>
      <c r="H82" s="41"/>
    </row>
    <row r="83" spans="1:8" outlineLevel="1" x14ac:dyDescent="0.25">
      <c r="A83" s="40" t="s">
        <v>18</v>
      </c>
      <c r="B83" s="39" t="s">
        <v>17</v>
      </c>
      <c r="C83" s="38"/>
      <c r="D83" s="49"/>
      <c r="E83" s="49"/>
      <c r="F83" s="49"/>
      <c r="G83" s="7">
        <f>CEILING(SUM(F84:F89)*NAVV,1000)</f>
        <v>0</v>
      </c>
      <c r="H83" s="67"/>
    </row>
    <row r="84" spans="1:8" ht="30" outlineLevel="1" x14ac:dyDescent="0.25">
      <c r="A84" s="44" t="s">
        <v>16</v>
      </c>
      <c r="B84" s="43" t="s">
        <v>15</v>
      </c>
      <c r="C84" s="42">
        <v>2</v>
      </c>
      <c r="D84" s="75"/>
      <c r="E84" s="35">
        <f>C84*D84</f>
        <v>0</v>
      </c>
      <c r="F84" s="35">
        <f>E84*ZCDPH_pr_vvv</f>
        <v>0</v>
      </c>
      <c r="G84" s="33"/>
      <c r="H84" s="41" t="s">
        <v>14</v>
      </c>
    </row>
    <row r="85" spans="1:8" outlineLevel="1" x14ac:dyDescent="0.25">
      <c r="A85" s="44" t="s">
        <v>13</v>
      </c>
      <c r="B85" s="43" t="s">
        <v>12</v>
      </c>
      <c r="C85" s="42">
        <v>1</v>
      </c>
      <c r="D85" s="75"/>
      <c r="E85" s="35">
        <f t="shared" ref="E85:E88" si="7">C85*D85</f>
        <v>0</v>
      </c>
      <c r="F85" s="35">
        <f>E85*ZCDPH_pr_vvv</f>
        <v>0</v>
      </c>
      <c r="G85" s="68"/>
      <c r="H85" s="41" t="s">
        <v>256</v>
      </c>
    </row>
    <row r="86" spans="1:8" outlineLevel="1" x14ac:dyDescent="0.25">
      <c r="A86" s="44" t="s">
        <v>11</v>
      </c>
      <c r="B86" s="43" t="s">
        <v>10</v>
      </c>
      <c r="C86" s="42">
        <v>1</v>
      </c>
      <c r="D86" s="75"/>
      <c r="E86" s="35">
        <f t="shared" si="7"/>
        <v>0</v>
      </c>
      <c r="F86" s="35">
        <f>E86*ZCDPH_pr_vvv</f>
        <v>0</v>
      </c>
      <c r="G86" s="68"/>
      <c r="H86" s="41" t="s">
        <v>256</v>
      </c>
    </row>
    <row r="87" spans="1:8" outlineLevel="1" x14ac:dyDescent="0.25">
      <c r="A87" s="44" t="s">
        <v>9</v>
      </c>
      <c r="B87" s="43" t="s">
        <v>8</v>
      </c>
      <c r="C87" s="42">
        <v>1</v>
      </c>
      <c r="D87" s="75"/>
      <c r="E87" s="35">
        <f t="shared" si="7"/>
        <v>0</v>
      </c>
      <c r="F87" s="35">
        <f>E87*ZCDPH_pr_vvv</f>
        <v>0</v>
      </c>
      <c r="G87" s="68"/>
      <c r="H87" s="41" t="s">
        <v>256</v>
      </c>
    </row>
    <row r="88" spans="1:8" outlineLevel="1" x14ac:dyDescent="0.25">
      <c r="A88" s="32" t="s">
        <v>145</v>
      </c>
      <c r="B88" s="43" t="s">
        <v>144</v>
      </c>
      <c r="C88" s="36">
        <v>1</v>
      </c>
      <c r="D88" s="74"/>
      <c r="E88" s="35">
        <f t="shared" si="7"/>
        <v>0</v>
      </c>
      <c r="F88" s="35">
        <f t="shared" ref="F88" si="8">E88*ZCDPH_pr_vvv</f>
        <v>0</v>
      </c>
      <c r="G88" s="33"/>
      <c r="H88" s="41" t="s">
        <v>256</v>
      </c>
    </row>
    <row r="89" spans="1:8" outlineLevel="1" x14ac:dyDescent="0.25">
      <c r="A89" s="32" t="s">
        <v>143</v>
      </c>
      <c r="B89" s="43" t="s">
        <v>305</v>
      </c>
      <c r="C89" s="36">
        <v>1</v>
      </c>
      <c r="D89" s="74"/>
      <c r="E89" s="35">
        <f>C89*D89</f>
        <v>0</v>
      </c>
      <c r="F89" s="35">
        <f>E89*ZCDPH_pr_vvv</f>
        <v>0</v>
      </c>
      <c r="G89" s="33"/>
      <c r="H89" s="41" t="s">
        <v>256</v>
      </c>
    </row>
    <row r="90" spans="1:8" outlineLevel="1" x14ac:dyDescent="0.25">
      <c r="A90" s="32"/>
      <c r="B90" s="43"/>
      <c r="C90" s="36"/>
      <c r="D90" s="64" t="s">
        <v>277</v>
      </c>
      <c r="E90" s="70">
        <f>SUM(E84:E89)</f>
        <v>0</v>
      </c>
      <c r="F90" s="35"/>
      <c r="G90" s="33"/>
      <c r="H90" s="41"/>
    </row>
    <row r="91" spans="1:8" x14ac:dyDescent="0.25">
      <c r="A91" s="40" t="s">
        <v>7</v>
      </c>
      <c r="B91" s="39" t="s">
        <v>6</v>
      </c>
      <c r="C91" s="38"/>
      <c r="D91" s="49"/>
      <c r="E91" s="49"/>
      <c r="F91" s="49"/>
      <c r="G91" s="7">
        <f>CEILING(SUM(F92)*NAVV,1000)</f>
        <v>0</v>
      </c>
      <c r="H91" s="67"/>
    </row>
    <row r="92" spans="1:8" outlineLevel="1" x14ac:dyDescent="0.25">
      <c r="A92" s="32" t="s">
        <v>5</v>
      </c>
      <c r="B92" s="37" t="s">
        <v>4</v>
      </c>
      <c r="C92" s="36">
        <v>1</v>
      </c>
      <c r="D92" s="74"/>
      <c r="E92" s="35">
        <f>C92*D92</f>
        <v>0</v>
      </c>
      <c r="F92" s="35">
        <f>E92*ZCDPH_pr_vvv</f>
        <v>0</v>
      </c>
      <c r="G92" s="33"/>
      <c r="H92" s="67" t="s">
        <v>3</v>
      </c>
    </row>
    <row r="93" spans="1:8" outlineLevel="1" x14ac:dyDescent="0.25">
      <c r="A93" s="32"/>
      <c r="B93" s="37"/>
      <c r="C93" s="36"/>
      <c r="D93" s="64" t="s">
        <v>278</v>
      </c>
      <c r="E93" s="70">
        <f>SUM(E92)</f>
        <v>0</v>
      </c>
      <c r="F93" s="35"/>
      <c r="G93" s="33"/>
      <c r="H93" s="67"/>
    </row>
    <row r="94" spans="1:8" x14ac:dyDescent="0.25">
      <c r="A94" s="40" t="s">
        <v>242</v>
      </c>
      <c r="B94" s="39" t="s">
        <v>243</v>
      </c>
      <c r="C94" s="38"/>
      <c r="D94" s="49"/>
      <c r="E94" s="49"/>
      <c r="F94" s="49"/>
      <c r="G94" s="7">
        <f>CEILING(SUM(F95:F111)*NAVV,1000)</f>
        <v>0</v>
      </c>
      <c r="H94" s="67"/>
    </row>
    <row r="95" spans="1:8" outlineLevel="1" x14ac:dyDescent="0.25">
      <c r="A95" s="32" t="s">
        <v>136</v>
      </c>
      <c r="B95" s="43" t="s">
        <v>135</v>
      </c>
      <c r="C95" s="36">
        <v>1</v>
      </c>
      <c r="D95" s="74"/>
      <c r="E95" s="35">
        <f t="shared" ref="E95:E111" si="9">C95*D95</f>
        <v>0</v>
      </c>
      <c r="F95" s="35">
        <f t="shared" ref="F95:F111" si="10">E95*ZCDPH_pr_vvv</f>
        <v>0</v>
      </c>
      <c r="G95" s="33"/>
      <c r="H95" s="41" t="s">
        <v>257</v>
      </c>
    </row>
    <row r="96" spans="1:8" outlineLevel="1" x14ac:dyDescent="0.25">
      <c r="A96" s="32" t="s">
        <v>134</v>
      </c>
      <c r="B96" s="43" t="s">
        <v>133</v>
      </c>
      <c r="C96" s="36">
        <v>1</v>
      </c>
      <c r="D96" s="74"/>
      <c r="E96" s="35">
        <f t="shared" si="9"/>
        <v>0</v>
      </c>
      <c r="F96" s="35">
        <f t="shared" si="10"/>
        <v>0</v>
      </c>
      <c r="G96" s="33"/>
      <c r="H96" s="41" t="s">
        <v>259</v>
      </c>
    </row>
    <row r="97" spans="1:8" outlineLevel="1" x14ac:dyDescent="0.25">
      <c r="A97" s="32" t="s">
        <v>132</v>
      </c>
      <c r="B97" s="43" t="s">
        <v>131</v>
      </c>
      <c r="C97" s="36">
        <v>1</v>
      </c>
      <c r="D97" s="74"/>
      <c r="E97" s="35">
        <f t="shared" si="9"/>
        <v>0</v>
      </c>
      <c r="F97" s="35">
        <f t="shared" si="10"/>
        <v>0</v>
      </c>
      <c r="G97" s="33"/>
      <c r="H97" s="41" t="s">
        <v>259</v>
      </c>
    </row>
    <row r="98" spans="1:8" outlineLevel="1" x14ac:dyDescent="0.25">
      <c r="A98" s="32" t="s">
        <v>130</v>
      </c>
      <c r="B98" s="43" t="s">
        <v>293</v>
      </c>
      <c r="C98" s="36">
        <v>1</v>
      </c>
      <c r="D98" s="74"/>
      <c r="E98" s="35">
        <f t="shared" si="9"/>
        <v>0</v>
      </c>
      <c r="F98" s="35">
        <f t="shared" si="10"/>
        <v>0</v>
      </c>
      <c r="G98" s="33"/>
      <c r="H98" s="41" t="s">
        <v>259</v>
      </c>
    </row>
    <row r="99" spans="1:8" outlineLevel="1" x14ac:dyDescent="0.25">
      <c r="A99" s="32" t="s">
        <v>129</v>
      </c>
      <c r="B99" s="43" t="s">
        <v>294</v>
      </c>
      <c r="C99" s="36">
        <v>1</v>
      </c>
      <c r="D99" s="74"/>
      <c r="E99" s="35">
        <f t="shared" si="9"/>
        <v>0</v>
      </c>
      <c r="F99" s="35">
        <f t="shared" si="10"/>
        <v>0</v>
      </c>
      <c r="G99" s="33"/>
      <c r="H99" s="41" t="s">
        <v>259</v>
      </c>
    </row>
    <row r="100" spans="1:8" ht="30" outlineLevel="1" x14ac:dyDescent="0.25">
      <c r="A100" s="44" t="s">
        <v>128</v>
      </c>
      <c r="B100" s="43" t="s">
        <v>295</v>
      </c>
      <c r="C100" s="36">
        <v>3</v>
      </c>
      <c r="D100" s="74"/>
      <c r="E100" s="35">
        <f t="shared" si="9"/>
        <v>0</v>
      </c>
      <c r="F100" s="35">
        <f t="shared" si="10"/>
        <v>0</v>
      </c>
      <c r="G100" s="33"/>
      <c r="H100" s="41" t="s">
        <v>259</v>
      </c>
    </row>
    <row r="101" spans="1:8" outlineLevel="1" x14ac:dyDescent="0.25">
      <c r="A101" s="32" t="s">
        <v>127</v>
      </c>
      <c r="B101" s="43" t="s">
        <v>296</v>
      </c>
      <c r="C101" s="36">
        <v>1</v>
      </c>
      <c r="D101" s="74"/>
      <c r="E101" s="35">
        <f t="shared" si="9"/>
        <v>0</v>
      </c>
      <c r="F101" s="35">
        <f t="shared" si="10"/>
        <v>0</v>
      </c>
      <c r="G101" s="33"/>
      <c r="H101" s="41" t="s">
        <v>259</v>
      </c>
    </row>
    <row r="102" spans="1:8" outlineLevel="1" x14ac:dyDescent="0.25">
      <c r="A102" s="32" t="s">
        <v>126</v>
      </c>
      <c r="B102" s="43" t="s">
        <v>297</v>
      </c>
      <c r="C102" s="36">
        <v>1</v>
      </c>
      <c r="D102" s="74"/>
      <c r="E102" s="35">
        <f t="shared" si="9"/>
        <v>0</v>
      </c>
      <c r="F102" s="35">
        <f t="shared" si="10"/>
        <v>0</v>
      </c>
      <c r="G102" s="33"/>
      <c r="H102" s="41" t="s">
        <v>259</v>
      </c>
    </row>
    <row r="103" spans="1:8" outlineLevel="1" x14ac:dyDescent="0.25">
      <c r="A103" s="32" t="s">
        <v>125</v>
      </c>
      <c r="B103" s="43" t="s">
        <v>298</v>
      </c>
      <c r="C103" s="36">
        <v>1</v>
      </c>
      <c r="D103" s="74"/>
      <c r="E103" s="35">
        <f t="shared" si="9"/>
        <v>0</v>
      </c>
      <c r="F103" s="35">
        <f t="shared" si="10"/>
        <v>0</v>
      </c>
      <c r="G103" s="33"/>
      <c r="H103" s="41" t="s">
        <v>259</v>
      </c>
    </row>
    <row r="104" spans="1:8" outlineLevel="1" x14ac:dyDescent="0.25">
      <c r="A104" s="32" t="s">
        <v>124</v>
      </c>
      <c r="B104" s="43" t="s">
        <v>299</v>
      </c>
      <c r="C104" s="36">
        <v>1</v>
      </c>
      <c r="D104" s="74"/>
      <c r="E104" s="35">
        <f t="shared" si="9"/>
        <v>0</v>
      </c>
      <c r="F104" s="35">
        <f t="shared" si="10"/>
        <v>0</v>
      </c>
      <c r="G104" s="33"/>
      <c r="H104" s="41" t="s">
        <v>259</v>
      </c>
    </row>
    <row r="105" spans="1:8" outlineLevel="1" x14ac:dyDescent="0.25">
      <c r="A105" s="32" t="s">
        <v>123</v>
      </c>
      <c r="B105" s="43" t="s">
        <v>300</v>
      </c>
      <c r="C105" s="36">
        <v>1</v>
      </c>
      <c r="D105" s="74"/>
      <c r="E105" s="35">
        <f t="shared" si="9"/>
        <v>0</v>
      </c>
      <c r="F105" s="35">
        <f t="shared" si="10"/>
        <v>0</v>
      </c>
      <c r="G105" s="33"/>
      <c r="H105" s="67" t="s">
        <v>122</v>
      </c>
    </row>
    <row r="106" spans="1:8" outlineLevel="1" x14ac:dyDescent="0.25">
      <c r="A106" s="32" t="s">
        <v>121</v>
      </c>
      <c r="B106" s="43" t="s">
        <v>301</v>
      </c>
      <c r="C106" s="36">
        <v>1</v>
      </c>
      <c r="D106" s="74"/>
      <c r="E106" s="35">
        <f t="shared" si="9"/>
        <v>0</v>
      </c>
      <c r="F106" s="35">
        <f t="shared" si="10"/>
        <v>0</v>
      </c>
      <c r="G106" s="33"/>
      <c r="H106" s="41" t="s">
        <v>259</v>
      </c>
    </row>
    <row r="107" spans="1:8" outlineLevel="1" x14ac:dyDescent="0.25">
      <c r="A107" s="32" t="s">
        <v>120</v>
      </c>
      <c r="B107" s="43" t="s">
        <v>302</v>
      </c>
      <c r="C107" s="36">
        <v>1</v>
      </c>
      <c r="D107" s="74"/>
      <c r="E107" s="35">
        <f t="shared" si="9"/>
        <v>0</v>
      </c>
      <c r="F107" s="35">
        <f t="shared" si="10"/>
        <v>0</v>
      </c>
      <c r="G107" s="33"/>
      <c r="H107" s="41" t="s">
        <v>259</v>
      </c>
    </row>
    <row r="108" spans="1:8" outlineLevel="1" x14ac:dyDescent="0.25">
      <c r="A108" s="32" t="s">
        <v>119</v>
      </c>
      <c r="B108" s="43" t="s">
        <v>303</v>
      </c>
      <c r="C108" s="36">
        <v>1</v>
      </c>
      <c r="D108" s="74"/>
      <c r="E108" s="35">
        <f t="shared" si="9"/>
        <v>0</v>
      </c>
      <c r="F108" s="35">
        <f t="shared" si="10"/>
        <v>0</v>
      </c>
      <c r="G108" s="33"/>
      <c r="H108" s="41" t="s">
        <v>259</v>
      </c>
    </row>
    <row r="109" spans="1:8" outlineLevel="1" x14ac:dyDescent="0.25">
      <c r="A109" s="32" t="s">
        <v>118</v>
      </c>
      <c r="B109" s="43" t="s">
        <v>157</v>
      </c>
      <c r="C109" s="36">
        <v>1</v>
      </c>
      <c r="D109" s="74"/>
      <c r="E109" s="35">
        <f t="shared" si="9"/>
        <v>0</v>
      </c>
      <c r="F109" s="35">
        <f t="shared" si="10"/>
        <v>0</v>
      </c>
      <c r="G109" s="33"/>
      <c r="H109" s="41" t="s">
        <v>259</v>
      </c>
    </row>
    <row r="110" spans="1:8" outlineLevel="1" x14ac:dyDescent="0.25">
      <c r="A110" s="32" t="s">
        <v>117</v>
      </c>
      <c r="B110" s="43" t="s">
        <v>304</v>
      </c>
      <c r="C110" s="36">
        <v>1</v>
      </c>
      <c r="D110" s="74"/>
      <c r="E110" s="35">
        <f t="shared" si="9"/>
        <v>0</v>
      </c>
      <c r="F110" s="35">
        <f t="shared" si="10"/>
        <v>0</v>
      </c>
      <c r="G110" s="33"/>
      <c r="H110" s="41" t="s">
        <v>259</v>
      </c>
    </row>
    <row r="111" spans="1:8" ht="30" outlineLevel="1" x14ac:dyDescent="0.25">
      <c r="A111" s="44" t="s">
        <v>116</v>
      </c>
      <c r="B111" s="43" t="s">
        <v>115</v>
      </c>
      <c r="C111" s="36">
        <v>2</v>
      </c>
      <c r="D111" s="74"/>
      <c r="E111" s="35">
        <f t="shared" si="9"/>
        <v>0</v>
      </c>
      <c r="F111" s="35">
        <f t="shared" si="10"/>
        <v>0</v>
      </c>
      <c r="G111" s="33"/>
      <c r="H111" s="41" t="s">
        <v>259</v>
      </c>
    </row>
    <row r="112" spans="1:8" outlineLevel="1" x14ac:dyDescent="0.25">
      <c r="A112" s="44"/>
      <c r="B112" s="43"/>
      <c r="C112" s="36"/>
      <c r="D112" s="64" t="s">
        <v>279</v>
      </c>
      <c r="E112" s="70">
        <f>SUM(E95:E111)</f>
        <v>0</v>
      </c>
      <c r="F112" s="35"/>
      <c r="G112" s="33"/>
      <c r="H112" s="41"/>
    </row>
    <row r="113" spans="1:8" x14ac:dyDescent="0.25">
      <c r="A113" s="40" t="s">
        <v>244</v>
      </c>
      <c r="B113" s="39" t="s">
        <v>245</v>
      </c>
      <c r="C113" s="38"/>
      <c r="D113" s="49"/>
      <c r="E113" s="49"/>
      <c r="F113" s="49"/>
      <c r="G113" s="7">
        <f>CEILING(SUM(F114:F119)*NAVV,1000)</f>
        <v>0</v>
      </c>
      <c r="H113" s="67"/>
    </row>
    <row r="114" spans="1:8" outlineLevel="1" x14ac:dyDescent="0.25">
      <c r="A114" s="32" t="s">
        <v>142</v>
      </c>
      <c r="B114" s="43" t="s">
        <v>288</v>
      </c>
      <c r="C114" s="36">
        <v>1</v>
      </c>
      <c r="D114" s="74"/>
      <c r="E114" s="35">
        <f t="shared" ref="E114:E119" si="11">C114*D114</f>
        <v>0</v>
      </c>
      <c r="F114" s="35">
        <f t="shared" ref="F114:F119" si="12">E114*ZCDPH_pr_vvv</f>
        <v>0</v>
      </c>
      <c r="G114" s="33"/>
      <c r="H114" s="41" t="s">
        <v>258</v>
      </c>
    </row>
    <row r="115" spans="1:8" outlineLevel="1" x14ac:dyDescent="0.25">
      <c r="A115" s="32" t="s">
        <v>141</v>
      </c>
      <c r="B115" s="43" t="s">
        <v>289</v>
      </c>
      <c r="C115" s="36">
        <v>1</v>
      </c>
      <c r="D115" s="74"/>
      <c r="E115" s="35">
        <f t="shared" si="11"/>
        <v>0</v>
      </c>
      <c r="F115" s="35">
        <f t="shared" si="12"/>
        <v>0</v>
      </c>
      <c r="G115" s="33"/>
      <c r="H115" s="41" t="s">
        <v>258</v>
      </c>
    </row>
    <row r="116" spans="1:8" outlineLevel="1" x14ac:dyDescent="0.25">
      <c r="A116" s="32" t="s">
        <v>140</v>
      </c>
      <c r="B116" s="43" t="s">
        <v>290</v>
      </c>
      <c r="C116" s="36">
        <v>1</v>
      </c>
      <c r="D116" s="74"/>
      <c r="E116" s="35">
        <f t="shared" si="11"/>
        <v>0</v>
      </c>
      <c r="F116" s="35">
        <f t="shared" si="12"/>
        <v>0</v>
      </c>
      <c r="G116" s="33"/>
      <c r="H116" s="41" t="s">
        <v>258</v>
      </c>
    </row>
    <row r="117" spans="1:8" outlineLevel="1" x14ac:dyDescent="0.25">
      <c r="A117" s="32" t="s">
        <v>139</v>
      </c>
      <c r="B117" s="43" t="s">
        <v>291</v>
      </c>
      <c r="C117" s="36">
        <v>1</v>
      </c>
      <c r="D117" s="74"/>
      <c r="E117" s="35">
        <f t="shared" si="11"/>
        <v>0</v>
      </c>
      <c r="F117" s="35">
        <f t="shared" si="12"/>
        <v>0</v>
      </c>
      <c r="G117" s="33"/>
      <c r="H117" s="41" t="s">
        <v>258</v>
      </c>
    </row>
    <row r="118" spans="1:8" outlineLevel="1" x14ac:dyDescent="0.25">
      <c r="A118" s="32" t="s">
        <v>138</v>
      </c>
      <c r="B118" s="43" t="s">
        <v>292</v>
      </c>
      <c r="C118" s="36">
        <v>1</v>
      </c>
      <c r="D118" s="74"/>
      <c r="E118" s="35">
        <f t="shared" si="11"/>
        <v>0</v>
      </c>
      <c r="F118" s="35">
        <f t="shared" si="12"/>
        <v>0</v>
      </c>
      <c r="G118" s="33"/>
      <c r="H118" s="41" t="s">
        <v>258</v>
      </c>
    </row>
    <row r="119" spans="1:8" outlineLevel="1" x14ac:dyDescent="0.25">
      <c r="A119" s="32" t="s">
        <v>137</v>
      </c>
      <c r="B119" s="43" t="s">
        <v>310</v>
      </c>
      <c r="C119" s="36">
        <v>1</v>
      </c>
      <c r="D119" s="74"/>
      <c r="E119" s="35">
        <f t="shared" si="11"/>
        <v>0</v>
      </c>
      <c r="F119" s="35">
        <f t="shared" si="12"/>
        <v>0</v>
      </c>
      <c r="G119" s="33"/>
      <c r="H119" s="41" t="s">
        <v>258</v>
      </c>
    </row>
    <row r="120" spans="1:8" outlineLevel="1" x14ac:dyDescent="0.25">
      <c r="A120" s="32"/>
      <c r="B120" s="43"/>
      <c r="C120" s="36"/>
      <c r="D120" s="64" t="s">
        <v>280</v>
      </c>
      <c r="E120" s="70">
        <f>SUM(E114:E119)</f>
        <v>0</v>
      </c>
      <c r="F120" s="35"/>
      <c r="G120" s="33"/>
      <c r="H120" s="41"/>
    </row>
    <row r="121" spans="1:8" x14ac:dyDescent="0.25">
      <c r="A121" s="40" t="s">
        <v>248</v>
      </c>
      <c r="B121" s="39" t="s">
        <v>247</v>
      </c>
      <c r="C121" s="38"/>
      <c r="D121" s="49"/>
      <c r="E121" s="49"/>
      <c r="F121" s="49"/>
      <c r="G121" s="7">
        <f>CEILING(SUM(F122:F127)*NAVV,1000)</f>
        <v>0</v>
      </c>
      <c r="H121" s="67"/>
    </row>
    <row r="122" spans="1:8" outlineLevel="1" x14ac:dyDescent="0.25">
      <c r="A122" s="32" t="s">
        <v>205</v>
      </c>
      <c r="B122" s="43" t="s">
        <v>204</v>
      </c>
      <c r="C122" s="36">
        <v>1</v>
      </c>
      <c r="D122" s="74"/>
      <c r="E122" s="35">
        <f t="shared" ref="E122:E127" si="13">C122*D122</f>
        <v>0</v>
      </c>
      <c r="F122" s="35">
        <f t="shared" ref="F122:F127" si="14">E122*ZCDPH_pr_vvv</f>
        <v>0</v>
      </c>
      <c r="G122" s="33"/>
      <c r="H122" s="67" t="s">
        <v>203</v>
      </c>
    </row>
    <row r="123" spans="1:8" outlineLevel="1" x14ac:dyDescent="0.25">
      <c r="A123" s="32" t="s">
        <v>202</v>
      </c>
      <c r="B123" s="43" t="s">
        <v>201</v>
      </c>
      <c r="C123" s="36">
        <v>1</v>
      </c>
      <c r="D123" s="74"/>
      <c r="E123" s="35">
        <f t="shared" si="13"/>
        <v>0</v>
      </c>
      <c r="F123" s="35">
        <f t="shared" si="14"/>
        <v>0</v>
      </c>
      <c r="G123" s="33"/>
      <c r="H123" s="67" t="s">
        <v>200</v>
      </c>
    </row>
    <row r="124" spans="1:8" outlineLevel="1" x14ac:dyDescent="0.25">
      <c r="A124" s="32" t="s">
        <v>199</v>
      </c>
      <c r="B124" s="43" t="s">
        <v>198</v>
      </c>
      <c r="C124" s="36">
        <v>2</v>
      </c>
      <c r="D124" s="74"/>
      <c r="E124" s="35">
        <f t="shared" si="13"/>
        <v>0</v>
      </c>
      <c r="F124" s="35">
        <f t="shared" si="14"/>
        <v>0</v>
      </c>
      <c r="G124" s="46"/>
      <c r="H124" s="67" t="s">
        <v>197</v>
      </c>
    </row>
    <row r="125" spans="1:8" outlineLevel="1" x14ac:dyDescent="0.25">
      <c r="A125" s="32" t="s">
        <v>182</v>
      </c>
      <c r="B125" s="43" t="s">
        <v>181</v>
      </c>
      <c r="C125" s="36">
        <v>3</v>
      </c>
      <c r="D125" s="74"/>
      <c r="E125" s="35">
        <f t="shared" si="13"/>
        <v>0</v>
      </c>
      <c r="F125" s="35">
        <f t="shared" si="14"/>
        <v>0</v>
      </c>
      <c r="G125" s="33"/>
      <c r="H125" s="67" t="s">
        <v>180</v>
      </c>
    </row>
    <row r="126" spans="1:8" outlineLevel="1" x14ac:dyDescent="0.25">
      <c r="A126" s="32" t="s">
        <v>179</v>
      </c>
      <c r="B126" s="43" t="s">
        <v>178</v>
      </c>
      <c r="C126" s="36">
        <v>1</v>
      </c>
      <c r="D126" s="74"/>
      <c r="E126" s="35">
        <f t="shared" si="13"/>
        <v>0</v>
      </c>
      <c r="F126" s="35">
        <f t="shared" si="14"/>
        <v>0</v>
      </c>
      <c r="G126" s="33"/>
      <c r="H126" s="67" t="s">
        <v>177</v>
      </c>
    </row>
    <row r="127" spans="1:8" outlineLevel="1" x14ac:dyDescent="0.25">
      <c r="A127" s="32" t="s">
        <v>176</v>
      </c>
      <c r="B127" s="43" t="s">
        <v>175</v>
      </c>
      <c r="C127" s="36">
        <v>1</v>
      </c>
      <c r="D127" s="74"/>
      <c r="E127" s="35">
        <f t="shared" si="13"/>
        <v>0</v>
      </c>
      <c r="F127" s="35">
        <f t="shared" si="14"/>
        <v>0</v>
      </c>
      <c r="G127" s="33"/>
      <c r="H127" s="67" t="s">
        <v>174</v>
      </c>
    </row>
    <row r="128" spans="1:8" outlineLevel="1" x14ac:dyDescent="0.25">
      <c r="A128" s="32"/>
      <c r="B128" s="43"/>
      <c r="C128" s="36"/>
      <c r="D128" s="64" t="s">
        <v>281</v>
      </c>
      <c r="E128" s="70">
        <f>SUM(E122:E127)</f>
        <v>0</v>
      </c>
      <c r="F128" s="35"/>
      <c r="G128" s="33"/>
      <c r="H128" s="67"/>
    </row>
    <row r="129" spans="1:8" x14ac:dyDescent="0.25">
      <c r="A129" s="40" t="s">
        <v>251</v>
      </c>
      <c r="B129" s="39" t="s">
        <v>249</v>
      </c>
      <c r="C129" s="38"/>
      <c r="D129" s="49"/>
      <c r="E129" s="49"/>
      <c r="F129" s="49"/>
      <c r="G129" s="7">
        <f>CEILING(SUM(F130:F133)*NAVV,1000)</f>
        <v>0</v>
      </c>
      <c r="H129" s="67"/>
    </row>
    <row r="130" spans="1:8" outlineLevel="1" x14ac:dyDescent="0.25">
      <c r="A130" s="32" t="s">
        <v>196</v>
      </c>
      <c r="B130" s="43" t="s">
        <v>195</v>
      </c>
      <c r="C130" s="36">
        <v>14</v>
      </c>
      <c r="D130" s="74"/>
      <c r="E130" s="35">
        <f>C130*D130</f>
        <v>0</v>
      </c>
      <c r="F130" s="35">
        <f>E130*ZCDPH_pr_vvv</f>
        <v>0</v>
      </c>
      <c r="G130" s="33"/>
      <c r="H130" s="67" t="s">
        <v>194</v>
      </c>
    </row>
    <row r="131" spans="1:8" outlineLevel="1" x14ac:dyDescent="0.25">
      <c r="A131" s="32" t="s">
        <v>173</v>
      </c>
      <c r="B131" s="43" t="s">
        <v>172</v>
      </c>
      <c r="C131" s="36">
        <v>1</v>
      </c>
      <c r="D131" s="74"/>
      <c r="E131" s="35">
        <f>C131*D131</f>
        <v>0</v>
      </c>
      <c r="F131" s="35">
        <f>E131*ZCDPH_pr_vvv</f>
        <v>0</v>
      </c>
      <c r="G131" s="33"/>
      <c r="H131" s="67" t="s">
        <v>171</v>
      </c>
    </row>
    <row r="132" spans="1:8" outlineLevel="1" x14ac:dyDescent="0.25">
      <c r="A132" s="32" t="s">
        <v>170</v>
      </c>
      <c r="B132" s="43" t="s">
        <v>169</v>
      </c>
      <c r="C132" s="36">
        <v>1</v>
      </c>
      <c r="D132" s="74"/>
      <c r="E132" s="35">
        <f>C132*D132</f>
        <v>0</v>
      </c>
      <c r="F132" s="35">
        <f>E132*ZCDPH_pr_vvv</f>
        <v>0</v>
      </c>
      <c r="G132" s="33"/>
      <c r="H132" s="67" t="s">
        <v>168</v>
      </c>
    </row>
    <row r="133" spans="1:8" outlineLevel="1" x14ac:dyDescent="0.25">
      <c r="A133" s="32" t="s">
        <v>167</v>
      </c>
      <c r="B133" s="43" t="s">
        <v>166</v>
      </c>
      <c r="C133" s="36">
        <v>1</v>
      </c>
      <c r="D133" s="74"/>
      <c r="E133" s="35">
        <f>C133*D133</f>
        <v>0</v>
      </c>
      <c r="F133" s="35">
        <f>E133*ZCDPH_pr_vvv</f>
        <v>0</v>
      </c>
      <c r="G133" s="33"/>
      <c r="H133" s="67" t="s">
        <v>165</v>
      </c>
    </row>
    <row r="134" spans="1:8" outlineLevel="1" x14ac:dyDescent="0.25">
      <c r="A134" s="32"/>
      <c r="B134" s="43"/>
      <c r="C134" s="36"/>
      <c r="D134" s="64" t="s">
        <v>282</v>
      </c>
      <c r="E134" s="70">
        <f>SUM(E130:E133)</f>
        <v>0</v>
      </c>
      <c r="F134" s="35"/>
      <c r="G134" s="33"/>
      <c r="H134" s="67"/>
    </row>
    <row r="135" spans="1:8" x14ac:dyDescent="0.25">
      <c r="A135" s="40" t="s">
        <v>260</v>
      </c>
      <c r="B135" s="39" t="s">
        <v>250</v>
      </c>
      <c r="C135" s="38"/>
      <c r="D135" s="49"/>
      <c r="E135" s="49"/>
      <c r="F135" s="49"/>
      <c r="G135" s="7">
        <f>CEILING(SUM(F136:F139)*NAVV,1000)</f>
        <v>0</v>
      </c>
      <c r="H135" s="67"/>
    </row>
    <row r="136" spans="1:8" outlineLevel="1" x14ac:dyDescent="0.25">
      <c r="A136" s="32" t="s">
        <v>164</v>
      </c>
      <c r="B136" s="43" t="s">
        <v>163</v>
      </c>
      <c r="C136" s="36">
        <v>1</v>
      </c>
      <c r="D136" s="74"/>
      <c r="E136" s="35">
        <f>C136*D136</f>
        <v>0</v>
      </c>
      <c r="F136" s="35">
        <f>E136*ZCDPH_pr_vvv</f>
        <v>0</v>
      </c>
      <c r="G136" s="33"/>
      <c r="H136" s="67" t="s">
        <v>162</v>
      </c>
    </row>
    <row r="137" spans="1:8" outlineLevel="1" x14ac:dyDescent="0.25">
      <c r="A137" s="32" t="s">
        <v>161</v>
      </c>
      <c r="B137" s="43" t="s">
        <v>160</v>
      </c>
      <c r="C137" s="36">
        <v>1</v>
      </c>
      <c r="D137" s="74"/>
      <c r="E137" s="35">
        <f>C137*D137</f>
        <v>0</v>
      </c>
      <c r="F137" s="35">
        <f>E137*ZCDPH_pr_vvv</f>
        <v>0</v>
      </c>
      <c r="G137" s="33"/>
      <c r="H137" s="67" t="s">
        <v>159</v>
      </c>
    </row>
    <row r="138" spans="1:8" outlineLevel="1" x14ac:dyDescent="0.25">
      <c r="A138" s="32" t="s">
        <v>158</v>
      </c>
      <c r="B138" s="43" t="s">
        <v>157</v>
      </c>
      <c r="C138" s="36">
        <v>1</v>
      </c>
      <c r="D138" s="74"/>
      <c r="E138" s="35">
        <f>C138*D138</f>
        <v>0</v>
      </c>
      <c r="F138" s="35">
        <f>E138*ZCDPH_pr_vvv</f>
        <v>0</v>
      </c>
      <c r="G138" s="33"/>
      <c r="H138" s="67" t="s">
        <v>156</v>
      </c>
    </row>
    <row r="139" spans="1:8" outlineLevel="1" x14ac:dyDescent="0.25">
      <c r="A139" s="32" t="s">
        <v>147</v>
      </c>
      <c r="B139" s="43" t="s">
        <v>146</v>
      </c>
      <c r="C139" s="36">
        <v>2</v>
      </c>
      <c r="D139" s="74"/>
      <c r="E139" s="35">
        <f>C139*D139</f>
        <v>0</v>
      </c>
      <c r="F139" s="35">
        <f>E139*ZCDPH_pr_vvv</f>
        <v>0</v>
      </c>
      <c r="G139" s="33"/>
      <c r="H139" s="41" t="s">
        <v>261</v>
      </c>
    </row>
    <row r="140" spans="1:8" ht="15.75" x14ac:dyDescent="0.25">
      <c r="A140" s="32"/>
      <c r="B140" s="31"/>
      <c r="C140" s="30"/>
      <c r="D140" s="64" t="s">
        <v>283</v>
      </c>
      <c r="E140" s="70">
        <f>SUM(E136:E139)</f>
        <v>0</v>
      </c>
      <c r="F140" s="29"/>
      <c r="G140" s="29"/>
      <c r="H140" s="67"/>
    </row>
    <row r="141" spans="1:8" hidden="1" x14ac:dyDescent="0.25">
      <c r="B141" s="26"/>
      <c r="C141" s="28"/>
      <c r="D141" s="27"/>
      <c r="E141" s="26"/>
      <c r="F141" s="25"/>
    </row>
    <row r="142" spans="1:8" x14ac:dyDescent="0.25">
      <c r="D142" s="5"/>
      <c r="E142" s="5"/>
      <c r="F142" s="5"/>
    </row>
    <row r="143" spans="1:8" x14ac:dyDescent="0.25">
      <c r="B143" s="24"/>
    </row>
    <row r="144" spans="1:8" x14ac:dyDescent="0.25">
      <c r="F144" s="8"/>
      <c r="G144" s="1">
        <v>1</v>
      </c>
    </row>
    <row r="145" spans="2:6" ht="26.25" hidden="1" x14ac:dyDescent="0.25">
      <c r="B145" s="23"/>
      <c r="C145" s="22" t="s">
        <v>2</v>
      </c>
      <c r="D145" s="21">
        <v>133240</v>
      </c>
      <c r="E145" s="20" t="s">
        <v>1</v>
      </c>
      <c r="F145" s="19" t="s">
        <v>0</v>
      </c>
    </row>
    <row r="146" spans="2:6" hidden="1" x14ac:dyDescent="0.25">
      <c r="B146" s="16"/>
      <c r="C146" s="14" t="e">
        <f>#REF!</f>
        <v>#REF!</v>
      </c>
      <c r="D146" s="18" t="e">
        <f>#REF!</f>
        <v>#REF!</v>
      </c>
      <c r="E146" s="12" t="e">
        <f>C146-#REF!</f>
        <v>#REF!</v>
      </c>
      <c r="F146" s="8" t="e">
        <f>#REF!-#REF!-D146</f>
        <v>#REF!</v>
      </c>
    </row>
    <row r="147" spans="2:6" hidden="1" x14ac:dyDescent="0.25">
      <c r="B147" s="16"/>
      <c r="C147" s="14" t="e">
        <f>#REF!</f>
        <v>#REF!</v>
      </c>
      <c r="D147" s="13" t="e">
        <f>#REF!</f>
        <v>#REF!</v>
      </c>
      <c r="E147" s="12" t="e">
        <f>C147-#REF!</f>
        <v>#REF!</v>
      </c>
      <c r="F147" s="8" t="e">
        <f>#REF!-#REF!-D147</f>
        <v>#REF!</v>
      </c>
    </row>
    <row r="148" spans="2:6" hidden="1" x14ac:dyDescent="0.25">
      <c r="B148" s="17"/>
      <c r="C148" s="14" t="e">
        <f>#REF!</f>
        <v>#REF!</v>
      </c>
      <c r="D148" s="18" t="e">
        <f>#REF!</f>
        <v>#REF!</v>
      </c>
      <c r="E148" s="12" t="e">
        <f>C148-#REF!</f>
        <v>#REF!</v>
      </c>
      <c r="F148" s="8" t="e">
        <f>#REF!-#REF!-D148</f>
        <v>#REF!</v>
      </c>
    </row>
    <row r="149" spans="2:6" hidden="1" x14ac:dyDescent="0.25">
      <c r="B149" s="17"/>
      <c r="C149" s="14" t="e">
        <f>#REF!</f>
        <v>#REF!</v>
      </c>
      <c r="D149" s="13" t="e">
        <f>#REF!</f>
        <v>#REF!</v>
      </c>
      <c r="E149" s="12" t="e">
        <f>C149-#REF!</f>
        <v>#REF!</v>
      </c>
      <c r="F149" s="8" t="e">
        <f>#REF!-#REF!-D149</f>
        <v>#REF!</v>
      </c>
    </row>
    <row r="150" spans="2:6" hidden="1" x14ac:dyDescent="0.25">
      <c r="B150" s="16"/>
      <c r="C150" s="14" t="e">
        <f>#REF!</f>
        <v>#REF!</v>
      </c>
      <c r="D150" s="13" t="e">
        <f>#REF!</f>
        <v>#REF!</v>
      </c>
      <c r="E150" s="12" t="e">
        <f>C150-#REF!</f>
        <v>#REF!</v>
      </c>
      <c r="F150" s="8" t="e">
        <f>#REF!-#REF!-D150</f>
        <v>#REF!</v>
      </c>
    </row>
    <row r="151" spans="2:6" hidden="1" x14ac:dyDescent="0.25">
      <c r="B151" s="16"/>
      <c r="C151" s="14" t="e">
        <f>#REF!</f>
        <v>#REF!</v>
      </c>
      <c r="D151" s="13" t="e">
        <f>#REF!</f>
        <v>#REF!</v>
      </c>
      <c r="E151" s="12" t="e">
        <f>C151-#REF!</f>
        <v>#REF!</v>
      </c>
      <c r="F151" s="8" t="e">
        <f>#REF!-#REF!-D151</f>
        <v>#REF!</v>
      </c>
    </row>
    <row r="152" spans="2:6" hidden="1" x14ac:dyDescent="0.25">
      <c r="B152" s="16"/>
      <c r="C152" s="14" t="e">
        <f>#REF!</f>
        <v>#REF!</v>
      </c>
      <c r="D152" s="13" t="e">
        <f>#REF!</f>
        <v>#REF!</v>
      </c>
      <c r="E152" s="12" t="e">
        <f>C152-#REF!</f>
        <v>#REF!</v>
      </c>
      <c r="F152" s="8" t="e">
        <f>#REF!-#REF!-D152</f>
        <v>#REF!</v>
      </c>
    </row>
    <row r="153" spans="2:6" ht="15.75" hidden="1" thickBot="1" x14ac:dyDescent="0.3">
      <c r="B153" s="15"/>
      <c r="C153" s="14"/>
      <c r="D153" s="13"/>
      <c r="E153" s="12" t="e">
        <f>C153-#REF!</f>
        <v>#REF!</v>
      </c>
      <c r="F153" s="8" t="e">
        <f>#REF!-#REF!-D153</f>
        <v>#REF!</v>
      </c>
    </row>
    <row r="154" spans="2:6" hidden="1" x14ac:dyDescent="0.25">
      <c r="C154" s="5" t="e">
        <f>SUM(C146:C153)</f>
        <v>#REF!</v>
      </c>
      <c r="D154" s="10" t="e">
        <f>SUM(D146:D153)</f>
        <v>#REF!</v>
      </c>
      <c r="E154" s="9" t="e">
        <f>SUM(E146:E153)</f>
        <v>#REF!</v>
      </c>
      <c r="F154" s="8" t="e">
        <f>SUM(F146:F153)</f>
        <v>#REF!</v>
      </c>
    </row>
    <row r="155" spans="2:6" hidden="1" x14ac:dyDescent="0.25"/>
    <row r="156" spans="2:6" hidden="1" x14ac:dyDescent="0.25">
      <c r="B156" s="11"/>
    </row>
    <row r="157" spans="2:6" hidden="1" x14ac:dyDescent="0.25"/>
    <row r="158" spans="2:6" hidden="1" x14ac:dyDescent="0.25"/>
    <row r="159" spans="2:6" hidden="1" x14ac:dyDescent="0.25"/>
    <row r="160" spans="2:6" hidden="1" x14ac:dyDescent="0.25"/>
    <row r="161" spans="2:7" hidden="1" x14ac:dyDescent="0.25"/>
    <row r="162" spans="2:7" hidden="1" x14ac:dyDescent="0.25">
      <c r="B162" s="9"/>
    </row>
    <row r="163" spans="2:7" hidden="1" x14ac:dyDescent="0.25">
      <c r="B163" s="9"/>
      <c r="C163" s="5" t="e">
        <f>#REF!</f>
        <v>#REF!</v>
      </c>
      <c r="D163" s="10" t="e">
        <f>#REF!</f>
        <v>#REF!</v>
      </c>
      <c r="E163" s="9" t="e">
        <f>#REF!</f>
        <v>#REF!</v>
      </c>
      <c r="F163" s="8" t="e">
        <f>#REF!</f>
        <v>#REF!</v>
      </c>
    </row>
    <row r="164" spans="2:7" hidden="1" x14ac:dyDescent="0.25">
      <c r="B164" s="9"/>
      <c r="C164" s="5">
        <f>C122</f>
        <v>1</v>
      </c>
      <c r="D164" s="10">
        <f>D122</f>
        <v>0</v>
      </c>
      <c r="E164" s="9">
        <f>E122</f>
        <v>0</v>
      </c>
      <c r="F164" s="8">
        <f>F122</f>
        <v>0</v>
      </c>
    </row>
    <row r="165" spans="2:7" hidden="1" x14ac:dyDescent="0.25">
      <c r="B165" s="9"/>
      <c r="C165" s="5" t="e">
        <f>#REF!</f>
        <v>#REF!</v>
      </c>
      <c r="D165" s="10" t="e">
        <f>#REF!</f>
        <v>#REF!</v>
      </c>
      <c r="E165" s="9" t="e">
        <f>#REF!</f>
        <v>#REF!</v>
      </c>
      <c r="F165" s="8" t="e">
        <f>#REF!</f>
        <v>#REF!</v>
      </c>
    </row>
    <row r="166" spans="2:7" hidden="1" x14ac:dyDescent="0.25">
      <c r="B166" s="9"/>
      <c r="C166" s="5" t="e">
        <f>#REF!</f>
        <v>#REF!</v>
      </c>
      <c r="D166" s="10" t="e">
        <f>#REF!</f>
        <v>#REF!</v>
      </c>
      <c r="E166" s="9" t="e">
        <f>#REF!</f>
        <v>#REF!</v>
      </c>
      <c r="F166" s="8" t="e">
        <f>#REF!</f>
        <v>#REF!</v>
      </c>
    </row>
    <row r="167" spans="2:7" hidden="1" x14ac:dyDescent="0.25">
      <c r="B167" s="9"/>
      <c r="C167" s="5">
        <f>C48</f>
        <v>1</v>
      </c>
      <c r="D167" s="10">
        <f>D48</f>
        <v>0</v>
      </c>
      <c r="E167" s="9">
        <f>E48</f>
        <v>0</v>
      </c>
      <c r="F167" s="8">
        <f>F48</f>
        <v>0</v>
      </c>
    </row>
    <row r="168" spans="2:7" x14ac:dyDescent="0.25">
      <c r="G168" s="1">
        <v>1.2097372900000001</v>
      </c>
    </row>
  </sheetData>
  <sheetProtection algorithmName="SHA-512" hashValue="eQNjpZL/z8pIHQm5WtpFk0qjpq8VwBNQNNM6eYWsVQqW+BS8u8I7g/m4++wRrKm6aXpKDN/6kwSGvYNyzzIVSw==" saltValue="BYT2HSBmqbSsUHJV0ZN1Nw==" spinCount="100000" sheet="1" objects="1" scenarios="1"/>
  <protectedRanges>
    <protectedRange sqref="D6:D140" name="Oblast1"/>
  </protectedRanges>
  <autoFilter ref="A3:F140"/>
  <pageMargins left="0.25" right="0.25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VV_INV_Přístroje_VVV</vt:lpstr>
      <vt:lpstr>NAVV</vt:lpstr>
      <vt:lpstr>ZCDPH_pr_vvv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Kočí Libor</dc:creator>
  <cp:lastModifiedBy>Kvasničková Hana</cp:lastModifiedBy>
  <dcterms:created xsi:type="dcterms:W3CDTF">2021-10-06T12:06:50Z</dcterms:created>
  <dcterms:modified xsi:type="dcterms:W3CDTF">2021-11-18T13:58:29Z</dcterms:modified>
</cp:coreProperties>
</file>