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Rekapitulace stavby" sheetId="1" r:id="rId1"/>
    <sheet name="IO312 - ČTÚ R1" sheetId="2" r:id="rId2"/>
    <sheet name="IO310 - Příprava území" sheetId="3" r:id="rId3"/>
    <sheet name="IO320 - Komunikace a dopr..." sheetId="4" r:id="rId4"/>
    <sheet name="IO532 - Areálové osvětlení" sheetId="5" r:id="rId5"/>
    <sheet name="Seznam figur" sheetId="6" r:id="rId6"/>
    <sheet name="Pokyny pro vyplnění" sheetId="7" r:id="rId7"/>
  </sheets>
  <definedNames>
    <definedName name="_xlnm._FilterDatabase" localSheetId="2" hidden="1">'IO310 - Příprava území'!$C$80:$K$136</definedName>
    <definedName name="_xlnm._FilterDatabase" localSheetId="1" hidden="1">'IO312 - ČTÚ R1'!$C$86:$K$183</definedName>
    <definedName name="_xlnm._FilterDatabase" localSheetId="3" hidden="1">'IO320 - Komunikace a dopr...'!$C$84:$K$192</definedName>
    <definedName name="_xlnm._FilterDatabase" localSheetId="4" hidden="1">'IO532 - Areálové osvětlení'!$C$79:$K$107</definedName>
    <definedName name="_xlnm.Print_Area" localSheetId="2">'IO310 - Příprava území'!$C$4:$J$39,'IO310 - Příprava území'!$C$45:$J$62,'IO310 - Příprava území'!$C$68:$K$136</definedName>
    <definedName name="_xlnm.Print_Area" localSheetId="1">'IO312 - ČTÚ R1'!$C$4:$J$39,'IO312 - ČTÚ R1'!$C$45:$J$68,'IO312 - ČTÚ R1'!$C$74:$K$183</definedName>
    <definedName name="_xlnm.Print_Area" localSheetId="3">'IO320 - Komunikace a dopr...'!$C$4:$J$39,'IO320 - Komunikace a dopr...'!$C$45:$J$66,'IO320 - Komunikace a dopr...'!$C$72:$K$192</definedName>
    <definedName name="_xlnm.Print_Area" localSheetId="4">'IO532 - Areálové osvětlení'!$C$4:$J$39,'IO532 - Areálové osvětlení'!$C$45:$J$61,'IO532 - Areálové osvětlení'!$C$67:$K$107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5">'Seznam figur'!$C$4:$G$149</definedName>
    <definedName name="_xlnm.Print_Titles" localSheetId="0">'Rekapitulace stavby'!$52:$52</definedName>
    <definedName name="_xlnm.Print_Titles" localSheetId="1">'IO312 - ČTÚ R1'!$86:$86</definedName>
    <definedName name="_xlnm.Print_Titles" localSheetId="2">'IO310 - Příprava území'!$80:$80</definedName>
    <definedName name="_xlnm.Print_Titles" localSheetId="3">'IO320 - Komunikace a dopr...'!$84:$84</definedName>
    <definedName name="_xlnm.Print_Titles" localSheetId="4">'IO532 - Areálové osvětlení'!$79:$79</definedName>
    <definedName name="_xlnm.Print_Titles" localSheetId="5">'Seznam figur'!$9:$9</definedName>
  </definedNames>
  <calcPr calcId="162913"/>
  <extLst/>
</workbook>
</file>

<file path=xl/sharedStrings.xml><?xml version="1.0" encoding="utf-8"?>
<sst xmlns="http://schemas.openxmlformats.org/spreadsheetml/2006/main" count="4075" uniqueCount="756">
  <si>
    <t>Export Komplet</t>
  </si>
  <si>
    <t>VZ</t>
  </si>
  <si>
    <t>2.0</t>
  </si>
  <si>
    <t/>
  </si>
  <si>
    <t>False</t>
  </si>
  <si>
    <t>{6fed3068-a8ed-4f0e-8ccd-d033a70c82d5}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</si>
  <si>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</si>
  <si>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</si>
  <si>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</si>
  <si>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</si>
  <si>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</si>
  <si>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</si>
  <si>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</si>
  <si>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</si>
  <si>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</si>
  <si>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2-0423-114/40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</si>
  <si>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</si>
  <si>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</si>
  <si>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UniMeC - Pěšina</t>
  </si>
  <si>
    <t>KSO:</t>
  </si>
  <si>
    <t>CC-CZ:</t>
  </si>
  <si>
    <t>Místo:</t>
  </si>
  <si>
    <t>p.č. 11645/1, 11643 a 11644</t>
  </si>
  <si>
    <t>Datum:</t>
  </si>
  <si>
    <t>11. 10. 2021</t>
  </si>
  <si>
    <t>Zadavatel:</t>
  </si>
  <si>
    <t>IČ:</t>
  </si>
  <si>
    <t>00216208</t>
  </si>
  <si>
    <t>Univerzita Karlova</t>
  </si>
  <si>
    <t>DIČ:</t>
  </si>
  <si>
    <t>CZ00216208</t>
  </si>
  <si>
    <t>Uchazeč:</t>
  </si>
  <si>
    <t>Vyplň údaj</t>
  </si>
  <si>
    <t>Projektant:</t>
  </si>
  <si>
    <t>60193280</t>
  </si>
  <si>
    <t>VPÚ DECO Praha, a.s.</t>
  </si>
  <si>
    <t>CZ60193280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</si>
  <si>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</si>
  <si>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</si>
  <si>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</si>
  <si>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</si>
  <si>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</si>
  <si>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</si>
  <si>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</si>
  <si>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</si>
  <si>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</si>
  <si>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</si>
  <si>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</si>
  <si>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</si>
  <si>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</si>
  <si>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</si>
  <si>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</si>
  <si>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</si>
  <si>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</si>
  <si>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</si>
  <si>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</si>
  <si>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</si>
  <si>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</si>
  <si>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</si>
  <si>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</si>
  <si>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</si>
  <si>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</si>
  <si>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</si>
  <si>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</si>
  <si>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</si>
  <si>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</si>
  <si>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</si>
  <si>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</si>
  <si>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</si>
  <si>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</si>
  <si>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</si>
  <si>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</si>
  <si>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</si>
  <si>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</si>
  <si>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</si>
  <si>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</si>
  <si>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</si>
  <si>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</si>
  <si>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</si>
  <si>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</si>
  <si>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</si>
  <si>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IO312</t>
  </si>
  <si>
    <t>ČTÚ R1</t>
  </si>
  <si>
    <t>STA</t>
  </si>
  <si>
    <t>1</t>
  </si>
  <si>
    <t>{cca24ef6-919d-4a7b-884b-5879e4403034}</t>
  </si>
  <si>
    <t>801 38 21</t>
  </si>
  <si>
    <t>2</t>
  </si>
  <si>
    <t>IO310</t>
  </si>
  <si>
    <t>Příprava území</t>
  </si>
  <si>
    <t>{24818c1e-1bd7-4f7d-9e8c-2d31424d3da0}</t>
  </si>
  <si>
    <t>IO320</t>
  </si>
  <si>
    <t>Komunikace a dopravní řešení</t>
  </si>
  <si>
    <t>{2208dd50-3239-4e4f-8f50-7f673c750df4}</t>
  </si>
  <si>
    <t>IO532</t>
  </si>
  <si>
    <t>Areálové osvětlení</t>
  </si>
  <si>
    <t>{ebf2016b-0771-456d-873b-dcc2c21b941f}</t>
  </si>
  <si>
    <t>MS1</t>
  </si>
  <si>
    <t>kg</t>
  </si>
  <si>
    <t>193,356</t>
  </si>
  <si>
    <t>obsypy</t>
  </si>
  <si>
    <t>m3</t>
  </si>
  <si>
    <t>KRYCÍ LIST SOUPISU PRACÍ</t>
  </si>
  <si>
    <t>schodiště7</t>
  </si>
  <si>
    <t>kus</t>
  </si>
  <si>
    <t>20</t>
  </si>
  <si>
    <t>SCH7</t>
  </si>
  <si>
    <t>4</t>
  </si>
  <si>
    <t>Objekt:</t>
  </si>
  <si>
    <t>IO312 - ČTÚ R1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</si>
  <si>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</si>
  <si>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</si>
  <si>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</si>
  <si>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</si>
  <si>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</si>
  <si>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</si>
  <si>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</si>
  <si>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</si>
  <si>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</si>
  <si>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</si>
  <si>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</si>
  <si>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</si>
  <si>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</si>
  <si>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</si>
  <si>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</si>
  <si>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</si>
  <si>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</si>
  <si>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</si>
  <si>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</si>
  <si>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</si>
  <si>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</si>
  <si>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</si>
  <si>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</si>
  <si>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</si>
  <si>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</si>
  <si>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</si>
  <si>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</si>
  <si>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</si>
  <si>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</si>
  <si>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</si>
  <si>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</si>
  <si>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</si>
  <si>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CS ÚRS 2018 01</t>
  </si>
  <si>
    <t>2117337619</t>
  </si>
  <si>
    <t>PP</t>
  </si>
  <si>
    <t>Hloubení nezapažených jam a zářezů s urovnáním dna do předepsaného profilu a spádu v hornině tř. 3 do 100 m3</t>
  </si>
  <si>
    <t>VV</t>
  </si>
  <si>
    <t>"SCHODIŠTĚ 7" (4,0*2,0*0,4/2)+(4,0*2,0*0,6/2)</t>
  </si>
  <si>
    <t>162701105</t>
  </si>
  <si>
    <t>Vodorovné přemístění do 10000 m výkopku/sypaniny z horniny tř. 1 až 4</t>
  </si>
  <si>
    <t>699393432</t>
  </si>
  <si>
    <t>Vodorovné přemístění výkopku nebo sypaniny po suchu na obvyklém dopravním prostředku, bez naložení výkopku, avšak se složením bez rozhrnutí z horniny tř. 1 až 4 na vzdálenost přes 9 000 do 10 000 m</t>
  </si>
  <si>
    <t>3</t>
  </si>
  <si>
    <t>162701109</t>
  </si>
  <si>
    <t>Příplatek k vodorovnému přemístění výkopku/sypaniny z horniny tř. 1 až 4 ZKD 1000 m přes 10000 m</t>
  </si>
  <si>
    <t>-1372993211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</si>
  <si>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</si>
  <si>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4*2 'Přepočtené koeficientem množství</t>
  </si>
  <si>
    <t>167101102</t>
  </si>
  <si>
    <t>Nakládání výkopku z hornin tř. 1 až 4 přes 100 m3</t>
  </si>
  <si>
    <t>-770837402</t>
  </si>
  <si>
    <t>Nakládání, skládání a překládání neulehlého výkopku nebo sypaniny nakládání, množství přes 100 m3, z hornin tř. 1 až 4</t>
  </si>
  <si>
    <t>5</t>
  </si>
  <si>
    <t>171201201</t>
  </si>
  <si>
    <t>Uložení sypaniny na skládky</t>
  </si>
  <si>
    <t>-58153337</t>
  </si>
  <si>
    <t>6</t>
  </si>
  <si>
    <t>M</t>
  </si>
  <si>
    <t>94620001</t>
  </si>
  <si>
    <t>poplatek za uložení stavebního odpadu zeminy a kamení  zatříděného kódem 170 504</t>
  </si>
  <si>
    <t>t</t>
  </si>
  <si>
    <t>8</t>
  </si>
  <si>
    <t>979716615</t>
  </si>
  <si>
    <t>SCH7*1,7</t>
  </si>
  <si>
    <t>7</t>
  </si>
  <si>
    <t>162301101</t>
  </si>
  <si>
    <t>Vodorovné přemístění do 500 m výkopku/sypaniny z horniny tř. 1 až 4</t>
  </si>
  <si>
    <t>1561798848</t>
  </si>
  <si>
    <t>Vodorovné přemístění výkopku nebo sypaniny po suchu na obvyklém dopravním prostředku, bez naložení výkopku, avšak se složením bez rozhrnutí z horniny tř. 1 až 4 na vzdálenost přes 50 do 500 m</t>
  </si>
  <si>
    <t>(obsypy)*0,7</t>
  </si>
  <si>
    <t>Součet</t>
  </si>
  <si>
    <t>1,4*1,3 'Přepočtené koeficientem množství</t>
  </si>
  <si>
    <t>-804169315</t>
  </si>
  <si>
    <t>9</t>
  </si>
  <si>
    <t>175101201</t>
  </si>
  <si>
    <t>Obsypání objektu nad přilehlým původním terénem sypaninou bez prohození sítem, uloženou do 3 m</t>
  </si>
  <si>
    <t>-45179871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</si>
  <si>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</si>
  <si>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"plocha kolem schodiště, obsyp" 2</t>
  </si>
  <si>
    <t>10</t>
  </si>
  <si>
    <t>1037150R</t>
  </si>
  <si>
    <t>zemina vhodná pro zásypy a obsypy dle TZ</t>
  </si>
  <si>
    <t>R položka</t>
  </si>
  <si>
    <t>-1305711740</t>
  </si>
  <si>
    <t>P</t>
  </si>
  <si>
    <t>Poznámka k položce:
Cena vč. dopravy a staveništního přesunu hmot.</t>
  </si>
  <si>
    <t>2*0,3 'Přepočtené koeficientem množství</t>
  </si>
  <si>
    <t>11</t>
  </si>
  <si>
    <t>182301121</t>
  </si>
  <si>
    <t>Rozprostření ornice pl do 500 m2 ve svahu přes 1:5 tl vrstvy do 100 mm</t>
  </si>
  <si>
    <t>m2</t>
  </si>
  <si>
    <t>-2122073246</t>
  </si>
  <si>
    <t>Rozprostření a urovnání ornice ve svahu sklonu přes 1:5 při souvislé ploše do 500 m2, tl. vrstvy do 100 mm</t>
  </si>
  <si>
    <t>"SCHODIŠTĚ 7, ornice" 3,2/0,1</t>
  </si>
  <si>
    <t>Zakládání</t>
  </si>
  <si>
    <t>12</t>
  </si>
  <si>
    <t>271922211</t>
  </si>
  <si>
    <t>Podsyp pod základové konstrukce se zhutněním z betonového recyklátu</t>
  </si>
  <si>
    <t>410276220</t>
  </si>
  <si>
    <t>Podsyp pod základové konstrukce se zhutněním a urovnáním povrchu z recyklátu betonového</t>
  </si>
  <si>
    <t>"rovnoměrný podsyp pod schodišťovou desku, SCHODIŠTĚ 7, délka x tl. x šířka x počet" (3,8*0,2*2,0*2)</t>
  </si>
  <si>
    <t>"podsyp do násupů - nerovnoměrný" (4,0*2,0*0,4/2)+(4,0*2,0*0,6/2)</t>
  </si>
  <si>
    <t>Vodorovné konstrukce</t>
  </si>
  <si>
    <t>13</t>
  </si>
  <si>
    <t>434121425</t>
  </si>
  <si>
    <t>Osazení ŽB schodišťových stupňů broušených nebo leštěných na desku</t>
  </si>
  <si>
    <t>m</t>
  </si>
  <si>
    <t>-209946372</t>
  </si>
  <si>
    <t>Osazování schodišťových stupňů železobetonových s vyspárováním styčných spár, s provizorním dřevěným zábradlím a dočasným zakrytím stupnic prkny na desku, stupňů broušených nebo leštěných</t>
  </si>
  <si>
    <t>schodiště7*2</t>
  </si>
  <si>
    <t>40*3 'Přepočtené koeficientem množství</t>
  </si>
  <si>
    <t>14</t>
  </si>
  <si>
    <t>59373787R</t>
  </si>
  <si>
    <t>stupeň schodišťový betonový 150x426x2000 mm, pískovaný povrch, sražené hrany</t>
  </si>
  <si>
    <t>-1172237781</t>
  </si>
  <si>
    <t>"SCHODIŠTĚ 7" 10+10</t>
  </si>
  <si>
    <t>Mezisoučet</t>
  </si>
  <si>
    <t>schod2</t>
  </si>
  <si>
    <t>434311115</t>
  </si>
  <si>
    <t>Schodišťové stupně dusané na terén z betonu tř. C 20/25 bez potěru</t>
  </si>
  <si>
    <t>990488223</t>
  </si>
  <si>
    <t>Stupně dusané z betonu prostého nebo prokládaného kamenem na terén nebo na desku bez potěru, se zahlazením povrchu tř. C 20/25</t>
  </si>
  <si>
    <t>"schodiště 7, plocha řezu x počet stupňů schodiště x dl. stupně x počet schodišť" (0,1*10*2,0)*2</t>
  </si>
  <si>
    <t>16</t>
  </si>
  <si>
    <t>434351141</t>
  </si>
  <si>
    <t>Zřízení bednění stupňů přímočarých schodišť</t>
  </si>
  <si>
    <t>-1365927263</t>
  </si>
  <si>
    <t>Bednění stupňů betonovaných na podstupňové desce nebo na terénu půdorysně přímočarých zřízení</t>
  </si>
  <si>
    <t>"SCHODIŠTĚ 7" 2*(0,33*3,7*2+0,15*2,0*11)</t>
  </si>
  <si>
    <t>17</t>
  </si>
  <si>
    <t>434351142</t>
  </si>
  <si>
    <t>Odstranění bednění stupňů přímočarých schodišť</t>
  </si>
  <si>
    <t>1553543990</t>
  </si>
  <si>
    <t>Bednění stupňů betonovaných na podstupňové desce nebo na terénu půdorysně přímočarých odstranění</t>
  </si>
  <si>
    <t>Ostatní konstrukce a práce, bourání</t>
  </si>
  <si>
    <t>18</t>
  </si>
  <si>
    <t>953961112</t>
  </si>
  <si>
    <t>Kotvy chemickým tmelem M 10 hl 90 mm do betonu, ŽB nebo kamene s vyvrtáním otvoru</t>
  </si>
  <si>
    <t>-324431543</t>
  </si>
  <si>
    <t>Kotvy chemické s vyvrtáním otvoru do betonu, železobetonu nebo tvrdého kamene tmel, velikost M 10, hloubka 90 mm</t>
  </si>
  <si>
    <t>"SCHODIŠTĚ 7, počet kotevních míst x počet kotev na místo x počet schodišť" 6*4*2</t>
  </si>
  <si>
    <t>19</t>
  </si>
  <si>
    <t>953965116</t>
  </si>
  <si>
    <t>Kotevní šroub pro chemické kotvy M 10 dl 170 mm</t>
  </si>
  <si>
    <t>-744077530</t>
  </si>
  <si>
    <t>Kotvy chemické s vyvrtáním otvoru kotevní šrouby pro chemické kotvy, velikost M 10, délka 170 mm</t>
  </si>
  <si>
    <t>998</t>
  </si>
  <si>
    <t>Přesun hmot</t>
  </si>
  <si>
    <t>998223011</t>
  </si>
  <si>
    <t>Přesun hmot pro pozemní komunikace s krytem dlážděným</t>
  </si>
  <si>
    <t>-117316589</t>
  </si>
  <si>
    <t>Přesun hmot pro pozemní komunikace s krytem dlážděným dopravní vzdálenost do 200 m jakékoliv délky objektu</t>
  </si>
  <si>
    <t>PSV</t>
  </si>
  <si>
    <t>Práce a dodávky PSV</t>
  </si>
  <si>
    <t>767</t>
  </si>
  <si>
    <t>Konstrukce zámečnické</t>
  </si>
  <si>
    <t>767R00001</t>
  </si>
  <si>
    <t>D+M zámečnické konstrukce zábradlí vč. kotvení a povrchové úpravy dle PD</t>
  </si>
  <si>
    <t>-1334414955</t>
  </si>
  <si>
    <t>"SCHODIŠTĚ 7"</t>
  </si>
  <si>
    <t>"sloupek 50x50x5, 4,53 kg/m, dl 1,0 m, 6*2 ks" 1,0*4,53*(6*2)</t>
  </si>
  <si>
    <t>"madlo 50x50x5, 4,53 kg/m, dl. 3,8 m, 2 ks" 3,8*4,53*3,8*(2)</t>
  </si>
  <si>
    <t>"patní plech P6, 120x120 mm, 6*2 ks" 0,12*0,12*0,006*7880*(6*2)</t>
  </si>
  <si>
    <t>"prořez, svary a kotvící mat. - odborný odhad 15%" MS1*0,15</t>
  </si>
  <si>
    <t>22</t>
  </si>
  <si>
    <t>998767101</t>
  </si>
  <si>
    <t>Přesun hmot tonážní pro zámečnické konstrukce v objektech v do 6 m</t>
  </si>
  <si>
    <t>778273266</t>
  </si>
  <si>
    <t>Přesun hmot pro zámečnické konstrukce stanovený z hmotnosti přesunovaného materiálu vodorovná dopravní vzdálenost do 50 m v objektech výšky do 6 m</t>
  </si>
  <si>
    <t>23</t>
  </si>
  <si>
    <t>998767181</t>
  </si>
  <si>
    <t>Příplatek k přesunu hmot tonážní 767 prováděný bez použití mechanizace</t>
  </si>
  <si>
    <t>1920788127</t>
  </si>
  <si>
    <t>Přesun hmot pro zámečnické konstrukce stanovený z hmotnosti přesunovaného materiálu Příplatek k cenám za přesun prováděný bez použití mechanizace pro jakoukoliv výšku objektu</t>
  </si>
  <si>
    <t>ornice</t>
  </si>
  <si>
    <t>3,2</t>
  </si>
  <si>
    <t>podorniční</t>
  </si>
  <si>
    <t>IO310 - Příprava území</t>
  </si>
  <si>
    <t>112151011</t>
  </si>
  <si>
    <t>Volné kácení stromů s rozřezáním a odvětvením D kmene do 200 mm</t>
  </si>
  <si>
    <t>-75717974</t>
  </si>
  <si>
    <t>Pokácení stromu volné v celku s odřezáním kmene a s odvětvením průměru kmene přes 100 do 200 mm</t>
  </si>
  <si>
    <t>"účelová mapa neinventarizovaných dřevin"</t>
  </si>
  <si>
    <t>"dub letní, průměr kmene 16 cm" 1</t>
  </si>
  <si>
    <t>"javor mléč, průměr kmene 12 cm" 1</t>
  </si>
  <si>
    <t>"javor mléč, průměr kmene 16 cm" 1</t>
  </si>
  <si>
    <t>112151012</t>
  </si>
  <si>
    <t>Volné kácení stromů s rozřezáním a odvětvením D kmene do 300 mm</t>
  </si>
  <si>
    <t>-2066643376</t>
  </si>
  <si>
    <t>Pokácení stromu volné v celku s odřezáním kmene a s odvětvením průměru kmene přes 200 do 300 mm</t>
  </si>
  <si>
    <t>"účelová mapa inventarizovaných dřevin"</t>
  </si>
  <si>
    <t>"inv.č.5, dub letní, průměr kmene 22 cm, výška 9 m" 1</t>
  </si>
  <si>
    <t>"inv.č.7, trnovník aktár, průměr kmene 27 cm, výška 2,5 m" 1</t>
  </si>
  <si>
    <t>"inv.č.8, dub letní, průměr kmene 23 cm, výška 3,5 m" 1</t>
  </si>
  <si>
    <t>112151015</t>
  </si>
  <si>
    <t>Volné kácení stromů s rozřezáním a odvětvením D kmene do 600 mm</t>
  </si>
  <si>
    <t>356459625</t>
  </si>
  <si>
    <t>Pokácení stromu volné v celku s odřezáním kmene a s odvětvením průměru kmene přes 500 do 600 mm</t>
  </si>
  <si>
    <t>"inv.č.2, dub letní, průměr kmene 54 cm, výška 11 m" 1</t>
  </si>
  <si>
    <t>"inv.č.3, dub letní, průměr kmene 51 cm, výška 16 m" 1</t>
  </si>
  <si>
    <t>112201151</t>
  </si>
  <si>
    <t>Odstranění pařezů D do 0,2 m ve svahu do 1:1 s odklizením do 20 m a zasypáním jámy</t>
  </si>
  <si>
    <t>-220919710</t>
  </si>
  <si>
    <t>Odstranění pařezu na svahu přes 1:2 do 1:1 o průměru pařezu na řezné ploše do 200 mm</t>
  </si>
  <si>
    <t>112201152</t>
  </si>
  <si>
    <t>Odstranění pařezů D do 0,3 m ve svahu do 1:1 s odklizením do 20 m a zasypáním jámy</t>
  </si>
  <si>
    <t>-783789054</t>
  </si>
  <si>
    <t>Odstranění pařezu na svahu přes 1:2 do 1:1 o průměru pařezu na řezné ploše přes 200 do 300 mm</t>
  </si>
  <si>
    <t>112201153</t>
  </si>
  <si>
    <t>Odstranění pařezů D do 0,4 m ve svahu do 1:1 s odklizením do 20 m a zasypáním jámy</t>
  </si>
  <si>
    <t>-1089452802</t>
  </si>
  <si>
    <t>Odstranění pařezu na svahu přes 1:2 do 1:1 o průměru pařezu na řezné ploše přes 300 do 400 mm</t>
  </si>
  <si>
    <t>112201154</t>
  </si>
  <si>
    <t>Odstranění pařezů D do 0,5 m ve svahu do 1:1 s odklizením do 20 m a zasypáním jámy</t>
  </si>
  <si>
    <t>-1793818945</t>
  </si>
  <si>
    <t>Odstranění pařezu na svahu přes 1:2 do 1:1 o průměru pařezu na řezné ploše přes 400 do 500 mm</t>
  </si>
  <si>
    <t>121101103</t>
  </si>
  <si>
    <t>Sejmutí ornice s přemístěním na vzdálenost do 250 m</t>
  </si>
  <si>
    <t>680184819</t>
  </si>
  <si>
    <t>Sejmutí ornice nebo lesní půdy s vodorovným přemístěním na hromady v místě upotřebení nebo na dočasné či trvalé skládky se složením, na vzdálenost přes 100 do 250 m</t>
  </si>
  <si>
    <t>"SCHODIŠTĚ 7, ornice" 4,0*2,0*0,2*2</t>
  </si>
  <si>
    <t>171201101</t>
  </si>
  <si>
    <t>Uložení sypaniny do násypů nezhutněných</t>
  </si>
  <si>
    <t>678414664</t>
  </si>
  <si>
    <t>Uložení sypaniny do násypů s rozprostřením sypaniny ve vrstvách a s hrubým urovnáním nezhutněných z jakýchkoliv hornin</t>
  </si>
  <si>
    <t>"uložení ornice a podorniční vrstvy ke zpětnému využití v rámci ČTÚ" (ornice+podorniční)</t>
  </si>
  <si>
    <t>121101104R</t>
  </si>
  <si>
    <t>Zajištění deponie zeminy proti splavování viz. TZ popis HTÚ</t>
  </si>
  <si>
    <t>-1526780333</t>
  </si>
  <si>
    <t>184818243</t>
  </si>
  <si>
    <t>Ochrana kmene průměru přes 500 do 700 mm bedněním výšky přes 2 do 3 m</t>
  </si>
  <si>
    <t>101626109</t>
  </si>
  <si>
    <t>Ochrana kmene bedněním před poškozením stavebním provozem zřízení včetně odstranění výšky bednění přes 2 do 3 m průměru kmene přes 500 do 700 mm</t>
  </si>
  <si>
    <t>"dub letí, obvod kmene 43-53 cm" 1</t>
  </si>
  <si>
    <t>výkopek1</t>
  </si>
  <si>
    <t>výkopek2</t>
  </si>
  <si>
    <t>trávník</t>
  </si>
  <si>
    <t>315</t>
  </si>
  <si>
    <t>výkopek3</t>
  </si>
  <si>
    <t>65</t>
  </si>
  <si>
    <t>násypy</t>
  </si>
  <si>
    <t>95</t>
  </si>
  <si>
    <t>výměna</t>
  </si>
  <si>
    <t>IO320 - Komunikace a dopravní řešení</t>
  </si>
  <si>
    <t xml:space="preserve">    5 - Komunikace pozemní</t>
  </si>
  <si>
    <t>1343280169</t>
  </si>
  <si>
    <t>"plocha x mocnost" 440*0,15</t>
  </si>
  <si>
    <t>122201102a</t>
  </si>
  <si>
    <t>Odkopávky a prokopávky nezapažené v hornině tř. 3 objem do 1000 m3</t>
  </si>
  <si>
    <t>1493968340</t>
  </si>
  <si>
    <t>Odkopávky a prokopávky nezapažené s přehozením výkopku na vzdálenost do 3 m nebo s naložením na dopravní prostředek v hornině tř. 3 přes 100 do 1 000 m3</t>
  </si>
  <si>
    <t>Poznámka k položce:
Zlepšení podloží pod chodníky - výměna části aktivní zóny v tl. cca 250mm za vrstvu ŠD 0/32</t>
  </si>
  <si>
    <t>140*0,15 "výkop na úroveň -150 pod aktivní pláň</t>
  </si>
  <si>
    <t>122201102b</t>
  </si>
  <si>
    <t>894218932</t>
  </si>
  <si>
    <t>5 "výměna části špatného podloží</t>
  </si>
  <si>
    <t>122201103b</t>
  </si>
  <si>
    <t>Odkopávky a prokopávky nezapažené v hornině tř. 3 objem do 5000 m3</t>
  </si>
  <si>
    <t>-1965615335</t>
  </si>
  <si>
    <t>Odkopávky a prokopávky nezapažené s přehozením výkopku na vzdálenost do 3 m nebo s naložením na dopravní prostředek v hornině tř. 3 přes 1 000 do 5 000 m3</t>
  </si>
  <si>
    <t>65 "výkop pro komunikace - bude využitý zpět do násypu na aktivní pláň komunikací</t>
  </si>
  <si>
    <t>132212101</t>
  </si>
  <si>
    <t>Hloubení rýh š do 600 mm ručním nebo pneum nářadím v soudržných horninách tř. 3</t>
  </si>
  <si>
    <t>-1450965173</t>
  </si>
  <si>
    <t>Hloubení zapažených i nezapažených rýh šířky do 600 mm ručním nebo pneumatickým nářadím s urovnáním dna do předepsaného profilu a spádu v horninách tř. 3 soudržných</t>
  </si>
  <si>
    <t>20 "rýha pro trativod - výkop bude odvezen na skládku"</t>
  </si>
  <si>
    <t>572405357</t>
  </si>
  <si>
    <t>Poznámka k položce:
odvoz výkopů na skládku</t>
  </si>
  <si>
    <t>odvozy</t>
  </si>
  <si>
    <t>výkopek1+výkopek2+výkopek3-násypy+výměna*2</t>
  </si>
  <si>
    <t>-1546871690</t>
  </si>
  <si>
    <t>21*2 'Přepočtené koeficientem množství</t>
  </si>
  <si>
    <t>167101101</t>
  </si>
  <si>
    <t>Nakládání výkopku z hornin tř. 1 až 4 do 100 m3</t>
  </si>
  <si>
    <t>-211674109</t>
  </si>
  <si>
    <t>Nakládání, skládání a překládání neulehlého výkopku nebo sypaniny nakládání, množství do 100 m3, z hornin tř. 1 až 4</t>
  </si>
  <si>
    <t>"zemina k výměně" výměna</t>
  </si>
  <si>
    <t>171101104</t>
  </si>
  <si>
    <t>Uložení sypaniny z hornin soudržných do násypů zhutněných do 102 % PS</t>
  </si>
  <si>
    <t>-1478300970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</si>
  <si>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</si>
  <si>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95 "násypy pod komunikace - zemina z výkopů</t>
  </si>
  <si>
    <t>171101112</t>
  </si>
  <si>
    <t>Uložení sypaniny z hornin nesoudržných sypkých s vlhkostí l(d) pod 0,9 mimo aktivní zónu</t>
  </si>
  <si>
    <t>392816938</t>
  </si>
  <si>
    <t>Uložení sypaniny do násypů s rozprostřením sypaniny ve vrstvách a s hrubým urovnáním zhutněných s uzavřením povrchu násypu z hornin nesoudržných sypkých s relativní ulehlostí I(d) pod 0,9 nebo mimo aktivní zónu</t>
  </si>
  <si>
    <t>výměna "výměna části špatného podloží"</t>
  </si>
  <si>
    <t>58331201.R</t>
  </si>
  <si>
    <t>štěrkopísek netříděný</t>
  </si>
  <si>
    <t>-688449963</t>
  </si>
  <si>
    <t>zemina vhodná pro zásyp</t>
  </si>
  <si>
    <t>výměna*1,9 "výměna části špatného podloží"</t>
  </si>
  <si>
    <t>994241406</t>
  </si>
  <si>
    <t>Poznámka k položce:
dle pol. 162701105</t>
  </si>
  <si>
    <t>výkopek1+výkopek2+výkopek3-násypy+výměna</t>
  </si>
  <si>
    <t>171201211</t>
  </si>
  <si>
    <t>Poplatek za uložení stavebního odpadu - zeminy a kameniva na skládce</t>
  </si>
  <si>
    <t>-2019608642</t>
  </si>
  <si>
    <t>Poplatek za uložení stavebního odpadu na skládce (skládkovné) zeminy a kameniva zatříděného do Katalogu odpadů pod kódem 170 504</t>
  </si>
  <si>
    <t>Poznámka k položce:
dle pol. 171201201 x koef. 1,9 pro převod na tuny</t>
  </si>
  <si>
    <t>(výkopek1+výkopek2+výkopek3-násypy+výměna)</t>
  </si>
  <si>
    <t>16*1,9 'Přepočtené koeficientem množství</t>
  </si>
  <si>
    <t>181111111</t>
  </si>
  <si>
    <t>Plošná úprava terénu do 500 m2 zemina tř 1 až 4 nerovnosti do 100 mm v rovinně a svahu do 1:5</t>
  </si>
  <si>
    <t>-938376834</t>
  </si>
  <si>
    <t>Plošná úprava terénu v zemině tř. 1 až 4 s urovnáním povrchu bez doplnění ornice souvislé plochy do 500 m2 při nerovnostech terénu přes 50 do 100 mm v rovině nebo na svahu do 1:5</t>
  </si>
  <si>
    <t>181411131</t>
  </si>
  <si>
    <t>Založení parkového trávníku výsevem plochy do 1000 m2 v rovině a ve svahu do 1:5</t>
  </si>
  <si>
    <t>726950737</t>
  </si>
  <si>
    <t>Založení trávníku na půdě předem připravené plochy do 1000 m2 výsevem včetně utažení parkového v rovině nebo na svahu do 1:5</t>
  </si>
  <si>
    <t>315 "tráva na ornici"</t>
  </si>
  <si>
    <t>Pol314</t>
  </si>
  <si>
    <t>Travní osivo</t>
  </si>
  <si>
    <t>571940574</t>
  </si>
  <si>
    <t>trávník*0,025*0,03</t>
  </si>
  <si>
    <t>0,236*0,015 'Přepočtené koeficientem množství</t>
  </si>
  <si>
    <t>182111111</t>
  </si>
  <si>
    <t>Zpevnění svahu jutovou, kokosovou nebo plastovou rohoží do 1:1</t>
  </si>
  <si>
    <t>-637722106</t>
  </si>
  <si>
    <t>Zpevnění svahu jutovou, kokosovou nebo plastovou rohoží na svahu přes 1:2 do 1:1</t>
  </si>
  <si>
    <t>130 "Osazení kokosové rohože na svahy výkopů a násypů, včetně kotvení rohože - zpevnění svahu proti erozi"</t>
  </si>
  <si>
    <t>182301122</t>
  </si>
  <si>
    <t>Rozprostření ornice pl do 500 m2 ve svahu přes 1:5 tl vrstvy do 150 mm</t>
  </si>
  <si>
    <t>-1595217285</t>
  </si>
  <si>
    <t>Rozprostření a urovnání ornice ve svahu sklonu přes 1:5 při souvislé ploše do 500 m2, tl. vrstvy přes 100 do 150 mm</t>
  </si>
  <si>
    <t>315 "Ornice - rozprostření (ohumusování) humusu včetně modelace terénu v tl. 15cm"</t>
  </si>
  <si>
    <t>183403114</t>
  </si>
  <si>
    <t>Obdělání půdy kultivátorováním v rovině a svahu do 1:5</t>
  </si>
  <si>
    <t>-1603431940</t>
  </si>
  <si>
    <t>Obdělání půdy kultivátorováním v rovině nebo na svahu do 1:5</t>
  </si>
  <si>
    <t>184802111</t>
  </si>
  <si>
    <t>Chemické odplevelení před založením kultury nad 20 m2 postřikem na široko v rovině a svahu do 1:5</t>
  </si>
  <si>
    <t>-1980823476</t>
  </si>
  <si>
    <t>Chemické odplevelení půdy před založením kultury, trávníku nebo zpevněných ploch o výměře jednotlivě přes 20 m2 v rovině nebo na svahu do 1:5 postřikem na široko</t>
  </si>
  <si>
    <t>185802113</t>
  </si>
  <si>
    <t>Hnojení půdy umělým hnojivem na široko v rovině a svahu do 1:5</t>
  </si>
  <si>
    <t>1954946537</t>
  </si>
  <si>
    <t>Hnojení půdy nebo trávníku v rovině nebo na svahu do 1:5 umělým hnojivem na široko</t>
  </si>
  <si>
    <t>trávník*0,02*0,001</t>
  </si>
  <si>
    <t>Pol315</t>
  </si>
  <si>
    <t>NPK hnojivo (hnojení trávníku po založení)</t>
  </si>
  <si>
    <t>827740427</t>
  </si>
  <si>
    <t>trávník*0,02*0,03</t>
  </si>
  <si>
    <t>185803111</t>
  </si>
  <si>
    <t>Ošetření trávníku shrabáním v rovině a svahu do 1:5</t>
  </si>
  <si>
    <t>1102767118</t>
  </si>
  <si>
    <t>Ošetření trávníku jednorázové v rovině nebo na svahu do 1:5</t>
  </si>
  <si>
    <t>24</t>
  </si>
  <si>
    <t>185804312</t>
  </si>
  <si>
    <t>Zalití rostlin vodou plocha přes 20 m2</t>
  </si>
  <si>
    <t>260854569</t>
  </si>
  <si>
    <t>Zalití rostlin vodou plochy záhonů jednotlivě přes 20 m2</t>
  </si>
  <si>
    <t>trávník*0,04</t>
  </si>
  <si>
    <t>25</t>
  </si>
  <si>
    <t>Pol316</t>
  </si>
  <si>
    <t>voda pitná pro ostatní odběratele</t>
  </si>
  <si>
    <t>700069499</t>
  </si>
  <si>
    <t>26</t>
  </si>
  <si>
    <t>212752312b</t>
  </si>
  <si>
    <t>Trativod z drenážních trubek plastových tuhých DN 150 mm včetně lože otevřený výkop</t>
  </si>
  <si>
    <t>42014424</t>
  </si>
  <si>
    <t>Trativody z drenážních trubek se zřízením štěrkopískového lože pod trubky a s jejich obsypem v průměrném celkovém množství do 0,15 m3/m v otevřeném výkopu z trubek plastových tuhých SN 8 DN 150</t>
  </si>
  <si>
    <t>50 "Drenáž před chodníky OSA 2 a 3 obsyp drtí 32/63 - Drenážní trubka typu ACO KORUSIL SN8  - dle situace"</t>
  </si>
  <si>
    <t>Komunikace pozemní</t>
  </si>
  <si>
    <t>27</t>
  </si>
  <si>
    <t>564751111</t>
  </si>
  <si>
    <t>Podklad z kameniva hrubého drceného vel. 32-63 mm tl 150 mm</t>
  </si>
  <si>
    <t>-1728305671</t>
  </si>
  <si>
    <t>Podklad nebo kryt z kameniva hrubého drceného vel. 32-63 mm s rozprostřením a zhutněním, po zhutnění tl. 150 mm</t>
  </si>
  <si>
    <t>140 "ZLEPŠENÍ PODLOŽÍ POD CHODNÍKY - položení vrstvy ŠD 0/32 v tl. 150mm</t>
  </si>
  <si>
    <t>28</t>
  </si>
  <si>
    <t>564861111</t>
  </si>
  <si>
    <t>Podklad ze štěrkodrtě ŠD tl 200 mm</t>
  </si>
  <si>
    <t>-1457547222</t>
  </si>
  <si>
    <t>Podklad ze štěrkodrti ŠD s rozprostřením a zhutněním, po zhutnění tl. 200 mm</t>
  </si>
  <si>
    <t>140 "Konstrukce chodníku povrch MZK</t>
  </si>
  <si>
    <t>29</t>
  </si>
  <si>
    <t>564932111</t>
  </si>
  <si>
    <t>Podklad z mechanicky zpevněného kameniva MZK tl 100 mm</t>
  </si>
  <si>
    <t>-256794494</t>
  </si>
  <si>
    <t>Podklad z mechanicky zpevněného kameniva MZK (minerální beton) s rozprostřením a s hutněním, po zhutnění tl. 100 mm</t>
  </si>
  <si>
    <t>140 "Konstrukce chodníku povrch MZK - dle situace</t>
  </si>
  <si>
    <t>30</t>
  </si>
  <si>
    <t>597000000R</t>
  </si>
  <si>
    <t>Zřízení a osazení ocelového pásku - pásový plech 130/6mm dl. 300cm</t>
  </si>
  <si>
    <t>257483006</t>
  </si>
  <si>
    <t>Zřízení a osazení ocelového pásku - pásový plech 130/6mm dl. 300cm
včetně jeho dodávky, provedení betonového lože s betonovou boční opěrou vč. dodávky betonu</t>
  </si>
  <si>
    <t>140 "včetně jeho dodávky, provedení betonového lože s betonovou boční opěrou, naložení, složení a dovozu materiálu"</t>
  </si>
  <si>
    <t>31</t>
  </si>
  <si>
    <t>-158567784</t>
  </si>
  <si>
    <t>IO532 - Areálové osvětlení</t>
  </si>
  <si>
    <t>Pol800</t>
  </si>
  <si>
    <t>Sadové designové svítidlo typ 3 viz PD</t>
  </si>
  <si>
    <t>ks</t>
  </si>
  <si>
    <t>Pol805</t>
  </si>
  <si>
    <t>Výkop jámy  pro stožár</t>
  </si>
  <si>
    <t>Výkop jámy pro stožár</t>
  </si>
  <si>
    <t>Pol806</t>
  </si>
  <si>
    <t>Stožárové pouzdro</t>
  </si>
  <si>
    <t>Pol732</t>
  </si>
  <si>
    <t>Beton</t>
  </si>
  <si>
    <t>Pol733</t>
  </si>
  <si>
    <t>Kabelové lože písek</t>
  </si>
  <si>
    <t>Pol770</t>
  </si>
  <si>
    <t>Kabelový výkop 70/40</t>
  </si>
  <si>
    <t>32</t>
  </si>
  <si>
    <t>Pol771</t>
  </si>
  <si>
    <t>Zához kabelové rýhy 70/40</t>
  </si>
  <si>
    <t>40</t>
  </si>
  <si>
    <t>Pol742</t>
  </si>
  <si>
    <t>Hutnění výkopu</t>
  </si>
  <si>
    <t>46</t>
  </si>
  <si>
    <t>Pol774</t>
  </si>
  <si>
    <t>Folie bezpečnostní elektro</t>
  </si>
  <si>
    <t>50</t>
  </si>
  <si>
    <t>Pol775</t>
  </si>
  <si>
    <t>Drát FEZN 10mm2</t>
  </si>
  <si>
    <t>52</t>
  </si>
  <si>
    <t>Pol809</t>
  </si>
  <si>
    <t>Svorka SS</t>
  </si>
  <si>
    <t>60</t>
  </si>
  <si>
    <t>Pol777</t>
  </si>
  <si>
    <t>Nátěrová protiorozní hmota</t>
  </si>
  <si>
    <t>62</t>
  </si>
  <si>
    <t>Pol783</t>
  </si>
  <si>
    <t>Kabel CYKY 5x6</t>
  </si>
  <si>
    <t>70</t>
  </si>
  <si>
    <t>SEZNAM FIGUR</t>
  </si>
  <si>
    <t>Výměra</t>
  </si>
  <si>
    <t xml:space="preserve"> IO312</t>
  </si>
  <si>
    <t>Použití figury:</t>
  </si>
  <si>
    <t>plocha x průměrná výška, odměřeno digitálně"</t>
  </si>
  <si>
    <t>"násyp komunikace - sjezd na pozemek" 334*1,8+81*0,5</t>
  </si>
  <si>
    <t>"napojení na hl. komunikaci" 66*0,5</t>
  </si>
  <si>
    <t>"násyp na a kolem SO220" 1550+150+85-(500*2,7)</t>
  </si>
  <si>
    <t>"násyp mezi předvýkopem a ČTÚ kolem objektu SO110 a opěrek" 4058</t>
  </si>
  <si>
    <t>4857+8+9+59+92+3900+839+1550+915+1608+3469+937+440+334+81+66-ornice_svah</t>
  </si>
  <si>
    <t>ornice_svah</t>
  </si>
  <si>
    <t>3900/2+1600/3*2+300</t>
  </si>
  <si>
    <t>pasy</t>
  </si>
  <si>
    <t>"SCH5, výška x šířka x dl. x počet" 0,4*0,25*6,18*20</t>
  </si>
  <si>
    <t>schod1</t>
  </si>
  <si>
    <t>"SCH1" 9*3</t>
  </si>
  <si>
    <t>schod3</t>
  </si>
  <si>
    <t>"SCH6" 12+12</t>
  </si>
  <si>
    <t>XSCH7</t>
  </si>
  <si>
    <t>"SCHODIŠTĚ 7" (4,0*2,0*0,5/2)+(4,0*2,0*0,5/2)</t>
  </si>
  <si>
    <t>ZB150</t>
  </si>
  <si>
    <t>"SCH5, výška x dl. x počet" 0,75*6,2*10+0,5*6,2*10</t>
  </si>
  <si>
    <t xml:space="preserve"> IO310</t>
  </si>
  <si>
    <t>káceníD300</t>
  </si>
  <si>
    <t>káceníD500</t>
  </si>
  <si>
    <t>káceníD700</t>
  </si>
  <si>
    <t>orniceARCH</t>
  </si>
  <si>
    <t>patkyPB</t>
  </si>
  <si>
    <t>pletivo/3+0,6666</t>
  </si>
  <si>
    <t>pletivo</t>
  </si>
  <si>
    <t>"situace přípravy území, odměřeno digitálně" 400</t>
  </si>
  <si>
    <t xml:space="preserve"> IO320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</si>
  <si>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</si>
  <si>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</si>
  <si>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</si>
  <si>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</si>
  <si>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</si>
  <si>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</si>
  <si>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</si>
  <si>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</si>
  <si>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</si>
  <si>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</si>
  <si>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</si>
  <si>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</si>
  <si>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</si>
  <si>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</si>
  <si>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</si>
  <si>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</si>
  <si>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</si>
  <si>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</si>
  <si>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</si>
  <si>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</si>
  <si>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</si>
  <si>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</si>
  <si>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</si>
  <si>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</si>
  <si>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</si>
  <si>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</si>
  <si>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</si>
  <si>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</si>
  <si>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</si>
  <si>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</si>
  <si>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</si>
  <si>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</si>
  <si>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</si>
  <si>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</si>
  <si>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</si>
  <si>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</si>
  <si>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</si>
  <si>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</si>
  <si>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</si>
  <si>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</si>
  <si>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</si>
  <si>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</si>
  <si>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</si>
  <si>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</si>
  <si>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</si>
  <si>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</si>
  <si>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</si>
  <si>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</si>
  <si>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</si>
  <si>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</si>
  <si>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</si>
  <si>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</si>
  <si>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</si>
  <si>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</si>
  <si>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</si>
  <si>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</si>
  <si>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</si>
  <si>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</si>
  <si>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</si>
  <si>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</si>
  <si>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</si>
  <si>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</si>
  <si>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</si>
  <si>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</si>
  <si>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</si>
  <si>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</si>
  <si>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</si>
  <si>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</si>
  <si>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</si>
  <si>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</si>
  <si>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</si>
  <si>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</si>
  <si>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</si>
  <si>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</si>
  <si>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</si>
  <si>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</si>
  <si>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</si>
  <si>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</si>
  <si>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</si>
  <si>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</si>
  <si>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</si>
  <si>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</si>
  <si>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</si>
  <si>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</si>
  <si>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</si>
  <si>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</si>
  <si>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</si>
  <si>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</si>
  <si>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</si>
  <si>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</si>
  <si>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</si>
  <si>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</si>
  <si>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</si>
  <si>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</si>
  <si>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</si>
  <si>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</si>
  <si>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</si>
  <si>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</si>
  <si>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</si>
  <si>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</si>
  <si>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</si>
  <si>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</si>
  <si>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</si>
  <si>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</si>
  <si>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</si>
  <si>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</si>
  <si>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</si>
  <si>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</si>
  <si>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</si>
  <si>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</si>
  <si>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</si>
  <si>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</si>
  <si>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</si>
  <si>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</si>
  <si>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</si>
  <si>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</si>
  <si>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</si>
  <si>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</si>
  <si>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</si>
  <si>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</si>
  <si>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</si>
  <si>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</si>
  <si>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</si>
  <si>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</si>
  <si>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</si>
  <si>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</si>
  <si>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</si>
  <si>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</si>
  <si>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</si>
  <si>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</si>
  <si>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</si>
  <si>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</si>
  <si>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</si>
  <si>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</si>
  <si>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</si>
  <si>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</si>
  <si>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</si>
  <si>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</si>
  <si>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</si>
  <si>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</si>
  <si>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</si>
  <si>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</si>
  <si>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</si>
  <si>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</si>
  <si>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</si>
  <si>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</si>
  <si>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</si>
  <si>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</si>
  <si>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</si>
  <si>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</si>
  <si>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</si>
  <si>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</si>
  <si>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</si>
  <si>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</si>
  <si>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</si>
  <si>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</si>
  <si>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</si>
  <si>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</si>
  <si>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</si>
  <si>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</si>
  <si>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</si>
  <si>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</si>
  <si>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</si>
  <si>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</si>
  <si>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</si>
  <si>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</si>
  <si>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</si>
  <si>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</si>
  <si>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</si>
  <si>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</si>
  <si>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</si>
  <si>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</si>
  <si>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</si>
  <si>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</si>
  <si>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</si>
  <si>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</si>
  <si>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</si>
  <si>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</si>
  <si>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</si>
  <si>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</si>
  <si>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</si>
  <si>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</si>
  <si>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</si>
  <si>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</si>
  <si>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</si>
  <si>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</si>
  <si>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Nevyplňovat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</si>
</sst>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4" fontId="23" fillId="5" borderId="22" xfId="0" applyNumberFormat="1" applyFont="1" applyFill="1" applyBorder="1" applyAlignment="1" applyProtection="1">
      <alignment vertical="center"/>
      <protection locked="0"/>
    </xf>
    <xf numFmtId="0" fontId="51" fillId="0" borderId="3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22">
      <selection activeCell="AI44" sqref="AI44"/>
    </sheetView>
  </sheetViews>
  <sheetFormatPr defaultColWidth="12.00390625" defaultRowHeight="12"/>
  <cols>
    <col min="1" max="1" width="8.140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140625" style="1" customWidth="1"/>
    <col min="35" max="35" width="31.7109375" style="1" customWidth="1"/>
    <col min="36" max="37" width="2.421875" style="1" customWidth="1"/>
    <col min="38" max="38" width="8.140625" style="1" customWidth="1"/>
    <col min="39" max="39" width="3.140625" style="1" customWidth="1"/>
    <col min="40" max="40" width="13.1406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23" t="s">
        <v>6</v>
      </c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32" t="s">
        <v>15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R5" s="22"/>
      <c r="BE5" s="329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33" t="s">
        <v>18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R6" s="22"/>
      <c r="BE6" s="330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30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30"/>
      <c r="BS8" s="19" t="s">
        <v>7</v>
      </c>
    </row>
    <row r="9" spans="2:71" s="1" customFormat="1" ht="14.45" customHeight="1">
      <c r="B9" s="22"/>
      <c r="AR9" s="22"/>
      <c r="BE9" s="330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27</v>
      </c>
      <c r="AR10" s="22"/>
      <c r="BE10" s="330"/>
      <c r="BS10" s="19" t="s">
        <v>7</v>
      </c>
    </row>
    <row r="11" spans="2:71" s="1" customFormat="1" ht="18.6" customHeight="1">
      <c r="B11" s="22"/>
      <c r="E11" s="27" t="s">
        <v>28</v>
      </c>
      <c r="AK11" s="29" t="s">
        <v>29</v>
      </c>
      <c r="AN11" s="27" t="s">
        <v>30</v>
      </c>
      <c r="AR11" s="22"/>
      <c r="BE11" s="330"/>
      <c r="BS11" s="19" t="s">
        <v>7</v>
      </c>
    </row>
    <row r="12" spans="2:71" s="1" customFormat="1" ht="6.95" customHeight="1">
      <c r="B12" s="22"/>
      <c r="AR12" s="22"/>
      <c r="BE12" s="330"/>
      <c r="BS12" s="19" t="s">
        <v>7</v>
      </c>
    </row>
    <row r="13" spans="2:71" s="1" customFormat="1" ht="12" customHeight="1">
      <c r="B13" s="22"/>
      <c r="D13" s="29" t="s">
        <v>31</v>
      </c>
      <c r="AK13" s="29" t="s">
        <v>26</v>
      </c>
      <c r="AN13" s="31" t="s">
        <v>32</v>
      </c>
      <c r="AR13" s="22"/>
      <c r="BE13" s="330"/>
      <c r="BS13" s="19" t="s">
        <v>7</v>
      </c>
    </row>
    <row r="14" spans="2:71" ht="12.75">
      <c r="B14" s="22"/>
      <c r="E14" s="334" t="s">
        <v>32</v>
      </c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29" t="s">
        <v>29</v>
      </c>
      <c r="AN14" s="31" t="s">
        <v>32</v>
      </c>
      <c r="AR14" s="22"/>
      <c r="BE14" s="330"/>
      <c r="BS14" s="19" t="s">
        <v>7</v>
      </c>
    </row>
    <row r="15" spans="2:71" s="1" customFormat="1" ht="6.95" customHeight="1">
      <c r="B15" s="22"/>
      <c r="AR15" s="22"/>
      <c r="BE15" s="330"/>
      <c r="BS15" s="19" t="s">
        <v>4</v>
      </c>
    </row>
    <row r="16" spans="2:71" s="1" customFormat="1" ht="12" customHeight="1">
      <c r="B16" s="22"/>
      <c r="D16" s="29" t="s">
        <v>33</v>
      </c>
      <c r="AK16" s="29" t="s">
        <v>26</v>
      </c>
      <c r="AN16" s="27" t="s">
        <v>34</v>
      </c>
      <c r="AR16" s="22"/>
      <c r="BE16" s="330"/>
      <c r="BS16" s="19" t="s">
        <v>4</v>
      </c>
    </row>
    <row r="17" spans="2:71" s="1" customFormat="1" ht="18.6" customHeight="1">
      <c r="B17" s="22"/>
      <c r="E17" s="27" t="s">
        <v>35</v>
      </c>
      <c r="AK17" s="29" t="s">
        <v>29</v>
      </c>
      <c r="AN17" s="27" t="s">
        <v>36</v>
      </c>
      <c r="AR17" s="22"/>
      <c r="BE17" s="330"/>
      <c r="BS17" s="19" t="s">
        <v>37</v>
      </c>
    </row>
    <row r="18" spans="2:71" s="1" customFormat="1" ht="6.95" customHeight="1">
      <c r="B18" s="22"/>
      <c r="AR18" s="22"/>
      <c r="BE18" s="330"/>
      <c r="BS18" s="19" t="s">
        <v>7</v>
      </c>
    </row>
    <row r="19" spans="2:71" s="1" customFormat="1" ht="12" customHeight="1">
      <c r="B19" s="22"/>
      <c r="D19" s="29" t="s">
        <v>38</v>
      </c>
      <c r="AK19" s="29" t="s">
        <v>26</v>
      </c>
      <c r="AN19" s="27" t="s">
        <v>3</v>
      </c>
      <c r="AR19" s="22"/>
      <c r="BE19" s="330"/>
      <c r="BS19" s="19" t="s">
        <v>7</v>
      </c>
    </row>
    <row r="20" spans="2:71" s="1" customFormat="1" ht="18.6" customHeight="1">
      <c r="B20" s="22"/>
      <c r="E20" s="27" t="s">
        <v>39</v>
      </c>
      <c r="AK20" s="29" t="s">
        <v>29</v>
      </c>
      <c r="AN20" s="27" t="s">
        <v>3</v>
      </c>
      <c r="AR20" s="22"/>
      <c r="BE20" s="330"/>
      <c r="BS20" s="19" t="s">
        <v>37</v>
      </c>
    </row>
    <row r="21" spans="2:57" s="1" customFormat="1" ht="6.95" customHeight="1">
      <c r="B21" s="22"/>
      <c r="AR21" s="22"/>
      <c r="BE21" s="330"/>
    </row>
    <row r="22" spans="2:57" s="1" customFormat="1" ht="12" customHeight="1">
      <c r="B22" s="22"/>
      <c r="D22" s="29" t="s">
        <v>40</v>
      </c>
      <c r="AR22" s="22"/>
      <c r="BE22" s="330"/>
    </row>
    <row r="23" spans="2:57" s="1" customFormat="1" ht="47.25" customHeight="1">
      <c r="B23" s="22"/>
      <c r="E23" s="336" t="s">
        <v>41</v>
      </c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R23" s="22"/>
      <c r="BE23" s="330"/>
    </row>
    <row r="24" spans="2:57" s="1" customFormat="1" ht="6.95" customHeight="1">
      <c r="B24" s="22"/>
      <c r="AR24" s="22"/>
      <c r="BE24" s="330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30"/>
    </row>
    <row r="26" spans="1:57" s="2" customFormat="1" ht="26.1" customHeight="1">
      <c r="A26" s="34"/>
      <c r="B26" s="35"/>
      <c r="C26" s="34"/>
      <c r="D26" s="36" t="s">
        <v>42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0">
        <f>ROUND(AG54,2)</f>
        <v>0</v>
      </c>
      <c r="AL26" s="321"/>
      <c r="AM26" s="321"/>
      <c r="AN26" s="321"/>
      <c r="AO26" s="321"/>
      <c r="AP26" s="34"/>
      <c r="AQ26" s="34"/>
      <c r="AR26" s="35"/>
      <c r="BE26" s="330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30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22" t="s">
        <v>43</v>
      </c>
      <c r="M28" s="322"/>
      <c r="N28" s="322"/>
      <c r="O28" s="322"/>
      <c r="P28" s="322"/>
      <c r="Q28" s="34"/>
      <c r="R28" s="34"/>
      <c r="S28" s="34"/>
      <c r="T28" s="34"/>
      <c r="U28" s="34"/>
      <c r="V28" s="34"/>
      <c r="W28" s="322" t="s">
        <v>44</v>
      </c>
      <c r="X28" s="322"/>
      <c r="Y28" s="322"/>
      <c r="Z28" s="322"/>
      <c r="AA28" s="322"/>
      <c r="AB28" s="322"/>
      <c r="AC28" s="322"/>
      <c r="AD28" s="322"/>
      <c r="AE28" s="322"/>
      <c r="AF28" s="34"/>
      <c r="AG28" s="34"/>
      <c r="AH28" s="34"/>
      <c r="AI28" s="34"/>
      <c r="AJ28" s="34"/>
      <c r="AK28" s="322" t="s">
        <v>45</v>
      </c>
      <c r="AL28" s="322"/>
      <c r="AM28" s="322"/>
      <c r="AN28" s="322"/>
      <c r="AO28" s="322"/>
      <c r="AP28" s="34"/>
      <c r="AQ28" s="34"/>
      <c r="AR28" s="35"/>
      <c r="BE28" s="330"/>
    </row>
    <row r="29" spans="2:57" s="3" customFormat="1" ht="14.45" customHeight="1">
      <c r="B29" s="39"/>
      <c r="D29" s="29" t="s">
        <v>46</v>
      </c>
      <c r="F29" s="29" t="s">
        <v>47</v>
      </c>
      <c r="L29" s="316">
        <v>0.21</v>
      </c>
      <c r="M29" s="315"/>
      <c r="N29" s="315"/>
      <c r="O29" s="315"/>
      <c r="P29" s="315"/>
      <c r="W29" s="314">
        <f>ROUND(AZ54,2)</f>
        <v>0</v>
      </c>
      <c r="X29" s="315"/>
      <c r="Y29" s="315"/>
      <c r="Z29" s="315"/>
      <c r="AA29" s="315"/>
      <c r="AB29" s="315"/>
      <c r="AC29" s="315"/>
      <c r="AD29" s="315"/>
      <c r="AE29" s="315"/>
      <c r="AK29" s="314">
        <f>ROUND(AV54,2)</f>
        <v>0</v>
      </c>
      <c r="AL29" s="315"/>
      <c r="AM29" s="315"/>
      <c r="AN29" s="315"/>
      <c r="AO29" s="315"/>
      <c r="AR29" s="39"/>
      <c r="BE29" s="331"/>
    </row>
    <row r="30" spans="2:57" s="3" customFormat="1" ht="14.45" customHeight="1">
      <c r="B30" s="39"/>
      <c r="F30" s="29" t="s">
        <v>48</v>
      </c>
      <c r="L30" s="316">
        <v>0.15</v>
      </c>
      <c r="M30" s="315"/>
      <c r="N30" s="315"/>
      <c r="O30" s="315"/>
      <c r="P30" s="315"/>
      <c r="W30" s="314">
        <f>ROUND(BA54,2)</f>
        <v>0</v>
      </c>
      <c r="X30" s="315"/>
      <c r="Y30" s="315"/>
      <c r="Z30" s="315"/>
      <c r="AA30" s="315"/>
      <c r="AB30" s="315"/>
      <c r="AC30" s="315"/>
      <c r="AD30" s="315"/>
      <c r="AE30" s="315"/>
      <c r="AK30" s="314">
        <f>ROUND(AW54,2)</f>
        <v>0</v>
      </c>
      <c r="AL30" s="315"/>
      <c r="AM30" s="315"/>
      <c r="AN30" s="315"/>
      <c r="AO30" s="315"/>
      <c r="AR30" s="39"/>
      <c r="BE30" s="331"/>
    </row>
    <row r="31" spans="2:57" s="3" customFormat="1" ht="14.45" customHeight="1" hidden="1">
      <c r="B31" s="39"/>
      <c r="F31" s="29" t="s">
        <v>49</v>
      </c>
      <c r="L31" s="316">
        <v>0.21</v>
      </c>
      <c r="M31" s="315"/>
      <c r="N31" s="315"/>
      <c r="O31" s="315"/>
      <c r="P31" s="315"/>
      <c r="W31" s="314">
        <f>ROUND(BB54,2)</f>
        <v>0</v>
      </c>
      <c r="X31" s="315"/>
      <c r="Y31" s="315"/>
      <c r="Z31" s="315"/>
      <c r="AA31" s="315"/>
      <c r="AB31" s="315"/>
      <c r="AC31" s="315"/>
      <c r="AD31" s="315"/>
      <c r="AE31" s="315"/>
      <c r="AK31" s="314">
        <v>0</v>
      </c>
      <c r="AL31" s="315"/>
      <c r="AM31" s="315"/>
      <c r="AN31" s="315"/>
      <c r="AO31" s="315"/>
      <c r="AR31" s="39"/>
      <c r="BE31" s="331"/>
    </row>
    <row r="32" spans="2:57" s="3" customFormat="1" ht="14.45" customHeight="1" hidden="1">
      <c r="B32" s="39"/>
      <c r="F32" s="29" t="s">
        <v>50</v>
      </c>
      <c r="L32" s="316">
        <v>0.15</v>
      </c>
      <c r="M32" s="315"/>
      <c r="N32" s="315"/>
      <c r="O32" s="315"/>
      <c r="P32" s="315"/>
      <c r="W32" s="314">
        <f>ROUND(BC54,2)</f>
        <v>0</v>
      </c>
      <c r="X32" s="315"/>
      <c r="Y32" s="315"/>
      <c r="Z32" s="315"/>
      <c r="AA32" s="315"/>
      <c r="AB32" s="315"/>
      <c r="AC32" s="315"/>
      <c r="AD32" s="315"/>
      <c r="AE32" s="315"/>
      <c r="AK32" s="314">
        <v>0</v>
      </c>
      <c r="AL32" s="315"/>
      <c r="AM32" s="315"/>
      <c r="AN32" s="315"/>
      <c r="AO32" s="315"/>
      <c r="AR32" s="39"/>
      <c r="BE32" s="331"/>
    </row>
    <row r="33" spans="2:44" s="3" customFormat="1" ht="14.45" customHeight="1" hidden="1">
      <c r="B33" s="39"/>
      <c r="F33" s="29" t="s">
        <v>51</v>
      </c>
      <c r="L33" s="316">
        <v>0</v>
      </c>
      <c r="M33" s="315"/>
      <c r="N33" s="315"/>
      <c r="O33" s="315"/>
      <c r="P33" s="315"/>
      <c r="W33" s="314">
        <f>ROUND(BD54,2)</f>
        <v>0</v>
      </c>
      <c r="X33" s="315"/>
      <c r="Y33" s="315"/>
      <c r="Z33" s="315"/>
      <c r="AA33" s="315"/>
      <c r="AB33" s="315"/>
      <c r="AC33" s="315"/>
      <c r="AD33" s="315"/>
      <c r="AE33" s="315"/>
      <c r="AK33" s="314">
        <v>0</v>
      </c>
      <c r="AL33" s="315"/>
      <c r="AM33" s="315"/>
      <c r="AN33" s="315"/>
      <c r="AO33" s="315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6.1" customHeight="1">
      <c r="A35" s="34"/>
      <c r="B35" s="35"/>
      <c r="C35" s="40"/>
      <c r="D35" s="41" t="s">
        <v>52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53</v>
      </c>
      <c r="U35" s="42"/>
      <c r="V35" s="42"/>
      <c r="W35" s="42"/>
      <c r="X35" s="328" t="s">
        <v>54</v>
      </c>
      <c r="Y35" s="326"/>
      <c r="Z35" s="326"/>
      <c r="AA35" s="326"/>
      <c r="AB35" s="326"/>
      <c r="AC35" s="42"/>
      <c r="AD35" s="42"/>
      <c r="AE35" s="42"/>
      <c r="AF35" s="42"/>
      <c r="AG35" s="42"/>
      <c r="AH35" s="42"/>
      <c r="AI35" s="42"/>
      <c r="AJ35" s="42"/>
      <c r="AK35" s="325">
        <f>SUM(AK26:AK33)</f>
        <v>0</v>
      </c>
      <c r="AL35" s="326"/>
      <c r="AM35" s="326"/>
      <c r="AN35" s="326"/>
      <c r="AO35" s="327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55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2-0423-114/40</v>
      </c>
      <c r="AR44" s="48"/>
    </row>
    <row r="45" spans="2:44" s="5" customFormat="1" ht="36.95" customHeight="1">
      <c r="B45" s="49"/>
      <c r="C45" s="50" t="s">
        <v>17</v>
      </c>
      <c r="L45" s="317" t="str">
        <f>K6</f>
        <v>UniMeC - Pěšina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p.č. 11645/1, 11643 a 11644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19" t="str">
        <f>IF(AN8="","",AN8)</f>
        <v>11. 10. 2021</v>
      </c>
      <c r="AN47" s="319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Univerzita Karlova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33</v>
      </c>
      <c r="AJ49" s="34"/>
      <c r="AK49" s="34"/>
      <c r="AL49" s="34"/>
      <c r="AM49" s="303" t="str">
        <f>IF(E17="","",E17)</f>
        <v>VPÚ DECO Praha, a.s.</v>
      </c>
      <c r="AN49" s="304"/>
      <c r="AO49" s="304"/>
      <c r="AP49" s="304"/>
      <c r="AQ49" s="34"/>
      <c r="AR49" s="35"/>
      <c r="AS49" s="299" t="s">
        <v>56</v>
      </c>
      <c r="AT49" s="300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31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38</v>
      </c>
      <c r="AJ50" s="34"/>
      <c r="AK50" s="34"/>
      <c r="AL50" s="34"/>
      <c r="AM50" s="303" t="str">
        <f>IF(E20="","",E20)</f>
        <v xml:space="preserve"> </v>
      </c>
      <c r="AN50" s="304"/>
      <c r="AO50" s="304"/>
      <c r="AP50" s="304"/>
      <c r="AQ50" s="34"/>
      <c r="AR50" s="35"/>
      <c r="AS50" s="301"/>
      <c r="AT50" s="302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7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01"/>
      <c r="AT51" s="302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05" t="s">
        <v>57</v>
      </c>
      <c r="D52" s="306"/>
      <c r="E52" s="306"/>
      <c r="F52" s="306"/>
      <c r="G52" s="306"/>
      <c r="H52" s="57"/>
      <c r="I52" s="308" t="s">
        <v>58</v>
      </c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7" t="s">
        <v>59</v>
      </c>
      <c r="AH52" s="306"/>
      <c r="AI52" s="306"/>
      <c r="AJ52" s="306"/>
      <c r="AK52" s="306"/>
      <c r="AL52" s="306"/>
      <c r="AM52" s="306"/>
      <c r="AN52" s="308" t="s">
        <v>60</v>
      </c>
      <c r="AO52" s="306"/>
      <c r="AP52" s="306"/>
      <c r="AQ52" s="58" t="s">
        <v>61</v>
      </c>
      <c r="AR52" s="35"/>
      <c r="AS52" s="59" t="s">
        <v>62</v>
      </c>
      <c r="AT52" s="60" t="s">
        <v>63</v>
      </c>
      <c r="AU52" s="60" t="s">
        <v>64</v>
      </c>
      <c r="AV52" s="60" t="s">
        <v>65</v>
      </c>
      <c r="AW52" s="60" t="s">
        <v>66</v>
      </c>
      <c r="AX52" s="60" t="s">
        <v>67</v>
      </c>
      <c r="AY52" s="60" t="s">
        <v>68</v>
      </c>
      <c r="AZ52" s="60" t="s">
        <v>69</v>
      </c>
      <c r="BA52" s="60" t="s">
        <v>70</v>
      </c>
      <c r="BB52" s="60" t="s">
        <v>71</v>
      </c>
      <c r="BC52" s="60" t="s">
        <v>72</v>
      </c>
      <c r="BD52" s="61" t="s">
        <v>73</v>
      </c>
      <c r="BE52" s="34"/>
    </row>
    <row r="53" spans="1:57" s="2" customFormat="1" ht="10.7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74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12">
        <f>ROUND(SUM(AG55:AG58),2)</f>
        <v>0</v>
      </c>
      <c r="AH54" s="312"/>
      <c r="AI54" s="312"/>
      <c r="AJ54" s="312"/>
      <c r="AK54" s="312"/>
      <c r="AL54" s="312"/>
      <c r="AM54" s="312"/>
      <c r="AN54" s="313">
        <f>SUM(AG54,AT54)</f>
        <v>0</v>
      </c>
      <c r="AO54" s="313"/>
      <c r="AP54" s="313"/>
      <c r="AQ54" s="69" t="s">
        <v>3</v>
      </c>
      <c r="AR54" s="65"/>
      <c r="AS54" s="70">
        <f>ROUND(SUM(AS55:AS58),2)</f>
        <v>0</v>
      </c>
      <c r="AT54" s="71">
        <f>ROUND(SUM(AV54:AW54),2)</f>
        <v>0</v>
      </c>
      <c r="AU54" s="72">
        <f>ROUND(SUM(AU55:AU58),5)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ROUND(SUM(AZ55:AZ58),2)</f>
        <v>0</v>
      </c>
      <c r="BA54" s="71">
        <f>ROUND(SUM(BA55:BA58),2)</f>
        <v>0</v>
      </c>
      <c r="BB54" s="71">
        <f>ROUND(SUM(BB55:BB58),2)</f>
        <v>0</v>
      </c>
      <c r="BC54" s="71">
        <f>ROUND(SUM(BC55:BC58),2)</f>
        <v>0</v>
      </c>
      <c r="BD54" s="73">
        <f>ROUND(SUM(BD55:BD58),2)</f>
        <v>0</v>
      </c>
      <c r="BS54" s="74" t="s">
        <v>75</v>
      </c>
      <c r="BT54" s="74" t="s">
        <v>76</v>
      </c>
      <c r="BU54" s="75" t="s">
        <v>77</v>
      </c>
      <c r="BV54" s="74" t="s">
        <v>78</v>
      </c>
      <c r="BW54" s="74" t="s">
        <v>5</v>
      </c>
      <c r="BX54" s="74" t="s">
        <v>79</v>
      </c>
      <c r="CL54" s="74" t="s">
        <v>3</v>
      </c>
    </row>
    <row r="55" spans="1:91" s="7" customFormat="1" ht="16.5" customHeight="1">
      <c r="A55" s="76" t="s">
        <v>80</v>
      </c>
      <c r="B55" s="77"/>
      <c r="C55" s="78"/>
      <c r="D55" s="309" t="s">
        <v>81</v>
      </c>
      <c r="E55" s="309"/>
      <c r="F55" s="309"/>
      <c r="G55" s="309"/>
      <c r="H55" s="309"/>
      <c r="I55" s="79"/>
      <c r="J55" s="309" t="s">
        <v>82</v>
      </c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10">
        <f>'IO312 - ČTÚ R1'!J30</f>
        <v>0</v>
      </c>
      <c r="AH55" s="311"/>
      <c r="AI55" s="311"/>
      <c r="AJ55" s="311"/>
      <c r="AK55" s="311"/>
      <c r="AL55" s="311"/>
      <c r="AM55" s="311"/>
      <c r="AN55" s="310">
        <f>SUM(AG55,AT55)</f>
        <v>0</v>
      </c>
      <c r="AO55" s="311"/>
      <c r="AP55" s="311"/>
      <c r="AQ55" s="80" t="s">
        <v>83</v>
      </c>
      <c r="AR55" s="77"/>
      <c r="AS55" s="81">
        <v>0</v>
      </c>
      <c r="AT55" s="82">
        <f>ROUND(SUM(AV55:AW55),2)</f>
        <v>0</v>
      </c>
      <c r="AU55" s="83">
        <f>'IO312 - ČTÚ R1'!P87</f>
        <v>0</v>
      </c>
      <c r="AV55" s="82">
        <f>'IO312 - ČTÚ R1'!J33</f>
        <v>0</v>
      </c>
      <c r="AW55" s="82">
        <f>'IO312 - ČTÚ R1'!J34</f>
        <v>0</v>
      </c>
      <c r="AX55" s="82">
        <f>'IO312 - ČTÚ R1'!J35</f>
        <v>0</v>
      </c>
      <c r="AY55" s="82">
        <f>'IO312 - ČTÚ R1'!J36</f>
        <v>0</v>
      </c>
      <c r="AZ55" s="82">
        <f>'IO312 - ČTÚ R1'!F33</f>
        <v>0</v>
      </c>
      <c r="BA55" s="82">
        <f>'IO312 - ČTÚ R1'!F34</f>
        <v>0</v>
      </c>
      <c r="BB55" s="82">
        <f>'IO312 - ČTÚ R1'!F35</f>
        <v>0</v>
      </c>
      <c r="BC55" s="82">
        <f>'IO312 - ČTÚ R1'!F36</f>
        <v>0</v>
      </c>
      <c r="BD55" s="84">
        <f>'IO312 - ČTÚ R1'!F37</f>
        <v>0</v>
      </c>
      <c r="BT55" s="85" t="s">
        <v>84</v>
      </c>
      <c r="BV55" s="85" t="s">
        <v>78</v>
      </c>
      <c r="BW55" s="85" t="s">
        <v>85</v>
      </c>
      <c r="BX55" s="85" t="s">
        <v>5</v>
      </c>
      <c r="CL55" s="85" t="s">
        <v>86</v>
      </c>
      <c r="CM55" s="85" t="s">
        <v>87</v>
      </c>
    </row>
    <row r="56" spans="1:91" s="7" customFormat="1" ht="16.5" customHeight="1">
      <c r="A56" s="76" t="s">
        <v>80</v>
      </c>
      <c r="B56" s="77"/>
      <c r="C56" s="78"/>
      <c r="D56" s="309" t="s">
        <v>88</v>
      </c>
      <c r="E56" s="309"/>
      <c r="F56" s="309"/>
      <c r="G56" s="309"/>
      <c r="H56" s="309"/>
      <c r="I56" s="79"/>
      <c r="J56" s="309" t="s">
        <v>89</v>
      </c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10">
        <f>'IO310 - Příprava území'!J30</f>
        <v>0</v>
      </c>
      <c r="AH56" s="311"/>
      <c r="AI56" s="311"/>
      <c r="AJ56" s="311"/>
      <c r="AK56" s="311"/>
      <c r="AL56" s="311"/>
      <c r="AM56" s="311"/>
      <c r="AN56" s="310">
        <f>SUM(AG56,AT56)</f>
        <v>0</v>
      </c>
      <c r="AO56" s="311"/>
      <c r="AP56" s="311"/>
      <c r="AQ56" s="80" t="s">
        <v>83</v>
      </c>
      <c r="AR56" s="77"/>
      <c r="AS56" s="81">
        <v>0</v>
      </c>
      <c r="AT56" s="82">
        <f>ROUND(SUM(AV56:AW56),2)</f>
        <v>0</v>
      </c>
      <c r="AU56" s="83">
        <f>'IO310 - Příprava území'!P81</f>
        <v>0</v>
      </c>
      <c r="AV56" s="82">
        <f>'IO310 - Příprava území'!J33</f>
        <v>0</v>
      </c>
      <c r="AW56" s="82">
        <f>'IO310 - Příprava území'!J34</f>
        <v>0</v>
      </c>
      <c r="AX56" s="82">
        <f>'IO310 - Příprava území'!J35</f>
        <v>0</v>
      </c>
      <c r="AY56" s="82">
        <f>'IO310 - Příprava území'!J36</f>
        <v>0</v>
      </c>
      <c r="AZ56" s="82">
        <f>'IO310 - Příprava území'!F33</f>
        <v>0</v>
      </c>
      <c r="BA56" s="82">
        <f>'IO310 - Příprava území'!F34</f>
        <v>0</v>
      </c>
      <c r="BB56" s="82">
        <f>'IO310 - Příprava území'!F35</f>
        <v>0</v>
      </c>
      <c r="BC56" s="82">
        <f>'IO310 - Příprava území'!F36</f>
        <v>0</v>
      </c>
      <c r="BD56" s="84">
        <f>'IO310 - Příprava území'!F37</f>
        <v>0</v>
      </c>
      <c r="BT56" s="85" t="s">
        <v>84</v>
      </c>
      <c r="BV56" s="85" t="s">
        <v>78</v>
      </c>
      <c r="BW56" s="85" t="s">
        <v>90</v>
      </c>
      <c r="BX56" s="85" t="s">
        <v>5</v>
      </c>
      <c r="CL56" s="85" t="s">
        <v>86</v>
      </c>
      <c r="CM56" s="85" t="s">
        <v>87</v>
      </c>
    </row>
    <row r="57" spans="1:91" s="7" customFormat="1" ht="16.5" customHeight="1">
      <c r="A57" s="76" t="s">
        <v>80</v>
      </c>
      <c r="B57" s="77"/>
      <c r="C57" s="78"/>
      <c r="D57" s="309" t="s">
        <v>91</v>
      </c>
      <c r="E57" s="309"/>
      <c r="F57" s="309"/>
      <c r="G57" s="309"/>
      <c r="H57" s="309"/>
      <c r="I57" s="79"/>
      <c r="J57" s="309" t="s">
        <v>92</v>
      </c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10">
        <f>'IO320 - Komunikace a dopr...'!J30</f>
        <v>0</v>
      </c>
      <c r="AH57" s="311"/>
      <c r="AI57" s="311"/>
      <c r="AJ57" s="311"/>
      <c r="AK57" s="311"/>
      <c r="AL57" s="311"/>
      <c r="AM57" s="311"/>
      <c r="AN57" s="310">
        <f>SUM(AG57,AT57)</f>
        <v>0</v>
      </c>
      <c r="AO57" s="311"/>
      <c r="AP57" s="311"/>
      <c r="AQ57" s="80" t="s">
        <v>83</v>
      </c>
      <c r="AR57" s="77"/>
      <c r="AS57" s="81">
        <v>0</v>
      </c>
      <c r="AT57" s="82">
        <f>ROUND(SUM(AV57:AW57),2)</f>
        <v>0</v>
      </c>
      <c r="AU57" s="83">
        <f>'IO320 - Komunikace a dopr...'!P85</f>
        <v>0</v>
      </c>
      <c r="AV57" s="82">
        <f>'IO320 - Komunikace a dopr...'!J33</f>
        <v>0</v>
      </c>
      <c r="AW57" s="82">
        <f>'IO320 - Komunikace a dopr...'!J34</f>
        <v>0</v>
      </c>
      <c r="AX57" s="82">
        <f>'IO320 - Komunikace a dopr...'!J35</f>
        <v>0</v>
      </c>
      <c r="AY57" s="82">
        <f>'IO320 - Komunikace a dopr...'!J36</f>
        <v>0</v>
      </c>
      <c r="AZ57" s="82">
        <f>'IO320 - Komunikace a dopr...'!F33</f>
        <v>0</v>
      </c>
      <c r="BA57" s="82">
        <f>'IO320 - Komunikace a dopr...'!F34</f>
        <v>0</v>
      </c>
      <c r="BB57" s="82">
        <f>'IO320 - Komunikace a dopr...'!F35</f>
        <v>0</v>
      </c>
      <c r="BC57" s="82">
        <f>'IO320 - Komunikace a dopr...'!F36</f>
        <v>0</v>
      </c>
      <c r="BD57" s="84">
        <f>'IO320 - Komunikace a dopr...'!F37</f>
        <v>0</v>
      </c>
      <c r="BT57" s="85" t="s">
        <v>84</v>
      </c>
      <c r="BV57" s="85" t="s">
        <v>78</v>
      </c>
      <c r="BW57" s="85" t="s">
        <v>93</v>
      </c>
      <c r="BX57" s="85" t="s">
        <v>5</v>
      </c>
      <c r="CL57" s="85" t="s">
        <v>3</v>
      </c>
      <c r="CM57" s="85" t="s">
        <v>87</v>
      </c>
    </row>
    <row r="58" spans="1:91" s="7" customFormat="1" ht="16.5" customHeight="1">
      <c r="A58" s="76" t="s">
        <v>80</v>
      </c>
      <c r="B58" s="77"/>
      <c r="C58" s="78"/>
      <c r="D58" s="309" t="s">
        <v>94</v>
      </c>
      <c r="E58" s="309"/>
      <c r="F58" s="309"/>
      <c r="G58" s="309"/>
      <c r="H58" s="309"/>
      <c r="I58" s="79"/>
      <c r="J58" s="309" t="s">
        <v>95</v>
      </c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10">
        <f>'IO532 - Areálové osvětlení'!J30</f>
        <v>0</v>
      </c>
      <c r="AH58" s="311"/>
      <c r="AI58" s="311"/>
      <c r="AJ58" s="311"/>
      <c r="AK58" s="311"/>
      <c r="AL58" s="311"/>
      <c r="AM58" s="311"/>
      <c r="AN58" s="310">
        <f>SUM(AG58,AT58)</f>
        <v>0</v>
      </c>
      <c r="AO58" s="311"/>
      <c r="AP58" s="311"/>
      <c r="AQ58" s="80" t="s">
        <v>83</v>
      </c>
      <c r="AR58" s="77"/>
      <c r="AS58" s="86">
        <v>0</v>
      </c>
      <c r="AT58" s="87">
        <f>ROUND(SUM(AV58:AW58),2)</f>
        <v>0</v>
      </c>
      <c r="AU58" s="88">
        <f>'IO532 - Areálové osvětlení'!P80</f>
        <v>0</v>
      </c>
      <c r="AV58" s="87">
        <f>'IO532 - Areálové osvětlení'!J33</f>
        <v>0</v>
      </c>
      <c r="AW58" s="87">
        <f>'IO532 - Areálové osvětlení'!J34</f>
        <v>0</v>
      </c>
      <c r="AX58" s="87">
        <f>'IO532 - Areálové osvětlení'!J35</f>
        <v>0</v>
      </c>
      <c r="AY58" s="87">
        <f>'IO532 - Areálové osvětlení'!J36</f>
        <v>0</v>
      </c>
      <c r="AZ58" s="87">
        <f>'IO532 - Areálové osvětlení'!F33</f>
        <v>0</v>
      </c>
      <c r="BA58" s="87">
        <f>'IO532 - Areálové osvětlení'!F34</f>
        <v>0</v>
      </c>
      <c r="BB58" s="87">
        <f>'IO532 - Areálové osvětlení'!F35</f>
        <v>0</v>
      </c>
      <c r="BC58" s="87">
        <f>'IO532 - Areálové osvětlení'!F36</f>
        <v>0</v>
      </c>
      <c r="BD58" s="89">
        <f>'IO532 - Areálové osvětlení'!F37</f>
        <v>0</v>
      </c>
      <c r="BT58" s="85" t="s">
        <v>84</v>
      </c>
      <c r="BV58" s="85" t="s">
        <v>78</v>
      </c>
      <c r="BW58" s="85" t="s">
        <v>96</v>
      </c>
      <c r="BX58" s="85" t="s">
        <v>5</v>
      </c>
      <c r="CL58" s="85" t="s">
        <v>3</v>
      </c>
      <c r="CM58" s="85" t="s">
        <v>87</v>
      </c>
    </row>
    <row r="59" spans="1:57" s="2" customFormat="1" ht="30" customHeight="1">
      <c r="A59" s="34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5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s="2" customFormat="1" ht="6.95" customHeight="1">
      <c r="A60" s="34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35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G54:AM54"/>
    <mergeCell ref="AN54:AP54"/>
    <mergeCell ref="J56:AF56"/>
    <mergeCell ref="D56:H56"/>
    <mergeCell ref="AG56:AM56"/>
    <mergeCell ref="AN56:AP56"/>
    <mergeCell ref="D55:H55"/>
    <mergeCell ref="AG55:AM55"/>
    <mergeCell ref="J55:AF55"/>
    <mergeCell ref="AN55:AP55"/>
    <mergeCell ref="D58:H58"/>
    <mergeCell ref="J58:AF58"/>
    <mergeCell ref="AN57:AP57"/>
    <mergeCell ref="D57:H57"/>
    <mergeCell ref="J57:AF57"/>
    <mergeCell ref="AG57:AM57"/>
    <mergeCell ref="AS49:AT51"/>
    <mergeCell ref="AM50:AP50"/>
    <mergeCell ref="C52:G52"/>
    <mergeCell ref="AG52:AM52"/>
    <mergeCell ref="I52:AF52"/>
    <mergeCell ref="AN52:AP52"/>
  </mergeCells>
  <hyperlinks>
    <hyperlink ref="A55" location="'IO312 - ČTÚ R1'!C2" display="/"/>
    <hyperlink ref="A56" location="'IO310 - Příprava území'!C2" display="/"/>
    <hyperlink ref="A57" location="'IO320 - Komunikace a dopr...'!C2" display="/"/>
    <hyperlink ref="A58" location="'IO532 - Areálov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54"/>
  </sheetViews>
  <sheetFormatPr defaultColWidth="12.0039062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56" s="1" customFormat="1" ht="36.95" customHeight="1">
      <c r="L2" s="323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85</v>
      </c>
      <c r="AZ2" s="90" t="s">
        <v>97</v>
      </c>
      <c r="BA2" s="90" t="s">
        <v>3</v>
      </c>
      <c r="BB2" s="90" t="s">
        <v>98</v>
      </c>
      <c r="BC2" s="90" t="s">
        <v>99</v>
      </c>
      <c r="BD2" s="90" t="s">
        <v>87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  <c r="AZ3" s="90" t="s">
        <v>100</v>
      </c>
      <c r="BA3" s="90" t="s">
        <v>3</v>
      </c>
      <c r="BB3" s="90" t="s">
        <v>101</v>
      </c>
      <c r="BC3" s="90" t="s">
        <v>87</v>
      </c>
      <c r="BD3" s="90" t="s">
        <v>87</v>
      </c>
    </row>
    <row r="4" spans="2:56" s="1" customFormat="1" ht="24.95" customHeight="1">
      <c r="B4" s="22"/>
      <c r="D4" s="23" t="s">
        <v>102</v>
      </c>
      <c r="L4" s="22"/>
      <c r="M4" s="91" t="s">
        <v>11</v>
      </c>
      <c r="AT4" s="19" t="s">
        <v>4</v>
      </c>
      <c r="AZ4" s="90" t="s">
        <v>103</v>
      </c>
      <c r="BA4" s="90" t="s">
        <v>3</v>
      </c>
      <c r="BB4" s="90" t="s">
        <v>104</v>
      </c>
      <c r="BC4" s="90" t="s">
        <v>105</v>
      </c>
      <c r="BD4" s="90" t="s">
        <v>87</v>
      </c>
    </row>
    <row r="5" spans="2:56" s="1" customFormat="1" ht="6.95" customHeight="1">
      <c r="B5" s="22"/>
      <c r="L5" s="22"/>
      <c r="AZ5" s="90" t="s">
        <v>106</v>
      </c>
      <c r="BA5" s="90" t="s">
        <v>3</v>
      </c>
      <c r="BB5" s="90" t="s">
        <v>101</v>
      </c>
      <c r="BC5" s="90" t="s">
        <v>107</v>
      </c>
      <c r="BD5" s="90" t="s">
        <v>87</v>
      </c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8" t="str">
        <f>'Rekapitulace stavby'!K6</f>
        <v>UniMeC - Pěšina</v>
      </c>
      <c r="F7" s="339"/>
      <c r="G7" s="339"/>
      <c r="H7" s="339"/>
      <c r="L7" s="22"/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7" t="s">
        <v>109</v>
      </c>
      <c r="F9" s="337"/>
      <c r="G9" s="337"/>
      <c r="H9" s="337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86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11. 10. 2021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27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30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31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0" t="str">
        <f>'Rekapitulace stavby'!E14</f>
        <v>Vyplň údaj</v>
      </c>
      <c r="F18" s="332"/>
      <c r="G18" s="332"/>
      <c r="H18" s="332"/>
      <c r="I18" s="29" t="s">
        <v>29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33</v>
      </c>
      <c r="E20" s="34"/>
      <c r="F20" s="34"/>
      <c r="G20" s="34"/>
      <c r="H20" s="34"/>
      <c r="I20" s="29" t="s">
        <v>26</v>
      </c>
      <c r="J20" s="27" t="s">
        <v>34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29</v>
      </c>
      <c r="J21" s="27" t="s">
        <v>36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38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29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40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93"/>
      <c r="B27" s="94"/>
      <c r="C27" s="93"/>
      <c r="D27" s="93"/>
      <c r="E27" s="336" t="s">
        <v>41</v>
      </c>
      <c r="F27" s="336"/>
      <c r="G27" s="336"/>
      <c r="H27" s="33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5" customHeight="1">
      <c r="A30" s="34"/>
      <c r="B30" s="35"/>
      <c r="C30" s="34"/>
      <c r="D30" s="96" t="s">
        <v>42</v>
      </c>
      <c r="E30" s="34"/>
      <c r="F30" s="34"/>
      <c r="G30" s="34"/>
      <c r="H30" s="34"/>
      <c r="I30" s="34"/>
      <c r="J30" s="68">
        <f>ROUND(J87,2)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44</v>
      </c>
      <c r="G32" s="34"/>
      <c r="H32" s="34"/>
      <c r="I32" s="38" t="s">
        <v>43</v>
      </c>
      <c r="J32" s="38" t="s">
        <v>45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46</v>
      </c>
      <c r="E33" s="29" t="s">
        <v>47</v>
      </c>
      <c r="F33" s="98">
        <f>ROUND((SUM(BE87:BE183)),2)</f>
        <v>0</v>
      </c>
      <c r="G33" s="34"/>
      <c r="H33" s="34"/>
      <c r="I33" s="99">
        <v>0.21</v>
      </c>
      <c r="J33" s="98">
        <f>ROUND(((SUM(BE87:BE183))*I33),2)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48</v>
      </c>
      <c r="F34" s="98">
        <f>ROUND((SUM(BF87:BF183)),2)</f>
        <v>0</v>
      </c>
      <c r="G34" s="34"/>
      <c r="H34" s="34"/>
      <c r="I34" s="99">
        <v>0.15</v>
      </c>
      <c r="J34" s="98">
        <f>ROUND(((SUM(BF87:BF183))*I34),2)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49</v>
      </c>
      <c r="F35" s="98">
        <f>ROUND((SUM(BG87:BG183)),2)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50</v>
      </c>
      <c r="F36" s="98">
        <f>ROUND((SUM(BH87:BH183)),2)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51</v>
      </c>
      <c r="F37" s="98">
        <f>ROUND((SUM(BI87:BI183)),2)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5" customHeight="1">
      <c r="A39" s="34"/>
      <c r="B39" s="35"/>
      <c r="C39" s="100"/>
      <c r="D39" s="101" t="s">
        <v>52</v>
      </c>
      <c r="E39" s="57"/>
      <c r="F39" s="57"/>
      <c r="G39" s="102" t="s">
        <v>53</v>
      </c>
      <c r="H39" s="103" t="s">
        <v>54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110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8" t="str">
        <f>E7</f>
        <v>UniMeC - Pěšina</v>
      </c>
      <c r="F48" s="339"/>
      <c r="G48" s="339"/>
      <c r="H48" s="339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7" t="str">
        <f>E9</f>
        <v>IO312 - ČTÚ R1</v>
      </c>
      <c r="F50" s="337"/>
      <c r="G50" s="337"/>
      <c r="H50" s="337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p.č. 11645/1, 11643 a 11644</v>
      </c>
      <c r="G52" s="34"/>
      <c r="H52" s="34"/>
      <c r="I52" s="29" t="s">
        <v>23</v>
      </c>
      <c r="J52" s="52" t="str">
        <f>IF(J12="","",J12)</f>
        <v>11. 10. 2021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>Univerzita Karlova</v>
      </c>
      <c r="G54" s="34"/>
      <c r="H54" s="34"/>
      <c r="I54" s="29" t="s">
        <v>33</v>
      </c>
      <c r="J54" s="32" t="str">
        <f>E21</f>
        <v>VPÚ DECO Praha,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4"/>
      <c r="E55" s="34"/>
      <c r="F55" s="27" t="str">
        <f>IF(E18="","",E18)</f>
        <v>Vyplň údaj</v>
      </c>
      <c r="G55" s="34"/>
      <c r="H55" s="34"/>
      <c r="I55" s="29" t="s">
        <v>38</v>
      </c>
      <c r="J55" s="32" t="str">
        <f>E24</f>
        <v xml:space="preserve"> 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111</v>
      </c>
      <c r="D57" s="100"/>
      <c r="E57" s="100"/>
      <c r="F57" s="100"/>
      <c r="G57" s="100"/>
      <c r="H57" s="100"/>
      <c r="I57" s="100"/>
      <c r="J57" s="107" t="s">
        <v>112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" customHeight="1">
      <c r="A59" s="34"/>
      <c r="B59" s="35"/>
      <c r="C59" s="108" t="s">
        <v>74</v>
      </c>
      <c r="D59" s="34"/>
      <c r="E59" s="34"/>
      <c r="F59" s="34"/>
      <c r="G59" s="34"/>
      <c r="H59" s="34"/>
      <c r="I59" s="34"/>
      <c r="J59" s="68">
        <f>J87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113</v>
      </c>
    </row>
    <row r="60" spans="2:12" s="9" customFormat="1" ht="24.95" customHeight="1">
      <c r="B60" s="109"/>
      <c r="D60" s="110" t="s">
        <v>114</v>
      </c>
      <c r="E60" s="111"/>
      <c r="F60" s="111"/>
      <c r="G60" s="111"/>
      <c r="H60" s="111"/>
      <c r="I60" s="111"/>
      <c r="J60" s="112">
        <f>J88</f>
        <v>0</v>
      </c>
      <c r="L60" s="109"/>
    </row>
    <row r="61" spans="2:12" s="10" customFormat="1" ht="20.1" customHeight="1">
      <c r="B61" s="113"/>
      <c r="D61" s="114" t="s">
        <v>115</v>
      </c>
      <c r="E61" s="115"/>
      <c r="F61" s="115"/>
      <c r="G61" s="115"/>
      <c r="H61" s="115"/>
      <c r="I61" s="115"/>
      <c r="J61" s="116">
        <f>J89</f>
        <v>0</v>
      </c>
      <c r="L61" s="113"/>
    </row>
    <row r="62" spans="2:12" s="10" customFormat="1" ht="20.1" customHeight="1">
      <c r="B62" s="113"/>
      <c r="D62" s="114" t="s">
        <v>116</v>
      </c>
      <c r="E62" s="115"/>
      <c r="F62" s="115"/>
      <c r="G62" s="115"/>
      <c r="H62" s="115"/>
      <c r="I62" s="115"/>
      <c r="J62" s="116">
        <f>J130</f>
        <v>0</v>
      </c>
      <c r="L62" s="113"/>
    </row>
    <row r="63" spans="2:12" s="10" customFormat="1" ht="20.1" customHeight="1">
      <c r="B63" s="113"/>
      <c r="D63" s="114" t="s">
        <v>117</v>
      </c>
      <c r="E63" s="115"/>
      <c r="F63" s="115"/>
      <c r="G63" s="115"/>
      <c r="H63" s="115"/>
      <c r="I63" s="115"/>
      <c r="J63" s="116">
        <f>J136</f>
        <v>0</v>
      </c>
      <c r="L63" s="113"/>
    </row>
    <row r="64" spans="2:12" s="10" customFormat="1" ht="20.1" customHeight="1">
      <c r="B64" s="113"/>
      <c r="D64" s="114" t="s">
        <v>118</v>
      </c>
      <c r="E64" s="115"/>
      <c r="F64" s="115"/>
      <c r="G64" s="115"/>
      <c r="H64" s="115"/>
      <c r="I64" s="115"/>
      <c r="J64" s="116">
        <f>J159</f>
        <v>0</v>
      </c>
      <c r="L64" s="113"/>
    </row>
    <row r="65" spans="2:12" s="10" customFormat="1" ht="20.1" customHeight="1">
      <c r="B65" s="113"/>
      <c r="D65" s="114" t="s">
        <v>119</v>
      </c>
      <c r="E65" s="115"/>
      <c r="F65" s="115"/>
      <c r="G65" s="115"/>
      <c r="H65" s="115"/>
      <c r="I65" s="115"/>
      <c r="J65" s="116">
        <f>J166</f>
        <v>0</v>
      </c>
      <c r="L65" s="113"/>
    </row>
    <row r="66" spans="2:12" s="9" customFormat="1" ht="24.95" customHeight="1">
      <c r="B66" s="109"/>
      <c r="D66" s="110" t="s">
        <v>120</v>
      </c>
      <c r="E66" s="111"/>
      <c r="F66" s="111"/>
      <c r="G66" s="111"/>
      <c r="H66" s="111"/>
      <c r="I66" s="111"/>
      <c r="J66" s="112">
        <f>J169</f>
        <v>0</v>
      </c>
      <c r="L66" s="109"/>
    </row>
    <row r="67" spans="2:12" s="10" customFormat="1" ht="20.1" customHeight="1">
      <c r="B67" s="113"/>
      <c r="D67" s="114" t="s">
        <v>121</v>
      </c>
      <c r="E67" s="115"/>
      <c r="F67" s="115"/>
      <c r="G67" s="115"/>
      <c r="H67" s="115"/>
      <c r="I67" s="115"/>
      <c r="J67" s="116">
        <f>J170</f>
        <v>0</v>
      </c>
      <c r="L67" s="113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122</v>
      </c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38" t="str">
        <f>E7</f>
        <v>UniMeC - Pěšina</v>
      </c>
      <c r="F77" s="339"/>
      <c r="G77" s="339"/>
      <c r="H77" s="339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108</v>
      </c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17" t="str">
        <f>E9</f>
        <v>IO312 - ČTÚ R1</v>
      </c>
      <c r="F79" s="337"/>
      <c r="G79" s="337"/>
      <c r="H79" s="337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F12</f>
        <v>p.č. 11645/1, 11643 a 11644</v>
      </c>
      <c r="G81" s="34"/>
      <c r="H81" s="34"/>
      <c r="I81" s="29" t="s">
        <v>23</v>
      </c>
      <c r="J81" s="52" t="str">
        <f>IF(J12="","",J12)</f>
        <v>11. 10. 2021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25.7" customHeight="1">
      <c r="A83" s="34"/>
      <c r="B83" s="35"/>
      <c r="C83" s="29" t="s">
        <v>25</v>
      </c>
      <c r="D83" s="34"/>
      <c r="E83" s="34"/>
      <c r="F83" s="27" t="str">
        <f>E15</f>
        <v>Univerzita Karlova</v>
      </c>
      <c r="G83" s="34"/>
      <c r="H83" s="34"/>
      <c r="I83" s="29" t="s">
        <v>33</v>
      </c>
      <c r="J83" s="32" t="str">
        <f>E21</f>
        <v>VPÚ DECO Praha, a.s.</v>
      </c>
      <c r="K83" s="34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31</v>
      </c>
      <c r="D84" s="34"/>
      <c r="E84" s="34"/>
      <c r="F84" s="27" t="str">
        <f>IF(E18="","",E18)</f>
        <v>Vyplň údaj</v>
      </c>
      <c r="G84" s="34"/>
      <c r="H84" s="34"/>
      <c r="I84" s="29" t="s">
        <v>38</v>
      </c>
      <c r="J84" s="32" t="str">
        <f>E24</f>
        <v xml:space="preserve"> </v>
      </c>
      <c r="K84" s="34"/>
      <c r="L84" s="9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17"/>
      <c r="B86" s="118"/>
      <c r="C86" s="119" t="s">
        <v>123</v>
      </c>
      <c r="D86" s="120" t="s">
        <v>61</v>
      </c>
      <c r="E86" s="120" t="s">
        <v>57</v>
      </c>
      <c r="F86" s="120" t="s">
        <v>58</v>
      </c>
      <c r="G86" s="120" t="s">
        <v>124</v>
      </c>
      <c r="H86" s="120" t="s">
        <v>125</v>
      </c>
      <c r="I86" s="120" t="s">
        <v>126</v>
      </c>
      <c r="J86" s="120" t="s">
        <v>112</v>
      </c>
      <c r="K86" s="121" t="s">
        <v>127</v>
      </c>
      <c r="L86" s="122"/>
      <c r="M86" s="59" t="s">
        <v>3</v>
      </c>
      <c r="N86" s="60" t="s">
        <v>46</v>
      </c>
      <c r="O86" s="60" t="s">
        <v>128</v>
      </c>
      <c r="P86" s="60" t="s">
        <v>129</v>
      </c>
      <c r="Q86" s="60" t="s">
        <v>130</v>
      </c>
      <c r="R86" s="60" t="s">
        <v>131</v>
      </c>
      <c r="S86" s="60" t="s">
        <v>132</v>
      </c>
      <c r="T86" s="61" t="s">
        <v>133</v>
      </c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1:63" s="2" customFormat="1" ht="22.7" customHeight="1">
      <c r="A87" s="34"/>
      <c r="B87" s="35"/>
      <c r="C87" s="66" t="s">
        <v>134</v>
      </c>
      <c r="D87" s="34"/>
      <c r="E87" s="34"/>
      <c r="F87" s="34"/>
      <c r="G87" s="34"/>
      <c r="H87" s="34"/>
      <c r="I87" s="34"/>
      <c r="J87" s="123">
        <f>BK87</f>
        <v>0</v>
      </c>
      <c r="K87" s="34"/>
      <c r="L87" s="35"/>
      <c r="M87" s="62"/>
      <c r="N87" s="53"/>
      <c r="O87" s="63"/>
      <c r="P87" s="124">
        <f>P88+P169</f>
        <v>0</v>
      </c>
      <c r="Q87" s="63"/>
      <c r="R87" s="124">
        <f>R88+R169</f>
        <v>26.312323720000002</v>
      </c>
      <c r="S87" s="63"/>
      <c r="T87" s="125">
        <f>T88+T169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75</v>
      </c>
      <c r="AU87" s="19" t="s">
        <v>113</v>
      </c>
      <c r="BK87" s="126">
        <f>BK88+BK169</f>
        <v>0</v>
      </c>
    </row>
    <row r="88" spans="2:63" s="12" customFormat="1" ht="26.1" customHeight="1">
      <c r="B88" s="127"/>
      <c r="D88" s="128" t="s">
        <v>75</v>
      </c>
      <c r="E88" s="129" t="s">
        <v>135</v>
      </c>
      <c r="F88" s="129" t="s">
        <v>136</v>
      </c>
      <c r="I88" s="130"/>
      <c r="J88" s="131">
        <f>BK88</f>
        <v>0</v>
      </c>
      <c r="L88" s="127"/>
      <c r="M88" s="132"/>
      <c r="N88" s="133"/>
      <c r="O88" s="133"/>
      <c r="P88" s="134">
        <f>P89+P130+P136+P159+P166</f>
        <v>0</v>
      </c>
      <c r="Q88" s="133"/>
      <c r="R88" s="134">
        <f>R89+R130+R136+R159+R166</f>
        <v>26.08996472</v>
      </c>
      <c r="S88" s="133"/>
      <c r="T88" s="135">
        <f>T89+T130+T136+T159+T166</f>
        <v>0</v>
      </c>
      <c r="AR88" s="128" t="s">
        <v>84</v>
      </c>
      <c r="AT88" s="136" t="s">
        <v>75</v>
      </c>
      <c r="AU88" s="136" t="s">
        <v>76</v>
      </c>
      <c r="AY88" s="128" t="s">
        <v>137</v>
      </c>
      <c r="BK88" s="137">
        <f>BK89+BK130+BK136+BK159+BK166</f>
        <v>0</v>
      </c>
    </row>
    <row r="89" spans="2:63" s="12" customFormat="1" ht="22.7" customHeight="1">
      <c r="B89" s="127"/>
      <c r="D89" s="128" t="s">
        <v>75</v>
      </c>
      <c r="E89" s="138" t="s">
        <v>84</v>
      </c>
      <c r="F89" s="138" t="s">
        <v>138</v>
      </c>
      <c r="I89" s="130"/>
      <c r="J89" s="139">
        <f>BK89</f>
        <v>0</v>
      </c>
      <c r="L89" s="127"/>
      <c r="M89" s="132"/>
      <c r="N89" s="133"/>
      <c r="O89" s="133"/>
      <c r="P89" s="134">
        <f>SUM(P90:P129)</f>
        <v>0</v>
      </c>
      <c r="Q89" s="133"/>
      <c r="R89" s="134">
        <f>SUM(R90:R129)</f>
        <v>0</v>
      </c>
      <c r="S89" s="133"/>
      <c r="T89" s="135">
        <f>SUM(T90:T129)</f>
        <v>0</v>
      </c>
      <c r="AR89" s="128" t="s">
        <v>84</v>
      </c>
      <c r="AT89" s="136" t="s">
        <v>75</v>
      </c>
      <c r="AU89" s="136" t="s">
        <v>84</v>
      </c>
      <c r="AY89" s="128" t="s">
        <v>137</v>
      </c>
      <c r="BK89" s="137">
        <f>SUM(BK90:BK129)</f>
        <v>0</v>
      </c>
    </row>
    <row r="90" spans="1:65" s="2" customFormat="1" ht="16.5" customHeight="1">
      <c r="A90" s="34"/>
      <c r="B90" s="140"/>
      <c r="C90" s="141" t="s">
        <v>84</v>
      </c>
      <c r="D90" s="141" t="s">
        <v>139</v>
      </c>
      <c r="E90" s="142" t="s">
        <v>140</v>
      </c>
      <c r="F90" s="143" t="s">
        <v>141</v>
      </c>
      <c r="G90" s="144" t="s">
        <v>101</v>
      </c>
      <c r="H90" s="145">
        <v>4</v>
      </c>
      <c r="I90" s="146"/>
      <c r="J90" s="147">
        <f>ROUND(I90*H90,2)</f>
        <v>0</v>
      </c>
      <c r="K90" s="143" t="s">
        <v>142</v>
      </c>
      <c r="L90" s="35"/>
      <c r="M90" s="148" t="s">
        <v>3</v>
      </c>
      <c r="N90" s="149" t="s">
        <v>47</v>
      </c>
      <c r="O90" s="55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107</v>
      </c>
      <c r="AT90" s="152" t="s">
        <v>139</v>
      </c>
      <c r="AU90" s="152" t="s">
        <v>87</v>
      </c>
      <c r="AY90" s="19" t="s">
        <v>137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19" t="s">
        <v>84</v>
      </c>
      <c r="BK90" s="153">
        <f>ROUND(I90*H90,2)</f>
        <v>0</v>
      </c>
      <c r="BL90" s="19" t="s">
        <v>107</v>
      </c>
      <c r="BM90" s="152" t="s">
        <v>143</v>
      </c>
    </row>
    <row r="91" spans="1:47" s="2" customFormat="1" ht="12">
      <c r="A91" s="34"/>
      <c r="B91" s="35"/>
      <c r="C91" s="34"/>
      <c r="D91" s="154" t="s">
        <v>144</v>
      </c>
      <c r="E91" s="34"/>
      <c r="F91" s="155" t="s">
        <v>145</v>
      </c>
      <c r="G91" s="34"/>
      <c r="H91" s="34"/>
      <c r="I91" s="156"/>
      <c r="J91" s="34"/>
      <c r="K91" s="34"/>
      <c r="L91" s="35"/>
      <c r="M91" s="157"/>
      <c r="N91" s="158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144</v>
      </c>
      <c r="AU91" s="19" t="s">
        <v>87</v>
      </c>
    </row>
    <row r="92" spans="2:51" s="13" customFormat="1" ht="12">
      <c r="B92" s="159"/>
      <c r="D92" s="154" t="s">
        <v>146</v>
      </c>
      <c r="E92" s="160" t="s">
        <v>106</v>
      </c>
      <c r="F92" s="161" t="s">
        <v>147</v>
      </c>
      <c r="H92" s="162">
        <v>4</v>
      </c>
      <c r="I92" s="163"/>
      <c r="L92" s="159"/>
      <c r="M92" s="164"/>
      <c r="N92" s="165"/>
      <c r="O92" s="165"/>
      <c r="P92" s="165"/>
      <c r="Q92" s="165"/>
      <c r="R92" s="165"/>
      <c r="S92" s="165"/>
      <c r="T92" s="166"/>
      <c r="AT92" s="160" t="s">
        <v>146</v>
      </c>
      <c r="AU92" s="160" t="s">
        <v>87</v>
      </c>
      <c r="AV92" s="13" t="s">
        <v>87</v>
      </c>
      <c r="AW92" s="13" t="s">
        <v>37</v>
      </c>
      <c r="AX92" s="13" t="s">
        <v>84</v>
      </c>
      <c r="AY92" s="160" t="s">
        <v>137</v>
      </c>
    </row>
    <row r="93" spans="1:65" s="2" customFormat="1" ht="16.5" customHeight="1">
      <c r="A93" s="34"/>
      <c r="B93" s="140"/>
      <c r="C93" s="141" t="s">
        <v>87</v>
      </c>
      <c r="D93" s="141" t="s">
        <v>139</v>
      </c>
      <c r="E93" s="142" t="s">
        <v>148</v>
      </c>
      <c r="F93" s="143" t="s">
        <v>149</v>
      </c>
      <c r="G93" s="144" t="s">
        <v>101</v>
      </c>
      <c r="H93" s="145">
        <v>4</v>
      </c>
      <c r="I93" s="146"/>
      <c r="J93" s="147">
        <f>ROUND(I93*H93,2)</f>
        <v>0</v>
      </c>
      <c r="K93" s="143" t="s">
        <v>142</v>
      </c>
      <c r="L93" s="35"/>
      <c r="M93" s="148" t="s">
        <v>3</v>
      </c>
      <c r="N93" s="149" t="s">
        <v>47</v>
      </c>
      <c r="O93" s="55"/>
      <c r="P93" s="150">
        <f>O93*H93</f>
        <v>0</v>
      </c>
      <c r="Q93" s="150">
        <v>0</v>
      </c>
      <c r="R93" s="150">
        <f>Q93*H93</f>
        <v>0</v>
      </c>
      <c r="S93" s="150">
        <v>0</v>
      </c>
      <c r="T93" s="151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2" t="s">
        <v>107</v>
      </c>
      <c r="AT93" s="152" t="s">
        <v>139</v>
      </c>
      <c r="AU93" s="152" t="s">
        <v>87</v>
      </c>
      <c r="AY93" s="19" t="s">
        <v>137</v>
      </c>
      <c r="BE93" s="153">
        <f>IF(N93="základní",J93,0)</f>
        <v>0</v>
      </c>
      <c r="BF93" s="153">
        <f>IF(N93="snížená",J93,0)</f>
        <v>0</v>
      </c>
      <c r="BG93" s="153">
        <f>IF(N93="zákl. přenesená",J93,0)</f>
        <v>0</v>
      </c>
      <c r="BH93" s="153">
        <f>IF(N93="sníž. přenesená",J93,0)</f>
        <v>0</v>
      </c>
      <c r="BI93" s="153">
        <f>IF(N93="nulová",J93,0)</f>
        <v>0</v>
      </c>
      <c r="BJ93" s="19" t="s">
        <v>84</v>
      </c>
      <c r="BK93" s="153">
        <f>ROUND(I93*H93,2)</f>
        <v>0</v>
      </c>
      <c r="BL93" s="19" t="s">
        <v>107</v>
      </c>
      <c r="BM93" s="152" t="s">
        <v>150</v>
      </c>
    </row>
    <row r="94" spans="1:47" s="2" customFormat="1" ht="19.5">
      <c r="A94" s="34"/>
      <c r="B94" s="35"/>
      <c r="C94" s="34"/>
      <c r="D94" s="154" t="s">
        <v>144</v>
      </c>
      <c r="E94" s="34"/>
      <c r="F94" s="155" t="s">
        <v>151</v>
      </c>
      <c r="G94" s="34"/>
      <c r="H94" s="34"/>
      <c r="I94" s="156"/>
      <c r="J94" s="34"/>
      <c r="K94" s="34"/>
      <c r="L94" s="35"/>
      <c r="M94" s="157"/>
      <c r="N94" s="158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144</v>
      </c>
      <c r="AU94" s="19" t="s">
        <v>87</v>
      </c>
    </row>
    <row r="95" spans="2:51" s="13" customFormat="1" ht="12">
      <c r="B95" s="159"/>
      <c r="D95" s="154" t="s">
        <v>146</v>
      </c>
      <c r="E95" s="160" t="s">
        <v>3</v>
      </c>
      <c r="F95" s="161" t="s">
        <v>106</v>
      </c>
      <c r="H95" s="162">
        <v>4</v>
      </c>
      <c r="I95" s="163"/>
      <c r="L95" s="159"/>
      <c r="M95" s="164"/>
      <c r="N95" s="165"/>
      <c r="O95" s="165"/>
      <c r="P95" s="165"/>
      <c r="Q95" s="165"/>
      <c r="R95" s="165"/>
      <c r="S95" s="165"/>
      <c r="T95" s="166"/>
      <c r="AT95" s="160" t="s">
        <v>146</v>
      </c>
      <c r="AU95" s="160" t="s">
        <v>87</v>
      </c>
      <c r="AV95" s="13" t="s">
        <v>87</v>
      </c>
      <c r="AW95" s="13" t="s">
        <v>37</v>
      </c>
      <c r="AX95" s="13" t="s">
        <v>84</v>
      </c>
      <c r="AY95" s="160" t="s">
        <v>137</v>
      </c>
    </row>
    <row r="96" spans="1:65" s="2" customFormat="1" ht="21.75" customHeight="1">
      <c r="A96" s="34"/>
      <c r="B96" s="140"/>
      <c r="C96" s="141" t="s">
        <v>152</v>
      </c>
      <c r="D96" s="141" t="s">
        <v>139</v>
      </c>
      <c r="E96" s="142" t="s">
        <v>153</v>
      </c>
      <c r="F96" s="143" t="s">
        <v>154</v>
      </c>
      <c r="G96" s="144" t="s">
        <v>101</v>
      </c>
      <c r="H96" s="145">
        <v>8</v>
      </c>
      <c r="I96" s="146"/>
      <c r="J96" s="147">
        <f>ROUND(I96*H96,2)</f>
        <v>0</v>
      </c>
      <c r="K96" s="143" t="s">
        <v>142</v>
      </c>
      <c r="L96" s="35"/>
      <c r="M96" s="148" t="s">
        <v>3</v>
      </c>
      <c r="N96" s="149" t="s">
        <v>47</v>
      </c>
      <c r="O96" s="55"/>
      <c r="P96" s="150">
        <f>O96*H96</f>
        <v>0</v>
      </c>
      <c r="Q96" s="150">
        <v>0</v>
      </c>
      <c r="R96" s="150">
        <f>Q96*H96</f>
        <v>0</v>
      </c>
      <c r="S96" s="150">
        <v>0</v>
      </c>
      <c r="T96" s="151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107</v>
      </c>
      <c r="AT96" s="152" t="s">
        <v>139</v>
      </c>
      <c r="AU96" s="152" t="s">
        <v>87</v>
      </c>
      <c r="AY96" s="19" t="s">
        <v>137</v>
      </c>
      <c r="BE96" s="153">
        <f>IF(N96="základní",J96,0)</f>
        <v>0</v>
      </c>
      <c r="BF96" s="153">
        <f>IF(N96="snížená",J96,0)</f>
        <v>0</v>
      </c>
      <c r="BG96" s="153">
        <f>IF(N96="zákl. přenesená",J96,0)</f>
        <v>0</v>
      </c>
      <c r="BH96" s="153">
        <f>IF(N96="sníž. přenesená",J96,0)</f>
        <v>0</v>
      </c>
      <c r="BI96" s="153">
        <f>IF(N96="nulová",J96,0)</f>
        <v>0</v>
      </c>
      <c r="BJ96" s="19" t="s">
        <v>84</v>
      </c>
      <c r="BK96" s="153">
        <f>ROUND(I96*H96,2)</f>
        <v>0</v>
      </c>
      <c r="BL96" s="19" t="s">
        <v>107</v>
      </c>
      <c r="BM96" s="152" t="s">
        <v>155</v>
      </c>
    </row>
    <row r="97" spans="1:47" s="2" customFormat="1" ht="19.5">
      <c r="A97" s="34"/>
      <c r="B97" s="35"/>
      <c r="C97" s="34"/>
      <c r="D97" s="154" t="s">
        <v>144</v>
      </c>
      <c r="E97" s="34"/>
      <c r="F97" s="155" t="s">
        <v>156</v>
      </c>
      <c r="G97" s="34"/>
      <c r="H97" s="34"/>
      <c r="I97" s="156"/>
      <c r="J97" s="34"/>
      <c r="K97" s="34"/>
      <c r="L97" s="35"/>
      <c r="M97" s="157"/>
      <c r="N97" s="158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144</v>
      </c>
      <c r="AU97" s="19" t="s">
        <v>87</v>
      </c>
    </row>
    <row r="98" spans="2:51" s="13" customFormat="1" ht="12">
      <c r="B98" s="159"/>
      <c r="D98" s="154" t="s">
        <v>146</v>
      </c>
      <c r="E98" s="160" t="s">
        <v>3</v>
      </c>
      <c r="F98" s="161" t="s">
        <v>106</v>
      </c>
      <c r="H98" s="162">
        <v>4</v>
      </c>
      <c r="I98" s="163"/>
      <c r="L98" s="159"/>
      <c r="M98" s="164"/>
      <c r="N98" s="165"/>
      <c r="O98" s="165"/>
      <c r="P98" s="165"/>
      <c r="Q98" s="165"/>
      <c r="R98" s="165"/>
      <c r="S98" s="165"/>
      <c r="T98" s="166"/>
      <c r="AT98" s="160" t="s">
        <v>146</v>
      </c>
      <c r="AU98" s="160" t="s">
        <v>87</v>
      </c>
      <c r="AV98" s="13" t="s">
        <v>87</v>
      </c>
      <c r="AW98" s="13" t="s">
        <v>37</v>
      </c>
      <c r="AX98" s="13" t="s">
        <v>84</v>
      </c>
      <c r="AY98" s="160" t="s">
        <v>137</v>
      </c>
    </row>
    <row r="99" spans="2:51" s="13" customFormat="1" ht="12">
      <c r="B99" s="159"/>
      <c r="D99" s="154" t="s">
        <v>146</v>
      </c>
      <c r="F99" s="161" t="s">
        <v>157</v>
      </c>
      <c r="H99" s="162">
        <v>8</v>
      </c>
      <c r="I99" s="163"/>
      <c r="L99" s="159"/>
      <c r="M99" s="164"/>
      <c r="N99" s="165"/>
      <c r="O99" s="165"/>
      <c r="P99" s="165"/>
      <c r="Q99" s="165"/>
      <c r="R99" s="165"/>
      <c r="S99" s="165"/>
      <c r="T99" s="166"/>
      <c r="AT99" s="160" t="s">
        <v>146</v>
      </c>
      <c r="AU99" s="160" t="s">
        <v>87</v>
      </c>
      <c r="AV99" s="13" t="s">
        <v>87</v>
      </c>
      <c r="AW99" s="13" t="s">
        <v>4</v>
      </c>
      <c r="AX99" s="13" t="s">
        <v>84</v>
      </c>
      <c r="AY99" s="160" t="s">
        <v>137</v>
      </c>
    </row>
    <row r="100" spans="1:65" s="2" customFormat="1" ht="16.5" customHeight="1">
      <c r="A100" s="34"/>
      <c r="B100" s="140"/>
      <c r="C100" s="141" t="s">
        <v>107</v>
      </c>
      <c r="D100" s="141" t="s">
        <v>139</v>
      </c>
      <c r="E100" s="142" t="s">
        <v>158</v>
      </c>
      <c r="F100" s="143" t="s">
        <v>159</v>
      </c>
      <c r="G100" s="144" t="s">
        <v>101</v>
      </c>
      <c r="H100" s="145">
        <v>4</v>
      </c>
      <c r="I100" s="146"/>
      <c r="J100" s="147">
        <f>ROUND(I100*H100,2)</f>
        <v>0</v>
      </c>
      <c r="K100" s="143" t="s">
        <v>142</v>
      </c>
      <c r="L100" s="35"/>
      <c r="M100" s="148" t="s">
        <v>3</v>
      </c>
      <c r="N100" s="149" t="s">
        <v>47</v>
      </c>
      <c r="O100" s="55"/>
      <c r="P100" s="150">
        <f>O100*H100</f>
        <v>0</v>
      </c>
      <c r="Q100" s="150">
        <v>0</v>
      </c>
      <c r="R100" s="150">
        <f>Q100*H100</f>
        <v>0</v>
      </c>
      <c r="S100" s="150">
        <v>0</v>
      </c>
      <c r="T100" s="151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2" t="s">
        <v>107</v>
      </c>
      <c r="AT100" s="152" t="s">
        <v>139</v>
      </c>
      <c r="AU100" s="152" t="s">
        <v>87</v>
      </c>
      <c r="AY100" s="19" t="s">
        <v>137</v>
      </c>
      <c r="BE100" s="153">
        <f>IF(N100="základní",J100,0)</f>
        <v>0</v>
      </c>
      <c r="BF100" s="153">
        <f>IF(N100="snížená",J100,0)</f>
        <v>0</v>
      </c>
      <c r="BG100" s="153">
        <f>IF(N100="zákl. přenesená",J100,0)</f>
        <v>0</v>
      </c>
      <c r="BH100" s="153">
        <f>IF(N100="sníž. přenesená",J100,0)</f>
        <v>0</v>
      </c>
      <c r="BI100" s="153">
        <f>IF(N100="nulová",J100,0)</f>
        <v>0</v>
      </c>
      <c r="BJ100" s="19" t="s">
        <v>84</v>
      </c>
      <c r="BK100" s="153">
        <f>ROUND(I100*H100,2)</f>
        <v>0</v>
      </c>
      <c r="BL100" s="19" t="s">
        <v>107</v>
      </c>
      <c r="BM100" s="152" t="s">
        <v>160</v>
      </c>
    </row>
    <row r="101" spans="1:47" s="2" customFormat="1" ht="12">
      <c r="A101" s="34"/>
      <c r="B101" s="35"/>
      <c r="C101" s="34"/>
      <c r="D101" s="154" t="s">
        <v>144</v>
      </c>
      <c r="E101" s="34"/>
      <c r="F101" s="155" t="s">
        <v>161</v>
      </c>
      <c r="G101" s="34"/>
      <c r="H101" s="34"/>
      <c r="I101" s="156"/>
      <c r="J101" s="34"/>
      <c r="K101" s="34"/>
      <c r="L101" s="35"/>
      <c r="M101" s="157"/>
      <c r="N101" s="158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144</v>
      </c>
      <c r="AU101" s="19" t="s">
        <v>87</v>
      </c>
    </row>
    <row r="102" spans="2:51" s="13" customFormat="1" ht="12">
      <c r="B102" s="159"/>
      <c r="D102" s="154" t="s">
        <v>146</v>
      </c>
      <c r="E102" s="160" t="s">
        <v>3</v>
      </c>
      <c r="F102" s="161" t="s">
        <v>106</v>
      </c>
      <c r="H102" s="162">
        <v>4</v>
      </c>
      <c r="I102" s="163"/>
      <c r="L102" s="159"/>
      <c r="M102" s="164"/>
      <c r="N102" s="165"/>
      <c r="O102" s="165"/>
      <c r="P102" s="165"/>
      <c r="Q102" s="165"/>
      <c r="R102" s="165"/>
      <c r="S102" s="165"/>
      <c r="T102" s="166"/>
      <c r="AT102" s="160" t="s">
        <v>146</v>
      </c>
      <c r="AU102" s="160" t="s">
        <v>87</v>
      </c>
      <c r="AV102" s="13" t="s">
        <v>87</v>
      </c>
      <c r="AW102" s="13" t="s">
        <v>37</v>
      </c>
      <c r="AX102" s="13" t="s">
        <v>84</v>
      </c>
      <c r="AY102" s="160" t="s">
        <v>137</v>
      </c>
    </row>
    <row r="103" spans="1:65" s="2" customFormat="1" ht="16.5" customHeight="1">
      <c r="A103" s="34"/>
      <c r="B103" s="140"/>
      <c r="C103" s="141" t="s">
        <v>162</v>
      </c>
      <c r="D103" s="141" t="s">
        <v>139</v>
      </c>
      <c r="E103" s="142" t="s">
        <v>163</v>
      </c>
      <c r="F103" s="143" t="s">
        <v>164</v>
      </c>
      <c r="G103" s="144" t="s">
        <v>101</v>
      </c>
      <c r="H103" s="145">
        <v>4</v>
      </c>
      <c r="I103" s="146"/>
      <c r="J103" s="147">
        <f>ROUND(I103*H103,2)</f>
        <v>0</v>
      </c>
      <c r="K103" s="143" t="s">
        <v>142</v>
      </c>
      <c r="L103" s="35"/>
      <c r="M103" s="148" t="s">
        <v>3</v>
      </c>
      <c r="N103" s="149" t="s">
        <v>47</v>
      </c>
      <c r="O103" s="55"/>
      <c r="P103" s="150">
        <f>O103*H103</f>
        <v>0</v>
      </c>
      <c r="Q103" s="150">
        <v>0</v>
      </c>
      <c r="R103" s="150">
        <f>Q103*H103</f>
        <v>0</v>
      </c>
      <c r="S103" s="150">
        <v>0</v>
      </c>
      <c r="T103" s="151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2" t="s">
        <v>107</v>
      </c>
      <c r="AT103" s="152" t="s">
        <v>139</v>
      </c>
      <c r="AU103" s="152" t="s">
        <v>87</v>
      </c>
      <c r="AY103" s="19" t="s">
        <v>137</v>
      </c>
      <c r="BE103" s="153">
        <f>IF(N103="základní",J103,0)</f>
        <v>0</v>
      </c>
      <c r="BF103" s="153">
        <f>IF(N103="snížená",J103,0)</f>
        <v>0</v>
      </c>
      <c r="BG103" s="153">
        <f>IF(N103="zákl. přenesená",J103,0)</f>
        <v>0</v>
      </c>
      <c r="BH103" s="153">
        <f>IF(N103="sníž. přenesená",J103,0)</f>
        <v>0</v>
      </c>
      <c r="BI103" s="153">
        <f>IF(N103="nulová",J103,0)</f>
        <v>0</v>
      </c>
      <c r="BJ103" s="19" t="s">
        <v>84</v>
      </c>
      <c r="BK103" s="153">
        <f>ROUND(I103*H103,2)</f>
        <v>0</v>
      </c>
      <c r="BL103" s="19" t="s">
        <v>107</v>
      </c>
      <c r="BM103" s="152" t="s">
        <v>165</v>
      </c>
    </row>
    <row r="104" spans="1:47" s="2" customFormat="1" ht="12">
      <c r="A104" s="34"/>
      <c r="B104" s="35"/>
      <c r="C104" s="34"/>
      <c r="D104" s="154" t="s">
        <v>144</v>
      </c>
      <c r="E104" s="34"/>
      <c r="F104" s="155" t="s">
        <v>164</v>
      </c>
      <c r="G104" s="34"/>
      <c r="H104" s="34"/>
      <c r="I104" s="156"/>
      <c r="J104" s="34"/>
      <c r="K104" s="34"/>
      <c r="L104" s="35"/>
      <c r="M104" s="157"/>
      <c r="N104" s="158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144</v>
      </c>
      <c r="AU104" s="19" t="s">
        <v>87</v>
      </c>
    </row>
    <row r="105" spans="2:51" s="13" customFormat="1" ht="12">
      <c r="B105" s="159"/>
      <c r="D105" s="154" t="s">
        <v>146</v>
      </c>
      <c r="E105" s="160" t="s">
        <v>3</v>
      </c>
      <c r="F105" s="161" t="s">
        <v>106</v>
      </c>
      <c r="H105" s="162">
        <v>4</v>
      </c>
      <c r="I105" s="163"/>
      <c r="L105" s="159"/>
      <c r="M105" s="164"/>
      <c r="N105" s="165"/>
      <c r="O105" s="165"/>
      <c r="P105" s="165"/>
      <c r="Q105" s="165"/>
      <c r="R105" s="165"/>
      <c r="S105" s="165"/>
      <c r="T105" s="166"/>
      <c r="AT105" s="160" t="s">
        <v>146</v>
      </c>
      <c r="AU105" s="160" t="s">
        <v>87</v>
      </c>
      <c r="AV105" s="13" t="s">
        <v>87</v>
      </c>
      <c r="AW105" s="13" t="s">
        <v>37</v>
      </c>
      <c r="AX105" s="13" t="s">
        <v>84</v>
      </c>
      <c r="AY105" s="160" t="s">
        <v>137</v>
      </c>
    </row>
    <row r="106" spans="1:65" s="2" customFormat="1" ht="16.5" customHeight="1">
      <c r="A106" s="34"/>
      <c r="B106" s="140"/>
      <c r="C106" s="167" t="s">
        <v>166</v>
      </c>
      <c r="D106" s="167" t="s">
        <v>167</v>
      </c>
      <c r="E106" s="168" t="s">
        <v>168</v>
      </c>
      <c r="F106" s="169" t="s">
        <v>169</v>
      </c>
      <c r="G106" s="170" t="s">
        <v>170</v>
      </c>
      <c r="H106" s="171">
        <v>6.8</v>
      </c>
      <c r="I106" s="172"/>
      <c r="J106" s="173">
        <f>ROUND(I106*H106,2)</f>
        <v>0</v>
      </c>
      <c r="K106" s="169" t="s">
        <v>142</v>
      </c>
      <c r="L106" s="174"/>
      <c r="M106" s="175" t="s">
        <v>3</v>
      </c>
      <c r="N106" s="176" t="s">
        <v>47</v>
      </c>
      <c r="O106" s="55"/>
      <c r="P106" s="150">
        <f>O106*H106</f>
        <v>0</v>
      </c>
      <c r="Q106" s="150">
        <v>0</v>
      </c>
      <c r="R106" s="150">
        <f>Q106*H106</f>
        <v>0</v>
      </c>
      <c r="S106" s="150">
        <v>0</v>
      </c>
      <c r="T106" s="151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171</v>
      </c>
      <c r="AT106" s="152" t="s">
        <v>167</v>
      </c>
      <c r="AU106" s="152" t="s">
        <v>87</v>
      </c>
      <c r="AY106" s="19" t="s">
        <v>137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19" t="s">
        <v>84</v>
      </c>
      <c r="BK106" s="153">
        <f>ROUND(I106*H106,2)</f>
        <v>0</v>
      </c>
      <c r="BL106" s="19" t="s">
        <v>107</v>
      </c>
      <c r="BM106" s="152" t="s">
        <v>172</v>
      </c>
    </row>
    <row r="107" spans="1:47" s="2" customFormat="1" ht="12">
      <c r="A107" s="34"/>
      <c r="B107" s="35"/>
      <c r="C107" s="34"/>
      <c r="D107" s="154" t="s">
        <v>144</v>
      </c>
      <c r="E107" s="34"/>
      <c r="F107" s="155" t="s">
        <v>169</v>
      </c>
      <c r="G107" s="34"/>
      <c r="H107" s="34"/>
      <c r="I107" s="156"/>
      <c r="J107" s="34"/>
      <c r="K107" s="34"/>
      <c r="L107" s="35"/>
      <c r="M107" s="157"/>
      <c r="N107" s="158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144</v>
      </c>
      <c r="AU107" s="19" t="s">
        <v>87</v>
      </c>
    </row>
    <row r="108" spans="2:51" s="13" customFormat="1" ht="12">
      <c r="B108" s="159"/>
      <c r="D108" s="154" t="s">
        <v>146</v>
      </c>
      <c r="E108" s="160" t="s">
        <v>3</v>
      </c>
      <c r="F108" s="161" t="s">
        <v>173</v>
      </c>
      <c r="H108" s="162">
        <v>6.8</v>
      </c>
      <c r="I108" s="163"/>
      <c r="L108" s="159"/>
      <c r="M108" s="164"/>
      <c r="N108" s="165"/>
      <c r="O108" s="165"/>
      <c r="P108" s="165"/>
      <c r="Q108" s="165"/>
      <c r="R108" s="165"/>
      <c r="S108" s="165"/>
      <c r="T108" s="166"/>
      <c r="AT108" s="160" t="s">
        <v>146</v>
      </c>
      <c r="AU108" s="160" t="s">
        <v>87</v>
      </c>
      <c r="AV108" s="13" t="s">
        <v>87</v>
      </c>
      <c r="AW108" s="13" t="s">
        <v>37</v>
      </c>
      <c r="AX108" s="13" t="s">
        <v>84</v>
      </c>
      <c r="AY108" s="160" t="s">
        <v>137</v>
      </c>
    </row>
    <row r="109" spans="1:65" s="2" customFormat="1" ht="16.5" customHeight="1">
      <c r="A109" s="34"/>
      <c r="B109" s="140"/>
      <c r="C109" s="141" t="s">
        <v>174</v>
      </c>
      <c r="D109" s="141" t="s">
        <v>139</v>
      </c>
      <c r="E109" s="142" t="s">
        <v>175</v>
      </c>
      <c r="F109" s="143" t="s">
        <v>176</v>
      </c>
      <c r="G109" s="144" t="s">
        <v>101</v>
      </c>
      <c r="H109" s="145">
        <v>1.82</v>
      </c>
      <c r="I109" s="146"/>
      <c r="J109" s="147">
        <f>ROUND(I109*H109,2)</f>
        <v>0</v>
      </c>
      <c r="K109" s="143" t="s">
        <v>142</v>
      </c>
      <c r="L109" s="35"/>
      <c r="M109" s="148" t="s">
        <v>3</v>
      </c>
      <c r="N109" s="149" t="s">
        <v>47</v>
      </c>
      <c r="O109" s="55"/>
      <c r="P109" s="150">
        <f>O109*H109</f>
        <v>0</v>
      </c>
      <c r="Q109" s="150">
        <v>0</v>
      </c>
      <c r="R109" s="150">
        <f>Q109*H109</f>
        <v>0</v>
      </c>
      <c r="S109" s="150">
        <v>0</v>
      </c>
      <c r="T109" s="151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107</v>
      </c>
      <c r="AT109" s="152" t="s">
        <v>139</v>
      </c>
      <c r="AU109" s="152" t="s">
        <v>87</v>
      </c>
      <c r="AY109" s="19" t="s">
        <v>137</v>
      </c>
      <c r="BE109" s="153">
        <f>IF(N109="základní",J109,0)</f>
        <v>0</v>
      </c>
      <c r="BF109" s="153">
        <f>IF(N109="snížená",J109,0)</f>
        <v>0</v>
      </c>
      <c r="BG109" s="153">
        <f>IF(N109="zákl. přenesená",J109,0)</f>
        <v>0</v>
      </c>
      <c r="BH109" s="153">
        <f>IF(N109="sníž. přenesená",J109,0)</f>
        <v>0</v>
      </c>
      <c r="BI109" s="153">
        <f>IF(N109="nulová",J109,0)</f>
        <v>0</v>
      </c>
      <c r="BJ109" s="19" t="s">
        <v>84</v>
      </c>
      <c r="BK109" s="153">
        <f>ROUND(I109*H109,2)</f>
        <v>0</v>
      </c>
      <c r="BL109" s="19" t="s">
        <v>107</v>
      </c>
      <c r="BM109" s="152" t="s">
        <v>177</v>
      </c>
    </row>
    <row r="110" spans="1:47" s="2" customFormat="1" ht="19.5">
      <c r="A110" s="34"/>
      <c r="B110" s="35"/>
      <c r="C110" s="34"/>
      <c r="D110" s="154" t="s">
        <v>144</v>
      </c>
      <c r="E110" s="34"/>
      <c r="F110" s="155" t="s">
        <v>178</v>
      </c>
      <c r="G110" s="34"/>
      <c r="H110" s="34"/>
      <c r="I110" s="156"/>
      <c r="J110" s="34"/>
      <c r="K110" s="34"/>
      <c r="L110" s="35"/>
      <c r="M110" s="157"/>
      <c r="N110" s="158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144</v>
      </c>
      <c r="AU110" s="19" t="s">
        <v>87</v>
      </c>
    </row>
    <row r="111" spans="2:51" s="13" customFormat="1" ht="12">
      <c r="B111" s="159"/>
      <c r="D111" s="154" t="s">
        <v>146</v>
      </c>
      <c r="E111" s="160" t="s">
        <v>3</v>
      </c>
      <c r="F111" s="161" t="s">
        <v>179</v>
      </c>
      <c r="H111" s="162">
        <v>1.4</v>
      </c>
      <c r="I111" s="163"/>
      <c r="L111" s="159"/>
      <c r="M111" s="164"/>
      <c r="N111" s="165"/>
      <c r="O111" s="165"/>
      <c r="P111" s="165"/>
      <c r="Q111" s="165"/>
      <c r="R111" s="165"/>
      <c r="S111" s="165"/>
      <c r="T111" s="166"/>
      <c r="AT111" s="160" t="s">
        <v>146</v>
      </c>
      <c r="AU111" s="160" t="s">
        <v>87</v>
      </c>
      <c r="AV111" s="13" t="s">
        <v>87</v>
      </c>
      <c r="AW111" s="13" t="s">
        <v>37</v>
      </c>
      <c r="AX111" s="13" t="s">
        <v>76</v>
      </c>
      <c r="AY111" s="160" t="s">
        <v>137</v>
      </c>
    </row>
    <row r="112" spans="2:51" s="14" customFormat="1" ht="12">
      <c r="B112" s="177"/>
      <c r="D112" s="154" t="s">
        <v>146</v>
      </c>
      <c r="E112" s="178" t="s">
        <v>3</v>
      </c>
      <c r="F112" s="179" t="s">
        <v>180</v>
      </c>
      <c r="H112" s="180">
        <v>1.4</v>
      </c>
      <c r="I112" s="181"/>
      <c r="L112" s="177"/>
      <c r="M112" s="182"/>
      <c r="N112" s="183"/>
      <c r="O112" s="183"/>
      <c r="P112" s="183"/>
      <c r="Q112" s="183"/>
      <c r="R112" s="183"/>
      <c r="S112" s="183"/>
      <c r="T112" s="184"/>
      <c r="AT112" s="178" t="s">
        <v>146</v>
      </c>
      <c r="AU112" s="178" t="s">
        <v>87</v>
      </c>
      <c r="AV112" s="14" t="s">
        <v>107</v>
      </c>
      <c r="AW112" s="14" t="s">
        <v>37</v>
      </c>
      <c r="AX112" s="14" t="s">
        <v>84</v>
      </c>
      <c r="AY112" s="178" t="s">
        <v>137</v>
      </c>
    </row>
    <row r="113" spans="2:51" s="13" customFormat="1" ht="12">
      <c r="B113" s="159"/>
      <c r="D113" s="154" t="s">
        <v>146</v>
      </c>
      <c r="F113" s="161" t="s">
        <v>181</v>
      </c>
      <c r="H113" s="162">
        <v>1.82</v>
      </c>
      <c r="I113" s="163"/>
      <c r="L113" s="159"/>
      <c r="M113" s="164"/>
      <c r="N113" s="165"/>
      <c r="O113" s="165"/>
      <c r="P113" s="165"/>
      <c r="Q113" s="165"/>
      <c r="R113" s="165"/>
      <c r="S113" s="165"/>
      <c r="T113" s="166"/>
      <c r="AT113" s="160" t="s">
        <v>146</v>
      </c>
      <c r="AU113" s="160" t="s">
        <v>87</v>
      </c>
      <c r="AV113" s="13" t="s">
        <v>87</v>
      </c>
      <c r="AW113" s="13" t="s">
        <v>4</v>
      </c>
      <c r="AX113" s="13" t="s">
        <v>84</v>
      </c>
      <c r="AY113" s="160" t="s">
        <v>137</v>
      </c>
    </row>
    <row r="114" spans="1:65" s="2" customFormat="1" ht="16.5" customHeight="1">
      <c r="A114" s="34"/>
      <c r="B114" s="140"/>
      <c r="C114" s="141" t="s">
        <v>171</v>
      </c>
      <c r="D114" s="141" t="s">
        <v>139</v>
      </c>
      <c r="E114" s="142" t="s">
        <v>158</v>
      </c>
      <c r="F114" s="143" t="s">
        <v>159</v>
      </c>
      <c r="G114" s="144" t="s">
        <v>101</v>
      </c>
      <c r="H114" s="145">
        <v>1.82</v>
      </c>
      <c r="I114" s="146"/>
      <c r="J114" s="147">
        <f>ROUND(I114*H114,2)</f>
        <v>0</v>
      </c>
      <c r="K114" s="143" t="s">
        <v>142</v>
      </c>
      <c r="L114" s="35"/>
      <c r="M114" s="148" t="s">
        <v>3</v>
      </c>
      <c r="N114" s="149" t="s">
        <v>47</v>
      </c>
      <c r="O114" s="55"/>
      <c r="P114" s="150">
        <f>O114*H114</f>
        <v>0</v>
      </c>
      <c r="Q114" s="150">
        <v>0</v>
      </c>
      <c r="R114" s="150">
        <f>Q114*H114</f>
        <v>0</v>
      </c>
      <c r="S114" s="150">
        <v>0</v>
      </c>
      <c r="T114" s="151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107</v>
      </c>
      <c r="AT114" s="152" t="s">
        <v>139</v>
      </c>
      <c r="AU114" s="152" t="s">
        <v>87</v>
      </c>
      <c r="AY114" s="19" t="s">
        <v>137</v>
      </c>
      <c r="BE114" s="153">
        <f>IF(N114="základní",J114,0)</f>
        <v>0</v>
      </c>
      <c r="BF114" s="153">
        <f>IF(N114="snížená",J114,0)</f>
        <v>0</v>
      </c>
      <c r="BG114" s="153">
        <f>IF(N114="zákl. přenesená",J114,0)</f>
        <v>0</v>
      </c>
      <c r="BH114" s="153">
        <f>IF(N114="sníž. přenesená",J114,0)</f>
        <v>0</v>
      </c>
      <c r="BI114" s="153">
        <f>IF(N114="nulová",J114,0)</f>
        <v>0</v>
      </c>
      <c r="BJ114" s="19" t="s">
        <v>84</v>
      </c>
      <c r="BK114" s="153">
        <f>ROUND(I114*H114,2)</f>
        <v>0</v>
      </c>
      <c r="BL114" s="19" t="s">
        <v>107</v>
      </c>
      <c r="BM114" s="152" t="s">
        <v>182</v>
      </c>
    </row>
    <row r="115" spans="1:47" s="2" customFormat="1" ht="12">
      <c r="A115" s="34"/>
      <c r="B115" s="35"/>
      <c r="C115" s="34"/>
      <c r="D115" s="154" t="s">
        <v>144</v>
      </c>
      <c r="E115" s="34"/>
      <c r="F115" s="155" t="s">
        <v>161</v>
      </c>
      <c r="G115" s="34"/>
      <c r="H115" s="34"/>
      <c r="I115" s="156"/>
      <c r="J115" s="34"/>
      <c r="K115" s="34"/>
      <c r="L115" s="35"/>
      <c r="M115" s="157"/>
      <c r="N115" s="158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144</v>
      </c>
      <c r="AU115" s="19" t="s">
        <v>87</v>
      </c>
    </row>
    <row r="116" spans="2:51" s="13" customFormat="1" ht="12">
      <c r="B116" s="159"/>
      <c r="D116" s="154" t="s">
        <v>146</v>
      </c>
      <c r="E116" s="160" t="s">
        <v>3</v>
      </c>
      <c r="F116" s="161" t="s">
        <v>179</v>
      </c>
      <c r="H116" s="162">
        <v>1.4</v>
      </c>
      <c r="I116" s="163"/>
      <c r="L116" s="159"/>
      <c r="M116" s="164"/>
      <c r="N116" s="165"/>
      <c r="O116" s="165"/>
      <c r="P116" s="165"/>
      <c r="Q116" s="165"/>
      <c r="R116" s="165"/>
      <c r="S116" s="165"/>
      <c r="T116" s="166"/>
      <c r="AT116" s="160" t="s">
        <v>146</v>
      </c>
      <c r="AU116" s="160" t="s">
        <v>87</v>
      </c>
      <c r="AV116" s="13" t="s">
        <v>87</v>
      </c>
      <c r="AW116" s="13" t="s">
        <v>37</v>
      </c>
      <c r="AX116" s="13" t="s">
        <v>76</v>
      </c>
      <c r="AY116" s="160" t="s">
        <v>137</v>
      </c>
    </row>
    <row r="117" spans="2:51" s="14" customFormat="1" ht="12">
      <c r="B117" s="177"/>
      <c r="D117" s="154" t="s">
        <v>146</v>
      </c>
      <c r="E117" s="178" t="s">
        <v>3</v>
      </c>
      <c r="F117" s="179" t="s">
        <v>180</v>
      </c>
      <c r="H117" s="180">
        <v>1.4</v>
      </c>
      <c r="I117" s="181"/>
      <c r="L117" s="177"/>
      <c r="M117" s="182"/>
      <c r="N117" s="183"/>
      <c r="O117" s="183"/>
      <c r="P117" s="183"/>
      <c r="Q117" s="183"/>
      <c r="R117" s="183"/>
      <c r="S117" s="183"/>
      <c r="T117" s="184"/>
      <c r="AT117" s="178" t="s">
        <v>146</v>
      </c>
      <c r="AU117" s="178" t="s">
        <v>87</v>
      </c>
      <c r="AV117" s="14" t="s">
        <v>107</v>
      </c>
      <c r="AW117" s="14" t="s">
        <v>37</v>
      </c>
      <c r="AX117" s="14" t="s">
        <v>84</v>
      </c>
      <c r="AY117" s="178" t="s">
        <v>137</v>
      </c>
    </row>
    <row r="118" spans="2:51" s="13" customFormat="1" ht="12">
      <c r="B118" s="159"/>
      <c r="D118" s="154" t="s">
        <v>146</v>
      </c>
      <c r="F118" s="161" t="s">
        <v>181</v>
      </c>
      <c r="H118" s="162">
        <v>1.82</v>
      </c>
      <c r="I118" s="163"/>
      <c r="L118" s="159"/>
      <c r="M118" s="164"/>
      <c r="N118" s="165"/>
      <c r="O118" s="165"/>
      <c r="P118" s="165"/>
      <c r="Q118" s="165"/>
      <c r="R118" s="165"/>
      <c r="S118" s="165"/>
      <c r="T118" s="166"/>
      <c r="AT118" s="160" t="s">
        <v>146</v>
      </c>
      <c r="AU118" s="160" t="s">
        <v>87</v>
      </c>
      <c r="AV118" s="13" t="s">
        <v>87</v>
      </c>
      <c r="AW118" s="13" t="s">
        <v>4</v>
      </c>
      <c r="AX118" s="13" t="s">
        <v>84</v>
      </c>
      <c r="AY118" s="160" t="s">
        <v>137</v>
      </c>
    </row>
    <row r="119" spans="1:65" s="2" customFormat="1" ht="21.75" customHeight="1">
      <c r="A119" s="34"/>
      <c r="B119" s="140"/>
      <c r="C119" s="141" t="s">
        <v>183</v>
      </c>
      <c r="D119" s="141" t="s">
        <v>139</v>
      </c>
      <c r="E119" s="142" t="s">
        <v>184</v>
      </c>
      <c r="F119" s="143" t="s">
        <v>185</v>
      </c>
      <c r="G119" s="144" t="s">
        <v>101</v>
      </c>
      <c r="H119" s="145">
        <v>2</v>
      </c>
      <c r="I119" s="146"/>
      <c r="J119" s="147">
        <f>ROUND(I119*H119,2)</f>
        <v>0</v>
      </c>
      <c r="K119" s="143" t="s">
        <v>142</v>
      </c>
      <c r="L119" s="35"/>
      <c r="M119" s="148" t="s">
        <v>3</v>
      </c>
      <c r="N119" s="149" t="s">
        <v>47</v>
      </c>
      <c r="O119" s="55"/>
      <c r="P119" s="150">
        <f>O119*H119</f>
        <v>0</v>
      </c>
      <c r="Q119" s="150">
        <v>0</v>
      </c>
      <c r="R119" s="150">
        <f>Q119*H119</f>
        <v>0</v>
      </c>
      <c r="S119" s="150">
        <v>0</v>
      </c>
      <c r="T119" s="15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107</v>
      </c>
      <c r="AT119" s="152" t="s">
        <v>139</v>
      </c>
      <c r="AU119" s="152" t="s">
        <v>87</v>
      </c>
      <c r="AY119" s="19" t="s">
        <v>137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19" t="s">
        <v>84</v>
      </c>
      <c r="BK119" s="153">
        <f>ROUND(I119*H119,2)</f>
        <v>0</v>
      </c>
      <c r="BL119" s="19" t="s">
        <v>107</v>
      </c>
      <c r="BM119" s="152" t="s">
        <v>186</v>
      </c>
    </row>
    <row r="120" spans="1:47" s="2" customFormat="1" ht="19.5">
      <c r="A120" s="34"/>
      <c r="B120" s="35"/>
      <c r="C120" s="34"/>
      <c r="D120" s="154" t="s">
        <v>144</v>
      </c>
      <c r="E120" s="34"/>
      <c r="F120" s="155" t="s">
        <v>187</v>
      </c>
      <c r="G120" s="34"/>
      <c r="H120" s="34"/>
      <c r="I120" s="156"/>
      <c r="J120" s="34"/>
      <c r="K120" s="34"/>
      <c r="L120" s="35"/>
      <c r="M120" s="157"/>
      <c r="N120" s="158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144</v>
      </c>
      <c r="AU120" s="19" t="s">
        <v>87</v>
      </c>
    </row>
    <row r="121" spans="2:51" s="13" customFormat="1" ht="12">
      <c r="B121" s="159"/>
      <c r="D121" s="154" t="s">
        <v>146</v>
      </c>
      <c r="E121" s="160" t="s">
        <v>3</v>
      </c>
      <c r="F121" s="161" t="s">
        <v>188</v>
      </c>
      <c r="H121" s="162">
        <v>2</v>
      </c>
      <c r="I121" s="163"/>
      <c r="L121" s="159"/>
      <c r="M121" s="164"/>
      <c r="N121" s="165"/>
      <c r="O121" s="165"/>
      <c r="P121" s="165"/>
      <c r="Q121" s="165"/>
      <c r="R121" s="165"/>
      <c r="S121" s="165"/>
      <c r="T121" s="166"/>
      <c r="AT121" s="160" t="s">
        <v>146</v>
      </c>
      <c r="AU121" s="160" t="s">
        <v>87</v>
      </c>
      <c r="AV121" s="13" t="s">
        <v>87</v>
      </c>
      <c r="AW121" s="13" t="s">
        <v>37</v>
      </c>
      <c r="AX121" s="13" t="s">
        <v>76</v>
      </c>
      <c r="AY121" s="160" t="s">
        <v>137</v>
      </c>
    </row>
    <row r="122" spans="2:51" s="14" customFormat="1" ht="12">
      <c r="B122" s="177"/>
      <c r="D122" s="154" t="s">
        <v>146</v>
      </c>
      <c r="E122" s="178" t="s">
        <v>100</v>
      </c>
      <c r="F122" s="179" t="s">
        <v>180</v>
      </c>
      <c r="H122" s="180">
        <v>2</v>
      </c>
      <c r="I122" s="181"/>
      <c r="L122" s="177"/>
      <c r="M122" s="182"/>
      <c r="N122" s="183"/>
      <c r="O122" s="183"/>
      <c r="P122" s="183"/>
      <c r="Q122" s="183"/>
      <c r="R122" s="183"/>
      <c r="S122" s="183"/>
      <c r="T122" s="184"/>
      <c r="AT122" s="178" t="s">
        <v>146</v>
      </c>
      <c r="AU122" s="178" t="s">
        <v>87</v>
      </c>
      <c r="AV122" s="14" t="s">
        <v>107</v>
      </c>
      <c r="AW122" s="14" t="s">
        <v>37</v>
      </c>
      <c r="AX122" s="14" t="s">
        <v>84</v>
      </c>
      <c r="AY122" s="178" t="s">
        <v>137</v>
      </c>
    </row>
    <row r="123" spans="1:65" s="2" customFormat="1" ht="16.5" customHeight="1">
      <c r="A123" s="34"/>
      <c r="B123" s="140"/>
      <c r="C123" s="167" t="s">
        <v>189</v>
      </c>
      <c r="D123" s="167" t="s">
        <v>167</v>
      </c>
      <c r="E123" s="168" t="s">
        <v>190</v>
      </c>
      <c r="F123" s="169" t="s">
        <v>191</v>
      </c>
      <c r="G123" s="170" t="s">
        <v>101</v>
      </c>
      <c r="H123" s="171">
        <v>0.6</v>
      </c>
      <c r="I123" s="172"/>
      <c r="J123" s="173">
        <f>ROUND(I123*H123,2)</f>
        <v>0</v>
      </c>
      <c r="K123" s="169" t="s">
        <v>192</v>
      </c>
      <c r="L123" s="174"/>
      <c r="M123" s="175" t="s">
        <v>3</v>
      </c>
      <c r="N123" s="176" t="s">
        <v>47</v>
      </c>
      <c r="O123" s="55"/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2" t="s">
        <v>171</v>
      </c>
      <c r="AT123" s="152" t="s">
        <v>167</v>
      </c>
      <c r="AU123" s="152" t="s">
        <v>87</v>
      </c>
      <c r="AY123" s="19" t="s">
        <v>137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9" t="s">
        <v>84</v>
      </c>
      <c r="BK123" s="153">
        <f>ROUND(I123*H123,2)</f>
        <v>0</v>
      </c>
      <c r="BL123" s="19" t="s">
        <v>107</v>
      </c>
      <c r="BM123" s="152" t="s">
        <v>193</v>
      </c>
    </row>
    <row r="124" spans="1:47" s="2" customFormat="1" ht="12">
      <c r="A124" s="34"/>
      <c r="B124" s="35"/>
      <c r="C124" s="34"/>
      <c r="D124" s="154" t="s">
        <v>144</v>
      </c>
      <c r="E124" s="34"/>
      <c r="F124" s="155" t="s">
        <v>191</v>
      </c>
      <c r="G124" s="34"/>
      <c r="H124" s="34"/>
      <c r="I124" s="156"/>
      <c r="J124" s="34"/>
      <c r="K124" s="34"/>
      <c r="L124" s="35"/>
      <c r="M124" s="157"/>
      <c r="N124" s="158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144</v>
      </c>
      <c r="AU124" s="19" t="s">
        <v>87</v>
      </c>
    </row>
    <row r="125" spans="1:47" s="2" customFormat="1" ht="19.5">
      <c r="A125" s="34"/>
      <c r="B125" s="35"/>
      <c r="C125" s="34"/>
      <c r="D125" s="154" t="s">
        <v>194</v>
      </c>
      <c r="E125" s="34"/>
      <c r="F125" s="185" t="s">
        <v>195</v>
      </c>
      <c r="G125" s="34"/>
      <c r="H125" s="34"/>
      <c r="I125" s="156"/>
      <c r="J125" s="34"/>
      <c r="K125" s="34"/>
      <c r="L125" s="35"/>
      <c r="M125" s="157"/>
      <c r="N125" s="158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194</v>
      </c>
      <c r="AU125" s="19" t="s">
        <v>87</v>
      </c>
    </row>
    <row r="126" spans="2:51" s="13" customFormat="1" ht="12">
      <c r="B126" s="159"/>
      <c r="D126" s="154" t="s">
        <v>146</v>
      </c>
      <c r="F126" s="161" t="s">
        <v>196</v>
      </c>
      <c r="H126" s="162">
        <v>0.6</v>
      </c>
      <c r="I126" s="163"/>
      <c r="L126" s="159"/>
      <c r="M126" s="164"/>
      <c r="N126" s="165"/>
      <c r="O126" s="165"/>
      <c r="P126" s="165"/>
      <c r="Q126" s="165"/>
      <c r="R126" s="165"/>
      <c r="S126" s="165"/>
      <c r="T126" s="166"/>
      <c r="AT126" s="160" t="s">
        <v>146</v>
      </c>
      <c r="AU126" s="160" t="s">
        <v>87</v>
      </c>
      <c r="AV126" s="13" t="s">
        <v>87</v>
      </c>
      <c r="AW126" s="13" t="s">
        <v>4</v>
      </c>
      <c r="AX126" s="13" t="s">
        <v>84</v>
      </c>
      <c r="AY126" s="160" t="s">
        <v>137</v>
      </c>
    </row>
    <row r="127" spans="1:65" s="2" customFormat="1" ht="16.5" customHeight="1">
      <c r="A127" s="34"/>
      <c r="B127" s="140"/>
      <c r="C127" s="141" t="s">
        <v>197</v>
      </c>
      <c r="D127" s="141" t="s">
        <v>139</v>
      </c>
      <c r="E127" s="142" t="s">
        <v>198</v>
      </c>
      <c r="F127" s="143" t="s">
        <v>199</v>
      </c>
      <c r="G127" s="144" t="s">
        <v>200</v>
      </c>
      <c r="H127" s="145">
        <v>32</v>
      </c>
      <c r="I127" s="146"/>
      <c r="J127" s="147">
        <f>ROUND(I127*H127,2)</f>
        <v>0</v>
      </c>
      <c r="K127" s="143" t="s">
        <v>142</v>
      </c>
      <c r="L127" s="35"/>
      <c r="M127" s="148" t="s">
        <v>3</v>
      </c>
      <c r="N127" s="149" t="s">
        <v>47</v>
      </c>
      <c r="O127" s="55"/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2" t="s">
        <v>107</v>
      </c>
      <c r="AT127" s="152" t="s">
        <v>139</v>
      </c>
      <c r="AU127" s="152" t="s">
        <v>87</v>
      </c>
      <c r="AY127" s="19" t="s">
        <v>137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9" t="s">
        <v>84</v>
      </c>
      <c r="BK127" s="153">
        <f>ROUND(I127*H127,2)</f>
        <v>0</v>
      </c>
      <c r="BL127" s="19" t="s">
        <v>107</v>
      </c>
      <c r="BM127" s="152" t="s">
        <v>201</v>
      </c>
    </row>
    <row r="128" spans="1:47" s="2" customFormat="1" ht="12">
      <c r="A128" s="34"/>
      <c r="B128" s="35"/>
      <c r="C128" s="34"/>
      <c r="D128" s="154" t="s">
        <v>144</v>
      </c>
      <c r="E128" s="34"/>
      <c r="F128" s="155" t="s">
        <v>202</v>
      </c>
      <c r="G128" s="34"/>
      <c r="H128" s="34"/>
      <c r="I128" s="156"/>
      <c r="J128" s="34"/>
      <c r="K128" s="34"/>
      <c r="L128" s="35"/>
      <c r="M128" s="157"/>
      <c r="N128" s="158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144</v>
      </c>
      <c r="AU128" s="19" t="s">
        <v>87</v>
      </c>
    </row>
    <row r="129" spans="2:51" s="13" customFormat="1" ht="12">
      <c r="B129" s="159"/>
      <c r="D129" s="154" t="s">
        <v>146</v>
      </c>
      <c r="E129" s="160" t="s">
        <v>3</v>
      </c>
      <c r="F129" s="161" t="s">
        <v>203</v>
      </c>
      <c r="H129" s="162">
        <v>32</v>
      </c>
      <c r="I129" s="163"/>
      <c r="L129" s="159"/>
      <c r="M129" s="164"/>
      <c r="N129" s="165"/>
      <c r="O129" s="165"/>
      <c r="P129" s="165"/>
      <c r="Q129" s="165"/>
      <c r="R129" s="165"/>
      <c r="S129" s="165"/>
      <c r="T129" s="166"/>
      <c r="AT129" s="160" t="s">
        <v>146</v>
      </c>
      <c r="AU129" s="160" t="s">
        <v>87</v>
      </c>
      <c r="AV129" s="13" t="s">
        <v>87</v>
      </c>
      <c r="AW129" s="13" t="s">
        <v>37</v>
      </c>
      <c r="AX129" s="13" t="s">
        <v>84</v>
      </c>
      <c r="AY129" s="160" t="s">
        <v>137</v>
      </c>
    </row>
    <row r="130" spans="2:63" s="12" customFormat="1" ht="22.7" customHeight="1">
      <c r="B130" s="127"/>
      <c r="D130" s="128" t="s">
        <v>75</v>
      </c>
      <c r="E130" s="138" t="s">
        <v>87</v>
      </c>
      <c r="F130" s="138" t="s">
        <v>204</v>
      </c>
      <c r="I130" s="130"/>
      <c r="J130" s="139">
        <f>BK130</f>
        <v>0</v>
      </c>
      <c r="L130" s="127"/>
      <c r="M130" s="132"/>
      <c r="N130" s="133"/>
      <c r="O130" s="133"/>
      <c r="P130" s="134">
        <f>SUM(P131:P135)</f>
        <v>0</v>
      </c>
      <c r="Q130" s="133"/>
      <c r="R130" s="134">
        <f>SUM(R131:R135)</f>
        <v>15.2064</v>
      </c>
      <c r="S130" s="133"/>
      <c r="T130" s="135">
        <f>SUM(T131:T135)</f>
        <v>0</v>
      </c>
      <c r="AR130" s="128" t="s">
        <v>84</v>
      </c>
      <c r="AT130" s="136" t="s">
        <v>75</v>
      </c>
      <c r="AU130" s="136" t="s">
        <v>84</v>
      </c>
      <c r="AY130" s="128" t="s">
        <v>137</v>
      </c>
      <c r="BK130" s="137">
        <f>SUM(BK131:BK135)</f>
        <v>0</v>
      </c>
    </row>
    <row r="131" spans="1:65" s="2" customFormat="1" ht="16.5" customHeight="1">
      <c r="A131" s="34"/>
      <c r="B131" s="140"/>
      <c r="C131" s="141" t="s">
        <v>205</v>
      </c>
      <c r="D131" s="141" t="s">
        <v>139</v>
      </c>
      <c r="E131" s="142" t="s">
        <v>206</v>
      </c>
      <c r="F131" s="143" t="s">
        <v>207</v>
      </c>
      <c r="G131" s="144" t="s">
        <v>101</v>
      </c>
      <c r="H131" s="145">
        <v>7.04</v>
      </c>
      <c r="I131" s="146"/>
      <c r="J131" s="147">
        <f>ROUND(I131*H131,2)</f>
        <v>0</v>
      </c>
      <c r="K131" s="143" t="s">
        <v>142</v>
      </c>
      <c r="L131" s="35"/>
      <c r="M131" s="148" t="s">
        <v>3</v>
      </c>
      <c r="N131" s="149" t="s">
        <v>47</v>
      </c>
      <c r="O131" s="55"/>
      <c r="P131" s="150">
        <f>O131*H131</f>
        <v>0</v>
      </c>
      <c r="Q131" s="150">
        <v>2.16</v>
      </c>
      <c r="R131" s="150">
        <f>Q131*H131</f>
        <v>15.2064</v>
      </c>
      <c r="S131" s="150">
        <v>0</v>
      </c>
      <c r="T131" s="15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2" t="s">
        <v>107</v>
      </c>
      <c r="AT131" s="152" t="s">
        <v>139</v>
      </c>
      <c r="AU131" s="152" t="s">
        <v>87</v>
      </c>
      <c r="AY131" s="19" t="s">
        <v>137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9" t="s">
        <v>84</v>
      </c>
      <c r="BK131" s="153">
        <f>ROUND(I131*H131,2)</f>
        <v>0</v>
      </c>
      <c r="BL131" s="19" t="s">
        <v>107</v>
      </c>
      <c r="BM131" s="152" t="s">
        <v>208</v>
      </c>
    </row>
    <row r="132" spans="1:47" s="2" customFormat="1" ht="12">
      <c r="A132" s="34"/>
      <c r="B132" s="35"/>
      <c r="C132" s="34"/>
      <c r="D132" s="154" t="s">
        <v>144</v>
      </c>
      <c r="E132" s="34"/>
      <c r="F132" s="155" t="s">
        <v>209</v>
      </c>
      <c r="G132" s="34"/>
      <c r="H132" s="34"/>
      <c r="I132" s="156"/>
      <c r="J132" s="34"/>
      <c r="K132" s="34"/>
      <c r="L132" s="35"/>
      <c r="M132" s="157"/>
      <c r="N132" s="158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144</v>
      </c>
      <c r="AU132" s="19" t="s">
        <v>87</v>
      </c>
    </row>
    <row r="133" spans="2:51" s="13" customFormat="1" ht="12">
      <c r="B133" s="159"/>
      <c r="D133" s="154" t="s">
        <v>146</v>
      </c>
      <c r="E133" s="160" t="s">
        <v>3</v>
      </c>
      <c r="F133" s="161" t="s">
        <v>210</v>
      </c>
      <c r="H133" s="162">
        <v>3.04</v>
      </c>
      <c r="I133" s="163"/>
      <c r="L133" s="159"/>
      <c r="M133" s="164"/>
      <c r="N133" s="165"/>
      <c r="O133" s="165"/>
      <c r="P133" s="165"/>
      <c r="Q133" s="165"/>
      <c r="R133" s="165"/>
      <c r="S133" s="165"/>
      <c r="T133" s="166"/>
      <c r="AT133" s="160" t="s">
        <v>146</v>
      </c>
      <c r="AU133" s="160" t="s">
        <v>87</v>
      </c>
      <c r="AV133" s="13" t="s">
        <v>87</v>
      </c>
      <c r="AW133" s="13" t="s">
        <v>37</v>
      </c>
      <c r="AX133" s="13" t="s">
        <v>76</v>
      </c>
      <c r="AY133" s="160" t="s">
        <v>137</v>
      </c>
    </row>
    <row r="134" spans="2:51" s="13" customFormat="1" ht="12">
      <c r="B134" s="159"/>
      <c r="D134" s="154" t="s">
        <v>146</v>
      </c>
      <c r="E134" s="160" t="s">
        <v>3</v>
      </c>
      <c r="F134" s="161" t="s">
        <v>211</v>
      </c>
      <c r="H134" s="162">
        <v>4</v>
      </c>
      <c r="I134" s="163"/>
      <c r="L134" s="159"/>
      <c r="M134" s="164"/>
      <c r="N134" s="165"/>
      <c r="O134" s="165"/>
      <c r="P134" s="165"/>
      <c r="Q134" s="165"/>
      <c r="R134" s="165"/>
      <c r="S134" s="165"/>
      <c r="T134" s="166"/>
      <c r="AT134" s="160" t="s">
        <v>146</v>
      </c>
      <c r="AU134" s="160" t="s">
        <v>87</v>
      </c>
      <c r="AV134" s="13" t="s">
        <v>87</v>
      </c>
      <c r="AW134" s="13" t="s">
        <v>37</v>
      </c>
      <c r="AX134" s="13" t="s">
        <v>76</v>
      </c>
      <c r="AY134" s="160" t="s">
        <v>137</v>
      </c>
    </row>
    <row r="135" spans="2:51" s="14" customFormat="1" ht="12">
      <c r="B135" s="177"/>
      <c r="D135" s="154" t="s">
        <v>146</v>
      </c>
      <c r="E135" s="178" t="s">
        <v>3</v>
      </c>
      <c r="F135" s="179" t="s">
        <v>180</v>
      </c>
      <c r="H135" s="180">
        <v>7.04</v>
      </c>
      <c r="I135" s="181"/>
      <c r="L135" s="177"/>
      <c r="M135" s="182"/>
      <c r="N135" s="183"/>
      <c r="O135" s="183"/>
      <c r="P135" s="183"/>
      <c r="Q135" s="183"/>
      <c r="R135" s="183"/>
      <c r="S135" s="183"/>
      <c r="T135" s="184"/>
      <c r="AT135" s="178" t="s">
        <v>146</v>
      </c>
      <c r="AU135" s="178" t="s">
        <v>87</v>
      </c>
      <c r="AV135" s="14" t="s">
        <v>107</v>
      </c>
      <c r="AW135" s="14" t="s">
        <v>37</v>
      </c>
      <c r="AX135" s="14" t="s">
        <v>84</v>
      </c>
      <c r="AY135" s="178" t="s">
        <v>137</v>
      </c>
    </row>
    <row r="136" spans="2:63" s="12" customFormat="1" ht="22.7" customHeight="1">
      <c r="B136" s="127"/>
      <c r="D136" s="128" t="s">
        <v>75</v>
      </c>
      <c r="E136" s="138" t="s">
        <v>107</v>
      </c>
      <c r="F136" s="138" t="s">
        <v>212</v>
      </c>
      <c r="I136" s="130"/>
      <c r="J136" s="139">
        <f>BK136</f>
        <v>0</v>
      </c>
      <c r="L136" s="127"/>
      <c r="M136" s="132"/>
      <c r="N136" s="133"/>
      <c r="O136" s="133"/>
      <c r="P136" s="134">
        <f>SUM(P137:P158)</f>
        <v>0</v>
      </c>
      <c r="Q136" s="133"/>
      <c r="R136" s="134">
        <f>SUM(R137:R158)</f>
        <v>10.875404719999999</v>
      </c>
      <c r="S136" s="133"/>
      <c r="T136" s="135">
        <f>SUM(T137:T158)</f>
        <v>0</v>
      </c>
      <c r="AR136" s="128" t="s">
        <v>84</v>
      </c>
      <c r="AT136" s="136" t="s">
        <v>75</v>
      </c>
      <c r="AU136" s="136" t="s">
        <v>84</v>
      </c>
      <c r="AY136" s="128" t="s">
        <v>137</v>
      </c>
      <c r="BK136" s="137">
        <f>SUM(BK137:BK158)</f>
        <v>0</v>
      </c>
    </row>
    <row r="137" spans="1:65" s="2" customFormat="1" ht="16.5" customHeight="1">
      <c r="A137" s="34"/>
      <c r="B137" s="140"/>
      <c r="C137" s="141" t="s">
        <v>213</v>
      </c>
      <c r="D137" s="141" t="s">
        <v>139</v>
      </c>
      <c r="E137" s="142" t="s">
        <v>214</v>
      </c>
      <c r="F137" s="143" t="s">
        <v>215</v>
      </c>
      <c r="G137" s="144" t="s">
        <v>216</v>
      </c>
      <c r="H137" s="145">
        <v>120</v>
      </c>
      <c r="I137" s="146"/>
      <c r="J137" s="147">
        <f>ROUND(I137*H137,2)</f>
        <v>0</v>
      </c>
      <c r="K137" s="143" t="s">
        <v>142</v>
      </c>
      <c r="L137" s="35"/>
      <c r="M137" s="148" t="s">
        <v>3</v>
      </c>
      <c r="N137" s="149" t="s">
        <v>47</v>
      </c>
      <c r="O137" s="55"/>
      <c r="P137" s="150">
        <f>O137*H137</f>
        <v>0</v>
      </c>
      <c r="Q137" s="150">
        <v>0.03465</v>
      </c>
      <c r="R137" s="150">
        <f>Q137*H137</f>
        <v>4.158</v>
      </c>
      <c r="S137" s="150">
        <v>0</v>
      </c>
      <c r="T137" s="15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2" t="s">
        <v>107</v>
      </c>
      <c r="AT137" s="152" t="s">
        <v>139</v>
      </c>
      <c r="AU137" s="152" t="s">
        <v>87</v>
      </c>
      <c r="AY137" s="19" t="s">
        <v>137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9" t="s">
        <v>84</v>
      </c>
      <c r="BK137" s="153">
        <f>ROUND(I137*H137,2)</f>
        <v>0</v>
      </c>
      <c r="BL137" s="19" t="s">
        <v>107</v>
      </c>
      <c r="BM137" s="152" t="s">
        <v>217</v>
      </c>
    </row>
    <row r="138" spans="1:47" s="2" customFormat="1" ht="19.5">
      <c r="A138" s="34"/>
      <c r="B138" s="35"/>
      <c r="C138" s="34"/>
      <c r="D138" s="154" t="s">
        <v>144</v>
      </c>
      <c r="E138" s="34"/>
      <c r="F138" s="155" t="s">
        <v>218</v>
      </c>
      <c r="G138" s="34"/>
      <c r="H138" s="34"/>
      <c r="I138" s="156"/>
      <c r="J138" s="34"/>
      <c r="K138" s="34"/>
      <c r="L138" s="35"/>
      <c r="M138" s="157"/>
      <c r="N138" s="158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144</v>
      </c>
      <c r="AU138" s="19" t="s">
        <v>87</v>
      </c>
    </row>
    <row r="139" spans="2:51" s="13" customFormat="1" ht="12">
      <c r="B139" s="159"/>
      <c r="D139" s="154" t="s">
        <v>146</v>
      </c>
      <c r="E139" s="160" t="s">
        <v>3</v>
      </c>
      <c r="F139" s="161" t="s">
        <v>219</v>
      </c>
      <c r="H139" s="162">
        <v>40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0" t="s">
        <v>146</v>
      </c>
      <c r="AU139" s="160" t="s">
        <v>87</v>
      </c>
      <c r="AV139" s="13" t="s">
        <v>87</v>
      </c>
      <c r="AW139" s="13" t="s">
        <v>37</v>
      </c>
      <c r="AX139" s="13" t="s">
        <v>76</v>
      </c>
      <c r="AY139" s="160" t="s">
        <v>137</v>
      </c>
    </row>
    <row r="140" spans="2:51" s="14" customFormat="1" ht="12">
      <c r="B140" s="177"/>
      <c r="D140" s="154" t="s">
        <v>146</v>
      </c>
      <c r="E140" s="178" t="s">
        <v>3</v>
      </c>
      <c r="F140" s="179" t="s">
        <v>180</v>
      </c>
      <c r="H140" s="180">
        <v>40</v>
      </c>
      <c r="I140" s="181"/>
      <c r="L140" s="177"/>
      <c r="M140" s="182"/>
      <c r="N140" s="183"/>
      <c r="O140" s="183"/>
      <c r="P140" s="183"/>
      <c r="Q140" s="183"/>
      <c r="R140" s="183"/>
      <c r="S140" s="183"/>
      <c r="T140" s="184"/>
      <c r="AT140" s="178" t="s">
        <v>146</v>
      </c>
      <c r="AU140" s="178" t="s">
        <v>87</v>
      </c>
      <c r="AV140" s="14" t="s">
        <v>107</v>
      </c>
      <c r="AW140" s="14" t="s">
        <v>37</v>
      </c>
      <c r="AX140" s="14" t="s">
        <v>84</v>
      </c>
      <c r="AY140" s="178" t="s">
        <v>137</v>
      </c>
    </row>
    <row r="141" spans="2:51" s="13" customFormat="1" ht="12">
      <c r="B141" s="159"/>
      <c r="D141" s="154" t="s">
        <v>146</v>
      </c>
      <c r="F141" s="161" t="s">
        <v>220</v>
      </c>
      <c r="H141" s="162">
        <v>120</v>
      </c>
      <c r="I141" s="163"/>
      <c r="L141" s="159"/>
      <c r="M141" s="164"/>
      <c r="N141" s="165"/>
      <c r="O141" s="165"/>
      <c r="P141" s="165"/>
      <c r="Q141" s="165"/>
      <c r="R141" s="165"/>
      <c r="S141" s="165"/>
      <c r="T141" s="166"/>
      <c r="AT141" s="160" t="s">
        <v>146</v>
      </c>
      <c r="AU141" s="160" t="s">
        <v>87</v>
      </c>
      <c r="AV141" s="13" t="s">
        <v>87</v>
      </c>
      <c r="AW141" s="13" t="s">
        <v>4</v>
      </c>
      <c r="AX141" s="13" t="s">
        <v>84</v>
      </c>
      <c r="AY141" s="160" t="s">
        <v>137</v>
      </c>
    </row>
    <row r="142" spans="1:65" s="2" customFormat="1" ht="16.5" customHeight="1">
      <c r="A142" s="34"/>
      <c r="B142" s="140"/>
      <c r="C142" s="167" t="s">
        <v>221</v>
      </c>
      <c r="D142" s="167" t="s">
        <v>167</v>
      </c>
      <c r="E142" s="168" t="s">
        <v>222</v>
      </c>
      <c r="F142" s="169" t="s">
        <v>223</v>
      </c>
      <c r="G142" s="170" t="s">
        <v>104</v>
      </c>
      <c r="H142" s="171">
        <v>20</v>
      </c>
      <c r="I142" s="172"/>
      <c r="J142" s="173">
        <f>ROUND(I142*H142,2)</f>
        <v>0</v>
      </c>
      <c r="K142" s="169" t="s">
        <v>192</v>
      </c>
      <c r="L142" s="174"/>
      <c r="M142" s="175" t="s">
        <v>3</v>
      </c>
      <c r="N142" s="176" t="s">
        <v>47</v>
      </c>
      <c r="O142" s="55"/>
      <c r="P142" s="150">
        <f>O142*H142</f>
        <v>0</v>
      </c>
      <c r="Q142" s="150">
        <v>0.31</v>
      </c>
      <c r="R142" s="150">
        <f>Q142*H142</f>
        <v>6.2</v>
      </c>
      <c r="S142" s="150">
        <v>0</v>
      </c>
      <c r="T142" s="15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52" t="s">
        <v>171</v>
      </c>
      <c r="AT142" s="152" t="s">
        <v>167</v>
      </c>
      <c r="AU142" s="152" t="s">
        <v>87</v>
      </c>
      <c r="AY142" s="19" t="s">
        <v>137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9" t="s">
        <v>84</v>
      </c>
      <c r="BK142" s="153">
        <f>ROUND(I142*H142,2)</f>
        <v>0</v>
      </c>
      <c r="BL142" s="19" t="s">
        <v>107</v>
      </c>
      <c r="BM142" s="152" t="s">
        <v>224</v>
      </c>
    </row>
    <row r="143" spans="1:47" s="2" customFormat="1" ht="12">
      <c r="A143" s="34"/>
      <c r="B143" s="35"/>
      <c r="C143" s="34"/>
      <c r="D143" s="154" t="s">
        <v>144</v>
      </c>
      <c r="E143" s="34"/>
      <c r="F143" s="155" t="s">
        <v>223</v>
      </c>
      <c r="G143" s="34"/>
      <c r="H143" s="34"/>
      <c r="I143" s="156"/>
      <c r="J143" s="34"/>
      <c r="K143" s="34"/>
      <c r="L143" s="35"/>
      <c r="M143" s="157"/>
      <c r="N143" s="158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144</v>
      </c>
      <c r="AU143" s="19" t="s">
        <v>87</v>
      </c>
    </row>
    <row r="144" spans="2:51" s="13" customFormat="1" ht="12">
      <c r="B144" s="159"/>
      <c r="D144" s="154" t="s">
        <v>146</v>
      </c>
      <c r="E144" s="160" t="s">
        <v>3</v>
      </c>
      <c r="F144" s="161" t="s">
        <v>225</v>
      </c>
      <c r="H144" s="162">
        <v>20</v>
      </c>
      <c r="I144" s="163"/>
      <c r="L144" s="159"/>
      <c r="M144" s="164"/>
      <c r="N144" s="165"/>
      <c r="O144" s="165"/>
      <c r="P144" s="165"/>
      <c r="Q144" s="165"/>
      <c r="R144" s="165"/>
      <c r="S144" s="165"/>
      <c r="T144" s="166"/>
      <c r="AT144" s="160" t="s">
        <v>146</v>
      </c>
      <c r="AU144" s="160" t="s">
        <v>87</v>
      </c>
      <c r="AV144" s="13" t="s">
        <v>87</v>
      </c>
      <c r="AW144" s="13" t="s">
        <v>37</v>
      </c>
      <c r="AX144" s="13" t="s">
        <v>76</v>
      </c>
      <c r="AY144" s="160" t="s">
        <v>137</v>
      </c>
    </row>
    <row r="145" spans="2:51" s="15" customFormat="1" ht="12">
      <c r="B145" s="186"/>
      <c r="D145" s="154" t="s">
        <v>146</v>
      </c>
      <c r="E145" s="187" t="s">
        <v>103</v>
      </c>
      <c r="F145" s="188" t="s">
        <v>226</v>
      </c>
      <c r="H145" s="189">
        <v>20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146</v>
      </c>
      <c r="AU145" s="187" t="s">
        <v>87</v>
      </c>
      <c r="AV145" s="15" t="s">
        <v>152</v>
      </c>
      <c r="AW145" s="15" t="s">
        <v>37</v>
      </c>
      <c r="AX145" s="15" t="s">
        <v>76</v>
      </c>
      <c r="AY145" s="187" t="s">
        <v>137</v>
      </c>
    </row>
    <row r="146" spans="2:51" s="14" customFormat="1" ht="12">
      <c r="B146" s="177"/>
      <c r="D146" s="154" t="s">
        <v>146</v>
      </c>
      <c r="E146" s="178" t="s">
        <v>227</v>
      </c>
      <c r="F146" s="179" t="s">
        <v>180</v>
      </c>
      <c r="H146" s="180">
        <v>20</v>
      </c>
      <c r="I146" s="181"/>
      <c r="L146" s="177"/>
      <c r="M146" s="182"/>
      <c r="N146" s="183"/>
      <c r="O146" s="183"/>
      <c r="P146" s="183"/>
      <c r="Q146" s="183"/>
      <c r="R146" s="183"/>
      <c r="S146" s="183"/>
      <c r="T146" s="184"/>
      <c r="AT146" s="178" t="s">
        <v>146</v>
      </c>
      <c r="AU146" s="178" t="s">
        <v>87</v>
      </c>
      <c r="AV146" s="14" t="s">
        <v>107</v>
      </c>
      <c r="AW146" s="14" t="s">
        <v>37</v>
      </c>
      <c r="AX146" s="14" t="s">
        <v>84</v>
      </c>
      <c r="AY146" s="178" t="s">
        <v>137</v>
      </c>
    </row>
    <row r="147" spans="1:65" s="2" customFormat="1" ht="16.5" customHeight="1">
      <c r="A147" s="34"/>
      <c r="B147" s="140"/>
      <c r="C147" s="141" t="s">
        <v>9</v>
      </c>
      <c r="D147" s="141" t="s">
        <v>139</v>
      </c>
      <c r="E147" s="142" t="s">
        <v>228</v>
      </c>
      <c r="F147" s="143" t="s">
        <v>229</v>
      </c>
      <c r="G147" s="144" t="s">
        <v>216</v>
      </c>
      <c r="H147" s="145">
        <v>4</v>
      </c>
      <c r="I147" s="146"/>
      <c r="J147" s="147">
        <f>ROUND(I147*H147,2)</f>
        <v>0</v>
      </c>
      <c r="K147" s="143" t="s">
        <v>142</v>
      </c>
      <c r="L147" s="35"/>
      <c r="M147" s="148" t="s">
        <v>3</v>
      </c>
      <c r="N147" s="149" t="s">
        <v>47</v>
      </c>
      <c r="O147" s="55"/>
      <c r="P147" s="150">
        <f>O147*H147</f>
        <v>0</v>
      </c>
      <c r="Q147" s="150">
        <v>0.11046</v>
      </c>
      <c r="R147" s="150">
        <f>Q147*H147</f>
        <v>0.44184</v>
      </c>
      <c r="S147" s="150">
        <v>0</v>
      </c>
      <c r="T147" s="15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2" t="s">
        <v>107</v>
      </c>
      <c r="AT147" s="152" t="s">
        <v>139</v>
      </c>
      <c r="AU147" s="152" t="s">
        <v>87</v>
      </c>
      <c r="AY147" s="19" t="s">
        <v>137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9" t="s">
        <v>84</v>
      </c>
      <c r="BK147" s="153">
        <f>ROUND(I147*H147,2)</f>
        <v>0</v>
      </c>
      <c r="BL147" s="19" t="s">
        <v>107</v>
      </c>
      <c r="BM147" s="152" t="s">
        <v>230</v>
      </c>
    </row>
    <row r="148" spans="1:47" s="2" customFormat="1" ht="12">
      <c r="A148" s="34"/>
      <c r="B148" s="35"/>
      <c r="C148" s="34"/>
      <c r="D148" s="154" t="s">
        <v>144</v>
      </c>
      <c r="E148" s="34"/>
      <c r="F148" s="155" t="s">
        <v>231</v>
      </c>
      <c r="G148" s="34"/>
      <c r="H148" s="34"/>
      <c r="I148" s="156"/>
      <c r="J148" s="34"/>
      <c r="K148" s="34"/>
      <c r="L148" s="35"/>
      <c r="M148" s="157"/>
      <c r="N148" s="158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144</v>
      </c>
      <c r="AU148" s="19" t="s">
        <v>87</v>
      </c>
    </row>
    <row r="149" spans="2:51" s="13" customFormat="1" ht="12">
      <c r="B149" s="159"/>
      <c r="D149" s="154" t="s">
        <v>146</v>
      </c>
      <c r="E149" s="160" t="s">
        <v>3</v>
      </c>
      <c r="F149" s="161" t="s">
        <v>232</v>
      </c>
      <c r="H149" s="162">
        <v>4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0" t="s">
        <v>146</v>
      </c>
      <c r="AU149" s="160" t="s">
        <v>87</v>
      </c>
      <c r="AV149" s="13" t="s">
        <v>87</v>
      </c>
      <c r="AW149" s="13" t="s">
        <v>37</v>
      </c>
      <c r="AX149" s="13" t="s">
        <v>76</v>
      </c>
      <c r="AY149" s="160" t="s">
        <v>137</v>
      </c>
    </row>
    <row r="150" spans="2:51" s="15" customFormat="1" ht="12">
      <c r="B150" s="186"/>
      <c r="D150" s="154" t="s">
        <v>146</v>
      </c>
      <c r="E150" s="187" t="s">
        <v>3</v>
      </c>
      <c r="F150" s="188" t="s">
        <v>226</v>
      </c>
      <c r="H150" s="189">
        <v>4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146</v>
      </c>
      <c r="AU150" s="187" t="s">
        <v>87</v>
      </c>
      <c r="AV150" s="15" t="s">
        <v>152</v>
      </c>
      <c r="AW150" s="15" t="s">
        <v>37</v>
      </c>
      <c r="AX150" s="15" t="s">
        <v>76</v>
      </c>
      <c r="AY150" s="187" t="s">
        <v>137</v>
      </c>
    </row>
    <row r="151" spans="2:51" s="14" customFormat="1" ht="12">
      <c r="B151" s="177"/>
      <c r="D151" s="154" t="s">
        <v>146</v>
      </c>
      <c r="E151" s="178" t="s">
        <v>3</v>
      </c>
      <c r="F151" s="179" t="s">
        <v>180</v>
      </c>
      <c r="H151" s="180">
        <v>4</v>
      </c>
      <c r="I151" s="181"/>
      <c r="L151" s="177"/>
      <c r="M151" s="182"/>
      <c r="N151" s="183"/>
      <c r="O151" s="183"/>
      <c r="P151" s="183"/>
      <c r="Q151" s="183"/>
      <c r="R151" s="183"/>
      <c r="S151" s="183"/>
      <c r="T151" s="184"/>
      <c r="AT151" s="178" t="s">
        <v>146</v>
      </c>
      <c r="AU151" s="178" t="s">
        <v>87</v>
      </c>
      <c r="AV151" s="14" t="s">
        <v>107</v>
      </c>
      <c r="AW151" s="14" t="s">
        <v>37</v>
      </c>
      <c r="AX151" s="14" t="s">
        <v>84</v>
      </c>
      <c r="AY151" s="178" t="s">
        <v>137</v>
      </c>
    </row>
    <row r="152" spans="1:65" s="2" customFormat="1" ht="16.5" customHeight="1">
      <c r="A152" s="34"/>
      <c r="B152" s="140"/>
      <c r="C152" s="141" t="s">
        <v>233</v>
      </c>
      <c r="D152" s="141" t="s">
        <v>139</v>
      </c>
      <c r="E152" s="142" t="s">
        <v>234</v>
      </c>
      <c r="F152" s="143" t="s">
        <v>235</v>
      </c>
      <c r="G152" s="144" t="s">
        <v>200</v>
      </c>
      <c r="H152" s="145">
        <v>11.484</v>
      </c>
      <c r="I152" s="146"/>
      <c r="J152" s="147">
        <f>ROUND(I152*H152,2)</f>
        <v>0</v>
      </c>
      <c r="K152" s="143" t="s">
        <v>142</v>
      </c>
      <c r="L152" s="35"/>
      <c r="M152" s="148" t="s">
        <v>3</v>
      </c>
      <c r="N152" s="149" t="s">
        <v>47</v>
      </c>
      <c r="O152" s="55"/>
      <c r="P152" s="150">
        <f>O152*H152</f>
        <v>0</v>
      </c>
      <c r="Q152" s="150">
        <v>0.00658</v>
      </c>
      <c r="R152" s="150">
        <f>Q152*H152</f>
        <v>0.07556472</v>
      </c>
      <c r="S152" s="150">
        <v>0</v>
      </c>
      <c r="T152" s="15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2" t="s">
        <v>107</v>
      </c>
      <c r="AT152" s="152" t="s">
        <v>139</v>
      </c>
      <c r="AU152" s="152" t="s">
        <v>87</v>
      </c>
      <c r="AY152" s="19" t="s">
        <v>137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9" t="s">
        <v>84</v>
      </c>
      <c r="BK152" s="153">
        <f>ROUND(I152*H152,2)</f>
        <v>0</v>
      </c>
      <c r="BL152" s="19" t="s">
        <v>107</v>
      </c>
      <c r="BM152" s="152" t="s">
        <v>236</v>
      </c>
    </row>
    <row r="153" spans="1:47" s="2" customFormat="1" ht="12">
      <c r="A153" s="34"/>
      <c r="B153" s="35"/>
      <c r="C153" s="34"/>
      <c r="D153" s="154" t="s">
        <v>144</v>
      </c>
      <c r="E153" s="34"/>
      <c r="F153" s="155" t="s">
        <v>237</v>
      </c>
      <c r="G153" s="34"/>
      <c r="H153" s="34"/>
      <c r="I153" s="156"/>
      <c r="J153" s="34"/>
      <c r="K153" s="34"/>
      <c r="L153" s="35"/>
      <c r="M153" s="157"/>
      <c r="N153" s="158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144</v>
      </c>
      <c r="AU153" s="19" t="s">
        <v>87</v>
      </c>
    </row>
    <row r="154" spans="2:51" s="13" customFormat="1" ht="12">
      <c r="B154" s="159"/>
      <c r="D154" s="154" t="s">
        <v>146</v>
      </c>
      <c r="E154" s="160" t="s">
        <v>3</v>
      </c>
      <c r="F154" s="161" t="s">
        <v>238</v>
      </c>
      <c r="H154" s="162">
        <v>11.484</v>
      </c>
      <c r="I154" s="163"/>
      <c r="L154" s="159"/>
      <c r="M154" s="164"/>
      <c r="N154" s="165"/>
      <c r="O154" s="165"/>
      <c r="P154" s="165"/>
      <c r="Q154" s="165"/>
      <c r="R154" s="165"/>
      <c r="S154" s="165"/>
      <c r="T154" s="166"/>
      <c r="AT154" s="160" t="s">
        <v>146</v>
      </c>
      <c r="AU154" s="160" t="s">
        <v>87</v>
      </c>
      <c r="AV154" s="13" t="s">
        <v>87</v>
      </c>
      <c r="AW154" s="13" t="s">
        <v>37</v>
      </c>
      <c r="AX154" s="13" t="s">
        <v>76</v>
      </c>
      <c r="AY154" s="160" t="s">
        <v>137</v>
      </c>
    </row>
    <row r="155" spans="2:51" s="15" customFormat="1" ht="12">
      <c r="B155" s="186"/>
      <c r="D155" s="154" t="s">
        <v>146</v>
      </c>
      <c r="E155" s="187" t="s">
        <v>3</v>
      </c>
      <c r="F155" s="188" t="s">
        <v>226</v>
      </c>
      <c r="H155" s="189">
        <v>11.484</v>
      </c>
      <c r="I155" s="190"/>
      <c r="L155" s="186"/>
      <c r="M155" s="191"/>
      <c r="N155" s="192"/>
      <c r="O155" s="192"/>
      <c r="P155" s="192"/>
      <c r="Q155" s="192"/>
      <c r="R155" s="192"/>
      <c r="S155" s="192"/>
      <c r="T155" s="193"/>
      <c r="AT155" s="187" t="s">
        <v>146</v>
      </c>
      <c r="AU155" s="187" t="s">
        <v>87</v>
      </c>
      <c r="AV155" s="15" t="s">
        <v>152</v>
      </c>
      <c r="AW155" s="15" t="s">
        <v>37</v>
      </c>
      <c r="AX155" s="15" t="s">
        <v>76</v>
      </c>
      <c r="AY155" s="187" t="s">
        <v>137</v>
      </c>
    </row>
    <row r="156" spans="2:51" s="14" customFormat="1" ht="12">
      <c r="B156" s="177"/>
      <c r="D156" s="154" t="s">
        <v>146</v>
      </c>
      <c r="E156" s="178" t="s">
        <v>3</v>
      </c>
      <c r="F156" s="179" t="s">
        <v>180</v>
      </c>
      <c r="H156" s="180">
        <v>11.484</v>
      </c>
      <c r="I156" s="181"/>
      <c r="L156" s="177"/>
      <c r="M156" s="182"/>
      <c r="N156" s="183"/>
      <c r="O156" s="183"/>
      <c r="P156" s="183"/>
      <c r="Q156" s="183"/>
      <c r="R156" s="183"/>
      <c r="S156" s="183"/>
      <c r="T156" s="184"/>
      <c r="AT156" s="178" t="s">
        <v>146</v>
      </c>
      <c r="AU156" s="178" t="s">
        <v>87</v>
      </c>
      <c r="AV156" s="14" t="s">
        <v>107</v>
      </c>
      <c r="AW156" s="14" t="s">
        <v>37</v>
      </c>
      <c r="AX156" s="14" t="s">
        <v>84</v>
      </c>
      <c r="AY156" s="178" t="s">
        <v>137</v>
      </c>
    </row>
    <row r="157" spans="1:65" s="2" customFormat="1" ht="16.5" customHeight="1">
      <c r="A157" s="34"/>
      <c r="B157" s="140"/>
      <c r="C157" s="141" t="s">
        <v>239</v>
      </c>
      <c r="D157" s="141" t="s">
        <v>139</v>
      </c>
      <c r="E157" s="142" t="s">
        <v>240</v>
      </c>
      <c r="F157" s="143" t="s">
        <v>241</v>
      </c>
      <c r="G157" s="144" t="s">
        <v>200</v>
      </c>
      <c r="H157" s="145">
        <v>11.484</v>
      </c>
      <c r="I157" s="146"/>
      <c r="J157" s="147">
        <f>ROUND(I157*H157,2)</f>
        <v>0</v>
      </c>
      <c r="K157" s="143" t="s">
        <v>142</v>
      </c>
      <c r="L157" s="35"/>
      <c r="M157" s="148" t="s">
        <v>3</v>
      </c>
      <c r="N157" s="149" t="s">
        <v>47</v>
      </c>
      <c r="O157" s="55"/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2" t="s">
        <v>107</v>
      </c>
      <c r="AT157" s="152" t="s">
        <v>139</v>
      </c>
      <c r="AU157" s="152" t="s">
        <v>87</v>
      </c>
      <c r="AY157" s="19" t="s">
        <v>137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9" t="s">
        <v>84</v>
      </c>
      <c r="BK157" s="153">
        <f>ROUND(I157*H157,2)</f>
        <v>0</v>
      </c>
      <c r="BL157" s="19" t="s">
        <v>107</v>
      </c>
      <c r="BM157" s="152" t="s">
        <v>242</v>
      </c>
    </row>
    <row r="158" spans="1:47" s="2" customFormat="1" ht="12">
      <c r="A158" s="34"/>
      <c r="B158" s="35"/>
      <c r="C158" s="34"/>
      <c r="D158" s="154" t="s">
        <v>144</v>
      </c>
      <c r="E158" s="34"/>
      <c r="F158" s="155" t="s">
        <v>243</v>
      </c>
      <c r="G158" s="34"/>
      <c r="H158" s="34"/>
      <c r="I158" s="156"/>
      <c r="J158" s="34"/>
      <c r="K158" s="34"/>
      <c r="L158" s="35"/>
      <c r="M158" s="157"/>
      <c r="N158" s="158"/>
      <c r="O158" s="55"/>
      <c r="P158" s="55"/>
      <c r="Q158" s="55"/>
      <c r="R158" s="55"/>
      <c r="S158" s="55"/>
      <c r="T158" s="5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144</v>
      </c>
      <c r="AU158" s="19" t="s">
        <v>87</v>
      </c>
    </row>
    <row r="159" spans="2:63" s="12" customFormat="1" ht="22.7" customHeight="1">
      <c r="B159" s="127"/>
      <c r="D159" s="128" t="s">
        <v>75</v>
      </c>
      <c r="E159" s="138" t="s">
        <v>183</v>
      </c>
      <c r="F159" s="138" t="s">
        <v>244</v>
      </c>
      <c r="I159" s="130"/>
      <c r="J159" s="139">
        <f>BK159</f>
        <v>0</v>
      </c>
      <c r="L159" s="127"/>
      <c r="M159" s="132"/>
      <c r="N159" s="133"/>
      <c r="O159" s="133"/>
      <c r="P159" s="134">
        <f>SUM(P160:P165)</f>
        <v>0</v>
      </c>
      <c r="Q159" s="133"/>
      <c r="R159" s="134">
        <f>SUM(R160:R165)</f>
        <v>0.00816</v>
      </c>
      <c r="S159" s="133"/>
      <c r="T159" s="135">
        <f>SUM(T160:T165)</f>
        <v>0</v>
      </c>
      <c r="AR159" s="128" t="s">
        <v>84</v>
      </c>
      <c r="AT159" s="136" t="s">
        <v>75</v>
      </c>
      <c r="AU159" s="136" t="s">
        <v>84</v>
      </c>
      <c r="AY159" s="128" t="s">
        <v>137</v>
      </c>
      <c r="BK159" s="137">
        <f>SUM(BK160:BK165)</f>
        <v>0</v>
      </c>
    </row>
    <row r="160" spans="1:65" s="2" customFormat="1" ht="16.5" customHeight="1">
      <c r="A160" s="34"/>
      <c r="B160" s="140"/>
      <c r="C160" s="141" t="s">
        <v>245</v>
      </c>
      <c r="D160" s="141" t="s">
        <v>139</v>
      </c>
      <c r="E160" s="142" t="s">
        <v>246</v>
      </c>
      <c r="F160" s="143" t="s">
        <v>247</v>
      </c>
      <c r="G160" s="144" t="s">
        <v>104</v>
      </c>
      <c r="H160" s="145">
        <v>48</v>
      </c>
      <c r="I160" s="146"/>
      <c r="J160" s="147">
        <f>ROUND(I160*H160,2)</f>
        <v>0</v>
      </c>
      <c r="K160" s="143" t="s">
        <v>142</v>
      </c>
      <c r="L160" s="35"/>
      <c r="M160" s="148" t="s">
        <v>3</v>
      </c>
      <c r="N160" s="149" t="s">
        <v>47</v>
      </c>
      <c r="O160" s="55"/>
      <c r="P160" s="150">
        <f>O160*H160</f>
        <v>0</v>
      </c>
      <c r="Q160" s="150">
        <v>1E-05</v>
      </c>
      <c r="R160" s="150">
        <f>Q160*H160</f>
        <v>0.00048000000000000007</v>
      </c>
      <c r="S160" s="150">
        <v>0</v>
      </c>
      <c r="T160" s="15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2" t="s">
        <v>107</v>
      </c>
      <c r="AT160" s="152" t="s">
        <v>139</v>
      </c>
      <c r="AU160" s="152" t="s">
        <v>87</v>
      </c>
      <c r="AY160" s="19" t="s">
        <v>137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9" t="s">
        <v>84</v>
      </c>
      <c r="BK160" s="153">
        <f>ROUND(I160*H160,2)</f>
        <v>0</v>
      </c>
      <c r="BL160" s="19" t="s">
        <v>107</v>
      </c>
      <c r="BM160" s="152" t="s">
        <v>248</v>
      </c>
    </row>
    <row r="161" spans="1:47" s="2" customFormat="1" ht="12">
      <c r="A161" s="34"/>
      <c r="B161" s="35"/>
      <c r="C161" s="34"/>
      <c r="D161" s="154" t="s">
        <v>144</v>
      </c>
      <c r="E161" s="34"/>
      <c r="F161" s="155" t="s">
        <v>249</v>
      </c>
      <c r="G161" s="34"/>
      <c r="H161" s="34"/>
      <c r="I161" s="156"/>
      <c r="J161" s="34"/>
      <c r="K161" s="34"/>
      <c r="L161" s="35"/>
      <c r="M161" s="157"/>
      <c r="N161" s="158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9" t="s">
        <v>144</v>
      </c>
      <c r="AU161" s="19" t="s">
        <v>87</v>
      </c>
    </row>
    <row r="162" spans="2:51" s="13" customFormat="1" ht="12">
      <c r="B162" s="159"/>
      <c r="D162" s="154" t="s">
        <v>146</v>
      </c>
      <c r="E162" s="160" t="s">
        <v>3</v>
      </c>
      <c r="F162" s="161" t="s">
        <v>250</v>
      </c>
      <c r="H162" s="162">
        <v>48</v>
      </c>
      <c r="I162" s="163"/>
      <c r="L162" s="159"/>
      <c r="M162" s="164"/>
      <c r="N162" s="165"/>
      <c r="O162" s="165"/>
      <c r="P162" s="165"/>
      <c r="Q162" s="165"/>
      <c r="R162" s="165"/>
      <c r="S162" s="165"/>
      <c r="T162" s="166"/>
      <c r="AT162" s="160" t="s">
        <v>146</v>
      </c>
      <c r="AU162" s="160" t="s">
        <v>87</v>
      </c>
      <c r="AV162" s="13" t="s">
        <v>87</v>
      </c>
      <c r="AW162" s="13" t="s">
        <v>37</v>
      </c>
      <c r="AX162" s="13" t="s">
        <v>76</v>
      </c>
      <c r="AY162" s="160" t="s">
        <v>137</v>
      </c>
    </row>
    <row r="163" spans="2:51" s="14" customFormat="1" ht="12">
      <c r="B163" s="177"/>
      <c r="D163" s="154" t="s">
        <v>146</v>
      </c>
      <c r="E163" s="178" t="s">
        <v>3</v>
      </c>
      <c r="F163" s="179" t="s">
        <v>180</v>
      </c>
      <c r="H163" s="180">
        <v>48</v>
      </c>
      <c r="I163" s="181"/>
      <c r="L163" s="177"/>
      <c r="M163" s="182"/>
      <c r="N163" s="183"/>
      <c r="O163" s="183"/>
      <c r="P163" s="183"/>
      <c r="Q163" s="183"/>
      <c r="R163" s="183"/>
      <c r="S163" s="183"/>
      <c r="T163" s="184"/>
      <c r="AT163" s="178" t="s">
        <v>146</v>
      </c>
      <c r="AU163" s="178" t="s">
        <v>87</v>
      </c>
      <c r="AV163" s="14" t="s">
        <v>107</v>
      </c>
      <c r="AW163" s="14" t="s">
        <v>37</v>
      </c>
      <c r="AX163" s="14" t="s">
        <v>84</v>
      </c>
      <c r="AY163" s="178" t="s">
        <v>137</v>
      </c>
    </row>
    <row r="164" spans="1:65" s="2" customFormat="1" ht="16.5" customHeight="1">
      <c r="A164" s="34"/>
      <c r="B164" s="140"/>
      <c r="C164" s="141" t="s">
        <v>251</v>
      </c>
      <c r="D164" s="141" t="s">
        <v>139</v>
      </c>
      <c r="E164" s="142" t="s">
        <v>252</v>
      </c>
      <c r="F164" s="143" t="s">
        <v>253</v>
      </c>
      <c r="G164" s="144" t="s">
        <v>104</v>
      </c>
      <c r="H164" s="145">
        <v>48</v>
      </c>
      <c r="I164" s="146"/>
      <c r="J164" s="147">
        <f>ROUND(I164*H164,2)</f>
        <v>0</v>
      </c>
      <c r="K164" s="143" t="s">
        <v>142</v>
      </c>
      <c r="L164" s="35"/>
      <c r="M164" s="148" t="s">
        <v>3</v>
      </c>
      <c r="N164" s="149" t="s">
        <v>47</v>
      </c>
      <c r="O164" s="55"/>
      <c r="P164" s="150">
        <f>O164*H164</f>
        <v>0</v>
      </c>
      <c r="Q164" s="150">
        <v>0.00016</v>
      </c>
      <c r="R164" s="150">
        <f>Q164*H164</f>
        <v>0.007680000000000001</v>
      </c>
      <c r="S164" s="150">
        <v>0</v>
      </c>
      <c r="T164" s="15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2" t="s">
        <v>107</v>
      </c>
      <c r="AT164" s="152" t="s">
        <v>139</v>
      </c>
      <c r="AU164" s="152" t="s">
        <v>87</v>
      </c>
      <c r="AY164" s="19" t="s">
        <v>137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9" t="s">
        <v>84</v>
      </c>
      <c r="BK164" s="153">
        <f>ROUND(I164*H164,2)</f>
        <v>0</v>
      </c>
      <c r="BL164" s="19" t="s">
        <v>107</v>
      </c>
      <c r="BM164" s="152" t="s">
        <v>254</v>
      </c>
    </row>
    <row r="165" spans="1:47" s="2" customFormat="1" ht="12">
      <c r="A165" s="34"/>
      <c r="B165" s="35"/>
      <c r="C165" s="34"/>
      <c r="D165" s="154" t="s">
        <v>144</v>
      </c>
      <c r="E165" s="34"/>
      <c r="F165" s="155" t="s">
        <v>255</v>
      </c>
      <c r="G165" s="34"/>
      <c r="H165" s="34"/>
      <c r="I165" s="156"/>
      <c r="J165" s="34"/>
      <c r="K165" s="34"/>
      <c r="L165" s="35"/>
      <c r="M165" s="157"/>
      <c r="N165" s="158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144</v>
      </c>
      <c r="AU165" s="19" t="s">
        <v>87</v>
      </c>
    </row>
    <row r="166" spans="2:63" s="12" customFormat="1" ht="22.7" customHeight="1">
      <c r="B166" s="127"/>
      <c r="D166" s="128" t="s">
        <v>75</v>
      </c>
      <c r="E166" s="138" t="s">
        <v>256</v>
      </c>
      <c r="F166" s="138" t="s">
        <v>257</v>
      </c>
      <c r="I166" s="130"/>
      <c r="J166" s="139">
        <f>BK166</f>
        <v>0</v>
      </c>
      <c r="L166" s="127"/>
      <c r="M166" s="132"/>
      <c r="N166" s="133"/>
      <c r="O166" s="133"/>
      <c r="P166" s="134">
        <f>SUM(P167:P168)</f>
        <v>0</v>
      </c>
      <c r="Q166" s="133"/>
      <c r="R166" s="134">
        <f>SUM(R167:R168)</f>
        <v>0</v>
      </c>
      <c r="S166" s="133"/>
      <c r="T166" s="135">
        <f>SUM(T167:T168)</f>
        <v>0</v>
      </c>
      <c r="AR166" s="128" t="s">
        <v>84</v>
      </c>
      <c r="AT166" s="136" t="s">
        <v>75</v>
      </c>
      <c r="AU166" s="136" t="s">
        <v>84</v>
      </c>
      <c r="AY166" s="128" t="s">
        <v>137</v>
      </c>
      <c r="BK166" s="137">
        <f>SUM(BK167:BK168)</f>
        <v>0</v>
      </c>
    </row>
    <row r="167" spans="1:65" s="2" customFormat="1" ht="16.5" customHeight="1">
      <c r="A167" s="34"/>
      <c r="B167" s="140"/>
      <c r="C167" s="141" t="s">
        <v>105</v>
      </c>
      <c r="D167" s="141" t="s">
        <v>139</v>
      </c>
      <c r="E167" s="142" t="s">
        <v>258</v>
      </c>
      <c r="F167" s="143" t="s">
        <v>259</v>
      </c>
      <c r="G167" s="144" t="s">
        <v>170</v>
      </c>
      <c r="H167" s="145">
        <v>26.09</v>
      </c>
      <c r="I167" s="146"/>
      <c r="J167" s="147">
        <f>ROUND(I167*H167,2)</f>
        <v>0</v>
      </c>
      <c r="K167" s="143" t="s">
        <v>142</v>
      </c>
      <c r="L167" s="35"/>
      <c r="M167" s="148" t="s">
        <v>3</v>
      </c>
      <c r="N167" s="149" t="s">
        <v>47</v>
      </c>
      <c r="O167" s="55"/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2" t="s">
        <v>107</v>
      </c>
      <c r="AT167" s="152" t="s">
        <v>139</v>
      </c>
      <c r="AU167" s="152" t="s">
        <v>87</v>
      </c>
      <c r="AY167" s="19" t="s">
        <v>137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9" t="s">
        <v>84</v>
      </c>
      <c r="BK167" s="153">
        <f>ROUND(I167*H167,2)</f>
        <v>0</v>
      </c>
      <c r="BL167" s="19" t="s">
        <v>107</v>
      </c>
      <c r="BM167" s="152" t="s">
        <v>260</v>
      </c>
    </row>
    <row r="168" spans="1:47" s="2" customFormat="1" ht="12">
      <c r="A168" s="34"/>
      <c r="B168" s="35"/>
      <c r="C168" s="34"/>
      <c r="D168" s="154" t="s">
        <v>144</v>
      </c>
      <c r="E168" s="34"/>
      <c r="F168" s="155" t="s">
        <v>261</v>
      </c>
      <c r="G168" s="34"/>
      <c r="H168" s="34"/>
      <c r="I168" s="156"/>
      <c r="J168" s="34"/>
      <c r="K168" s="34"/>
      <c r="L168" s="35"/>
      <c r="M168" s="157"/>
      <c r="N168" s="158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144</v>
      </c>
      <c r="AU168" s="19" t="s">
        <v>87</v>
      </c>
    </row>
    <row r="169" spans="2:63" s="12" customFormat="1" ht="26.1" customHeight="1">
      <c r="B169" s="127"/>
      <c r="D169" s="128" t="s">
        <v>75</v>
      </c>
      <c r="E169" s="129" t="s">
        <v>262</v>
      </c>
      <c r="F169" s="129" t="s">
        <v>263</v>
      </c>
      <c r="I169" s="130"/>
      <c r="J169" s="131">
        <f>BK169</f>
        <v>0</v>
      </c>
      <c r="L169" s="127"/>
      <c r="M169" s="132"/>
      <c r="N169" s="133"/>
      <c r="O169" s="133"/>
      <c r="P169" s="134">
        <f>P170</f>
        <v>0</v>
      </c>
      <c r="Q169" s="133"/>
      <c r="R169" s="134">
        <f>R170</f>
        <v>0.222359</v>
      </c>
      <c r="S169" s="133"/>
      <c r="T169" s="135">
        <f>T170</f>
        <v>0</v>
      </c>
      <c r="AR169" s="128" t="s">
        <v>87</v>
      </c>
      <c r="AT169" s="136" t="s">
        <v>75</v>
      </c>
      <c r="AU169" s="136" t="s">
        <v>76</v>
      </c>
      <c r="AY169" s="128" t="s">
        <v>137</v>
      </c>
      <c r="BK169" s="137">
        <f>BK170</f>
        <v>0</v>
      </c>
    </row>
    <row r="170" spans="2:63" s="12" customFormat="1" ht="22.7" customHeight="1">
      <c r="B170" s="127"/>
      <c r="D170" s="128" t="s">
        <v>75</v>
      </c>
      <c r="E170" s="138" t="s">
        <v>264</v>
      </c>
      <c r="F170" s="138" t="s">
        <v>265</v>
      </c>
      <c r="I170" s="130"/>
      <c r="J170" s="139">
        <f>BK170</f>
        <v>0</v>
      </c>
      <c r="L170" s="127"/>
      <c r="M170" s="132"/>
      <c r="N170" s="133"/>
      <c r="O170" s="133"/>
      <c r="P170" s="134">
        <f>SUM(P171:P183)</f>
        <v>0</v>
      </c>
      <c r="Q170" s="133"/>
      <c r="R170" s="134">
        <f>SUM(R171:R183)</f>
        <v>0.222359</v>
      </c>
      <c r="S170" s="133"/>
      <c r="T170" s="135">
        <f>SUM(T171:T183)</f>
        <v>0</v>
      </c>
      <c r="AR170" s="128" t="s">
        <v>87</v>
      </c>
      <c r="AT170" s="136" t="s">
        <v>75</v>
      </c>
      <c r="AU170" s="136" t="s">
        <v>84</v>
      </c>
      <c r="AY170" s="128" t="s">
        <v>137</v>
      </c>
      <c r="BK170" s="137">
        <f>SUM(BK171:BK183)</f>
        <v>0</v>
      </c>
    </row>
    <row r="171" spans="1:65" s="2" customFormat="1" ht="16.5" customHeight="1">
      <c r="A171" s="34"/>
      <c r="B171" s="140"/>
      <c r="C171" s="141" t="s">
        <v>8</v>
      </c>
      <c r="D171" s="141" t="s">
        <v>139</v>
      </c>
      <c r="E171" s="142" t="s">
        <v>266</v>
      </c>
      <c r="F171" s="143" t="s">
        <v>267</v>
      </c>
      <c r="G171" s="144" t="s">
        <v>98</v>
      </c>
      <c r="H171" s="145">
        <v>222.359</v>
      </c>
      <c r="I171" s="146"/>
      <c r="J171" s="147">
        <f>ROUND(I171*H171,2)</f>
        <v>0</v>
      </c>
      <c r="K171" s="143" t="s">
        <v>192</v>
      </c>
      <c r="L171" s="35"/>
      <c r="M171" s="148" t="s">
        <v>3</v>
      </c>
      <c r="N171" s="149" t="s">
        <v>47</v>
      </c>
      <c r="O171" s="55"/>
      <c r="P171" s="150">
        <f>O171*H171</f>
        <v>0</v>
      </c>
      <c r="Q171" s="150">
        <v>0.001</v>
      </c>
      <c r="R171" s="150">
        <f>Q171*H171</f>
        <v>0.222359</v>
      </c>
      <c r="S171" s="150">
        <v>0</v>
      </c>
      <c r="T171" s="15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2" t="s">
        <v>233</v>
      </c>
      <c r="AT171" s="152" t="s">
        <v>139</v>
      </c>
      <c r="AU171" s="152" t="s">
        <v>87</v>
      </c>
      <c r="AY171" s="19" t="s">
        <v>137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9" t="s">
        <v>84</v>
      </c>
      <c r="BK171" s="153">
        <f>ROUND(I171*H171,2)</f>
        <v>0</v>
      </c>
      <c r="BL171" s="19" t="s">
        <v>233</v>
      </c>
      <c r="BM171" s="152" t="s">
        <v>268</v>
      </c>
    </row>
    <row r="172" spans="1:47" s="2" customFormat="1" ht="12">
      <c r="A172" s="34"/>
      <c r="B172" s="35"/>
      <c r="C172" s="34"/>
      <c r="D172" s="154" t="s">
        <v>144</v>
      </c>
      <c r="E172" s="34"/>
      <c r="F172" s="155" t="s">
        <v>267</v>
      </c>
      <c r="G172" s="34"/>
      <c r="H172" s="34"/>
      <c r="I172" s="156"/>
      <c r="J172" s="34"/>
      <c r="K172" s="34"/>
      <c r="L172" s="35"/>
      <c r="M172" s="157"/>
      <c r="N172" s="158"/>
      <c r="O172" s="55"/>
      <c r="P172" s="55"/>
      <c r="Q172" s="55"/>
      <c r="R172" s="55"/>
      <c r="S172" s="55"/>
      <c r="T172" s="5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144</v>
      </c>
      <c r="AU172" s="19" t="s">
        <v>87</v>
      </c>
    </row>
    <row r="173" spans="2:51" s="16" customFormat="1" ht="12">
      <c r="B173" s="194"/>
      <c r="D173" s="154" t="s">
        <v>146</v>
      </c>
      <c r="E173" s="195" t="s">
        <v>3</v>
      </c>
      <c r="F173" s="196" t="s">
        <v>269</v>
      </c>
      <c r="H173" s="195" t="s">
        <v>3</v>
      </c>
      <c r="I173" s="197"/>
      <c r="L173" s="194"/>
      <c r="M173" s="198"/>
      <c r="N173" s="199"/>
      <c r="O173" s="199"/>
      <c r="P173" s="199"/>
      <c r="Q173" s="199"/>
      <c r="R173" s="199"/>
      <c r="S173" s="199"/>
      <c r="T173" s="200"/>
      <c r="AT173" s="195" t="s">
        <v>146</v>
      </c>
      <c r="AU173" s="195" t="s">
        <v>87</v>
      </c>
      <c r="AV173" s="16" t="s">
        <v>84</v>
      </c>
      <c r="AW173" s="16" t="s">
        <v>37</v>
      </c>
      <c r="AX173" s="16" t="s">
        <v>76</v>
      </c>
      <c r="AY173" s="195" t="s">
        <v>137</v>
      </c>
    </row>
    <row r="174" spans="2:51" s="13" customFormat="1" ht="12">
      <c r="B174" s="159"/>
      <c r="D174" s="154" t="s">
        <v>146</v>
      </c>
      <c r="E174" s="160" t="s">
        <v>3</v>
      </c>
      <c r="F174" s="161" t="s">
        <v>270</v>
      </c>
      <c r="H174" s="162">
        <v>54.36</v>
      </c>
      <c r="I174" s="163"/>
      <c r="L174" s="159"/>
      <c r="M174" s="164"/>
      <c r="N174" s="165"/>
      <c r="O174" s="165"/>
      <c r="P174" s="165"/>
      <c r="Q174" s="165"/>
      <c r="R174" s="165"/>
      <c r="S174" s="165"/>
      <c r="T174" s="166"/>
      <c r="AT174" s="160" t="s">
        <v>146</v>
      </c>
      <c r="AU174" s="160" t="s">
        <v>87</v>
      </c>
      <c r="AV174" s="13" t="s">
        <v>87</v>
      </c>
      <c r="AW174" s="13" t="s">
        <v>37</v>
      </c>
      <c r="AX174" s="13" t="s">
        <v>76</v>
      </c>
      <c r="AY174" s="160" t="s">
        <v>137</v>
      </c>
    </row>
    <row r="175" spans="2:51" s="13" customFormat="1" ht="12">
      <c r="B175" s="159"/>
      <c r="D175" s="154" t="s">
        <v>146</v>
      </c>
      <c r="E175" s="160" t="s">
        <v>3</v>
      </c>
      <c r="F175" s="161" t="s">
        <v>271</v>
      </c>
      <c r="H175" s="162">
        <v>130.826</v>
      </c>
      <c r="I175" s="163"/>
      <c r="L175" s="159"/>
      <c r="M175" s="164"/>
      <c r="N175" s="165"/>
      <c r="O175" s="165"/>
      <c r="P175" s="165"/>
      <c r="Q175" s="165"/>
      <c r="R175" s="165"/>
      <c r="S175" s="165"/>
      <c r="T175" s="166"/>
      <c r="AT175" s="160" t="s">
        <v>146</v>
      </c>
      <c r="AU175" s="160" t="s">
        <v>87</v>
      </c>
      <c r="AV175" s="13" t="s">
        <v>87</v>
      </c>
      <c r="AW175" s="13" t="s">
        <v>37</v>
      </c>
      <c r="AX175" s="13" t="s">
        <v>76</v>
      </c>
      <c r="AY175" s="160" t="s">
        <v>137</v>
      </c>
    </row>
    <row r="176" spans="2:51" s="13" customFormat="1" ht="12">
      <c r="B176" s="159"/>
      <c r="D176" s="154" t="s">
        <v>146</v>
      </c>
      <c r="E176" s="160" t="s">
        <v>3</v>
      </c>
      <c r="F176" s="161" t="s">
        <v>272</v>
      </c>
      <c r="H176" s="162">
        <v>8.17</v>
      </c>
      <c r="I176" s="163"/>
      <c r="L176" s="159"/>
      <c r="M176" s="164"/>
      <c r="N176" s="165"/>
      <c r="O176" s="165"/>
      <c r="P176" s="165"/>
      <c r="Q176" s="165"/>
      <c r="R176" s="165"/>
      <c r="S176" s="165"/>
      <c r="T176" s="166"/>
      <c r="AT176" s="160" t="s">
        <v>146</v>
      </c>
      <c r="AU176" s="160" t="s">
        <v>87</v>
      </c>
      <c r="AV176" s="13" t="s">
        <v>87</v>
      </c>
      <c r="AW176" s="13" t="s">
        <v>37</v>
      </c>
      <c r="AX176" s="13" t="s">
        <v>76</v>
      </c>
      <c r="AY176" s="160" t="s">
        <v>137</v>
      </c>
    </row>
    <row r="177" spans="2:51" s="15" customFormat="1" ht="12">
      <c r="B177" s="186"/>
      <c r="D177" s="154" t="s">
        <v>146</v>
      </c>
      <c r="E177" s="187" t="s">
        <v>97</v>
      </c>
      <c r="F177" s="188" t="s">
        <v>226</v>
      </c>
      <c r="H177" s="189">
        <v>193.356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7" t="s">
        <v>146</v>
      </c>
      <c r="AU177" s="187" t="s">
        <v>87</v>
      </c>
      <c r="AV177" s="15" t="s">
        <v>152</v>
      </c>
      <c r="AW177" s="15" t="s">
        <v>37</v>
      </c>
      <c r="AX177" s="15" t="s">
        <v>76</v>
      </c>
      <c r="AY177" s="187" t="s">
        <v>137</v>
      </c>
    </row>
    <row r="178" spans="2:51" s="13" customFormat="1" ht="12">
      <c r="B178" s="159"/>
      <c r="D178" s="154" t="s">
        <v>146</v>
      </c>
      <c r="E178" s="160" t="s">
        <v>3</v>
      </c>
      <c r="F178" s="161" t="s">
        <v>273</v>
      </c>
      <c r="H178" s="162">
        <v>29.003</v>
      </c>
      <c r="I178" s="163"/>
      <c r="L178" s="159"/>
      <c r="M178" s="164"/>
      <c r="N178" s="165"/>
      <c r="O178" s="165"/>
      <c r="P178" s="165"/>
      <c r="Q178" s="165"/>
      <c r="R178" s="165"/>
      <c r="S178" s="165"/>
      <c r="T178" s="166"/>
      <c r="AT178" s="160" t="s">
        <v>146</v>
      </c>
      <c r="AU178" s="160" t="s">
        <v>87</v>
      </c>
      <c r="AV178" s="13" t="s">
        <v>87</v>
      </c>
      <c r="AW178" s="13" t="s">
        <v>37</v>
      </c>
      <c r="AX178" s="13" t="s">
        <v>76</v>
      </c>
      <c r="AY178" s="160" t="s">
        <v>137</v>
      </c>
    </row>
    <row r="179" spans="2:51" s="14" customFormat="1" ht="12">
      <c r="B179" s="177"/>
      <c r="D179" s="154" t="s">
        <v>146</v>
      </c>
      <c r="E179" s="178" t="s">
        <v>3</v>
      </c>
      <c r="F179" s="179" t="s">
        <v>180</v>
      </c>
      <c r="H179" s="180">
        <v>222.359</v>
      </c>
      <c r="I179" s="181"/>
      <c r="L179" s="177"/>
      <c r="M179" s="182"/>
      <c r="N179" s="183"/>
      <c r="O179" s="183"/>
      <c r="P179" s="183"/>
      <c r="Q179" s="183"/>
      <c r="R179" s="183"/>
      <c r="S179" s="183"/>
      <c r="T179" s="184"/>
      <c r="AT179" s="178" t="s">
        <v>146</v>
      </c>
      <c r="AU179" s="178" t="s">
        <v>87</v>
      </c>
      <c r="AV179" s="14" t="s">
        <v>107</v>
      </c>
      <c r="AW179" s="14" t="s">
        <v>37</v>
      </c>
      <c r="AX179" s="14" t="s">
        <v>84</v>
      </c>
      <c r="AY179" s="178" t="s">
        <v>137</v>
      </c>
    </row>
    <row r="180" spans="1:65" s="2" customFormat="1" ht="16.5" customHeight="1">
      <c r="A180" s="34"/>
      <c r="B180" s="140"/>
      <c r="C180" s="141" t="s">
        <v>274</v>
      </c>
      <c r="D180" s="141" t="s">
        <v>139</v>
      </c>
      <c r="E180" s="142" t="s">
        <v>275</v>
      </c>
      <c r="F180" s="143" t="s">
        <v>276</v>
      </c>
      <c r="G180" s="144" t="s">
        <v>170</v>
      </c>
      <c r="H180" s="145">
        <v>0.222</v>
      </c>
      <c r="I180" s="146"/>
      <c r="J180" s="147">
        <f>ROUND(I180*H180,2)</f>
        <v>0</v>
      </c>
      <c r="K180" s="143" t="s">
        <v>142</v>
      </c>
      <c r="L180" s="35"/>
      <c r="M180" s="148" t="s">
        <v>3</v>
      </c>
      <c r="N180" s="149" t="s">
        <v>47</v>
      </c>
      <c r="O180" s="55"/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2" t="s">
        <v>233</v>
      </c>
      <c r="AT180" s="152" t="s">
        <v>139</v>
      </c>
      <c r="AU180" s="152" t="s">
        <v>87</v>
      </c>
      <c r="AY180" s="19" t="s">
        <v>137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9" t="s">
        <v>84</v>
      </c>
      <c r="BK180" s="153">
        <f>ROUND(I180*H180,2)</f>
        <v>0</v>
      </c>
      <c r="BL180" s="19" t="s">
        <v>233</v>
      </c>
      <c r="BM180" s="152" t="s">
        <v>277</v>
      </c>
    </row>
    <row r="181" spans="1:47" s="2" customFormat="1" ht="19.5">
      <c r="A181" s="34"/>
      <c r="B181" s="35"/>
      <c r="C181" s="34"/>
      <c r="D181" s="154" t="s">
        <v>144</v>
      </c>
      <c r="E181" s="34"/>
      <c r="F181" s="155" t="s">
        <v>278</v>
      </c>
      <c r="G181" s="34"/>
      <c r="H181" s="34"/>
      <c r="I181" s="156"/>
      <c r="J181" s="34"/>
      <c r="K181" s="34"/>
      <c r="L181" s="35"/>
      <c r="M181" s="157"/>
      <c r="N181" s="158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144</v>
      </c>
      <c r="AU181" s="19" t="s">
        <v>87</v>
      </c>
    </row>
    <row r="182" spans="1:65" s="2" customFormat="1" ht="16.5" customHeight="1">
      <c r="A182" s="34"/>
      <c r="B182" s="140"/>
      <c r="C182" s="141" t="s">
        <v>279</v>
      </c>
      <c r="D182" s="141" t="s">
        <v>139</v>
      </c>
      <c r="E182" s="142" t="s">
        <v>280</v>
      </c>
      <c r="F182" s="143" t="s">
        <v>281</v>
      </c>
      <c r="G182" s="144" t="s">
        <v>170</v>
      </c>
      <c r="H182" s="145">
        <v>0.222</v>
      </c>
      <c r="I182" s="146"/>
      <c r="J182" s="147">
        <f>ROUND(I182*H182,2)</f>
        <v>0</v>
      </c>
      <c r="K182" s="143" t="s">
        <v>142</v>
      </c>
      <c r="L182" s="35"/>
      <c r="M182" s="148" t="s">
        <v>3</v>
      </c>
      <c r="N182" s="149" t="s">
        <v>47</v>
      </c>
      <c r="O182" s="55"/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2" t="s">
        <v>233</v>
      </c>
      <c r="AT182" s="152" t="s">
        <v>139</v>
      </c>
      <c r="AU182" s="152" t="s">
        <v>87</v>
      </c>
      <c r="AY182" s="19" t="s">
        <v>137</v>
      </c>
      <c r="BE182" s="153">
        <f>IF(N182="základní",J182,0)</f>
        <v>0</v>
      </c>
      <c r="BF182" s="153">
        <f>IF(N182="snížená",J182,0)</f>
        <v>0</v>
      </c>
      <c r="BG182" s="153">
        <f>IF(N182="zákl. přenesená",J182,0)</f>
        <v>0</v>
      </c>
      <c r="BH182" s="153">
        <f>IF(N182="sníž. přenesená",J182,0)</f>
        <v>0</v>
      </c>
      <c r="BI182" s="153">
        <f>IF(N182="nulová",J182,0)</f>
        <v>0</v>
      </c>
      <c r="BJ182" s="19" t="s">
        <v>84</v>
      </c>
      <c r="BK182" s="153">
        <f>ROUND(I182*H182,2)</f>
        <v>0</v>
      </c>
      <c r="BL182" s="19" t="s">
        <v>233</v>
      </c>
      <c r="BM182" s="152" t="s">
        <v>282</v>
      </c>
    </row>
    <row r="183" spans="1:47" s="2" customFormat="1" ht="19.5">
      <c r="A183" s="34"/>
      <c r="B183" s="35"/>
      <c r="C183" s="34"/>
      <c r="D183" s="154" t="s">
        <v>144</v>
      </c>
      <c r="E183" s="34"/>
      <c r="F183" s="155" t="s">
        <v>283</v>
      </c>
      <c r="G183" s="34"/>
      <c r="H183" s="34"/>
      <c r="I183" s="156"/>
      <c r="J183" s="34"/>
      <c r="K183" s="34"/>
      <c r="L183" s="35"/>
      <c r="M183" s="201"/>
      <c r="N183" s="202"/>
      <c r="O183" s="203"/>
      <c r="P183" s="203"/>
      <c r="Q183" s="203"/>
      <c r="R183" s="203"/>
      <c r="S183" s="203"/>
      <c r="T183" s="20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144</v>
      </c>
      <c r="AU183" s="19" t="s">
        <v>87</v>
      </c>
    </row>
    <row r="184" spans="1:31" s="2" customFormat="1" ht="6.95" customHeight="1">
      <c r="A184" s="34"/>
      <c r="B184" s="44"/>
      <c r="C184" s="45"/>
      <c r="D184" s="45"/>
      <c r="E184" s="45"/>
      <c r="F184" s="45"/>
      <c r="G184" s="45"/>
      <c r="H184" s="45"/>
      <c r="I184" s="45"/>
      <c r="J184" s="45"/>
      <c r="K184" s="45"/>
      <c r="L184" s="35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autoFilter ref="C86:K18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 topLeftCell="A110">
      <selection activeCell="F114" sqref="F114"/>
    </sheetView>
  </sheetViews>
  <sheetFormatPr defaultColWidth="12.0039062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140625" style="1" customWidth="1"/>
    <col min="12" max="12" width="32.710937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56" s="1" customFormat="1" ht="36.95" customHeight="1">
      <c r="L2" s="323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90</v>
      </c>
      <c r="AZ2" s="90" t="s">
        <v>284</v>
      </c>
      <c r="BA2" s="90" t="s">
        <v>3</v>
      </c>
      <c r="BB2" s="90" t="s">
        <v>101</v>
      </c>
      <c r="BC2" s="90" t="s">
        <v>285</v>
      </c>
      <c r="BD2" s="90" t="s">
        <v>87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  <c r="AZ3" s="90" t="s">
        <v>286</v>
      </c>
      <c r="BA3" s="90" t="s">
        <v>3</v>
      </c>
      <c r="BB3" s="90" t="s">
        <v>101</v>
      </c>
      <c r="BC3" s="90" t="s">
        <v>76</v>
      </c>
      <c r="BD3" s="90" t="s">
        <v>87</v>
      </c>
    </row>
    <row r="4" spans="2:46" s="1" customFormat="1" ht="24.95" customHeight="1">
      <c r="B4" s="22"/>
      <c r="D4" s="23" t="s">
        <v>102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8" t="str">
        <f>'Rekapitulace stavby'!K6</f>
        <v>UniMeC - Pěšina</v>
      </c>
      <c r="F7" s="339"/>
      <c r="G7" s="339"/>
      <c r="H7" s="339"/>
      <c r="L7" s="22"/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7" t="s">
        <v>287</v>
      </c>
      <c r="F9" s="337"/>
      <c r="G9" s="337"/>
      <c r="H9" s="337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86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11. 10. 2021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27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30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31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0" t="str">
        <f>'Rekapitulace stavby'!E14</f>
        <v>Vyplň údaj</v>
      </c>
      <c r="F18" s="332"/>
      <c r="G18" s="332"/>
      <c r="H18" s="332"/>
      <c r="I18" s="29" t="s">
        <v>29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33</v>
      </c>
      <c r="E20" s="34"/>
      <c r="F20" s="34"/>
      <c r="G20" s="34"/>
      <c r="H20" s="34"/>
      <c r="I20" s="29" t="s">
        <v>26</v>
      </c>
      <c r="J20" s="27" t="s">
        <v>34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29</v>
      </c>
      <c r="J21" s="27" t="s">
        <v>36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38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29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40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93"/>
      <c r="B27" s="94"/>
      <c r="C27" s="93"/>
      <c r="D27" s="93"/>
      <c r="E27" s="336" t="s">
        <v>41</v>
      </c>
      <c r="F27" s="336"/>
      <c r="G27" s="336"/>
      <c r="H27" s="33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5" customHeight="1">
      <c r="A30" s="34"/>
      <c r="B30" s="35"/>
      <c r="C30" s="34"/>
      <c r="D30" s="96" t="s">
        <v>42</v>
      </c>
      <c r="E30" s="34"/>
      <c r="F30" s="34"/>
      <c r="G30" s="34"/>
      <c r="H30" s="34"/>
      <c r="I30" s="34"/>
      <c r="J30" s="68">
        <f>ROUND(J81,2)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44</v>
      </c>
      <c r="G32" s="34"/>
      <c r="H32" s="34"/>
      <c r="I32" s="38" t="s">
        <v>43</v>
      </c>
      <c r="J32" s="38" t="s">
        <v>45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46</v>
      </c>
      <c r="E33" s="29" t="s">
        <v>47</v>
      </c>
      <c r="F33" s="98">
        <f>ROUND((SUM(BE81:BE136)),2)</f>
        <v>0</v>
      </c>
      <c r="G33" s="34"/>
      <c r="H33" s="34"/>
      <c r="I33" s="99">
        <v>0.21</v>
      </c>
      <c r="J33" s="98">
        <f>ROUND(((SUM(BE81:BE136))*I33),2)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48</v>
      </c>
      <c r="F34" s="98">
        <f>ROUND((SUM(BF81:BF136)),2)</f>
        <v>0</v>
      </c>
      <c r="G34" s="34"/>
      <c r="H34" s="34"/>
      <c r="I34" s="99">
        <v>0.15</v>
      </c>
      <c r="J34" s="98">
        <f>ROUND(((SUM(BF81:BF136))*I34),2)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49</v>
      </c>
      <c r="F35" s="98">
        <f>ROUND((SUM(BG81:BG136)),2)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50</v>
      </c>
      <c r="F36" s="98">
        <f>ROUND((SUM(BH81:BH136)),2)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51</v>
      </c>
      <c r="F37" s="98">
        <f>ROUND((SUM(BI81:BI136)),2)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5" customHeight="1">
      <c r="A39" s="34"/>
      <c r="B39" s="35"/>
      <c r="C39" s="100"/>
      <c r="D39" s="101" t="s">
        <v>52</v>
      </c>
      <c r="E39" s="57"/>
      <c r="F39" s="57"/>
      <c r="G39" s="102" t="s">
        <v>53</v>
      </c>
      <c r="H39" s="103" t="s">
        <v>54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110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8" t="str">
        <f>E7</f>
        <v>UniMeC - Pěšina</v>
      </c>
      <c r="F48" s="339"/>
      <c r="G48" s="339"/>
      <c r="H48" s="339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7" t="str">
        <f>E9</f>
        <v>IO310 - Příprava území</v>
      </c>
      <c r="F50" s="337"/>
      <c r="G50" s="337"/>
      <c r="H50" s="337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p.č. 11645/1, 11643 a 11644</v>
      </c>
      <c r="G52" s="34"/>
      <c r="H52" s="34"/>
      <c r="I52" s="29" t="s">
        <v>23</v>
      </c>
      <c r="J52" s="52" t="str">
        <f>IF(J12="","",J12)</f>
        <v>11. 10. 2021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>Univerzita Karlova</v>
      </c>
      <c r="G54" s="34"/>
      <c r="H54" s="34"/>
      <c r="I54" s="29" t="s">
        <v>33</v>
      </c>
      <c r="J54" s="32" t="str">
        <f>E21</f>
        <v>VPÚ DECO Praha,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4"/>
      <c r="E55" s="34"/>
      <c r="F55" s="27" t="str">
        <f>IF(E18="","",E18)</f>
        <v>Vyplň údaj</v>
      </c>
      <c r="G55" s="34"/>
      <c r="H55" s="34"/>
      <c r="I55" s="29" t="s">
        <v>38</v>
      </c>
      <c r="J55" s="32" t="str">
        <f>E24</f>
        <v xml:space="preserve"> 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111</v>
      </c>
      <c r="D57" s="100"/>
      <c r="E57" s="100"/>
      <c r="F57" s="100"/>
      <c r="G57" s="100"/>
      <c r="H57" s="100"/>
      <c r="I57" s="100"/>
      <c r="J57" s="107" t="s">
        <v>112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" customHeight="1">
      <c r="A59" s="34"/>
      <c r="B59" s="35"/>
      <c r="C59" s="108" t="s">
        <v>74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113</v>
      </c>
    </row>
    <row r="60" spans="2:12" s="9" customFormat="1" ht="24.95" customHeight="1">
      <c r="B60" s="109"/>
      <c r="D60" s="110" t="s">
        <v>114</v>
      </c>
      <c r="E60" s="111"/>
      <c r="F60" s="111"/>
      <c r="G60" s="111"/>
      <c r="H60" s="111"/>
      <c r="I60" s="111"/>
      <c r="J60" s="112">
        <f>J82</f>
        <v>0</v>
      </c>
      <c r="L60" s="109"/>
    </row>
    <row r="61" spans="2:12" s="10" customFormat="1" ht="20.1" customHeight="1">
      <c r="B61" s="113"/>
      <c r="D61" s="114" t="s">
        <v>115</v>
      </c>
      <c r="E61" s="115"/>
      <c r="F61" s="115"/>
      <c r="G61" s="115"/>
      <c r="H61" s="115"/>
      <c r="I61" s="115"/>
      <c r="J61" s="116">
        <f>J83</f>
        <v>0</v>
      </c>
      <c r="L61" s="113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2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122</v>
      </c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17</v>
      </c>
      <c r="D70" s="34"/>
      <c r="E70" s="34"/>
      <c r="F70" s="34"/>
      <c r="G70" s="34"/>
      <c r="H70" s="34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4"/>
      <c r="D71" s="34"/>
      <c r="E71" s="338" t="str">
        <f>E7</f>
        <v>UniMeC - Pěšina</v>
      </c>
      <c r="F71" s="339"/>
      <c r="G71" s="339"/>
      <c r="H71" s="339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108</v>
      </c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17" t="str">
        <f>E9</f>
        <v>IO310 - Příprava území</v>
      </c>
      <c r="F73" s="337"/>
      <c r="G73" s="337"/>
      <c r="H73" s="337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4"/>
      <c r="E75" s="34"/>
      <c r="F75" s="27" t="str">
        <f>F12</f>
        <v>p.č. 11645/1, 11643 a 11644</v>
      </c>
      <c r="G75" s="34"/>
      <c r="H75" s="34"/>
      <c r="I75" s="29" t="s">
        <v>23</v>
      </c>
      <c r="J75" s="52" t="str">
        <f>IF(J12="","",J12)</f>
        <v>11. 10. 2021</v>
      </c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5.7" customHeight="1">
      <c r="A77" s="34"/>
      <c r="B77" s="35"/>
      <c r="C77" s="29" t="s">
        <v>25</v>
      </c>
      <c r="D77" s="34"/>
      <c r="E77" s="34"/>
      <c r="F77" s="27" t="str">
        <f>E15</f>
        <v>Univerzita Karlova</v>
      </c>
      <c r="G77" s="34"/>
      <c r="H77" s="34"/>
      <c r="I77" s="29" t="s">
        <v>33</v>
      </c>
      <c r="J77" s="32" t="str">
        <f>E21</f>
        <v>VPÚ DECO Praha, a.s.</v>
      </c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31</v>
      </c>
      <c r="D78" s="34"/>
      <c r="E78" s="34"/>
      <c r="F78" s="27" t="str">
        <f>IF(E18="","",E18)</f>
        <v>Vyplň údaj</v>
      </c>
      <c r="G78" s="34"/>
      <c r="H78" s="34"/>
      <c r="I78" s="29" t="s">
        <v>38</v>
      </c>
      <c r="J78" s="32" t="str">
        <f>E24</f>
        <v xml:space="preserve"> </v>
      </c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7"/>
      <c r="B80" s="118"/>
      <c r="C80" s="119" t="s">
        <v>123</v>
      </c>
      <c r="D80" s="120" t="s">
        <v>61</v>
      </c>
      <c r="E80" s="120" t="s">
        <v>57</v>
      </c>
      <c r="F80" s="120" t="s">
        <v>58</v>
      </c>
      <c r="G80" s="120" t="s">
        <v>124</v>
      </c>
      <c r="H80" s="120" t="s">
        <v>125</v>
      </c>
      <c r="I80" s="120" t="s">
        <v>126</v>
      </c>
      <c r="J80" s="120" t="s">
        <v>112</v>
      </c>
      <c r="K80" s="121" t="s">
        <v>127</v>
      </c>
      <c r="L80" s="122"/>
      <c r="M80" s="59" t="s">
        <v>3</v>
      </c>
      <c r="N80" s="60" t="s">
        <v>46</v>
      </c>
      <c r="O80" s="60" t="s">
        <v>128</v>
      </c>
      <c r="P80" s="60" t="s">
        <v>129</v>
      </c>
      <c r="Q80" s="60" t="s">
        <v>130</v>
      </c>
      <c r="R80" s="60" t="s">
        <v>131</v>
      </c>
      <c r="S80" s="60" t="s">
        <v>132</v>
      </c>
      <c r="T80" s="61" t="s">
        <v>133</v>
      </c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1:63" s="2" customFormat="1" ht="22.7" customHeight="1">
      <c r="A81" s="34"/>
      <c r="B81" s="35"/>
      <c r="C81" s="66" t="s">
        <v>134</v>
      </c>
      <c r="D81" s="34"/>
      <c r="E81" s="34"/>
      <c r="F81" s="34"/>
      <c r="G81" s="34"/>
      <c r="H81" s="34"/>
      <c r="I81" s="34"/>
      <c r="J81" s="123">
        <f>BK81</f>
        <v>0</v>
      </c>
      <c r="K81" s="34"/>
      <c r="L81" s="35"/>
      <c r="M81" s="62"/>
      <c r="N81" s="53"/>
      <c r="O81" s="63"/>
      <c r="P81" s="124">
        <f>P82</f>
        <v>0</v>
      </c>
      <c r="Q81" s="63"/>
      <c r="R81" s="124">
        <f>R82</f>
        <v>0.04484</v>
      </c>
      <c r="S81" s="63"/>
      <c r="T81" s="12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9" t="s">
        <v>75</v>
      </c>
      <c r="AU81" s="19" t="s">
        <v>113</v>
      </c>
      <c r="BK81" s="126">
        <f>BK82</f>
        <v>0</v>
      </c>
    </row>
    <row r="82" spans="2:63" s="12" customFormat="1" ht="26.1" customHeight="1">
      <c r="B82" s="127"/>
      <c r="D82" s="128" t="s">
        <v>75</v>
      </c>
      <c r="E82" s="129" t="s">
        <v>135</v>
      </c>
      <c r="F82" s="129" t="s">
        <v>136</v>
      </c>
      <c r="I82" s="130"/>
      <c r="J82" s="131">
        <f>BK82</f>
        <v>0</v>
      </c>
      <c r="L82" s="127"/>
      <c r="M82" s="132"/>
      <c r="N82" s="133"/>
      <c r="O82" s="133"/>
      <c r="P82" s="134">
        <f>P83</f>
        <v>0</v>
      </c>
      <c r="Q82" s="133"/>
      <c r="R82" s="134">
        <f>R83</f>
        <v>0.04484</v>
      </c>
      <c r="S82" s="133"/>
      <c r="T82" s="135">
        <f>T83</f>
        <v>0</v>
      </c>
      <c r="AR82" s="128" t="s">
        <v>84</v>
      </c>
      <c r="AT82" s="136" t="s">
        <v>75</v>
      </c>
      <c r="AU82" s="136" t="s">
        <v>76</v>
      </c>
      <c r="AY82" s="128" t="s">
        <v>137</v>
      </c>
      <c r="BK82" s="137">
        <f>BK83</f>
        <v>0</v>
      </c>
    </row>
    <row r="83" spans="2:63" s="12" customFormat="1" ht="22.7" customHeight="1">
      <c r="B83" s="127"/>
      <c r="D83" s="128" t="s">
        <v>75</v>
      </c>
      <c r="E83" s="138" t="s">
        <v>84</v>
      </c>
      <c r="F83" s="138" t="s">
        <v>138</v>
      </c>
      <c r="I83" s="130"/>
      <c r="J83" s="139">
        <f>BK83</f>
        <v>0</v>
      </c>
      <c r="L83" s="127"/>
      <c r="M83" s="132"/>
      <c r="N83" s="133"/>
      <c r="O83" s="133"/>
      <c r="P83" s="134">
        <f>SUM(P84:P136)</f>
        <v>0</v>
      </c>
      <c r="Q83" s="133"/>
      <c r="R83" s="134">
        <f>SUM(R84:R136)</f>
        <v>0.04484</v>
      </c>
      <c r="S83" s="133"/>
      <c r="T83" s="135">
        <f>SUM(T84:T136)</f>
        <v>0</v>
      </c>
      <c r="AR83" s="128" t="s">
        <v>84</v>
      </c>
      <c r="AT83" s="136" t="s">
        <v>75</v>
      </c>
      <c r="AU83" s="136" t="s">
        <v>84</v>
      </c>
      <c r="AY83" s="128" t="s">
        <v>137</v>
      </c>
      <c r="BK83" s="137">
        <f>SUM(BK84:BK136)</f>
        <v>0</v>
      </c>
    </row>
    <row r="84" spans="1:65" s="2" customFormat="1" ht="16.5" customHeight="1" hidden="1">
      <c r="A84" s="34"/>
      <c r="B84" s="140"/>
      <c r="C84" s="141" t="s">
        <v>84</v>
      </c>
      <c r="D84" s="141" t="s">
        <v>139</v>
      </c>
      <c r="E84" s="142" t="s">
        <v>288</v>
      </c>
      <c r="F84" s="143" t="s">
        <v>289</v>
      </c>
      <c r="G84" s="144" t="s">
        <v>104</v>
      </c>
      <c r="H84" s="145">
        <v>3</v>
      </c>
      <c r="I84" s="297"/>
      <c r="J84" s="147">
        <f>ROUND(I84*H84,2)</f>
        <v>0</v>
      </c>
      <c r="K84" s="143" t="s">
        <v>142</v>
      </c>
      <c r="L84" s="298" t="s">
        <v>755</v>
      </c>
      <c r="M84" s="148" t="s">
        <v>3</v>
      </c>
      <c r="N84" s="149" t="s">
        <v>47</v>
      </c>
      <c r="O84" s="55"/>
      <c r="P84" s="150">
        <f>O84*H84</f>
        <v>0</v>
      </c>
      <c r="Q84" s="150">
        <v>0</v>
      </c>
      <c r="R84" s="150">
        <f>Q84*H84</f>
        <v>0</v>
      </c>
      <c r="S84" s="150">
        <v>0</v>
      </c>
      <c r="T84" s="15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2" t="s">
        <v>107</v>
      </c>
      <c r="AT84" s="152" t="s">
        <v>139</v>
      </c>
      <c r="AU84" s="152" t="s">
        <v>87</v>
      </c>
      <c r="AY84" s="19" t="s">
        <v>137</v>
      </c>
      <c r="BE84" s="153">
        <f>IF(N84="základní",J84,0)</f>
        <v>0</v>
      </c>
      <c r="BF84" s="153">
        <f>IF(N84="snížená",J84,0)</f>
        <v>0</v>
      </c>
      <c r="BG84" s="153">
        <f>IF(N84="zákl. přenesená",J84,0)</f>
        <v>0</v>
      </c>
      <c r="BH84" s="153">
        <f>IF(N84="sníž. přenesená",J84,0)</f>
        <v>0</v>
      </c>
      <c r="BI84" s="153">
        <f>IF(N84="nulová",J84,0)</f>
        <v>0</v>
      </c>
      <c r="BJ84" s="19" t="s">
        <v>84</v>
      </c>
      <c r="BK84" s="153">
        <f>ROUND(I84*H84,2)</f>
        <v>0</v>
      </c>
      <c r="BL84" s="19" t="s">
        <v>107</v>
      </c>
      <c r="BM84" s="152" t="s">
        <v>290</v>
      </c>
    </row>
    <row r="85" spans="1:47" s="2" customFormat="1" ht="12" hidden="1">
      <c r="A85" s="34"/>
      <c r="B85" s="35"/>
      <c r="C85" s="34"/>
      <c r="D85" s="154" t="s">
        <v>144</v>
      </c>
      <c r="E85" s="34"/>
      <c r="F85" s="155" t="s">
        <v>291</v>
      </c>
      <c r="G85" s="34"/>
      <c r="H85" s="34"/>
      <c r="I85" s="156"/>
      <c r="J85" s="34"/>
      <c r="K85" s="34"/>
      <c r="L85" s="35"/>
      <c r="M85" s="157"/>
      <c r="N85" s="158"/>
      <c r="O85" s="55"/>
      <c r="P85" s="55"/>
      <c r="Q85" s="55"/>
      <c r="R85" s="55"/>
      <c r="S85" s="55"/>
      <c r="T85" s="56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144</v>
      </c>
      <c r="AU85" s="19" t="s">
        <v>87</v>
      </c>
    </row>
    <row r="86" spans="2:51" s="16" customFormat="1" ht="12" hidden="1">
      <c r="B86" s="194"/>
      <c r="D86" s="154" t="s">
        <v>146</v>
      </c>
      <c r="E86" s="195" t="s">
        <v>3</v>
      </c>
      <c r="F86" s="196" t="s">
        <v>292</v>
      </c>
      <c r="H86" s="195" t="s">
        <v>3</v>
      </c>
      <c r="I86" s="197"/>
      <c r="L86" s="194"/>
      <c r="M86" s="198"/>
      <c r="N86" s="199"/>
      <c r="O86" s="199"/>
      <c r="P86" s="199"/>
      <c r="Q86" s="199"/>
      <c r="R86" s="199"/>
      <c r="S86" s="199"/>
      <c r="T86" s="200"/>
      <c r="AT86" s="195" t="s">
        <v>146</v>
      </c>
      <c r="AU86" s="195" t="s">
        <v>87</v>
      </c>
      <c r="AV86" s="16" t="s">
        <v>84</v>
      </c>
      <c r="AW86" s="16" t="s">
        <v>37</v>
      </c>
      <c r="AX86" s="16" t="s">
        <v>76</v>
      </c>
      <c r="AY86" s="195" t="s">
        <v>137</v>
      </c>
    </row>
    <row r="87" spans="2:51" s="13" customFormat="1" ht="12" hidden="1">
      <c r="B87" s="159"/>
      <c r="D87" s="154" t="s">
        <v>146</v>
      </c>
      <c r="E87" s="160" t="s">
        <v>3</v>
      </c>
      <c r="F87" s="161" t="s">
        <v>293</v>
      </c>
      <c r="H87" s="162">
        <v>1</v>
      </c>
      <c r="I87" s="163"/>
      <c r="L87" s="159"/>
      <c r="M87" s="164"/>
      <c r="N87" s="165"/>
      <c r="O87" s="165"/>
      <c r="P87" s="165"/>
      <c r="Q87" s="165"/>
      <c r="R87" s="165"/>
      <c r="S87" s="165"/>
      <c r="T87" s="166"/>
      <c r="AT87" s="160" t="s">
        <v>146</v>
      </c>
      <c r="AU87" s="160" t="s">
        <v>87</v>
      </c>
      <c r="AV87" s="13" t="s">
        <v>87</v>
      </c>
      <c r="AW87" s="13" t="s">
        <v>37</v>
      </c>
      <c r="AX87" s="13" t="s">
        <v>76</v>
      </c>
      <c r="AY87" s="160" t="s">
        <v>137</v>
      </c>
    </row>
    <row r="88" spans="2:51" s="13" customFormat="1" ht="12" hidden="1">
      <c r="B88" s="159"/>
      <c r="D88" s="154" t="s">
        <v>146</v>
      </c>
      <c r="E88" s="160" t="s">
        <v>3</v>
      </c>
      <c r="F88" s="161" t="s">
        <v>294</v>
      </c>
      <c r="H88" s="162">
        <v>1</v>
      </c>
      <c r="I88" s="163"/>
      <c r="L88" s="159"/>
      <c r="M88" s="164"/>
      <c r="N88" s="165"/>
      <c r="O88" s="165"/>
      <c r="P88" s="165"/>
      <c r="Q88" s="165"/>
      <c r="R88" s="165"/>
      <c r="S88" s="165"/>
      <c r="T88" s="166"/>
      <c r="AT88" s="160" t="s">
        <v>146</v>
      </c>
      <c r="AU88" s="160" t="s">
        <v>87</v>
      </c>
      <c r="AV88" s="13" t="s">
        <v>87</v>
      </c>
      <c r="AW88" s="13" t="s">
        <v>37</v>
      </c>
      <c r="AX88" s="13" t="s">
        <v>76</v>
      </c>
      <c r="AY88" s="160" t="s">
        <v>137</v>
      </c>
    </row>
    <row r="89" spans="2:51" s="13" customFormat="1" ht="12" hidden="1">
      <c r="B89" s="159"/>
      <c r="D89" s="154" t="s">
        <v>146</v>
      </c>
      <c r="E89" s="160" t="s">
        <v>3</v>
      </c>
      <c r="F89" s="161" t="s">
        <v>295</v>
      </c>
      <c r="H89" s="162">
        <v>1</v>
      </c>
      <c r="I89" s="163"/>
      <c r="L89" s="159"/>
      <c r="M89" s="164"/>
      <c r="N89" s="165"/>
      <c r="O89" s="165"/>
      <c r="P89" s="165"/>
      <c r="Q89" s="165"/>
      <c r="R89" s="165"/>
      <c r="S89" s="165"/>
      <c r="T89" s="166"/>
      <c r="AT89" s="160" t="s">
        <v>146</v>
      </c>
      <c r="AU89" s="160" t="s">
        <v>87</v>
      </c>
      <c r="AV89" s="13" t="s">
        <v>87</v>
      </c>
      <c r="AW89" s="13" t="s">
        <v>37</v>
      </c>
      <c r="AX89" s="13" t="s">
        <v>76</v>
      </c>
      <c r="AY89" s="160" t="s">
        <v>137</v>
      </c>
    </row>
    <row r="90" spans="2:51" s="14" customFormat="1" ht="12" hidden="1">
      <c r="B90" s="177"/>
      <c r="D90" s="154" t="s">
        <v>146</v>
      </c>
      <c r="E90" s="178" t="s">
        <v>3</v>
      </c>
      <c r="F90" s="179" t="s">
        <v>180</v>
      </c>
      <c r="H90" s="180">
        <v>3</v>
      </c>
      <c r="I90" s="181"/>
      <c r="L90" s="177"/>
      <c r="M90" s="182"/>
      <c r="N90" s="183"/>
      <c r="O90" s="183"/>
      <c r="P90" s="183"/>
      <c r="Q90" s="183"/>
      <c r="R90" s="183"/>
      <c r="S90" s="183"/>
      <c r="T90" s="184"/>
      <c r="AT90" s="178" t="s">
        <v>146</v>
      </c>
      <c r="AU90" s="178" t="s">
        <v>87</v>
      </c>
      <c r="AV90" s="14" t="s">
        <v>107</v>
      </c>
      <c r="AW90" s="14" t="s">
        <v>37</v>
      </c>
      <c r="AX90" s="14" t="s">
        <v>84</v>
      </c>
      <c r="AY90" s="178" t="s">
        <v>137</v>
      </c>
    </row>
    <row r="91" spans="1:65" s="2" customFormat="1" ht="16.5" customHeight="1" hidden="1">
      <c r="A91" s="34"/>
      <c r="B91" s="140"/>
      <c r="C91" s="141" t="s">
        <v>87</v>
      </c>
      <c r="D91" s="141" t="s">
        <v>139</v>
      </c>
      <c r="E91" s="142" t="s">
        <v>296</v>
      </c>
      <c r="F91" s="143" t="s">
        <v>297</v>
      </c>
      <c r="G91" s="144" t="s">
        <v>104</v>
      </c>
      <c r="H91" s="145">
        <v>3</v>
      </c>
      <c r="I91" s="297"/>
      <c r="J91" s="147">
        <f>ROUND(I91*H91,2)</f>
        <v>0</v>
      </c>
      <c r="K91" s="143" t="s">
        <v>142</v>
      </c>
      <c r="L91" s="298" t="s">
        <v>755</v>
      </c>
      <c r="M91" s="148" t="s">
        <v>3</v>
      </c>
      <c r="N91" s="149" t="s">
        <v>47</v>
      </c>
      <c r="O91" s="55"/>
      <c r="P91" s="150">
        <f>O91*H91</f>
        <v>0</v>
      </c>
      <c r="Q91" s="150">
        <v>0</v>
      </c>
      <c r="R91" s="150">
        <f>Q91*H91</f>
        <v>0</v>
      </c>
      <c r="S91" s="150">
        <v>0</v>
      </c>
      <c r="T91" s="151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2" t="s">
        <v>107</v>
      </c>
      <c r="AT91" s="152" t="s">
        <v>139</v>
      </c>
      <c r="AU91" s="152" t="s">
        <v>87</v>
      </c>
      <c r="AY91" s="19" t="s">
        <v>137</v>
      </c>
      <c r="BE91" s="153">
        <f>IF(N91="základní",J91,0)</f>
        <v>0</v>
      </c>
      <c r="BF91" s="153">
        <f>IF(N91="snížená",J91,0)</f>
        <v>0</v>
      </c>
      <c r="BG91" s="153">
        <f>IF(N91="zákl. přenesená",J91,0)</f>
        <v>0</v>
      </c>
      <c r="BH91" s="153">
        <f>IF(N91="sníž. přenesená",J91,0)</f>
        <v>0</v>
      </c>
      <c r="BI91" s="153">
        <f>IF(N91="nulová",J91,0)</f>
        <v>0</v>
      </c>
      <c r="BJ91" s="19" t="s">
        <v>84</v>
      </c>
      <c r="BK91" s="153">
        <f>ROUND(I91*H91,2)</f>
        <v>0</v>
      </c>
      <c r="BL91" s="19" t="s">
        <v>107</v>
      </c>
      <c r="BM91" s="152" t="s">
        <v>298</v>
      </c>
    </row>
    <row r="92" spans="1:47" s="2" customFormat="1" ht="12" hidden="1">
      <c r="A92" s="34"/>
      <c r="B92" s="35"/>
      <c r="C92" s="34"/>
      <c r="D92" s="154" t="s">
        <v>144</v>
      </c>
      <c r="E92" s="34"/>
      <c r="F92" s="155" t="s">
        <v>299</v>
      </c>
      <c r="G92" s="34"/>
      <c r="H92" s="34"/>
      <c r="I92" s="156"/>
      <c r="J92" s="34"/>
      <c r="K92" s="34"/>
      <c r="L92" s="35"/>
      <c r="M92" s="157"/>
      <c r="N92" s="158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144</v>
      </c>
      <c r="AU92" s="19" t="s">
        <v>87</v>
      </c>
    </row>
    <row r="93" spans="2:51" s="16" customFormat="1" ht="12" hidden="1">
      <c r="B93" s="194"/>
      <c r="D93" s="154" t="s">
        <v>146</v>
      </c>
      <c r="E93" s="195" t="s">
        <v>3</v>
      </c>
      <c r="F93" s="196" t="s">
        <v>300</v>
      </c>
      <c r="H93" s="195" t="s">
        <v>3</v>
      </c>
      <c r="I93" s="197"/>
      <c r="L93" s="194"/>
      <c r="M93" s="198"/>
      <c r="N93" s="199"/>
      <c r="O93" s="199"/>
      <c r="P93" s="199"/>
      <c r="Q93" s="199"/>
      <c r="R93" s="199"/>
      <c r="S93" s="199"/>
      <c r="T93" s="200"/>
      <c r="AT93" s="195" t="s">
        <v>146</v>
      </c>
      <c r="AU93" s="195" t="s">
        <v>87</v>
      </c>
      <c r="AV93" s="16" t="s">
        <v>84</v>
      </c>
      <c r="AW93" s="16" t="s">
        <v>37</v>
      </c>
      <c r="AX93" s="16" t="s">
        <v>76</v>
      </c>
      <c r="AY93" s="195" t="s">
        <v>137</v>
      </c>
    </row>
    <row r="94" spans="2:51" s="13" customFormat="1" ht="12" hidden="1">
      <c r="B94" s="159"/>
      <c r="D94" s="154" t="s">
        <v>146</v>
      </c>
      <c r="E94" s="160" t="s">
        <v>3</v>
      </c>
      <c r="F94" s="161" t="s">
        <v>301</v>
      </c>
      <c r="H94" s="162">
        <v>1</v>
      </c>
      <c r="I94" s="163"/>
      <c r="L94" s="159"/>
      <c r="M94" s="164"/>
      <c r="N94" s="165"/>
      <c r="O94" s="165"/>
      <c r="P94" s="165"/>
      <c r="Q94" s="165"/>
      <c r="R94" s="165"/>
      <c r="S94" s="165"/>
      <c r="T94" s="166"/>
      <c r="AT94" s="160" t="s">
        <v>146</v>
      </c>
      <c r="AU94" s="160" t="s">
        <v>87</v>
      </c>
      <c r="AV94" s="13" t="s">
        <v>87</v>
      </c>
      <c r="AW94" s="13" t="s">
        <v>37</v>
      </c>
      <c r="AX94" s="13" t="s">
        <v>76</v>
      </c>
      <c r="AY94" s="160" t="s">
        <v>137</v>
      </c>
    </row>
    <row r="95" spans="2:51" s="13" customFormat="1" ht="12" hidden="1">
      <c r="B95" s="159"/>
      <c r="D95" s="154" t="s">
        <v>146</v>
      </c>
      <c r="E95" s="160" t="s">
        <v>3</v>
      </c>
      <c r="F95" s="161" t="s">
        <v>302</v>
      </c>
      <c r="H95" s="162">
        <v>1</v>
      </c>
      <c r="I95" s="163"/>
      <c r="L95" s="159"/>
      <c r="M95" s="164"/>
      <c r="N95" s="165"/>
      <c r="O95" s="165"/>
      <c r="P95" s="165"/>
      <c r="Q95" s="165"/>
      <c r="R95" s="165"/>
      <c r="S95" s="165"/>
      <c r="T95" s="166"/>
      <c r="AT95" s="160" t="s">
        <v>146</v>
      </c>
      <c r="AU95" s="160" t="s">
        <v>87</v>
      </c>
      <c r="AV95" s="13" t="s">
        <v>87</v>
      </c>
      <c r="AW95" s="13" t="s">
        <v>37</v>
      </c>
      <c r="AX95" s="13" t="s">
        <v>76</v>
      </c>
      <c r="AY95" s="160" t="s">
        <v>137</v>
      </c>
    </row>
    <row r="96" spans="2:51" s="13" customFormat="1" ht="12" hidden="1">
      <c r="B96" s="159"/>
      <c r="D96" s="154" t="s">
        <v>146</v>
      </c>
      <c r="E96" s="160" t="s">
        <v>3</v>
      </c>
      <c r="F96" s="161" t="s">
        <v>303</v>
      </c>
      <c r="H96" s="162">
        <v>1</v>
      </c>
      <c r="I96" s="163"/>
      <c r="L96" s="159"/>
      <c r="M96" s="164"/>
      <c r="N96" s="165"/>
      <c r="O96" s="165"/>
      <c r="P96" s="165"/>
      <c r="Q96" s="165"/>
      <c r="R96" s="165"/>
      <c r="S96" s="165"/>
      <c r="T96" s="166"/>
      <c r="AT96" s="160" t="s">
        <v>146</v>
      </c>
      <c r="AU96" s="160" t="s">
        <v>87</v>
      </c>
      <c r="AV96" s="13" t="s">
        <v>87</v>
      </c>
      <c r="AW96" s="13" t="s">
        <v>37</v>
      </c>
      <c r="AX96" s="13" t="s">
        <v>76</v>
      </c>
      <c r="AY96" s="160" t="s">
        <v>137</v>
      </c>
    </row>
    <row r="97" spans="2:51" s="14" customFormat="1" ht="12" hidden="1">
      <c r="B97" s="177"/>
      <c r="D97" s="154" t="s">
        <v>146</v>
      </c>
      <c r="E97" s="178" t="s">
        <v>3</v>
      </c>
      <c r="F97" s="179" t="s">
        <v>180</v>
      </c>
      <c r="H97" s="180">
        <v>3</v>
      </c>
      <c r="I97" s="181"/>
      <c r="L97" s="177"/>
      <c r="M97" s="182"/>
      <c r="N97" s="183"/>
      <c r="O97" s="183"/>
      <c r="P97" s="183"/>
      <c r="Q97" s="183"/>
      <c r="R97" s="183"/>
      <c r="S97" s="183"/>
      <c r="T97" s="184"/>
      <c r="AT97" s="178" t="s">
        <v>146</v>
      </c>
      <c r="AU97" s="178" t="s">
        <v>87</v>
      </c>
      <c r="AV97" s="14" t="s">
        <v>107</v>
      </c>
      <c r="AW97" s="14" t="s">
        <v>37</v>
      </c>
      <c r="AX97" s="14" t="s">
        <v>84</v>
      </c>
      <c r="AY97" s="178" t="s">
        <v>137</v>
      </c>
    </row>
    <row r="98" spans="1:65" s="2" customFormat="1" ht="16.5" customHeight="1" hidden="1">
      <c r="A98" s="34"/>
      <c r="B98" s="140"/>
      <c r="C98" s="141" t="s">
        <v>152</v>
      </c>
      <c r="D98" s="141" t="s">
        <v>139</v>
      </c>
      <c r="E98" s="142" t="s">
        <v>304</v>
      </c>
      <c r="F98" s="143" t="s">
        <v>305</v>
      </c>
      <c r="G98" s="144" t="s">
        <v>104</v>
      </c>
      <c r="H98" s="145">
        <v>2</v>
      </c>
      <c r="I98" s="297"/>
      <c r="J98" s="147">
        <f>ROUND(I98*H98,2)</f>
        <v>0</v>
      </c>
      <c r="K98" s="143" t="s">
        <v>142</v>
      </c>
      <c r="L98" s="298" t="s">
        <v>755</v>
      </c>
      <c r="M98" s="148" t="s">
        <v>3</v>
      </c>
      <c r="N98" s="149" t="s">
        <v>47</v>
      </c>
      <c r="O98" s="55"/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51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107</v>
      </c>
      <c r="AT98" s="152" t="s">
        <v>139</v>
      </c>
      <c r="AU98" s="152" t="s">
        <v>87</v>
      </c>
      <c r="AY98" s="19" t="s">
        <v>137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19" t="s">
        <v>84</v>
      </c>
      <c r="BK98" s="153">
        <f>ROUND(I98*H98,2)</f>
        <v>0</v>
      </c>
      <c r="BL98" s="19" t="s">
        <v>107</v>
      </c>
      <c r="BM98" s="152" t="s">
        <v>306</v>
      </c>
    </row>
    <row r="99" spans="1:47" s="2" customFormat="1" ht="12" hidden="1">
      <c r="A99" s="34"/>
      <c r="B99" s="35"/>
      <c r="C99" s="34"/>
      <c r="D99" s="154" t="s">
        <v>144</v>
      </c>
      <c r="E99" s="34"/>
      <c r="F99" s="155" t="s">
        <v>307</v>
      </c>
      <c r="G99" s="34"/>
      <c r="H99" s="34"/>
      <c r="I99" s="156"/>
      <c r="J99" s="34"/>
      <c r="K99" s="34"/>
      <c r="L99" s="35"/>
      <c r="M99" s="157"/>
      <c r="N99" s="158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144</v>
      </c>
      <c r="AU99" s="19" t="s">
        <v>87</v>
      </c>
    </row>
    <row r="100" spans="2:51" s="16" customFormat="1" ht="12" hidden="1">
      <c r="B100" s="194"/>
      <c r="D100" s="154" t="s">
        <v>146</v>
      </c>
      <c r="E100" s="195" t="s">
        <v>3</v>
      </c>
      <c r="F100" s="196" t="s">
        <v>300</v>
      </c>
      <c r="H100" s="195" t="s">
        <v>3</v>
      </c>
      <c r="I100" s="197"/>
      <c r="L100" s="194"/>
      <c r="M100" s="198"/>
      <c r="N100" s="199"/>
      <c r="O100" s="199"/>
      <c r="P100" s="199"/>
      <c r="Q100" s="199"/>
      <c r="R100" s="199"/>
      <c r="S100" s="199"/>
      <c r="T100" s="200"/>
      <c r="AT100" s="195" t="s">
        <v>146</v>
      </c>
      <c r="AU100" s="195" t="s">
        <v>87</v>
      </c>
      <c r="AV100" s="16" t="s">
        <v>84</v>
      </c>
      <c r="AW100" s="16" t="s">
        <v>37</v>
      </c>
      <c r="AX100" s="16" t="s">
        <v>76</v>
      </c>
      <c r="AY100" s="195" t="s">
        <v>137</v>
      </c>
    </row>
    <row r="101" spans="2:51" s="13" customFormat="1" ht="12" hidden="1">
      <c r="B101" s="159"/>
      <c r="D101" s="154" t="s">
        <v>146</v>
      </c>
      <c r="E101" s="160" t="s">
        <v>3</v>
      </c>
      <c r="F101" s="161" t="s">
        <v>308</v>
      </c>
      <c r="H101" s="162">
        <v>1</v>
      </c>
      <c r="I101" s="163"/>
      <c r="L101" s="159"/>
      <c r="M101" s="164"/>
      <c r="N101" s="165"/>
      <c r="O101" s="165"/>
      <c r="P101" s="165"/>
      <c r="Q101" s="165"/>
      <c r="R101" s="165"/>
      <c r="S101" s="165"/>
      <c r="T101" s="166"/>
      <c r="AT101" s="160" t="s">
        <v>146</v>
      </c>
      <c r="AU101" s="160" t="s">
        <v>87</v>
      </c>
      <c r="AV101" s="13" t="s">
        <v>87</v>
      </c>
      <c r="AW101" s="13" t="s">
        <v>37</v>
      </c>
      <c r="AX101" s="13" t="s">
        <v>76</v>
      </c>
      <c r="AY101" s="160" t="s">
        <v>137</v>
      </c>
    </row>
    <row r="102" spans="2:51" s="13" customFormat="1" ht="12" hidden="1">
      <c r="B102" s="159"/>
      <c r="D102" s="154" t="s">
        <v>146</v>
      </c>
      <c r="E102" s="160" t="s">
        <v>3</v>
      </c>
      <c r="F102" s="161" t="s">
        <v>309</v>
      </c>
      <c r="H102" s="162">
        <v>1</v>
      </c>
      <c r="I102" s="163"/>
      <c r="L102" s="159"/>
      <c r="M102" s="164"/>
      <c r="N102" s="165"/>
      <c r="O102" s="165"/>
      <c r="P102" s="165"/>
      <c r="Q102" s="165"/>
      <c r="R102" s="165"/>
      <c r="S102" s="165"/>
      <c r="T102" s="166"/>
      <c r="AT102" s="160" t="s">
        <v>146</v>
      </c>
      <c r="AU102" s="160" t="s">
        <v>87</v>
      </c>
      <c r="AV102" s="13" t="s">
        <v>87</v>
      </c>
      <c r="AW102" s="13" t="s">
        <v>37</v>
      </c>
      <c r="AX102" s="13" t="s">
        <v>76</v>
      </c>
      <c r="AY102" s="160" t="s">
        <v>137</v>
      </c>
    </row>
    <row r="103" spans="2:51" s="14" customFormat="1" ht="12" hidden="1">
      <c r="B103" s="177"/>
      <c r="D103" s="154" t="s">
        <v>146</v>
      </c>
      <c r="E103" s="178" t="s">
        <v>3</v>
      </c>
      <c r="F103" s="179" t="s">
        <v>180</v>
      </c>
      <c r="H103" s="180">
        <v>2</v>
      </c>
      <c r="I103" s="181"/>
      <c r="L103" s="177"/>
      <c r="M103" s="182"/>
      <c r="N103" s="183"/>
      <c r="O103" s="183"/>
      <c r="P103" s="183"/>
      <c r="Q103" s="183"/>
      <c r="R103" s="183"/>
      <c r="S103" s="183"/>
      <c r="T103" s="184"/>
      <c r="AT103" s="178" t="s">
        <v>146</v>
      </c>
      <c r="AU103" s="178" t="s">
        <v>87</v>
      </c>
      <c r="AV103" s="14" t="s">
        <v>107</v>
      </c>
      <c r="AW103" s="14" t="s">
        <v>37</v>
      </c>
      <c r="AX103" s="14" t="s">
        <v>84</v>
      </c>
      <c r="AY103" s="178" t="s">
        <v>137</v>
      </c>
    </row>
    <row r="104" spans="1:65" s="2" customFormat="1" ht="16.5" customHeight="1">
      <c r="A104" s="34"/>
      <c r="B104" s="140"/>
      <c r="C104" s="141" t="s">
        <v>107</v>
      </c>
      <c r="D104" s="141" t="s">
        <v>139</v>
      </c>
      <c r="E104" s="142" t="s">
        <v>310</v>
      </c>
      <c r="F104" s="143" t="s">
        <v>311</v>
      </c>
      <c r="G104" s="144" t="s">
        <v>104</v>
      </c>
      <c r="H104" s="145">
        <v>4</v>
      </c>
      <c r="I104" s="146"/>
      <c r="J104" s="147">
        <f>ROUND(I104*H104,2)</f>
        <v>0</v>
      </c>
      <c r="K104" s="143" t="s">
        <v>142</v>
      </c>
      <c r="L104" s="35"/>
      <c r="M104" s="148" t="s">
        <v>3</v>
      </c>
      <c r="N104" s="149" t="s">
        <v>47</v>
      </c>
      <c r="O104" s="55"/>
      <c r="P104" s="150">
        <f>O104*H104</f>
        <v>0</v>
      </c>
      <c r="Q104" s="150">
        <v>0</v>
      </c>
      <c r="R104" s="150">
        <f>Q104*H104</f>
        <v>0</v>
      </c>
      <c r="S104" s="150">
        <v>0</v>
      </c>
      <c r="T104" s="15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107</v>
      </c>
      <c r="AT104" s="152" t="s">
        <v>139</v>
      </c>
      <c r="AU104" s="152" t="s">
        <v>87</v>
      </c>
      <c r="AY104" s="19" t="s">
        <v>137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19" t="s">
        <v>84</v>
      </c>
      <c r="BK104" s="153">
        <f>ROUND(I104*H104,2)</f>
        <v>0</v>
      </c>
      <c r="BL104" s="19" t="s">
        <v>107</v>
      </c>
      <c r="BM104" s="152" t="s">
        <v>312</v>
      </c>
    </row>
    <row r="105" spans="1:47" s="2" customFormat="1" ht="12">
      <c r="A105" s="34"/>
      <c r="B105" s="35"/>
      <c r="C105" s="34"/>
      <c r="D105" s="154" t="s">
        <v>144</v>
      </c>
      <c r="E105" s="34"/>
      <c r="F105" s="155" t="s">
        <v>313</v>
      </c>
      <c r="G105" s="34"/>
      <c r="H105" s="34"/>
      <c r="I105" s="156"/>
      <c r="J105" s="34"/>
      <c r="K105" s="34"/>
      <c r="L105" s="35"/>
      <c r="M105" s="157"/>
      <c r="N105" s="158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144</v>
      </c>
      <c r="AU105" s="19" t="s">
        <v>87</v>
      </c>
    </row>
    <row r="106" spans="2:51" s="13" customFormat="1" ht="12">
      <c r="B106" s="159"/>
      <c r="D106" s="154" t="s">
        <v>146</v>
      </c>
      <c r="E106" s="160" t="s">
        <v>3</v>
      </c>
      <c r="F106" s="161" t="s">
        <v>293</v>
      </c>
      <c r="H106" s="162">
        <v>1</v>
      </c>
      <c r="I106" s="163"/>
      <c r="L106" s="159"/>
      <c r="M106" s="164"/>
      <c r="N106" s="165"/>
      <c r="O106" s="165"/>
      <c r="P106" s="165"/>
      <c r="Q106" s="165"/>
      <c r="R106" s="165"/>
      <c r="S106" s="165"/>
      <c r="T106" s="166"/>
      <c r="AT106" s="160" t="s">
        <v>146</v>
      </c>
      <c r="AU106" s="160" t="s">
        <v>87</v>
      </c>
      <c r="AV106" s="13" t="s">
        <v>87</v>
      </c>
      <c r="AW106" s="13" t="s">
        <v>37</v>
      </c>
      <c r="AX106" s="13" t="s">
        <v>76</v>
      </c>
      <c r="AY106" s="160" t="s">
        <v>137</v>
      </c>
    </row>
    <row r="107" spans="2:51" s="13" customFormat="1" ht="12">
      <c r="B107" s="159"/>
      <c r="D107" s="154" t="s">
        <v>146</v>
      </c>
      <c r="E107" s="160" t="s">
        <v>3</v>
      </c>
      <c r="F107" s="161" t="s">
        <v>294</v>
      </c>
      <c r="H107" s="162">
        <v>1</v>
      </c>
      <c r="I107" s="163"/>
      <c r="L107" s="159"/>
      <c r="M107" s="164"/>
      <c r="N107" s="165"/>
      <c r="O107" s="165"/>
      <c r="P107" s="165"/>
      <c r="Q107" s="165"/>
      <c r="R107" s="165"/>
      <c r="S107" s="165"/>
      <c r="T107" s="166"/>
      <c r="AT107" s="160" t="s">
        <v>146</v>
      </c>
      <c r="AU107" s="160" t="s">
        <v>87</v>
      </c>
      <c r="AV107" s="13" t="s">
        <v>87</v>
      </c>
      <c r="AW107" s="13" t="s">
        <v>37</v>
      </c>
      <c r="AX107" s="13" t="s">
        <v>76</v>
      </c>
      <c r="AY107" s="160" t="s">
        <v>137</v>
      </c>
    </row>
    <row r="108" spans="2:51" s="13" customFormat="1" ht="12">
      <c r="B108" s="159"/>
      <c r="D108" s="154" t="s">
        <v>146</v>
      </c>
      <c r="E108" s="160" t="s">
        <v>3</v>
      </c>
      <c r="F108" s="161" t="s">
        <v>295</v>
      </c>
      <c r="H108" s="162">
        <v>1</v>
      </c>
      <c r="I108" s="163"/>
      <c r="L108" s="159"/>
      <c r="M108" s="164"/>
      <c r="N108" s="165"/>
      <c r="O108" s="165"/>
      <c r="P108" s="165"/>
      <c r="Q108" s="165"/>
      <c r="R108" s="165"/>
      <c r="S108" s="165"/>
      <c r="T108" s="166"/>
      <c r="AT108" s="160" t="s">
        <v>146</v>
      </c>
      <c r="AU108" s="160" t="s">
        <v>87</v>
      </c>
      <c r="AV108" s="13" t="s">
        <v>87</v>
      </c>
      <c r="AW108" s="13" t="s">
        <v>37</v>
      </c>
      <c r="AX108" s="13" t="s">
        <v>76</v>
      </c>
      <c r="AY108" s="160" t="s">
        <v>137</v>
      </c>
    </row>
    <row r="109" spans="2:51" s="13" customFormat="1" ht="12">
      <c r="B109" s="159"/>
      <c r="D109" s="154" t="s">
        <v>146</v>
      </c>
      <c r="E109" s="160" t="s">
        <v>3</v>
      </c>
      <c r="F109" s="161" t="s">
        <v>301</v>
      </c>
      <c r="H109" s="162">
        <v>1</v>
      </c>
      <c r="I109" s="163"/>
      <c r="L109" s="159"/>
      <c r="M109" s="164"/>
      <c r="N109" s="165"/>
      <c r="O109" s="165"/>
      <c r="P109" s="165"/>
      <c r="Q109" s="165"/>
      <c r="R109" s="165"/>
      <c r="S109" s="165"/>
      <c r="T109" s="166"/>
      <c r="AT109" s="160" t="s">
        <v>146</v>
      </c>
      <c r="AU109" s="160" t="s">
        <v>87</v>
      </c>
      <c r="AV109" s="13" t="s">
        <v>87</v>
      </c>
      <c r="AW109" s="13" t="s">
        <v>37</v>
      </c>
      <c r="AX109" s="13" t="s">
        <v>76</v>
      </c>
      <c r="AY109" s="160" t="s">
        <v>137</v>
      </c>
    </row>
    <row r="110" spans="2:51" s="14" customFormat="1" ht="12">
      <c r="B110" s="177"/>
      <c r="D110" s="154" t="s">
        <v>146</v>
      </c>
      <c r="E110" s="178" t="s">
        <v>3</v>
      </c>
      <c r="F110" s="179" t="s">
        <v>180</v>
      </c>
      <c r="H110" s="180">
        <v>4</v>
      </c>
      <c r="I110" s="181"/>
      <c r="L110" s="177"/>
      <c r="M110" s="182"/>
      <c r="N110" s="183"/>
      <c r="O110" s="183"/>
      <c r="P110" s="183"/>
      <c r="Q110" s="183"/>
      <c r="R110" s="183"/>
      <c r="S110" s="183"/>
      <c r="T110" s="184"/>
      <c r="AT110" s="178" t="s">
        <v>146</v>
      </c>
      <c r="AU110" s="178" t="s">
        <v>87</v>
      </c>
      <c r="AV110" s="14" t="s">
        <v>107</v>
      </c>
      <c r="AW110" s="14" t="s">
        <v>37</v>
      </c>
      <c r="AX110" s="14" t="s">
        <v>84</v>
      </c>
      <c r="AY110" s="178" t="s">
        <v>137</v>
      </c>
    </row>
    <row r="111" spans="1:65" s="2" customFormat="1" ht="16.5" customHeight="1">
      <c r="A111" s="34"/>
      <c r="B111" s="140"/>
      <c r="C111" s="141" t="s">
        <v>162</v>
      </c>
      <c r="D111" s="141" t="s">
        <v>139</v>
      </c>
      <c r="E111" s="142" t="s">
        <v>314</v>
      </c>
      <c r="F111" s="143" t="s">
        <v>315</v>
      </c>
      <c r="G111" s="144" t="s">
        <v>104</v>
      </c>
      <c r="H111" s="145">
        <v>1</v>
      </c>
      <c r="I111" s="146"/>
      <c r="J111" s="147">
        <f>ROUND(I111*H111,2)</f>
        <v>0</v>
      </c>
      <c r="K111" s="143" t="s">
        <v>142</v>
      </c>
      <c r="L111" s="35"/>
      <c r="M111" s="148" t="s">
        <v>3</v>
      </c>
      <c r="N111" s="149" t="s">
        <v>47</v>
      </c>
      <c r="O111" s="55"/>
      <c r="P111" s="150">
        <f>O111*H111</f>
        <v>0</v>
      </c>
      <c r="Q111" s="150">
        <v>0</v>
      </c>
      <c r="R111" s="150">
        <f>Q111*H111</f>
        <v>0</v>
      </c>
      <c r="S111" s="150">
        <v>0</v>
      </c>
      <c r="T111" s="151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2" t="s">
        <v>107</v>
      </c>
      <c r="AT111" s="152" t="s">
        <v>139</v>
      </c>
      <c r="AU111" s="152" t="s">
        <v>87</v>
      </c>
      <c r="AY111" s="19" t="s">
        <v>137</v>
      </c>
      <c r="BE111" s="153">
        <f>IF(N111="základní",J111,0)</f>
        <v>0</v>
      </c>
      <c r="BF111" s="153">
        <f>IF(N111="snížená",J111,0)</f>
        <v>0</v>
      </c>
      <c r="BG111" s="153">
        <f>IF(N111="zákl. přenesená",J111,0)</f>
        <v>0</v>
      </c>
      <c r="BH111" s="153">
        <f>IF(N111="sníž. přenesená",J111,0)</f>
        <v>0</v>
      </c>
      <c r="BI111" s="153">
        <f>IF(N111="nulová",J111,0)</f>
        <v>0</v>
      </c>
      <c r="BJ111" s="19" t="s">
        <v>84</v>
      </c>
      <c r="BK111" s="153">
        <f>ROUND(I111*H111,2)</f>
        <v>0</v>
      </c>
      <c r="BL111" s="19" t="s">
        <v>107</v>
      </c>
      <c r="BM111" s="152" t="s">
        <v>316</v>
      </c>
    </row>
    <row r="112" spans="1:47" s="2" customFormat="1" ht="12">
      <c r="A112" s="34"/>
      <c r="B112" s="35"/>
      <c r="C112" s="34"/>
      <c r="D112" s="154" t="s">
        <v>144</v>
      </c>
      <c r="E112" s="34"/>
      <c r="F112" s="155" t="s">
        <v>317</v>
      </c>
      <c r="G112" s="34"/>
      <c r="H112" s="34"/>
      <c r="I112" s="156"/>
      <c r="J112" s="34"/>
      <c r="K112" s="34"/>
      <c r="L112" s="35"/>
      <c r="M112" s="157"/>
      <c r="N112" s="158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144</v>
      </c>
      <c r="AU112" s="19" t="s">
        <v>87</v>
      </c>
    </row>
    <row r="113" spans="2:51" s="13" customFormat="1" ht="12">
      <c r="B113" s="159"/>
      <c r="D113" s="154" t="s">
        <v>146</v>
      </c>
      <c r="E113" s="160" t="s">
        <v>3</v>
      </c>
      <c r="F113" s="161" t="s">
        <v>303</v>
      </c>
      <c r="H113" s="162">
        <v>1</v>
      </c>
      <c r="I113" s="163"/>
      <c r="L113" s="159"/>
      <c r="M113" s="164"/>
      <c r="N113" s="165"/>
      <c r="O113" s="165"/>
      <c r="P113" s="165"/>
      <c r="Q113" s="165"/>
      <c r="R113" s="165"/>
      <c r="S113" s="165"/>
      <c r="T113" s="166"/>
      <c r="AT113" s="160" t="s">
        <v>146</v>
      </c>
      <c r="AU113" s="160" t="s">
        <v>87</v>
      </c>
      <c r="AV113" s="13" t="s">
        <v>87</v>
      </c>
      <c r="AW113" s="13" t="s">
        <v>37</v>
      </c>
      <c r="AX113" s="13" t="s">
        <v>76</v>
      </c>
      <c r="AY113" s="160" t="s">
        <v>137</v>
      </c>
    </row>
    <row r="114" spans="2:51" s="14" customFormat="1" ht="12">
      <c r="B114" s="177"/>
      <c r="D114" s="154" t="s">
        <v>146</v>
      </c>
      <c r="E114" s="178" t="s">
        <v>3</v>
      </c>
      <c r="F114" s="179" t="s">
        <v>180</v>
      </c>
      <c r="H114" s="180">
        <v>1</v>
      </c>
      <c r="I114" s="181"/>
      <c r="L114" s="177"/>
      <c r="M114" s="182"/>
      <c r="N114" s="183"/>
      <c r="O114" s="183"/>
      <c r="P114" s="183"/>
      <c r="Q114" s="183"/>
      <c r="R114" s="183"/>
      <c r="S114" s="183"/>
      <c r="T114" s="184"/>
      <c r="AT114" s="178" t="s">
        <v>146</v>
      </c>
      <c r="AU114" s="178" t="s">
        <v>87</v>
      </c>
      <c r="AV114" s="14" t="s">
        <v>107</v>
      </c>
      <c r="AW114" s="14" t="s">
        <v>37</v>
      </c>
      <c r="AX114" s="14" t="s">
        <v>84</v>
      </c>
      <c r="AY114" s="178" t="s">
        <v>137</v>
      </c>
    </row>
    <row r="115" spans="1:65" s="2" customFormat="1" ht="16.5" customHeight="1">
      <c r="A115" s="34"/>
      <c r="B115" s="140"/>
      <c r="C115" s="141" t="s">
        <v>166</v>
      </c>
      <c r="D115" s="141" t="s">
        <v>139</v>
      </c>
      <c r="E115" s="142" t="s">
        <v>318</v>
      </c>
      <c r="F115" s="143" t="s">
        <v>319</v>
      </c>
      <c r="G115" s="144" t="s">
        <v>104</v>
      </c>
      <c r="H115" s="145">
        <v>2</v>
      </c>
      <c r="I115" s="146"/>
      <c r="J115" s="147">
        <f>ROUND(I115*H115,2)</f>
        <v>0</v>
      </c>
      <c r="K115" s="143" t="s">
        <v>142</v>
      </c>
      <c r="L115" s="35"/>
      <c r="M115" s="148" t="s">
        <v>3</v>
      </c>
      <c r="N115" s="149" t="s">
        <v>47</v>
      </c>
      <c r="O115" s="55"/>
      <c r="P115" s="150">
        <f>O115*H115</f>
        <v>0</v>
      </c>
      <c r="Q115" s="150">
        <v>0</v>
      </c>
      <c r="R115" s="150">
        <f>Q115*H115</f>
        <v>0</v>
      </c>
      <c r="S115" s="150">
        <v>0</v>
      </c>
      <c r="T115" s="151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2" t="s">
        <v>107</v>
      </c>
      <c r="AT115" s="152" t="s">
        <v>139</v>
      </c>
      <c r="AU115" s="152" t="s">
        <v>87</v>
      </c>
      <c r="AY115" s="19" t="s">
        <v>137</v>
      </c>
      <c r="BE115" s="153">
        <f>IF(N115="základní",J115,0)</f>
        <v>0</v>
      </c>
      <c r="BF115" s="153">
        <f>IF(N115="snížená",J115,0)</f>
        <v>0</v>
      </c>
      <c r="BG115" s="153">
        <f>IF(N115="zákl. přenesená",J115,0)</f>
        <v>0</v>
      </c>
      <c r="BH115" s="153">
        <f>IF(N115="sníž. přenesená",J115,0)</f>
        <v>0</v>
      </c>
      <c r="BI115" s="153">
        <f>IF(N115="nulová",J115,0)</f>
        <v>0</v>
      </c>
      <c r="BJ115" s="19" t="s">
        <v>84</v>
      </c>
      <c r="BK115" s="153">
        <f>ROUND(I115*H115,2)</f>
        <v>0</v>
      </c>
      <c r="BL115" s="19" t="s">
        <v>107</v>
      </c>
      <c r="BM115" s="152" t="s">
        <v>320</v>
      </c>
    </row>
    <row r="116" spans="1:47" s="2" customFormat="1" ht="12">
      <c r="A116" s="34"/>
      <c r="B116" s="35"/>
      <c r="C116" s="34"/>
      <c r="D116" s="154" t="s">
        <v>144</v>
      </c>
      <c r="E116" s="34"/>
      <c r="F116" s="155" t="s">
        <v>321</v>
      </c>
      <c r="G116" s="34"/>
      <c r="H116" s="34"/>
      <c r="I116" s="156"/>
      <c r="J116" s="34"/>
      <c r="K116" s="34"/>
      <c r="L116" s="35"/>
      <c r="M116" s="157"/>
      <c r="N116" s="158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144</v>
      </c>
      <c r="AU116" s="19" t="s">
        <v>87</v>
      </c>
    </row>
    <row r="117" spans="2:51" s="13" customFormat="1" ht="12">
      <c r="B117" s="159"/>
      <c r="D117" s="154" t="s">
        <v>146</v>
      </c>
      <c r="E117" s="160" t="s">
        <v>3</v>
      </c>
      <c r="F117" s="161" t="s">
        <v>302</v>
      </c>
      <c r="H117" s="162">
        <v>1</v>
      </c>
      <c r="I117" s="163"/>
      <c r="L117" s="159"/>
      <c r="M117" s="164"/>
      <c r="N117" s="165"/>
      <c r="O117" s="165"/>
      <c r="P117" s="165"/>
      <c r="Q117" s="165"/>
      <c r="R117" s="165"/>
      <c r="S117" s="165"/>
      <c r="T117" s="166"/>
      <c r="AT117" s="160" t="s">
        <v>146</v>
      </c>
      <c r="AU117" s="160" t="s">
        <v>87</v>
      </c>
      <c r="AV117" s="13" t="s">
        <v>87</v>
      </c>
      <c r="AW117" s="13" t="s">
        <v>37</v>
      </c>
      <c r="AX117" s="13" t="s">
        <v>76</v>
      </c>
      <c r="AY117" s="160" t="s">
        <v>137</v>
      </c>
    </row>
    <row r="118" spans="2:51" s="13" customFormat="1" ht="12">
      <c r="B118" s="159"/>
      <c r="D118" s="154" t="s">
        <v>146</v>
      </c>
      <c r="E118" s="160" t="s">
        <v>3</v>
      </c>
      <c r="F118" s="161" t="s">
        <v>309</v>
      </c>
      <c r="H118" s="162">
        <v>1</v>
      </c>
      <c r="I118" s="163"/>
      <c r="L118" s="159"/>
      <c r="M118" s="164"/>
      <c r="N118" s="165"/>
      <c r="O118" s="165"/>
      <c r="P118" s="165"/>
      <c r="Q118" s="165"/>
      <c r="R118" s="165"/>
      <c r="S118" s="165"/>
      <c r="T118" s="166"/>
      <c r="AT118" s="160" t="s">
        <v>146</v>
      </c>
      <c r="AU118" s="160" t="s">
        <v>87</v>
      </c>
      <c r="AV118" s="13" t="s">
        <v>87</v>
      </c>
      <c r="AW118" s="13" t="s">
        <v>37</v>
      </c>
      <c r="AX118" s="13" t="s">
        <v>76</v>
      </c>
      <c r="AY118" s="160" t="s">
        <v>137</v>
      </c>
    </row>
    <row r="119" spans="2:51" s="14" customFormat="1" ht="12">
      <c r="B119" s="177"/>
      <c r="D119" s="154" t="s">
        <v>146</v>
      </c>
      <c r="E119" s="178" t="s">
        <v>3</v>
      </c>
      <c r="F119" s="179" t="s">
        <v>180</v>
      </c>
      <c r="H119" s="180">
        <v>2</v>
      </c>
      <c r="I119" s="181"/>
      <c r="L119" s="177"/>
      <c r="M119" s="182"/>
      <c r="N119" s="183"/>
      <c r="O119" s="183"/>
      <c r="P119" s="183"/>
      <c r="Q119" s="183"/>
      <c r="R119" s="183"/>
      <c r="S119" s="183"/>
      <c r="T119" s="184"/>
      <c r="AT119" s="178" t="s">
        <v>146</v>
      </c>
      <c r="AU119" s="178" t="s">
        <v>87</v>
      </c>
      <c r="AV119" s="14" t="s">
        <v>107</v>
      </c>
      <c r="AW119" s="14" t="s">
        <v>37</v>
      </c>
      <c r="AX119" s="14" t="s">
        <v>84</v>
      </c>
      <c r="AY119" s="178" t="s">
        <v>137</v>
      </c>
    </row>
    <row r="120" spans="1:65" s="2" customFormat="1" ht="16.5" customHeight="1">
      <c r="A120" s="34"/>
      <c r="B120" s="140"/>
      <c r="C120" s="141" t="s">
        <v>174</v>
      </c>
      <c r="D120" s="141" t="s">
        <v>139</v>
      </c>
      <c r="E120" s="142" t="s">
        <v>322</v>
      </c>
      <c r="F120" s="143" t="s">
        <v>323</v>
      </c>
      <c r="G120" s="144" t="s">
        <v>104</v>
      </c>
      <c r="H120" s="145">
        <v>1</v>
      </c>
      <c r="I120" s="146"/>
      <c r="J120" s="147">
        <f>ROUND(I120*H120,2)</f>
        <v>0</v>
      </c>
      <c r="K120" s="143" t="s">
        <v>142</v>
      </c>
      <c r="L120" s="35"/>
      <c r="M120" s="148" t="s">
        <v>3</v>
      </c>
      <c r="N120" s="149" t="s">
        <v>47</v>
      </c>
      <c r="O120" s="55"/>
      <c r="P120" s="150">
        <f>O120*H120</f>
        <v>0</v>
      </c>
      <c r="Q120" s="150">
        <v>0</v>
      </c>
      <c r="R120" s="150">
        <f>Q120*H120</f>
        <v>0</v>
      </c>
      <c r="S120" s="150">
        <v>0</v>
      </c>
      <c r="T120" s="15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2" t="s">
        <v>107</v>
      </c>
      <c r="AT120" s="152" t="s">
        <v>139</v>
      </c>
      <c r="AU120" s="152" t="s">
        <v>87</v>
      </c>
      <c r="AY120" s="19" t="s">
        <v>137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19" t="s">
        <v>84</v>
      </c>
      <c r="BK120" s="153">
        <f>ROUND(I120*H120,2)</f>
        <v>0</v>
      </c>
      <c r="BL120" s="19" t="s">
        <v>107</v>
      </c>
      <c r="BM120" s="152" t="s">
        <v>324</v>
      </c>
    </row>
    <row r="121" spans="1:47" s="2" customFormat="1" ht="12">
      <c r="A121" s="34"/>
      <c r="B121" s="35"/>
      <c r="C121" s="34"/>
      <c r="D121" s="154" t="s">
        <v>144</v>
      </c>
      <c r="E121" s="34"/>
      <c r="F121" s="155" t="s">
        <v>325</v>
      </c>
      <c r="G121" s="34"/>
      <c r="H121" s="34"/>
      <c r="I121" s="156"/>
      <c r="J121" s="34"/>
      <c r="K121" s="34"/>
      <c r="L121" s="35"/>
      <c r="M121" s="157"/>
      <c r="N121" s="158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144</v>
      </c>
      <c r="AU121" s="19" t="s">
        <v>87</v>
      </c>
    </row>
    <row r="122" spans="2:51" s="13" customFormat="1" ht="12">
      <c r="B122" s="159"/>
      <c r="D122" s="154" t="s">
        <v>146</v>
      </c>
      <c r="E122" s="160" t="s">
        <v>3</v>
      </c>
      <c r="F122" s="161" t="s">
        <v>308</v>
      </c>
      <c r="H122" s="162">
        <v>1</v>
      </c>
      <c r="I122" s="163"/>
      <c r="L122" s="159"/>
      <c r="M122" s="164"/>
      <c r="N122" s="165"/>
      <c r="O122" s="165"/>
      <c r="P122" s="165"/>
      <c r="Q122" s="165"/>
      <c r="R122" s="165"/>
      <c r="S122" s="165"/>
      <c r="T122" s="166"/>
      <c r="AT122" s="160" t="s">
        <v>146</v>
      </c>
      <c r="AU122" s="160" t="s">
        <v>87</v>
      </c>
      <c r="AV122" s="13" t="s">
        <v>87</v>
      </c>
      <c r="AW122" s="13" t="s">
        <v>37</v>
      </c>
      <c r="AX122" s="13" t="s">
        <v>76</v>
      </c>
      <c r="AY122" s="160" t="s">
        <v>137</v>
      </c>
    </row>
    <row r="123" spans="2:51" s="14" customFormat="1" ht="12">
      <c r="B123" s="177"/>
      <c r="D123" s="154" t="s">
        <v>146</v>
      </c>
      <c r="E123" s="178" t="s">
        <v>3</v>
      </c>
      <c r="F123" s="179" t="s">
        <v>180</v>
      </c>
      <c r="H123" s="180">
        <v>1</v>
      </c>
      <c r="I123" s="181"/>
      <c r="L123" s="177"/>
      <c r="M123" s="182"/>
      <c r="N123" s="183"/>
      <c r="O123" s="183"/>
      <c r="P123" s="183"/>
      <c r="Q123" s="183"/>
      <c r="R123" s="183"/>
      <c r="S123" s="183"/>
      <c r="T123" s="184"/>
      <c r="AT123" s="178" t="s">
        <v>146</v>
      </c>
      <c r="AU123" s="178" t="s">
        <v>87</v>
      </c>
      <c r="AV123" s="14" t="s">
        <v>107</v>
      </c>
      <c r="AW123" s="14" t="s">
        <v>37</v>
      </c>
      <c r="AX123" s="14" t="s">
        <v>84</v>
      </c>
      <c r="AY123" s="178" t="s">
        <v>137</v>
      </c>
    </row>
    <row r="124" spans="1:65" s="2" customFormat="1" ht="16.5" customHeight="1">
      <c r="A124" s="34"/>
      <c r="B124" s="140"/>
      <c r="C124" s="141" t="s">
        <v>171</v>
      </c>
      <c r="D124" s="141" t="s">
        <v>139</v>
      </c>
      <c r="E124" s="142" t="s">
        <v>326</v>
      </c>
      <c r="F124" s="143" t="s">
        <v>327</v>
      </c>
      <c r="G124" s="144" t="s">
        <v>101</v>
      </c>
      <c r="H124" s="145">
        <v>3.2</v>
      </c>
      <c r="I124" s="146"/>
      <c r="J124" s="147">
        <f>ROUND(I124*H124,2)</f>
        <v>0</v>
      </c>
      <c r="K124" s="143" t="s">
        <v>142</v>
      </c>
      <c r="L124" s="35"/>
      <c r="M124" s="148" t="s">
        <v>3</v>
      </c>
      <c r="N124" s="149" t="s">
        <v>47</v>
      </c>
      <c r="O124" s="55"/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2" t="s">
        <v>107</v>
      </c>
      <c r="AT124" s="152" t="s">
        <v>139</v>
      </c>
      <c r="AU124" s="152" t="s">
        <v>87</v>
      </c>
      <c r="AY124" s="19" t="s">
        <v>137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9" t="s">
        <v>84</v>
      </c>
      <c r="BK124" s="153">
        <f>ROUND(I124*H124,2)</f>
        <v>0</v>
      </c>
      <c r="BL124" s="19" t="s">
        <v>107</v>
      </c>
      <c r="BM124" s="152" t="s">
        <v>328</v>
      </c>
    </row>
    <row r="125" spans="1:47" s="2" customFormat="1" ht="19.5">
      <c r="A125" s="34"/>
      <c r="B125" s="35"/>
      <c r="C125" s="34"/>
      <c r="D125" s="154" t="s">
        <v>144</v>
      </c>
      <c r="E125" s="34"/>
      <c r="F125" s="155" t="s">
        <v>329</v>
      </c>
      <c r="G125" s="34"/>
      <c r="H125" s="34"/>
      <c r="I125" s="156"/>
      <c r="J125" s="34"/>
      <c r="K125" s="34"/>
      <c r="L125" s="35"/>
      <c r="M125" s="157"/>
      <c r="N125" s="158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144</v>
      </c>
      <c r="AU125" s="19" t="s">
        <v>87</v>
      </c>
    </row>
    <row r="126" spans="2:51" s="13" customFormat="1" ht="12">
      <c r="B126" s="159"/>
      <c r="D126" s="154" t="s">
        <v>146</v>
      </c>
      <c r="E126" s="160" t="s">
        <v>284</v>
      </c>
      <c r="F126" s="161" t="s">
        <v>330</v>
      </c>
      <c r="H126" s="162">
        <v>3.2</v>
      </c>
      <c r="I126" s="163"/>
      <c r="L126" s="159"/>
      <c r="M126" s="164"/>
      <c r="N126" s="165"/>
      <c r="O126" s="165"/>
      <c r="P126" s="165"/>
      <c r="Q126" s="165"/>
      <c r="R126" s="165"/>
      <c r="S126" s="165"/>
      <c r="T126" s="166"/>
      <c r="AT126" s="160" t="s">
        <v>146</v>
      </c>
      <c r="AU126" s="160" t="s">
        <v>87</v>
      </c>
      <c r="AV126" s="13" t="s">
        <v>87</v>
      </c>
      <c r="AW126" s="13" t="s">
        <v>37</v>
      </c>
      <c r="AX126" s="13" t="s">
        <v>76</v>
      </c>
      <c r="AY126" s="160" t="s">
        <v>137</v>
      </c>
    </row>
    <row r="127" spans="2:51" s="14" customFormat="1" ht="12">
      <c r="B127" s="177"/>
      <c r="D127" s="154" t="s">
        <v>146</v>
      </c>
      <c r="E127" s="178" t="s">
        <v>3</v>
      </c>
      <c r="F127" s="179" t="s">
        <v>180</v>
      </c>
      <c r="H127" s="180">
        <v>3.2</v>
      </c>
      <c r="I127" s="181"/>
      <c r="L127" s="177"/>
      <c r="M127" s="182"/>
      <c r="N127" s="183"/>
      <c r="O127" s="183"/>
      <c r="P127" s="183"/>
      <c r="Q127" s="183"/>
      <c r="R127" s="183"/>
      <c r="S127" s="183"/>
      <c r="T127" s="184"/>
      <c r="AT127" s="178" t="s">
        <v>146</v>
      </c>
      <c r="AU127" s="178" t="s">
        <v>87</v>
      </c>
      <c r="AV127" s="14" t="s">
        <v>107</v>
      </c>
      <c r="AW127" s="14" t="s">
        <v>37</v>
      </c>
      <c r="AX127" s="14" t="s">
        <v>84</v>
      </c>
      <c r="AY127" s="178" t="s">
        <v>137</v>
      </c>
    </row>
    <row r="128" spans="1:65" s="2" customFormat="1" ht="16.5" customHeight="1">
      <c r="A128" s="34"/>
      <c r="B128" s="140"/>
      <c r="C128" s="141" t="s">
        <v>183</v>
      </c>
      <c r="D128" s="141" t="s">
        <v>139</v>
      </c>
      <c r="E128" s="142" t="s">
        <v>331</v>
      </c>
      <c r="F128" s="143" t="s">
        <v>332</v>
      </c>
      <c r="G128" s="144" t="s">
        <v>101</v>
      </c>
      <c r="H128" s="145">
        <v>3.2</v>
      </c>
      <c r="I128" s="146"/>
      <c r="J128" s="147">
        <f>ROUND(I128*H128,2)</f>
        <v>0</v>
      </c>
      <c r="K128" s="143" t="s">
        <v>142</v>
      </c>
      <c r="L128" s="35"/>
      <c r="M128" s="148" t="s">
        <v>3</v>
      </c>
      <c r="N128" s="149" t="s">
        <v>47</v>
      </c>
      <c r="O128" s="55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2" t="s">
        <v>107</v>
      </c>
      <c r="AT128" s="152" t="s">
        <v>139</v>
      </c>
      <c r="AU128" s="152" t="s">
        <v>87</v>
      </c>
      <c r="AY128" s="19" t="s">
        <v>137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9" t="s">
        <v>84</v>
      </c>
      <c r="BK128" s="153">
        <f>ROUND(I128*H128,2)</f>
        <v>0</v>
      </c>
      <c r="BL128" s="19" t="s">
        <v>107</v>
      </c>
      <c r="BM128" s="152" t="s">
        <v>333</v>
      </c>
    </row>
    <row r="129" spans="1:47" s="2" customFormat="1" ht="12">
      <c r="A129" s="34"/>
      <c r="B129" s="35"/>
      <c r="C129" s="34"/>
      <c r="D129" s="154" t="s">
        <v>144</v>
      </c>
      <c r="E129" s="34"/>
      <c r="F129" s="155" t="s">
        <v>334</v>
      </c>
      <c r="G129" s="34"/>
      <c r="H129" s="34"/>
      <c r="I129" s="156"/>
      <c r="J129" s="34"/>
      <c r="K129" s="34"/>
      <c r="L129" s="35"/>
      <c r="M129" s="157"/>
      <c r="N129" s="158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144</v>
      </c>
      <c r="AU129" s="19" t="s">
        <v>87</v>
      </c>
    </row>
    <row r="130" spans="2:51" s="13" customFormat="1" ht="12">
      <c r="B130" s="159"/>
      <c r="D130" s="154" t="s">
        <v>146</v>
      </c>
      <c r="E130" s="160" t="s">
        <v>3</v>
      </c>
      <c r="F130" s="161" t="s">
        <v>335</v>
      </c>
      <c r="H130" s="162">
        <v>3.2</v>
      </c>
      <c r="I130" s="163"/>
      <c r="L130" s="159"/>
      <c r="M130" s="164"/>
      <c r="N130" s="165"/>
      <c r="O130" s="165"/>
      <c r="P130" s="165"/>
      <c r="Q130" s="165"/>
      <c r="R130" s="165"/>
      <c r="S130" s="165"/>
      <c r="T130" s="166"/>
      <c r="AT130" s="160" t="s">
        <v>146</v>
      </c>
      <c r="AU130" s="160" t="s">
        <v>87</v>
      </c>
      <c r="AV130" s="13" t="s">
        <v>87</v>
      </c>
      <c r="AW130" s="13" t="s">
        <v>37</v>
      </c>
      <c r="AX130" s="13" t="s">
        <v>84</v>
      </c>
      <c r="AY130" s="160" t="s">
        <v>137</v>
      </c>
    </row>
    <row r="131" spans="1:65" s="2" customFormat="1" ht="16.5" customHeight="1">
      <c r="A131" s="34"/>
      <c r="B131" s="140"/>
      <c r="C131" s="141" t="s">
        <v>189</v>
      </c>
      <c r="D131" s="141" t="s">
        <v>139</v>
      </c>
      <c r="E131" s="142" t="s">
        <v>336</v>
      </c>
      <c r="F131" s="143" t="s">
        <v>337</v>
      </c>
      <c r="G131" s="144" t="s">
        <v>101</v>
      </c>
      <c r="H131" s="145">
        <v>3.2</v>
      </c>
      <c r="I131" s="146"/>
      <c r="J131" s="147">
        <f>ROUND(I131*H131,2)</f>
        <v>0</v>
      </c>
      <c r="K131" s="143" t="s">
        <v>192</v>
      </c>
      <c r="L131" s="35"/>
      <c r="M131" s="148" t="s">
        <v>3</v>
      </c>
      <c r="N131" s="149" t="s">
        <v>47</v>
      </c>
      <c r="O131" s="55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2" t="s">
        <v>107</v>
      </c>
      <c r="AT131" s="152" t="s">
        <v>139</v>
      </c>
      <c r="AU131" s="152" t="s">
        <v>87</v>
      </c>
      <c r="AY131" s="19" t="s">
        <v>137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9" t="s">
        <v>84</v>
      </c>
      <c r="BK131" s="153">
        <f>ROUND(I131*H131,2)</f>
        <v>0</v>
      </c>
      <c r="BL131" s="19" t="s">
        <v>107</v>
      </c>
      <c r="BM131" s="152" t="s">
        <v>338</v>
      </c>
    </row>
    <row r="132" spans="1:47" s="2" customFormat="1" ht="12">
      <c r="A132" s="34"/>
      <c r="B132" s="35"/>
      <c r="C132" s="34"/>
      <c r="D132" s="154" t="s">
        <v>144</v>
      </c>
      <c r="E132" s="34"/>
      <c r="F132" s="155" t="s">
        <v>337</v>
      </c>
      <c r="G132" s="34"/>
      <c r="H132" s="34"/>
      <c r="I132" s="156"/>
      <c r="J132" s="34"/>
      <c r="K132" s="34"/>
      <c r="L132" s="35"/>
      <c r="M132" s="157"/>
      <c r="N132" s="158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144</v>
      </c>
      <c r="AU132" s="19" t="s">
        <v>87</v>
      </c>
    </row>
    <row r="133" spans="2:51" s="13" customFormat="1" ht="12">
      <c r="B133" s="159"/>
      <c r="D133" s="154" t="s">
        <v>146</v>
      </c>
      <c r="E133" s="160" t="s">
        <v>3</v>
      </c>
      <c r="F133" s="161" t="s">
        <v>335</v>
      </c>
      <c r="H133" s="162">
        <v>3.2</v>
      </c>
      <c r="I133" s="163"/>
      <c r="L133" s="159"/>
      <c r="M133" s="164"/>
      <c r="N133" s="165"/>
      <c r="O133" s="165"/>
      <c r="P133" s="165"/>
      <c r="Q133" s="165"/>
      <c r="R133" s="165"/>
      <c r="S133" s="165"/>
      <c r="T133" s="166"/>
      <c r="AT133" s="160" t="s">
        <v>146</v>
      </c>
      <c r="AU133" s="160" t="s">
        <v>87</v>
      </c>
      <c r="AV133" s="13" t="s">
        <v>87</v>
      </c>
      <c r="AW133" s="13" t="s">
        <v>37</v>
      </c>
      <c r="AX133" s="13" t="s">
        <v>84</v>
      </c>
      <c r="AY133" s="160" t="s">
        <v>137</v>
      </c>
    </row>
    <row r="134" spans="1:65" s="2" customFormat="1" ht="16.5" customHeight="1">
      <c r="A134" s="34"/>
      <c r="B134" s="140"/>
      <c r="C134" s="141" t="s">
        <v>197</v>
      </c>
      <c r="D134" s="141" t="s">
        <v>139</v>
      </c>
      <c r="E134" s="142" t="s">
        <v>339</v>
      </c>
      <c r="F134" s="143" t="s">
        <v>340</v>
      </c>
      <c r="G134" s="144" t="s">
        <v>104</v>
      </c>
      <c r="H134" s="145">
        <v>1</v>
      </c>
      <c r="I134" s="146"/>
      <c r="J134" s="147">
        <f>ROUND(I134*H134,2)</f>
        <v>0</v>
      </c>
      <c r="K134" s="143" t="s">
        <v>142</v>
      </c>
      <c r="L134" s="35"/>
      <c r="M134" s="148" t="s">
        <v>3</v>
      </c>
      <c r="N134" s="149" t="s">
        <v>47</v>
      </c>
      <c r="O134" s="55"/>
      <c r="P134" s="150">
        <f>O134*H134</f>
        <v>0</v>
      </c>
      <c r="Q134" s="150">
        <v>0.04484</v>
      </c>
      <c r="R134" s="150">
        <f>Q134*H134</f>
        <v>0.04484</v>
      </c>
      <c r="S134" s="150">
        <v>0</v>
      </c>
      <c r="T134" s="15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2" t="s">
        <v>107</v>
      </c>
      <c r="AT134" s="152" t="s">
        <v>139</v>
      </c>
      <c r="AU134" s="152" t="s">
        <v>87</v>
      </c>
      <c r="AY134" s="19" t="s">
        <v>137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9" t="s">
        <v>84</v>
      </c>
      <c r="BK134" s="153">
        <f>ROUND(I134*H134,2)</f>
        <v>0</v>
      </c>
      <c r="BL134" s="19" t="s">
        <v>107</v>
      </c>
      <c r="BM134" s="152" t="s">
        <v>341</v>
      </c>
    </row>
    <row r="135" spans="1:47" s="2" customFormat="1" ht="19.5">
      <c r="A135" s="34"/>
      <c r="B135" s="35"/>
      <c r="C135" s="34"/>
      <c r="D135" s="154" t="s">
        <v>144</v>
      </c>
      <c r="E135" s="34"/>
      <c r="F135" s="155" t="s">
        <v>342</v>
      </c>
      <c r="G135" s="34"/>
      <c r="H135" s="34"/>
      <c r="I135" s="156"/>
      <c r="J135" s="34"/>
      <c r="K135" s="34"/>
      <c r="L135" s="35"/>
      <c r="M135" s="157"/>
      <c r="N135" s="158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144</v>
      </c>
      <c r="AU135" s="19" t="s">
        <v>87</v>
      </c>
    </row>
    <row r="136" spans="2:51" s="13" customFormat="1" ht="12">
      <c r="B136" s="159"/>
      <c r="D136" s="154" t="s">
        <v>146</v>
      </c>
      <c r="E136" s="160" t="s">
        <v>3</v>
      </c>
      <c r="F136" s="161" t="s">
        <v>343</v>
      </c>
      <c r="H136" s="162">
        <v>1</v>
      </c>
      <c r="I136" s="163"/>
      <c r="L136" s="159"/>
      <c r="M136" s="205"/>
      <c r="N136" s="206"/>
      <c r="O136" s="206"/>
      <c r="P136" s="206"/>
      <c r="Q136" s="206"/>
      <c r="R136" s="206"/>
      <c r="S136" s="206"/>
      <c r="T136" s="207"/>
      <c r="AT136" s="160" t="s">
        <v>146</v>
      </c>
      <c r="AU136" s="160" t="s">
        <v>87</v>
      </c>
      <c r="AV136" s="13" t="s">
        <v>87</v>
      </c>
      <c r="AW136" s="13" t="s">
        <v>37</v>
      </c>
      <c r="AX136" s="13" t="s">
        <v>84</v>
      </c>
      <c r="AY136" s="160" t="s">
        <v>137</v>
      </c>
    </row>
    <row r="137" spans="1:31" s="2" customFormat="1" ht="6.95" customHeight="1">
      <c r="A137" s="34"/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35"/>
      <c r="M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</sheetData>
  <autoFilter ref="C80:K13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 topLeftCell="A89"/>
  </sheetViews>
  <sheetFormatPr defaultColWidth="12.0039062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56" s="1" customFormat="1" ht="36.95" customHeight="1">
      <c r="L2" s="323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93</v>
      </c>
      <c r="AZ2" s="90" t="s">
        <v>344</v>
      </c>
      <c r="BA2" s="90" t="s">
        <v>3</v>
      </c>
      <c r="BB2" s="90" t="s">
        <v>101</v>
      </c>
      <c r="BC2" s="90" t="s">
        <v>8</v>
      </c>
      <c r="BD2" s="90" t="s">
        <v>87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  <c r="AZ3" s="90" t="s">
        <v>345</v>
      </c>
      <c r="BA3" s="90" t="s">
        <v>3</v>
      </c>
      <c r="BB3" s="90" t="s">
        <v>101</v>
      </c>
      <c r="BC3" s="90" t="s">
        <v>105</v>
      </c>
      <c r="BD3" s="90" t="s">
        <v>87</v>
      </c>
    </row>
    <row r="4" spans="2:56" s="1" customFormat="1" ht="24.95" customHeight="1">
      <c r="B4" s="22"/>
      <c r="D4" s="23" t="s">
        <v>102</v>
      </c>
      <c r="L4" s="22"/>
      <c r="M4" s="91" t="s">
        <v>11</v>
      </c>
      <c r="AT4" s="19" t="s">
        <v>4</v>
      </c>
      <c r="AZ4" s="90" t="s">
        <v>346</v>
      </c>
      <c r="BA4" s="90" t="s">
        <v>3</v>
      </c>
      <c r="BB4" s="90" t="s">
        <v>200</v>
      </c>
      <c r="BC4" s="90" t="s">
        <v>347</v>
      </c>
      <c r="BD4" s="90" t="s">
        <v>87</v>
      </c>
    </row>
    <row r="5" spans="2:56" s="1" customFormat="1" ht="6.95" customHeight="1">
      <c r="B5" s="22"/>
      <c r="L5" s="22"/>
      <c r="AZ5" s="90" t="s">
        <v>348</v>
      </c>
      <c r="BA5" s="90" t="s">
        <v>3</v>
      </c>
      <c r="BB5" s="90" t="s">
        <v>101</v>
      </c>
      <c r="BC5" s="90" t="s">
        <v>349</v>
      </c>
      <c r="BD5" s="90" t="s">
        <v>87</v>
      </c>
    </row>
    <row r="6" spans="2:56" s="1" customFormat="1" ht="12" customHeight="1">
      <c r="B6" s="22"/>
      <c r="D6" s="29" t="s">
        <v>17</v>
      </c>
      <c r="L6" s="22"/>
      <c r="AZ6" s="90" t="s">
        <v>350</v>
      </c>
      <c r="BA6" s="90" t="s">
        <v>3</v>
      </c>
      <c r="BB6" s="90" t="s">
        <v>101</v>
      </c>
      <c r="BC6" s="90" t="s">
        <v>351</v>
      </c>
      <c r="BD6" s="90" t="s">
        <v>87</v>
      </c>
    </row>
    <row r="7" spans="2:56" s="1" customFormat="1" ht="16.5" customHeight="1">
      <c r="B7" s="22"/>
      <c r="E7" s="338" t="str">
        <f>'Rekapitulace stavby'!K6</f>
        <v>UniMeC - Pěšina</v>
      </c>
      <c r="F7" s="339"/>
      <c r="G7" s="339"/>
      <c r="H7" s="339"/>
      <c r="L7" s="22"/>
      <c r="AZ7" s="90" t="s">
        <v>352</v>
      </c>
      <c r="BA7" s="90" t="s">
        <v>3</v>
      </c>
      <c r="BB7" s="90" t="s">
        <v>101</v>
      </c>
      <c r="BC7" s="90" t="s">
        <v>162</v>
      </c>
      <c r="BD7" s="90" t="s">
        <v>87</v>
      </c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7" t="s">
        <v>353</v>
      </c>
      <c r="F9" s="337"/>
      <c r="G9" s="337"/>
      <c r="H9" s="337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11. 10. 2021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27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30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31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0" t="str">
        <f>'Rekapitulace stavby'!E14</f>
        <v>Vyplň údaj</v>
      </c>
      <c r="F18" s="332"/>
      <c r="G18" s="332"/>
      <c r="H18" s="332"/>
      <c r="I18" s="29" t="s">
        <v>29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33</v>
      </c>
      <c r="E20" s="34"/>
      <c r="F20" s="34"/>
      <c r="G20" s="34"/>
      <c r="H20" s="34"/>
      <c r="I20" s="29" t="s">
        <v>26</v>
      </c>
      <c r="J20" s="27" t="s">
        <v>34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29</v>
      </c>
      <c r="J21" s="27" t="s">
        <v>36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38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29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40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93"/>
      <c r="B27" s="94"/>
      <c r="C27" s="93"/>
      <c r="D27" s="93"/>
      <c r="E27" s="336" t="s">
        <v>41</v>
      </c>
      <c r="F27" s="336"/>
      <c r="G27" s="336"/>
      <c r="H27" s="33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5" customHeight="1">
      <c r="A30" s="34"/>
      <c r="B30" s="35"/>
      <c r="C30" s="34"/>
      <c r="D30" s="96" t="s">
        <v>42</v>
      </c>
      <c r="E30" s="34"/>
      <c r="F30" s="34"/>
      <c r="G30" s="34"/>
      <c r="H30" s="34"/>
      <c r="I30" s="34"/>
      <c r="J30" s="68">
        <f>ROUND(J85,2)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44</v>
      </c>
      <c r="G32" s="34"/>
      <c r="H32" s="34"/>
      <c r="I32" s="38" t="s">
        <v>43</v>
      </c>
      <c r="J32" s="38" t="s">
        <v>45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46</v>
      </c>
      <c r="E33" s="29" t="s">
        <v>47</v>
      </c>
      <c r="F33" s="98">
        <f>ROUND((SUM(BE85:BE192)),2)</f>
        <v>0</v>
      </c>
      <c r="G33" s="34"/>
      <c r="H33" s="34"/>
      <c r="I33" s="99">
        <v>0.21</v>
      </c>
      <c r="J33" s="98">
        <f>ROUND(((SUM(BE85:BE192))*I33),2)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48</v>
      </c>
      <c r="F34" s="98">
        <f>ROUND((SUM(BF85:BF192)),2)</f>
        <v>0</v>
      </c>
      <c r="G34" s="34"/>
      <c r="H34" s="34"/>
      <c r="I34" s="99">
        <v>0.15</v>
      </c>
      <c r="J34" s="98">
        <f>ROUND(((SUM(BF85:BF192))*I34),2)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49</v>
      </c>
      <c r="F35" s="98">
        <f>ROUND((SUM(BG85:BG192)),2)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50</v>
      </c>
      <c r="F36" s="98">
        <f>ROUND((SUM(BH85:BH192)),2)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51</v>
      </c>
      <c r="F37" s="98">
        <f>ROUND((SUM(BI85:BI192)),2)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5" customHeight="1">
      <c r="A39" s="34"/>
      <c r="B39" s="35"/>
      <c r="C39" s="100"/>
      <c r="D39" s="101" t="s">
        <v>52</v>
      </c>
      <c r="E39" s="57"/>
      <c r="F39" s="57"/>
      <c r="G39" s="102" t="s">
        <v>53</v>
      </c>
      <c r="H39" s="103" t="s">
        <v>54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110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8" t="str">
        <f>E7</f>
        <v>UniMeC - Pěšina</v>
      </c>
      <c r="F48" s="339"/>
      <c r="G48" s="339"/>
      <c r="H48" s="339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7" t="str">
        <f>E9</f>
        <v>IO320 - Komunikace a dopravní řešení</v>
      </c>
      <c r="F50" s="337"/>
      <c r="G50" s="337"/>
      <c r="H50" s="337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p.č. 11645/1, 11643 a 11644</v>
      </c>
      <c r="G52" s="34"/>
      <c r="H52" s="34"/>
      <c r="I52" s="29" t="s">
        <v>23</v>
      </c>
      <c r="J52" s="52" t="str">
        <f>IF(J12="","",J12)</f>
        <v>11. 10. 2021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>Univerzita Karlova</v>
      </c>
      <c r="G54" s="34"/>
      <c r="H54" s="34"/>
      <c r="I54" s="29" t="s">
        <v>33</v>
      </c>
      <c r="J54" s="32" t="str">
        <f>E21</f>
        <v>VPÚ DECO Praha,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4"/>
      <c r="E55" s="34"/>
      <c r="F55" s="27" t="str">
        <f>IF(E18="","",E18)</f>
        <v>Vyplň údaj</v>
      </c>
      <c r="G55" s="34"/>
      <c r="H55" s="34"/>
      <c r="I55" s="29" t="s">
        <v>38</v>
      </c>
      <c r="J55" s="32" t="str">
        <f>E24</f>
        <v xml:space="preserve"> 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111</v>
      </c>
      <c r="D57" s="100"/>
      <c r="E57" s="100"/>
      <c r="F57" s="100"/>
      <c r="G57" s="100"/>
      <c r="H57" s="100"/>
      <c r="I57" s="100"/>
      <c r="J57" s="107" t="s">
        <v>112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" customHeight="1">
      <c r="A59" s="34"/>
      <c r="B59" s="35"/>
      <c r="C59" s="108" t="s">
        <v>74</v>
      </c>
      <c r="D59" s="34"/>
      <c r="E59" s="34"/>
      <c r="F59" s="34"/>
      <c r="G59" s="34"/>
      <c r="H59" s="34"/>
      <c r="I59" s="34"/>
      <c r="J59" s="68">
        <f>J85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113</v>
      </c>
    </row>
    <row r="60" spans="2:12" s="9" customFormat="1" ht="24.95" customHeight="1">
      <c r="B60" s="109"/>
      <c r="D60" s="110" t="s">
        <v>114</v>
      </c>
      <c r="E60" s="111"/>
      <c r="F60" s="111"/>
      <c r="G60" s="111"/>
      <c r="H60" s="111"/>
      <c r="I60" s="111"/>
      <c r="J60" s="112">
        <f>J86</f>
        <v>0</v>
      </c>
      <c r="L60" s="109"/>
    </row>
    <row r="61" spans="2:12" s="10" customFormat="1" ht="20.1" customHeight="1">
      <c r="B61" s="113"/>
      <c r="D61" s="114" t="s">
        <v>115</v>
      </c>
      <c r="E61" s="115"/>
      <c r="F61" s="115"/>
      <c r="G61" s="115"/>
      <c r="H61" s="115"/>
      <c r="I61" s="115"/>
      <c r="J61" s="116">
        <f>J87</f>
        <v>0</v>
      </c>
      <c r="L61" s="113"/>
    </row>
    <row r="62" spans="2:12" s="10" customFormat="1" ht="20.1" customHeight="1">
      <c r="B62" s="113"/>
      <c r="D62" s="114" t="s">
        <v>116</v>
      </c>
      <c r="E62" s="115"/>
      <c r="F62" s="115"/>
      <c r="G62" s="115"/>
      <c r="H62" s="115"/>
      <c r="I62" s="115"/>
      <c r="J62" s="116">
        <f>J171</f>
        <v>0</v>
      </c>
      <c r="L62" s="113"/>
    </row>
    <row r="63" spans="2:12" s="10" customFormat="1" ht="20.1" customHeight="1">
      <c r="B63" s="113"/>
      <c r="D63" s="114" t="s">
        <v>354</v>
      </c>
      <c r="E63" s="115"/>
      <c r="F63" s="115"/>
      <c r="G63" s="115"/>
      <c r="H63" s="115"/>
      <c r="I63" s="115"/>
      <c r="J63" s="116">
        <f>J175</f>
        <v>0</v>
      </c>
      <c r="L63" s="113"/>
    </row>
    <row r="64" spans="2:12" s="10" customFormat="1" ht="20.1" customHeight="1">
      <c r="B64" s="113"/>
      <c r="D64" s="114" t="s">
        <v>118</v>
      </c>
      <c r="E64" s="115"/>
      <c r="F64" s="115"/>
      <c r="G64" s="115"/>
      <c r="H64" s="115"/>
      <c r="I64" s="115"/>
      <c r="J64" s="116">
        <f>J189</f>
        <v>0</v>
      </c>
      <c r="L64" s="113"/>
    </row>
    <row r="65" spans="2:12" s="10" customFormat="1" ht="20.1" customHeight="1">
      <c r="B65" s="113"/>
      <c r="D65" s="114" t="s">
        <v>119</v>
      </c>
      <c r="E65" s="115"/>
      <c r="F65" s="115"/>
      <c r="G65" s="115"/>
      <c r="H65" s="115"/>
      <c r="I65" s="115"/>
      <c r="J65" s="116">
        <f>J190</f>
        <v>0</v>
      </c>
      <c r="L65" s="113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122</v>
      </c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38" t="str">
        <f>E7</f>
        <v>UniMeC - Pěšina</v>
      </c>
      <c r="F75" s="339"/>
      <c r="G75" s="339"/>
      <c r="H75" s="339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108</v>
      </c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17" t="str">
        <f>E9</f>
        <v>IO320 - Komunikace a dopravní řešení</v>
      </c>
      <c r="F77" s="337"/>
      <c r="G77" s="337"/>
      <c r="H77" s="337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4"/>
      <c r="E79" s="34"/>
      <c r="F79" s="27" t="str">
        <f>F12</f>
        <v>p.č. 11645/1, 11643 a 11644</v>
      </c>
      <c r="G79" s="34"/>
      <c r="H79" s="34"/>
      <c r="I79" s="29" t="s">
        <v>23</v>
      </c>
      <c r="J79" s="52" t="str">
        <f>IF(J12="","",J12)</f>
        <v>11. 10. 2021</v>
      </c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5.7" customHeight="1">
      <c r="A81" s="34"/>
      <c r="B81" s="35"/>
      <c r="C81" s="29" t="s">
        <v>25</v>
      </c>
      <c r="D81" s="34"/>
      <c r="E81" s="34"/>
      <c r="F81" s="27" t="str">
        <f>E15</f>
        <v>Univerzita Karlova</v>
      </c>
      <c r="G81" s="34"/>
      <c r="H81" s="34"/>
      <c r="I81" s="29" t="s">
        <v>33</v>
      </c>
      <c r="J81" s="32" t="str">
        <f>E21</f>
        <v>VPÚ DECO Praha, a.s.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31</v>
      </c>
      <c r="D82" s="34"/>
      <c r="E82" s="34"/>
      <c r="F82" s="27" t="str">
        <f>IF(E18="","",E18)</f>
        <v>Vyplň údaj</v>
      </c>
      <c r="G82" s="34"/>
      <c r="H82" s="34"/>
      <c r="I82" s="29" t="s">
        <v>38</v>
      </c>
      <c r="J82" s="32" t="str">
        <f>E24</f>
        <v xml:space="preserve"> </v>
      </c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17"/>
      <c r="B84" s="118"/>
      <c r="C84" s="119" t="s">
        <v>123</v>
      </c>
      <c r="D84" s="120" t="s">
        <v>61</v>
      </c>
      <c r="E84" s="120" t="s">
        <v>57</v>
      </c>
      <c r="F84" s="120" t="s">
        <v>58</v>
      </c>
      <c r="G84" s="120" t="s">
        <v>124</v>
      </c>
      <c r="H84" s="120" t="s">
        <v>125</v>
      </c>
      <c r="I84" s="120" t="s">
        <v>126</v>
      </c>
      <c r="J84" s="120" t="s">
        <v>112</v>
      </c>
      <c r="K84" s="121" t="s">
        <v>127</v>
      </c>
      <c r="L84" s="122"/>
      <c r="M84" s="59" t="s">
        <v>3</v>
      </c>
      <c r="N84" s="60" t="s">
        <v>46</v>
      </c>
      <c r="O84" s="60" t="s">
        <v>128</v>
      </c>
      <c r="P84" s="60" t="s">
        <v>129</v>
      </c>
      <c r="Q84" s="60" t="s">
        <v>130</v>
      </c>
      <c r="R84" s="60" t="s">
        <v>131</v>
      </c>
      <c r="S84" s="60" t="s">
        <v>132</v>
      </c>
      <c r="T84" s="61" t="s">
        <v>133</v>
      </c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1:63" s="2" customFormat="1" ht="22.7" customHeight="1">
      <c r="A85" s="34"/>
      <c r="B85" s="35"/>
      <c r="C85" s="66" t="s">
        <v>134</v>
      </c>
      <c r="D85" s="34"/>
      <c r="E85" s="34"/>
      <c r="F85" s="34"/>
      <c r="G85" s="34"/>
      <c r="H85" s="34"/>
      <c r="I85" s="34"/>
      <c r="J85" s="123">
        <f>BK85</f>
        <v>0</v>
      </c>
      <c r="K85" s="34"/>
      <c r="L85" s="35"/>
      <c r="M85" s="62"/>
      <c r="N85" s="53"/>
      <c r="O85" s="63"/>
      <c r="P85" s="124">
        <f>P86</f>
        <v>0</v>
      </c>
      <c r="Q85" s="63"/>
      <c r="R85" s="124">
        <f>R86</f>
        <v>28.638193</v>
      </c>
      <c r="S85" s="63"/>
      <c r="T85" s="125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75</v>
      </c>
      <c r="AU85" s="19" t="s">
        <v>113</v>
      </c>
      <c r="BK85" s="126">
        <f>BK86</f>
        <v>0</v>
      </c>
    </row>
    <row r="86" spans="2:63" s="12" customFormat="1" ht="26.1" customHeight="1">
      <c r="B86" s="127"/>
      <c r="D86" s="128" t="s">
        <v>75</v>
      </c>
      <c r="E86" s="129" t="s">
        <v>135</v>
      </c>
      <c r="F86" s="129" t="s">
        <v>136</v>
      </c>
      <c r="I86" s="130"/>
      <c r="J86" s="131">
        <f>BK86</f>
        <v>0</v>
      </c>
      <c r="L86" s="127"/>
      <c r="M86" s="132"/>
      <c r="N86" s="133"/>
      <c r="O86" s="133"/>
      <c r="P86" s="134">
        <f>P87+P171+P175+P189+P190</f>
        <v>0</v>
      </c>
      <c r="Q86" s="133"/>
      <c r="R86" s="134">
        <f>R87+R171+R175+R189+R190</f>
        <v>28.638193</v>
      </c>
      <c r="S86" s="133"/>
      <c r="T86" s="135">
        <f>T87+T171+T175+T189+T190</f>
        <v>0</v>
      </c>
      <c r="AR86" s="128" t="s">
        <v>84</v>
      </c>
      <c r="AT86" s="136" t="s">
        <v>75</v>
      </c>
      <c r="AU86" s="136" t="s">
        <v>76</v>
      </c>
      <c r="AY86" s="128" t="s">
        <v>137</v>
      </c>
      <c r="BK86" s="137">
        <f>BK87+BK171+BK175+BK189+BK190</f>
        <v>0</v>
      </c>
    </row>
    <row r="87" spans="2:63" s="12" customFormat="1" ht="22.7" customHeight="1">
      <c r="B87" s="127"/>
      <c r="D87" s="128" t="s">
        <v>75</v>
      </c>
      <c r="E87" s="138" t="s">
        <v>84</v>
      </c>
      <c r="F87" s="138" t="s">
        <v>138</v>
      </c>
      <c r="I87" s="130"/>
      <c r="J87" s="139">
        <f>BK87</f>
        <v>0</v>
      </c>
      <c r="L87" s="127"/>
      <c r="M87" s="132"/>
      <c r="N87" s="133"/>
      <c r="O87" s="133"/>
      <c r="P87" s="134">
        <f>SUM(P88:P170)</f>
        <v>0</v>
      </c>
      <c r="Q87" s="133"/>
      <c r="R87" s="134">
        <f>SUM(R88:R170)</f>
        <v>9.500193000000001</v>
      </c>
      <c r="S87" s="133"/>
      <c r="T87" s="135">
        <f>SUM(T88:T170)</f>
        <v>0</v>
      </c>
      <c r="AR87" s="128" t="s">
        <v>84</v>
      </c>
      <c r="AT87" s="136" t="s">
        <v>75</v>
      </c>
      <c r="AU87" s="136" t="s">
        <v>84</v>
      </c>
      <c r="AY87" s="128" t="s">
        <v>137</v>
      </c>
      <c r="BK87" s="137">
        <f>SUM(BK88:BK170)</f>
        <v>0</v>
      </c>
    </row>
    <row r="88" spans="1:65" s="2" customFormat="1" ht="16.5" customHeight="1">
      <c r="A88" s="34"/>
      <c r="B88" s="140"/>
      <c r="C88" s="141" t="s">
        <v>84</v>
      </c>
      <c r="D88" s="141" t="s">
        <v>139</v>
      </c>
      <c r="E88" s="142" t="s">
        <v>326</v>
      </c>
      <c r="F88" s="143" t="s">
        <v>327</v>
      </c>
      <c r="G88" s="144" t="s">
        <v>101</v>
      </c>
      <c r="H88" s="145">
        <v>66</v>
      </c>
      <c r="I88" s="146"/>
      <c r="J88" s="147">
        <f>ROUND(I88*H88,2)</f>
        <v>0</v>
      </c>
      <c r="K88" s="143" t="s">
        <v>142</v>
      </c>
      <c r="L88" s="35"/>
      <c r="M88" s="148" t="s">
        <v>3</v>
      </c>
      <c r="N88" s="149" t="s">
        <v>47</v>
      </c>
      <c r="O88" s="55"/>
      <c r="P88" s="150">
        <f>O88*H88</f>
        <v>0</v>
      </c>
      <c r="Q88" s="150">
        <v>0</v>
      </c>
      <c r="R88" s="150">
        <f>Q88*H88</f>
        <v>0</v>
      </c>
      <c r="S88" s="150">
        <v>0</v>
      </c>
      <c r="T88" s="151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2" t="s">
        <v>107</v>
      </c>
      <c r="AT88" s="152" t="s">
        <v>139</v>
      </c>
      <c r="AU88" s="152" t="s">
        <v>87</v>
      </c>
      <c r="AY88" s="19" t="s">
        <v>137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19" t="s">
        <v>84</v>
      </c>
      <c r="BK88" s="153">
        <f>ROUND(I88*H88,2)</f>
        <v>0</v>
      </c>
      <c r="BL88" s="19" t="s">
        <v>107</v>
      </c>
      <c r="BM88" s="152" t="s">
        <v>355</v>
      </c>
    </row>
    <row r="89" spans="1:47" s="2" customFormat="1" ht="19.5">
      <c r="A89" s="34"/>
      <c r="B89" s="35"/>
      <c r="C89" s="34"/>
      <c r="D89" s="154" t="s">
        <v>144</v>
      </c>
      <c r="E89" s="34"/>
      <c r="F89" s="155" t="s">
        <v>329</v>
      </c>
      <c r="G89" s="34"/>
      <c r="H89" s="34"/>
      <c r="I89" s="156"/>
      <c r="J89" s="34"/>
      <c r="K89" s="34"/>
      <c r="L89" s="35"/>
      <c r="M89" s="157"/>
      <c r="N89" s="158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144</v>
      </c>
      <c r="AU89" s="19" t="s">
        <v>87</v>
      </c>
    </row>
    <row r="90" spans="2:51" s="13" customFormat="1" ht="12">
      <c r="B90" s="159"/>
      <c r="D90" s="154" t="s">
        <v>146</v>
      </c>
      <c r="E90" s="160" t="s">
        <v>3</v>
      </c>
      <c r="F90" s="161" t="s">
        <v>356</v>
      </c>
      <c r="H90" s="162">
        <v>66</v>
      </c>
      <c r="I90" s="163"/>
      <c r="L90" s="159"/>
      <c r="M90" s="164"/>
      <c r="N90" s="165"/>
      <c r="O90" s="165"/>
      <c r="P90" s="165"/>
      <c r="Q90" s="165"/>
      <c r="R90" s="165"/>
      <c r="S90" s="165"/>
      <c r="T90" s="166"/>
      <c r="AT90" s="160" t="s">
        <v>146</v>
      </c>
      <c r="AU90" s="160" t="s">
        <v>87</v>
      </c>
      <c r="AV90" s="13" t="s">
        <v>87</v>
      </c>
      <c r="AW90" s="13" t="s">
        <v>37</v>
      </c>
      <c r="AX90" s="13" t="s">
        <v>84</v>
      </c>
      <c r="AY90" s="160" t="s">
        <v>137</v>
      </c>
    </row>
    <row r="91" spans="1:65" s="2" customFormat="1" ht="16.5" customHeight="1">
      <c r="A91" s="34"/>
      <c r="B91" s="140"/>
      <c r="C91" s="141" t="s">
        <v>87</v>
      </c>
      <c r="D91" s="141" t="s">
        <v>139</v>
      </c>
      <c r="E91" s="142" t="s">
        <v>357</v>
      </c>
      <c r="F91" s="143" t="s">
        <v>358</v>
      </c>
      <c r="G91" s="144" t="s">
        <v>101</v>
      </c>
      <c r="H91" s="145">
        <v>21</v>
      </c>
      <c r="I91" s="146"/>
      <c r="J91" s="147">
        <f>ROUND(I91*H91,2)</f>
        <v>0</v>
      </c>
      <c r="K91" s="143" t="s">
        <v>192</v>
      </c>
      <c r="L91" s="35"/>
      <c r="M91" s="148" t="s">
        <v>3</v>
      </c>
      <c r="N91" s="149" t="s">
        <v>47</v>
      </c>
      <c r="O91" s="55"/>
      <c r="P91" s="150">
        <f>O91*H91</f>
        <v>0</v>
      </c>
      <c r="Q91" s="150">
        <v>0</v>
      </c>
      <c r="R91" s="150">
        <f>Q91*H91</f>
        <v>0</v>
      </c>
      <c r="S91" s="150">
        <v>0</v>
      </c>
      <c r="T91" s="151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2" t="s">
        <v>107</v>
      </c>
      <c r="AT91" s="152" t="s">
        <v>139</v>
      </c>
      <c r="AU91" s="152" t="s">
        <v>87</v>
      </c>
      <c r="AY91" s="19" t="s">
        <v>137</v>
      </c>
      <c r="BE91" s="153">
        <f>IF(N91="základní",J91,0)</f>
        <v>0</v>
      </c>
      <c r="BF91" s="153">
        <f>IF(N91="snížená",J91,0)</f>
        <v>0</v>
      </c>
      <c r="BG91" s="153">
        <f>IF(N91="zákl. přenesená",J91,0)</f>
        <v>0</v>
      </c>
      <c r="BH91" s="153">
        <f>IF(N91="sníž. přenesená",J91,0)</f>
        <v>0</v>
      </c>
      <c r="BI91" s="153">
        <f>IF(N91="nulová",J91,0)</f>
        <v>0</v>
      </c>
      <c r="BJ91" s="19" t="s">
        <v>84</v>
      </c>
      <c r="BK91" s="153">
        <f>ROUND(I91*H91,2)</f>
        <v>0</v>
      </c>
      <c r="BL91" s="19" t="s">
        <v>107</v>
      </c>
      <c r="BM91" s="152" t="s">
        <v>359</v>
      </c>
    </row>
    <row r="92" spans="1:47" s="2" customFormat="1" ht="19.5">
      <c r="A92" s="34"/>
      <c r="B92" s="35"/>
      <c r="C92" s="34"/>
      <c r="D92" s="154" t="s">
        <v>144</v>
      </c>
      <c r="E92" s="34"/>
      <c r="F92" s="155" t="s">
        <v>360</v>
      </c>
      <c r="G92" s="34"/>
      <c r="H92" s="34"/>
      <c r="I92" s="156"/>
      <c r="J92" s="34"/>
      <c r="K92" s="34"/>
      <c r="L92" s="35"/>
      <c r="M92" s="157"/>
      <c r="N92" s="158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144</v>
      </c>
      <c r="AU92" s="19" t="s">
        <v>87</v>
      </c>
    </row>
    <row r="93" spans="1:47" s="2" customFormat="1" ht="19.5">
      <c r="A93" s="34"/>
      <c r="B93" s="35"/>
      <c r="C93" s="34"/>
      <c r="D93" s="154" t="s">
        <v>194</v>
      </c>
      <c r="E93" s="34"/>
      <c r="F93" s="185" t="s">
        <v>361</v>
      </c>
      <c r="G93" s="34"/>
      <c r="H93" s="34"/>
      <c r="I93" s="156"/>
      <c r="J93" s="34"/>
      <c r="K93" s="34"/>
      <c r="L93" s="35"/>
      <c r="M93" s="157"/>
      <c r="N93" s="158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194</v>
      </c>
      <c r="AU93" s="19" t="s">
        <v>87</v>
      </c>
    </row>
    <row r="94" spans="2:51" s="13" customFormat="1" ht="12">
      <c r="B94" s="159"/>
      <c r="D94" s="154" t="s">
        <v>146</v>
      </c>
      <c r="E94" s="160" t="s">
        <v>344</v>
      </c>
      <c r="F94" s="161" t="s">
        <v>362</v>
      </c>
      <c r="H94" s="162">
        <v>21</v>
      </c>
      <c r="I94" s="163"/>
      <c r="L94" s="159"/>
      <c r="M94" s="164"/>
      <c r="N94" s="165"/>
      <c r="O94" s="165"/>
      <c r="P94" s="165"/>
      <c r="Q94" s="165"/>
      <c r="R94" s="165"/>
      <c r="S94" s="165"/>
      <c r="T94" s="166"/>
      <c r="AT94" s="160" t="s">
        <v>146</v>
      </c>
      <c r="AU94" s="160" t="s">
        <v>87</v>
      </c>
      <c r="AV94" s="13" t="s">
        <v>87</v>
      </c>
      <c r="AW94" s="13" t="s">
        <v>37</v>
      </c>
      <c r="AX94" s="13" t="s">
        <v>84</v>
      </c>
      <c r="AY94" s="160" t="s">
        <v>137</v>
      </c>
    </row>
    <row r="95" spans="1:65" s="2" customFormat="1" ht="16.5" customHeight="1">
      <c r="A95" s="34"/>
      <c r="B95" s="140"/>
      <c r="C95" s="141" t="s">
        <v>152</v>
      </c>
      <c r="D95" s="141" t="s">
        <v>139</v>
      </c>
      <c r="E95" s="142" t="s">
        <v>363</v>
      </c>
      <c r="F95" s="143" t="s">
        <v>358</v>
      </c>
      <c r="G95" s="144" t="s">
        <v>101</v>
      </c>
      <c r="H95" s="145">
        <v>5</v>
      </c>
      <c r="I95" s="146"/>
      <c r="J95" s="147">
        <f>ROUND(I95*H95,2)</f>
        <v>0</v>
      </c>
      <c r="K95" s="143" t="s">
        <v>192</v>
      </c>
      <c r="L95" s="35"/>
      <c r="M95" s="148" t="s">
        <v>3</v>
      </c>
      <c r="N95" s="149" t="s">
        <v>47</v>
      </c>
      <c r="O95" s="55"/>
      <c r="P95" s="150">
        <f>O95*H95</f>
        <v>0</v>
      </c>
      <c r="Q95" s="150">
        <v>0</v>
      </c>
      <c r="R95" s="150">
        <f>Q95*H95</f>
        <v>0</v>
      </c>
      <c r="S95" s="150">
        <v>0</v>
      </c>
      <c r="T95" s="151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2" t="s">
        <v>107</v>
      </c>
      <c r="AT95" s="152" t="s">
        <v>139</v>
      </c>
      <c r="AU95" s="152" t="s">
        <v>87</v>
      </c>
      <c r="AY95" s="19" t="s">
        <v>137</v>
      </c>
      <c r="BE95" s="153">
        <f>IF(N95="základní",J95,0)</f>
        <v>0</v>
      </c>
      <c r="BF95" s="153">
        <f>IF(N95="snížená",J95,0)</f>
        <v>0</v>
      </c>
      <c r="BG95" s="153">
        <f>IF(N95="zákl. přenesená",J95,0)</f>
        <v>0</v>
      </c>
      <c r="BH95" s="153">
        <f>IF(N95="sníž. přenesená",J95,0)</f>
        <v>0</v>
      </c>
      <c r="BI95" s="153">
        <f>IF(N95="nulová",J95,0)</f>
        <v>0</v>
      </c>
      <c r="BJ95" s="19" t="s">
        <v>84</v>
      </c>
      <c r="BK95" s="153">
        <f>ROUND(I95*H95,2)</f>
        <v>0</v>
      </c>
      <c r="BL95" s="19" t="s">
        <v>107</v>
      </c>
      <c r="BM95" s="152" t="s">
        <v>364</v>
      </c>
    </row>
    <row r="96" spans="1:47" s="2" customFormat="1" ht="19.5">
      <c r="A96" s="34"/>
      <c r="B96" s="35"/>
      <c r="C96" s="34"/>
      <c r="D96" s="154" t="s">
        <v>144</v>
      </c>
      <c r="E96" s="34"/>
      <c r="F96" s="155" t="s">
        <v>360</v>
      </c>
      <c r="G96" s="34"/>
      <c r="H96" s="34"/>
      <c r="I96" s="156"/>
      <c r="J96" s="34"/>
      <c r="K96" s="34"/>
      <c r="L96" s="35"/>
      <c r="M96" s="157"/>
      <c r="N96" s="158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144</v>
      </c>
      <c r="AU96" s="19" t="s">
        <v>87</v>
      </c>
    </row>
    <row r="97" spans="2:51" s="13" customFormat="1" ht="12">
      <c r="B97" s="159"/>
      <c r="D97" s="154" t="s">
        <v>146</v>
      </c>
      <c r="E97" s="160" t="s">
        <v>352</v>
      </c>
      <c r="F97" s="161" t="s">
        <v>365</v>
      </c>
      <c r="H97" s="162">
        <v>5</v>
      </c>
      <c r="I97" s="163"/>
      <c r="L97" s="159"/>
      <c r="M97" s="164"/>
      <c r="N97" s="165"/>
      <c r="O97" s="165"/>
      <c r="P97" s="165"/>
      <c r="Q97" s="165"/>
      <c r="R97" s="165"/>
      <c r="S97" s="165"/>
      <c r="T97" s="166"/>
      <c r="AT97" s="160" t="s">
        <v>146</v>
      </c>
      <c r="AU97" s="160" t="s">
        <v>87</v>
      </c>
      <c r="AV97" s="13" t="s">
        <v>87</v>
      </c>
      <c r="AW97" s="13" t="s">
        <v>37</v>
      </c>
      <c r="AX97" s="13" t="s">
        <v>84</v>
      </c>
      <c r="AY97" s="160" t="s">
        <v>137</v>
      </c>
    </row>
    <row r="98" spans="1:65" s="2" customFormat="1" ht="16.5" customHeight="1">
      <c r="A98" s="34"/>
      <c r="B98" s="140"/>
      <c r="C98" s="141" t="s">
        <v>107</v>
      </c>
      <c r="D98" s="141" t="s">
        <v>139</v>
      </c>
      <c r="E98" s="142" t="s">
        <v>366</v>
      </c>
      <c r="F98" s="143" t="s">
        <v>367</v>
      </c>
      <c r="G98" s="144" t="s">
        <v>101</v>
      </c>
      <c r="H98" s="145">
        <v>65</v>
      </c>
      <c r="I98" s="146"/>
      <c r="J98" s="147">
        <f>ROUND(I98*H98,2)</f>
        <v>0</v>
      </c>
      <c r="K98" s="143" t="s">
        <v>192</v>
      </c>
      <c r="L98" s="35"/>
      <c r="M98" s="148" t="s">
        <v>3</v>
      </c>
      <c r="N98" s="149" t="s">
        <v>47</v>
      </c>
      <c r="O98" s="55"/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51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107</v>
      </c>
      <c r="AT98" s="152" t="s">
        <v>139</v>
      </c>
      <c r="AU98" s="152" t="s">
        <v>87</v>
      </c>
      <c r="AY98" s="19" t="s">
        <v>137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19" t="s">
        <v>84</v>
      </c>
      <c r="BK98" s="153">
        <f>ROUND(I98*H98,2)</f>
        <v>0</v>
      </c>
      <c r="BL98" s="19" t="s">
        <v>107</v>
      </c>
      <c r="BM98" s="152" t="s">
        <v>368</v>
      </c>
    </row>
    <row r="99" spans="1:47" s="2" customFormat="1" ht="19.5">
      <c r="A99" s="34"/>
      <c r="B99" s="35"/>
      <c r="C99" s="34"/>
      <c r="D99" s="154" t="s">
        <v>144</v>
      </c>
      <c r="E99" s="34"/>
      <c r="F99" s="155" t="s">
        <v>369</v>
      </c>
      <c r="G99" s="34"/>
      <c r="H99" s="34"/>
      <c r="I99" s="156"/>
      <c r="J99" s="34"/>
      <c r="K99" s="34"/>
      <c r="L99" s="35"/>
      <c r="M99" s="157"/>
      <c r="N99" s="158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144</v>
      </c>
      <c r="AU99" s="19" t="s">
        <v>87</v>
      </c>
    </row>
    <row r="100" spans="2:51" s="13" customFormat="1" ht="12">
      <c r="B100" s="159"/>
      <c r="D100" s="154" t="s">
        <v>146</v>
      </c>
      <c r="E100" s="160" t="s">
        <v>348</v>
      </c>
      <c r="F100" s="161" t="s">
        <v>370</v>
      </c>
      <c r="H100" s="162">
        <v>65</v>
      </c>
      <c r="I100" s="163"/>
      <c r="L100" s="159"/>
      <c r="M100" s="164"/>
      <c r="N100" s="165"/>
      <c r="O100" s="165"/>
      <c r="P100" s="165"/>
      <c r="Q100" s="165"/>
      <c r="R100" s="165"/>
      <c r="S100" s="165"/>
      <c r="T100" s="166"/>
      <c r="AT100" s="160" t="s">
        <v>146</v>
      </c>
      <c r="AU100" s="160" t="s">
        <v>87</v>
      </c>
      <c r="AV100" s="13" t="s">
        <v>87</v>
      </c>
      <c r="AW100" s="13" t="s">
        <v>37</v>
      </c>
      <c r="AX100" s="13" t="s">
        <v>84</v>
      </c>
      <c r="AY100" s="160" t="s">
        <v>137</v>
      </c>
    </row>
    <row r="101" spans="1:65" s="2" customFormat="1" ht="16.5" customHeight="1">
      <c r="A101" s="34"/>
      <c r="B101" s="140"/>
      <c r="C101" s="141" t="s">
        <v>162</v>
      </c>
      <c r="D101" s="141" t="s">
        <v>139</v>
      </c>
      <c r="E101" s="142" t="s">
        <v>371</v>
      </c>
      <c r="F101" s="143" t="s">
        <v>372</v>
      </c>
      <c r="G101" s="144" t="s">
        <v>101</v>
      </c>
      <c r="H101" s="145">
        <v>20</v>
      </c>
      <c r="I101" s="146"/>
      <c r="J101" s="147">
        <f>ROUND(I101*H101,2)</f>
        <v>0</v>
      </c>
      <c r="K101" s="143" t="s">
        <v>142</v>
      </c>
      <c r="L101" s="35"/>
      <c r="M101" s="148" t="s">
        <v>3</v>
      </c>
      <c r="N101" s="149" t="s">
        <v>47</v>
      </c>
      <c r="O101" s="55"/>
      <c r="P101" s="150">
        <f>O101*H101</f>
        <v>0</v>
      </c>
      <c r="Q101" s="150">
        <v>0</v>
      </c>
      <c r="R101" s="150">
        <f>Q101*H101</f>
        <v>0</v>
      </c>
      <c r="S101" s="150">
        <v>0</v>
      </c>
      <c r="T101" s="151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2" t="s">
        <v>107</v>
      </c>
      <c r="AT101" s="152" t="s">
        <v>139</v>
      </c>
      <c r="AU101" s="152" t="s">
        <v>87</v>
      </c>
      <c r="AY101" s="19" t="s">
        <v>137</v>
      </c>
      <c r="BE101" s="153">
        <f>IF(N101="základní",J101,0)</f>
        <v>0</v>
      </c>
      <c r="BF101" s="153">
        <f>IF(N101="snížená",J101,0)</f>
        <v>0</v>
      </c>
      <c r="BG101" s="153">
        <f>IF(N101="zákl. přenesená",J101,0)</f>
        <v>0</v>
      </c>
      <c r="BH101" s="153">
        <f>IF(N101="sníž. přenesená",J101,0)</f>
        <v>0</v>
      </c>
      <c r="BI101" s="153">
        <f>IF(N101="nulová",J101,0)</f>
        <v>0</v>
      </c>
      <c r="BJ101" s="19" t="s">
        <v>84</v>
      </c>
      <c r="BK101" s="153">
        <f>ROUND(I101*H101,2)</f>
        <v>0</v>
      </c>
      <c r="BL101" s="19" t="s">
        <v>107</v>
      </c>
      <c r="BM101" s="152" t="s">
        <v>373</v>
      </c>
    </row>
    <row r="102" spans="1:47" s="2" customFormat="1" ht="19.5">
      <c r="A102" s="34"/>
      <c r="B102" s="35"/>
      <c r="C102" s="34"/>
      <c r="D102" s="154" t="s">
        <v>144</v>
      </c>
      <c r="E102" s="34"/>
      <c r="F102" s="155" t="s">
        <v>374</v>
      </c>
      <c r="G102" s="34"/>
      <c r="H102" s="34"/>
      <c r="I102" s="156"/>
      <c r="J102" s="34"/>
      <c r="K102" s="34"/>
      <c r="L102" s="35"/>
      <c r="M102" s="157"/>
      <c r="N102" s="158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144</v>
      </c>
      <c r="AU102" s="19" t="s">
        <v>87</v>
      </c>
    </row>
    <row r="103" spans="2:51" s="13" customFormat="1" ht="12">
      <c r="B103" s="159"/>
      <c r="D103" s="154" t="s">
        <v>146</v>
      </c>
      <c r="E103" s="160" t="s">
        <v>3</v>
      </c>
      <c r="F103" s="161" t="s">
        <v>375</v>
      </c>
      <c r="H103" s="162">
        <v>20</v>
      </c>
      <c r="I103" s="163"/>
      <c r="L103" s="159"/>
      <c r="M103" s="164"/>
      <c r="N103" s="165"/>
      <c r="O103" s="165"/>
      <c r="P103" s="165"/>
      <c r="Q103" s="165"/>
      <c r="R103" s="165"/>
      <c r="S103" s="165"/>
      <c r="T103" s="166"/>
      <c r="AT103" s="160" t="s">
        <v>146</v>
      </c>
      <c r="AU103" s="160" t="s">
        <v>87</v>
      </c>
      <c r="AV103" s="13" t="s">
        <v>87</v>
      </c>
      <c r="AW103" s="13" t="s">
        <v>37</v>
      </c>
      <c r="AX103" s="13" t="s">
        <v>76</v>
      </c>
      <c r="AY103" s="160" t="s">
        <v>137</v>
      </c>
    </row>
    <row r="104" spans="2:51" s="14" customFormat="1" ht="12">
      <c r="B104" s="177"/>
      <c r="D104" s="154" t="s">
        <v>146</v>
      </c>
      <c r="E104" s="178" t="s">
        <v>345</v>
      </c>
      <c r="F104" s="179" t="s">
        <v>180</v>
      </c>
      <c r="H104" s="180">
        <v>20</v>
      </c>
      <c r="I104" s="181"/>
      <c r="L104" s="177"/>
      <c r="M104" s="182"/>
      <c r="N104" s="183"/>
      <c r="O104" s="183"/>
      <c r="P104" s="183"/>
      <c r="Q104" s="183"/>
      <c r="R104" s="183"/>
      <c r="S104" s="183"/>
      <c r="T104" s="184"/>
      <c r="AT104" s="178" t="s">
        <v>146</v>
      </c>
      <c r="AU104" s="178" t="s">
        <v>87</v>
      </c>
      <c r="AV104" s="14" t="s">
        <v>107</v>
      </c>
      <c r="AW104" s="14" t="s">
        <v>37</v>
      </c>
      <c r="AX104" s="14" t="s">
        <v>84</v>
      </c>
      <c r="AY104" s="178" t="s">
        <v>137</v>
      </c>
    </row>
    <row r="105" spans="1:65" s="2" customFormat="1" ht="16.5" customHeight="1">
      <c r="A105" s="34"/>
      <c r="B105" s="140"/>
      <c r="C105" s="141" t="s">
        <v>166</v>
      </c>
      <c r="D105" s="141" t="s">
        <v>139</v>
      </c>
      <c r="E105" s="142" t="s">
        <v>148</v>
      </c>
      <c r="F105" s="143" t="s">
        <v>149</v>
      </c>
      <c r="G105" s="144" t="s">
        <v>101</v>
      </c>
      <c r="H105" s="145">
        <v>21</v>
      </c>
      <c r="I105" s="146"/>
      <c r="J105" s="147">
        <f>ROUND(I105*H105,2)</f>
        <v>0</v>
      </c>
      <c r="K105" s="143" t="s">
        <v>142</v>
      </c>
      <c r="L105" s="35"/>
      <c r="M105" s="148" t="s">
        <v>3</v>
      </c>
      <c r="N105" s="149" t="s">
        <v>47</v>
      </c>
      <c r="O105" s="55"/>
      <c r="P105" s="150">
        <f>O105*H105</f>
        <v>0</v>
      </c>
      <c r="Q105" s="150">
        <v>0</v>
      </c>
      <c r="R105" s="150">
        <f>Q105*H105</f>
        <v>0</v>
      </c>
      <c r="S105" s="150">
        <v>0</v>
      </c>
      <c r="T105" s="151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2" t="s">
        <v>107</v>
      </c>
      <c r="AT105" s="152" t="s">
        <v>139</v>
      </c>
      <c r="AU105" s="152" t="s">
        <v>87</v>
      </c>
      <c r="AY105" s="19" t="s">
        <v>137</v>
      </c>
      <c r="BE105" s="153">
        <f>IF(N105="základní",J105,0)</f>
        <v>0</v>
      </c>
      <c r="BF105" s="153">
        <f>IF(N105="snížená",J105,0)</f>
        <v>0</v>
      </c>
      <c r="BG105" s="153">
        <f>IF(N105="zákl. přenesená",J105,0)</f>
        <v>0</v>
      </c>
      <c r="BH105" s="153">
        <f>IF(N105="sníž. přenesená",J105,0)</f>
        <v>0</v>
      </c>
      <c r="BI105" s="153">
        <f>IF(N105="nulová",J105,0)</f>
        <v>0</v>
      </c>
      <c r="BJ105" s="19" t="s">
        <v>84</v>
      </c>
      <c r="BK105" s="153">
        <f>ROUND(I105*H105,2)</f>
        <v>0</v>
      </c>
      <c r="BL105" s="19" t="s">
        <v>107</v>
      </c>
      <c r="BM105" s="152" t="s">
        <v>376</v>
      </c>
    </row>
    <row r="106" spans="1:47" s="2" customFormat="1" ht="19.5">
      <c r="A106" s="34"/>
      <c r="B106" s="35"/>
      <c r="C106" s="34"/>
      <c r="D106" s="154" t="s">
        <v>144</v>
      </c>
      <c r="E106" s="34"/>
      <c r="F106" s="155" t="s">
        <v>151</v>
      </c>
      <c r="G106" s="34"/>
      <c r="H106" s="34"/>
      <c r="I106" s="156"/>
      <c r="J106" s="34"/>
      <c r="K106" s="34"/>
      <c r="L106" s="35"/>
      <c r="M106" s="157"/>
      <c r="N106" s="158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144</v>
      </c>
      <c r="AU106" s="19" t="s">
        <v>87</v>
      </c>
    </row>
    <row r="107" spans="1:47" s="2" customFormat="1" ht="19.5">
      <c r="A107" s="34"/>
      <c r="B107" s="35"/>
      <c r="C107" s="34"/>
      <c r="D107" s="154" t="s">
        <v>194</v>
      </c>
      <c r="E107" s="34"/>
      <c r="F107" s="185" t="s">
        <v>377</v>
      </c>
      <c r="G107" s="34"/>
      <c r="H107" s="34"/>
      <c r="I107" s="156"/>
      <c r="J107" s="34"/>
      <c r="K107" s="34"/>
      <c r="L107" s="35"/>
      <c r="M107" s="157"/>
      <c r="N107" s="158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194</v>
      </c>
      <c r="AU107" s="19" t="s">
        <v>87</v>
      </c>
    </row>
    <row r="108" spans="2:51" s="13" customFormat="1" ht="12">
      <c r="B108" s="159"/>
      <c r="D108" s="154" t="s">
        <v>146</v>
      </c>
      <c r="E108" s="160" t="s">
        <v>378</v>
      </c>
      <c r="F108" s="161" t="s">
        <v>379</v>
      </c>
      <c r="H108" s="162">
        <v>21</v>
      </c>
      <c r="I108" s="163"/>
      <c r="L108" s="159"/>
      <c r="M108" s="164"/>
      <c r="N108" s="165"/>
      <c r="O108" s="165"/>
      <c r="P108" s="165"/>
      <c r="Q108" s="165"/>
      <c r="R108" s="165"/>
      <c r="S108" s="165"/>
      <c r="T108" s="166"/>
      <c r="AT108" s="160" t="s">
        <v>146</v>
      </c>
      <c r="AU108" s="160" t="s">
        <v>87</v>
      </c>
      <c r="AV108" s="13" t="s">
        <v>87</v>
      </c>
      <c r="AW108" s="13" t="s">
        <v>37</v>
      </c>
      <c r="AX108" s="13" t="s">
        <v>84</v>
      </c>
      <c r="AY108" s="160" t="s">
        <v>137</v>
      </c>
    </row>
    <row r="109" spans="1:65" s="2" customFormat="1" ht="21.75" customHeight="1">
      <c r="A109" s="34"/>
      <c r="B109" s="140"/>
      <c r="C109" s="141" t="s">
        <v>174</v>
      </c>
      <c r="D109" s="141" t="s">
        <v>139</v>
      </c>
      <c r="E109" s="142" t="s">
        <v>153</v>
      </c>
      <c r="F109" s="143" t="s">
        <v>154</v>
      </c>
      <c r="G109" s="144" t="s">
        <v>101</v>
      </c>
      <c r="H109" s="145">
        <v>42</v>
      </c>
      <c r="I109" s="146"/>
      <c r="J109" s="147">
        <f>ROUND(I109*H109,2)</f>
        <v>0</v>
      </c>
      <c r="K109" s="143" t="s">
        <v>142</v>
      </c>
      <c r="L109" s="35"/>
      <c r="M109" s="148" t="s">
        <v>3</v>
      </c>
      <c r="N109" s="149" t="s">
        <v>47</v>
      </c>
      <c r="O109" s="55"/>
      <c r="P109" s="150">
        <f>O109*H109</f>
        <v>0</v>
      </c>
      <c r="Q109" s="150">
        <v>0</v>
      </c>
      <c r="R109" s="150">
        <f>Q109*H109</f>
        <v>0</v>
      </c>
      <c r="S109" s="150">
        <v>0</v>
      </c>
      <c r="T109" s="151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107</v>
      </c>
      <c r="AT109" s="152" t="s">
        <v>139</v>
      </c>
      <c r="AU109" s="152" t="s">
        <v>87</v>
      </c>
      <c r="AY109" s="19" t="s">
        <v>137</v>
      </c>
      <c r="BE109" s="153">
        <f>IF(N109="základní",J109,0)</f>
        <v>0</v>
      </c>
      <c r="BF109" s="153">
        <f>IF(N109="snížená",J109,0)</f>
        <v>0</v>
      </c>
      <c r="BG109" s="153">
        <f>IF(N109="zákl. přenesená",J109,0)</f>
        <v>0</v>
      </c>
      <c r="BH109" s="153">
        <f>IF(N109="sníž. přenesená",J109,0)</f>
        <v>0</v>
      </c>
      <c r="BI109" s="153">
        <f>IF(N109="nulová",J109,0)</f>
        <v>0</v>
      </c>
      <c r="BJ109" s="19" t="s">
        <v>84</v>
      </c>
      <c r="BK109" s="153">
        <f>ROUND(I109*H109,2)</f>
        <v>0</v>
      </c>
      <c r="BL109" s="19" t="s">
        <v>107</v>
      </c>
      <c r="BM109" s="152" t="s">
        <v>380</v>
      </c>
    </row>
    <row r="110" spans="1:47" s="2" customFormat="1" ht="19.5">
      <c r="A110" s="34"/>
      <c r="B110" s="35"/>
      <c r="C110" s="34"/>
      <c r="D110" s="154" t="s">
        <v>144</v>
      </c>
      <c r="E110" s="34"/>
      <c r="F110" s="155" t="s">
        <v>156</v>
      </c>
      <c r="G110" s="34"/>
      <c r="H110" s="34"/>
      <c r="I110" s="156"/>
      <c r="J110" s="34"/>
      <c r="K110" s="34"/>
      <c r="L110" s="35"/>
      <c r="M110" s="157"/>
      <c r="N110" s="158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144</v>
      </c>
      <c r="AU110" s="19" t="s">
        <v>87</v>
      </c>
    </row>
    <row r="111" spans="2:51" s="13" customFormat="1" ht="12">
      <c r="B111" s="159"/>
      <c r="D111" s="154" t="s">
        <v>146</v>
      </c>
      <c r="E111" s="160" t="s">
        <v>3</v>
      </c>
      <c r="F111" s="161" t="s">
        <v>379</v>
      </c>
      <c r="H111" s="162">
        <v>21</v>
      </c>
      <c r="I111" s="163"/>
      <c r="L111" s="159"/>
      <c r="M111" s="164"/>
      <c r="N111" s="165"/>
      <c r="O111" s="165"/>
      <c r="P111" s="165"/>
      <c r="Q111" s="165"/>
      <c r="R111" s="165"/>
      <c r="S111" s="165"/>
      <c r="T111" s="166"/>
      <c r="AT111" s="160" t="s">
        <v>146</v>
      </c>
      <c r="AU111" s="160" t="s">
        <v>87</v>
      </c>
      <c r="AV111" s="13" t="s">
        <v>87</v>
      </c>
      <c r="AW111" s="13" t="s">
        <v>37</v>
      </c>
      <c r="AX111" s="13" t="s">
        <v>84</v>
      </c>
      <c r="AY111" s="160" t="s">
        <v>137</v>
      </c>
    </row>
    <row r="112" spans="2:51" s="13" customFormat="1" ht="12">
      <c r="B112" s="159"/>
      <c r="D112" s="154" t="s">
        <v>146</v>
      </c>
      <c r="F112" s="161" t="s">
        <v>381</v>
      </c>
      <c r="H112" s="162">
        <v>42</v>
      </c>
      <c r="I112" s="163"/>
      <c r="L112" s="159"/>
      <c r="M112" s="164"/>
      <c r="N112" s="165"/>
      <c r="O112" s="165"/>
      <c r="P112" s="165"/>
      <c r="Q112" s="165"/>
      <c r="R112" s="165"/>
      <c r="S112" s="165"/>
      <c r="T112" s="166"/>
      <c r="AT112" s="160" t="s">
        <v>146</v>
      </c>
      <c r="AU112" s="160" t="s">
        <v>87</v>
      </c>
      <c r="AV112" s="13" t="s">
        <v>87</v>
      </c>
      <c r="AW112" s="13" t="s">
        <v>4</v>
      </c>
      <c r="AX112" s="13" t="s">
        <v>84</v>
      </c>
      <c r="AY112" s="160" t="s">
        <v>137</v>
      </c>
    </row>
    <row r="113" spans="1:65" s="2" customFormat="1" ht="16.5" customHeight="1">
      <c r="A113" s="34"/>
      <c r="B113" s="140"/>
      <c r="C113" s="141" t="s">
        <v>171</v>
      </c>
      <c r="D113" s="141" t="s">
        <v>139</v>
      </c>
      <c r="E113" s="142" t="s">
        <v>382</v>
      </c>
      <c r="F113" s="143" t="s">
        <v>383</v>
      </c>
      <c r="G113" s="144" t="s">
        <v>101</v>
      </c>
      <c r="H113" s="145">
        <v>5</v>
      </c>
      <c r="I113" s="146"/>
      <c r="J113" s="147">
        <f>ROUND(I113*H113,2)</f>
        <v>0</v>
      </c>
      <c r="K113" s="143" t="s">
        <v>142</v>
      </c>
      <c r="L113" s="35"/>
      <c r="M113" s="148" t="s">
        <v>3</v>
      </c>
      <c r="N113" s="149" t="s">
        <v>47</v>
      </c>
      <c r="O113" s="55"/>
      <c r="P113" s="150">
        <f>O113*H113</f>
        <v>0</v>
      </c>
      <c r="Q113" s="150">
        <v>0</v>
      </c>
      <c r="R113" s="150">
        <f>Q113*H113</f>
        <v>0</v>
      </c>
      <c r="S113" s="150">
        <v>0</v>
      </c>
      <c r="T113" s="151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2" t="s">
        <v>107</v>
      </c>
      <c r="AT113" s="152" t="s">
        <v>139</v>
      </c>
      <c r="AU113" s="152" t="s">
        <v>87</v>
      </c>
      <c r="AY113" s="19" t="s">
        <v>137</v>
      </c>
      <c r="BE113" s="153">
        <f>IF(N113="základní",J113,0)</f>
        <v>0</v>
      </c>
      <c r="BF113" s="153">
        <f>IF(N113="snížená",J113,0)</f>
        <v>0</v>
      </c>
      <c r="BG113" s="153">
        <f>IF(N113="zákl. přenesená",J113,0)</f>
        <v>0</v>
      </c>
      <c r="BH113" s="153">
        <f>IF(N113="sníž. přenesená",J113,0)</f>
        <v>0</v>
      </c>
      <c r="BI113" s="153">
        <f>IF(N113="nulová",J113,0)</f>
        <v>0</v>
      </c>
      <c r="BJ113" s="19" t="s">
        <v>84</v>
      </c>
      <c r="BK113" s="153">
        <f>ROUND(I113*H113,2)</f>
        <v>0</v>
      </c>
      <c r="BL113" s="19" t="s">
        <v>107</v>
      </c>
      <c r="BM113" s="152" t="s">
        <v>384</v>
      </c>
    </row>
    <row r="114" spans="1:47" s="2" customFormat="1" ht="12">
      <c r="A114" s="34"/>
      <c r="B114" s="35"/>
      <c r="C114" s="34"/>
      <c r="D114" s="154" t="s">
        <v>144</v>
      </c>
      <c r="E114" s="34"/>
      <c r="F114" s="155" t="s">
        <v>385</v>
      </c>
      <c r="G114" s="34"/>
      <c r="H114" s="34"/>
      <c r="I114" s="156"/>
      <c r="J114" s="34"/>
      <c r="K114" s="34"/>
      <c r="L114" s="35"/>
      <c r="M114" s="157"/>
      <c r="N114" s="158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144</v>
      </c>
      <c r="AU114" s="19" t="s">
        <v>87</v>
      </c>
    </row>
    <row r="115" spans="2:51" s="13" customFormat="1" ht="12">
      <c r="B115" s="159"/>
      <c r="D115" s="154" t="s">
        <v>146</v>
      </c>
      <c r="E115" s="160" t="s">
        <v>3</v>
      </c>
      <c r="F115" s="161" t="s">
        <v>386</v>
      </c>
      <c r="H115" s="162">
        <v>5</v>
      </c>
      <c r="I115" s="163"/>
      <c r="L115" s="159"/>
      <c r="M115" s="164"/>
      <c r="N115" s="165"/>
      <c r="O115" s="165"/>
      <c r="P115" s="165"/>
      <c r="Q115" s="165"/>
      <c r="R115" s="165"/>
      <c r="S115" s="165"/>
      <c r="T115" s="166"/>
      <c r="AT115" s="160" t="s">
        <v>146</v>
      </c>
      <c r="AU115" s="160" t="s">
        <v>87</v>
      </c>
      <c r="AV115" s="13" t="s">
        <v>87</v>
      </c>
      <c r="AW115" s="13" t="s">
        <v>37</v>
      </c>
      <c r="AX115" s="13" t="s">
        <v>84</v>
      </c>
      <c r="AY115" s="160" t="s">
        <v>137</v>
      </c>
    </row>
    <row r="116" spans="1:65" s="2" customFormat="1" ht="16.5" customHeight="1">
      <c r="A116" s="34"/>
      <c r="B116" s="140"/>
      <c r="C116" s="141" t="s">
        <v>183</v>
      </c>
      <c r="D116" s="141" t="s">
        <v>139</v>
      </c>
      <c r="E116" s="142" t="s">
        <v>387</v>
      </c>
      <c r="F116" s="143" t="s">
        <v>388</v>
      </c>
      <c r="G116" s="144" t="s">
        <v>101</v>
      </c>
      <c r="H116" s="145">
        <v>95</v>
      </c>
      <c r="I116" s="146"/>
      <c r="J116" s="147">
        <f>ROUND(I116*H116,2)</f>
        <v>0</v>
      </c>
      <c r="K116" s="143" t="s">
        <v>142</v>
      </c>
      <c r="L116" s="35"/>
      <c r="M116" s="148" t="s">
        <v>3</v>
      </c>
      <c r="N116" s="149" t="s">
        <v>47</v>
      </c>
      <c r="O116" s="55"/>
      <c r="P116" s="150">
        <f>O116*H116</f>
        <v>0</v>
      </c>
      <c r="Q116" s="150">
        <v>0</v>
      </c>
      <c r="R116" s="150">
        <f>Q116*H116</f>
        <v>0</v>
      </c>
      <c r="S116" s="150">
        <v>0</v>
      </c>
      <c r="T116" s="151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2" t="s">
        <v>107</v>
      </c>
      <c r="AT116" s="152" t="s">
        <v>139</v>
      </c>
      <c r="AU116" s="152" t="s">
        <v>87</v>
      </c>
      <c r="AY116" s="19" t="s">
        <v>137</v>
      </c>
      <c r="BE116" s="153">
        <f>IF(N116="základní",J116,0)</f>
        <v>0</v>
      </c>
      <c r="BF116" s="153">
        <f>IF(N116="snížená",J116,0)</f>
        <v>0</v>
      </c>
      <c r="BG116" s="153">
        <f>IF(N116="zákl. přenesená",J116,0)</f>
        <v>0</v>
      </c>
      <c r="BH116" s="153">
        <f>IF(N116="sníž. přenesená",J116,0)</f>
        <v>0</v>
      </c>
      <c r="BI116" s="153">
        <f>IF(N116="nulová",J116,0)</f>
        <v>0</v>
      </c>
      <c r="BJ116" s="19" t="s">
        <v>84</v>
      </c>
      <c r="BK116" s="153">
        <f>ROUND(I116*H116,2)</f>
        <v>0</v>
      </c>
      <c r="BL116" s="19" t="s">
        <v>107</v>
      </c>
      <c r="BM116" s="152" t="s">
        <v>389</v>
      </c>
    </row>
    <row r="117" spans="1:47" s="2" customFormat="1" ht="19.5">
      <c r="A117" s="34"/>
      <c r="B117" s="35"/>
      <c r="C117" s="34"/>
      <c r="D117" s="154" t="s">
        <v>144</v>
      </c>
      <c r="E117" s="34"/>
      <c r="F117" s="155" t="s">
        <v>390</v>
      </c>
      <c r="G117" s="34"/>
      <c r="H117" s="34"/>
      <c r="I117" s="156"/>
      <c r="J117" s="34"/>
      <c r="K117" s="34"/>
      <c r="L117" s="35"/>
      <c r="M117" s="157"/>
      <c r="N117" s="158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144</v>
      </c>
      <c r="AU117" s="19" t="s">
        <v>87</v>
      </c>
    </row>
    <row r="118" spans="2:51" s="13" customFormat="1" ht="12">
      <c r="B118" s="159"/>
      <c r="D118" s="154" t="s">
        <v>146</v>
      </c>
      <c r="E118" s="160" t="s">
        <v>350</v>
      </c>
      <c r="F118" s="161" t="s">
        <v>391</v>
      </c>
      <c r="H118" s="162">
        <v>95</v>
      </c>
      <c r="I118" s="163"/>
      <c r="L118" s="159"/>
      <c r="M118" s="164"/>
      <c r="N118" s="165"/>
      <c r="O118" s="165"/>
      <c r="P118" s="165"/>
      <c r="Q118" s="165"/>
      <c r="R118" s="165"/>
      <c r="S118" s="165"/>
      <c r="T118" s="166"/>
      <c r="AT118" s="160" t="s">
        <v>146</v>
      </c>
      <c r="AU118" s="160" t="s">
        <v>87</v>
      </c>
      <c r="AV118" s="13" t="s">
        <v>87</v>
      </c>
      <c r="AW118" s="13" t="s">
        <v>37</v>
      </c>
      <c r="AX118" s="13" t="s">
        <v>84</v>
      </c>
      <c r="AY118" s="160" t="s">
        <v>137</v>
      </c>
    </row>
    <row r="119" spans="1:65" s="2" customFormat="1" ht="16.5" customHeight="1">
      <c r="A119" s="34"/>
      <c r="B119" s="140"/>
      <c r="C119" s="141" t="s">
        <v>189</v>
      </c>
      <c r="D119" s="141" t="s">
        <v>139</v>
      </c>
      <c r="E119" s="142" t="s">
        <v>392</v>
      </c>
      <c r="F119" s="143" t="s">
        <v>393</v>
      </c>
      <c r="G119" s="144" t="s">
        <v>101</v>
      </c>
      <c r="H119" s="145">
        <v>5</v>
      </c>
      <c r="I119" s="146"/>
      <c r="J119" s="147">
        <f>ROUND(I119*H119,2)</f>
        <v>0</v>
      </c>
      <c r="K119" s="143" t="s">
        <v>142</v>
      </c>
      <c r="L119" s="35"/>
      <c r="M119" s="148" t="s">
        <v>3</v>
      </c>
      <c r="N119" s="149" t="s">
        <v>47</v>
      </c>
      <c r="O119" s="55"/>
      <c r="P119" s="150">
        <f>O119*H119</f>
        <v>0</v>
      </c>
      <c r="Q119" s="150">
        <v>0</v>
      </c>
      <c r="R119" s="150">
        <f>Q119*H119</f>
        <v>0</v>
      </c>
      <c r="S119" s="150">
        <v>0</v>
      </c>
      <c r="T119" s="15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107</v>
      </c>
      <c r="AT119" s="152" t="s">
        <v>139</v>
      </c>
      <c r="AU119" s="152" t="s">
        <v>87</v>
      </c>
      <c r="AY119" s="19" t="s">
        <v>137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19" t="s">
        <v>84</v>
      </c>
      <c r="BK119" s="153">
        <f>ROUND(I119*H119,2)</f>
        <v>0</v>
      </c>
      <c r="BL119" s="19" t="s">
        <v>107</v>
      </c>
      <c r="BM119" s="152" t="s">
        <v>394</v>
      </c>
    </row>
    <row r="120" spans="1:47" s="2" customFormat="1" ht="19.5">
      <c r="A120" s="34"/>
      <c r="B120" s="35"/>
      <c r="C120" s="34"/>
      <c r="D120" s="154" t="s">
        <v>144</v>
      </c>
      <c r="E120" s="34"/>
      <c r="F120" s="155" t="s">
        <v>395</v>
      </c>
      <c r="G120" s="34"/>
      <c r="H120" s="34"/>
      <c r="I120" s="156"/>
      <c r="J120" s="34"/>
      <c r="K120" s="34"/>
      <c r="L120" s="35"/>
      <c r="M120" s="157"/>
      <c r="N120" s="158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144</v>
      </c>
      <c r="AU120" s="19" t="s">
        <v>87</v>
      </c>
    </row>
    <row r="121" spans="2:51" s="13" customFormat="1" ht="12">
      <c r="B121" s="159"/>
      <c r="D121" s="154" t="s">
        <v>146</v>
      </c>
      <c r="E121" s="160" t="s">
        <v>3</v>
      </c>
      <c r="F121" s="161" t="s">
        <v>396</v>
      </c>
      <c r="H121" s="162">
        <v>5</v>
      </c>
      <c r="I121" s="163"/>
      <c r="L121" s="159"/>
      <c r="M121" s="164"/>
      <c r="N121" s="165"/>
      <c r="O121" s="165"/>
      <c r="P121" s="165"/>
      <c r="Q121" s="165"/>
      <c r="R121" s="165"/>
      <c r="S121" s="165"/>
      <c r="T121" s="166"/>
      <c r="AT121" s="160" t="s">
        <v>146</v>
      </c>
      <c r="AU121" s="160" t="s">
        <v>87</v>
      </c>
      <c r="AV121" s="13" t="s">
        <v>87</v>
      </c>
      <c r="AW121" s="13" t="s">
        <v>37</v>
      </c>
      <c r="AX121" s="13" t="s">
        <v>84</v>
      </c>
      <c r="AY121" s="160" t="s">
        <v>137</v>
      </c>
    </row>
    <row r="122" spans="1:65" s="2" customFormat="1" ht="16.5" customHeight="1">
      <c r="A122" s="34"/>
      <c r="B122" s="140"/>
      <c r="C122" s="167" t="s">
        <v>197</v>
      </c>
      <c r="D122" s="167" t="s">
        <v>167</v>
      </c>
      <c r="E122" s="168" t="s">
        <v>397</v>
      </c>
      <c r="F122" s="169" t="s">
        <v>398</v>
      </c>
      <c r="G122" s="170" t="s">
        <v>170</v>
      </c>
      <c r="H122" s="171">
        <v>9.5</v>
      </c>
      <c r="I122" s="172"/>
      <c r="J122" s="173">
        <f>ROUND(I122*H122,2)</f>
        <v>0</v>
      </c>
      <c r="K122" s="169" t="s">
        <v>3</v>
      </c>
      <c r="L122" s="174"/>
      <c r="M122" s="175" t="s">
        <v>3</v>
      </c>
      <c r="N122" s="176" t="s">
        <v>47</v>
      </c>
      <c r="O122" s="55"/>
      <c r="P122" s="150">
        <f>O122*H122</f>
        <v>0</v>
      </c>
      <c r="Q122" s="150">
        <v>1</v>
      </c>
      <c r="R122" s="150">
        <f>Q122*H122</f>
        <v>9.5</v>
      </c>
      <c r="S122" s="150">
        <v>0</v>
      </c>
      <c r="T122" s="15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2" t="s">
        <v>171</v>
      </c>
      <c r="AT122" s="152" t="s">
        <v>167</v>
      </c>
      <c r="AU122" s="152" t="s">
        <v>87</v>
      </c>
      <c r="AY122" s="19" t="s">
        <v>137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9" t="s">
        <v>84</v>
      </c>
      <c r="BK122" s="153">
        <f>ROUND(I122*H122,2)</f>
        <v>0</v>
      </c>
      <c r="BL122" s="19" t="s">
        <v>107</v>
      </c>
      <c r="BM122" s="152" t="s">
        <v>399</v>
      </c>
    </row>
    <row r="123" spans="1:47" s="2" customFormat="1" ht="12">
      <c r="A123" s="34"/>
      <c r="B123" s="35"/>
      <c r="C123" s="34"/>
      <c r="D123" s="154" t="s">
        <v>144</v>
      </c>
      <c r="E123" s="34"/>
      <c r="F123" s="155" t="s">
        <v>400</v>
      </c>
      <c r="G123" s="34"/>
      <c r="H123" s="34"/>
      <c r="I123" s="156"/>
      <c r="J123" s="34"/>
      <c r="K123" s="34"/>
      <c r="L123" s="35"/>
      <c r="M123" s="157"/>
      <c r="N123" s="158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144</v>
      </c>
      <c r="AU123" s="19" t="s">
        <v>87</v>
      </c>
    </row>
    <row r="124" spans="2:51" s="13" customFormat="1" ht="12">
      <c r="B124" s="159"/>
      <c r="D124" s="154" t="s">
        <v>146</v>
      </c>
      <c r="E124" s="160" t="s">
        <v>3</v>
      </c>
      <c r="F124" s="161" t="s">
        <v>401</v>
      </c>
      <c r="H124" s="162">
        <v>9.5</v>
      </c>
      <c r="I124" s="163"/>
      <c r="L124" s="159"/>
      <c r="M124" s="164"/>
      <c r="N124" s="165"/>
      <c r="O124" s="165"/>
      <c r="P124" s="165"/>
      <c r="Q124" s="165"/>
      <c r="R124" s="165"/>
      <c r="S124" s="165"/>
      <c r="T124" s="166"/>
      <c r="AT124" s="160" t="s">
        <v>146</v>
      </c>
      <c r="AU124" s="160" t="s">
        <v>87</v>
      </c>
      <c r="AV124" s="13" t="s">
        <v>87</v>
      </c>
      <c r="AW124" s="13" t="s">
        <v>37</v>
      </c>
      <c r="AX124" s="13" t="s">
        <v>84</v>
      </c>
      <c r="AY124" s="160" t="s">
        <v>137</v>
      </c>
    </row>
    <row r="125" spans="1:65" s="2" customFormat="1" ht="16.5" customHeight="1">
      <c r="A125" s="34"/>
      <c r="B125" s="140"/>
      <c r="C125" s="141" t="s">
        <v>205</v>
      </c>
      <c r="D125" s="141" t="s">
        <v>139</v>
      </c>
      <c r="E125" s="142" t="s">
        <v>163</v>
      </c>
      <c r="F125" s="143" t="s">
        <v>164</v>
      </c>
      <c r="G125" s="144" t="s">
        <v>101</v>
      </c>
      <c r="H125" s="145">
        <v>16</v>
      </c>
      <c r="I125" s="146"/>
      <c r="J125" s="147">
        <f>ROUND(I125*H125,2)</f>
        <v>0</v>
      </c>
      <c r="K125" s="143" t="s">
        <v>142</v>
      </c>
      <c r="L125" s="35"/>
      <c r="M125" s="148" t="s">
        <v>3</v>
      </c>
      <c r="N125" s="149" t="s">
        <v>47</v>
      </c>
      <c r="O125" s="55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2" t="s">
        <v>107</v>
      </c>
      <c r="AT125" s="152" t="s">
        <v>139</v>
      </c>
      <c r="AU125" s="152" t="s">
        <v>87</v>
      </c>
      <c r="AY125" s="19" t="s">
        <v>137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9" t="s">
        <v>84</v>
      </c>
      <c r="BK125" s="153">
        <f>ROUND(I125*H125,2)</f>
        <v>0</v>
      </c>
      <c r="BL125" s="19" t="s">
        <v>107</v>
      </c>
      <c r="BM125" s="152" t="s">
        <v>402</v>
      </c>
    </row>
    <row r="126" spans="1:47" s="2" customFormat="1" ht="12">
      <c r="A126" s="34"/>
      <c r="B126" s="35"/>
      <c r="C126" s="34"/>
      <c r="D126" s="154" t="s">
        <v>144</v>
      </c>
      <c r="E126" s="34"/>
      <c r="F126" s="155" t="s">
        <v>164</v>
      </c>
      <c r="G126" s="34"/>
      <c r="H126" s="34"/>
      <c r="I126" s="156"/>
      <c r="J126" s="34"/>
      <c r="K126" s="34"/>
      <c r="L126" s="35"/>
      <c r="M126" s="157"/>
      <c r="N126" s="158"/>
      <c r="O126" s="55"/>
      <c r="P126" s="55"/>
      <c r="Q126" s="55"/>
      <c r="R126" s="55"/>
      <c r="S126" s="55"/>
      <c r="T126" s="5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144</v>
      </c>
      <c r="AU126" s="19" t="s">
        <v>87</v>
      </c>
    </row>
    <row r="127" spans="1:47" s="2" customFormat="1" ht="19.5">
      <c r="A127" s="34"/>
      <c r="B127" s="35"/>
      <c r="C127" s="34"/>
      <c r="D127" s="154" t="s">
        <v>194</v>
      </c>
      <c r="E127" s="34"/>
      <c r="F127" s="185" t="s">
        <v>403</v>
      </c>
      <c r="G127" s="34"/>
      <c r="H127" s="34"/>
      <c r="I127" s="156"/>
      <c r="J127" s="34"/>
      <c r="K127" s="34"/>
      <c r="L127" s="35"/>
      <c r="M127" s="157"/>
      <c r="N127" s="158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194</v>
      </c>
      <c r="AU127" s="19" t="s">
        <v>87</v>
      </c>
    </row>
    <row r="128" spans="2:51" s="13" customFormat="1" ht="12">
      <c r="B128" s="159"/>
      <c r="D128" s="154" t="s">
        <v>146</v>
      </c>
      <c r="E128" s="160" t="s">
        <v>3</v>
      </c>
      <c r="F128" s="161" t="s">
        <v>404</v>
      </c>
      <c r="H128" s="162">
        <v>16</v>
      </c>
      <c r="I128" s="163"/>
      <c r="L128" s="159"/>
      <c r="M128" s="164"/>
      <c r="N128" s="165"/>
      <c r="O128" s="165"/>
      <c r="P128" s="165"/>
      <c r="Q128" s="165"/>
      <c r="R128" s="165"/>
      <c r="S128" s="165"/>
      <c r="T128" s="166"/>
      <c r="AT128" s="160" t="s">
        <v>146</v>
      </c>
      <c r="AU128" s="160" t="s">
        <v>87</v>
      </c>
      <c r="AV128" s="13" t="s">
        <v>87</v>
      </c>
      <c r="AW128" s="13" t="s">
        <v>37</v>
      </c>
      <c r="AX128" s="13" t="s">
        <v>84</v>
      </c>
      <c r="AY128" s="160" t="s">
        <v>137</v>
      </c>
    </row>
    <row r="129" spans="1:65" s="2" customFormat="1" ht="16.5" customHeight="1">
      <c r="A129" s="34"/>
      <c r="B129" s="140"/>
      <c r="C129" s="141" t="s">
        <v>213</v>
      </c>
      <c r="D129" s="141" t="s">
        <v>139</v>
      </c>
      <c r="E129" s="142" t="s">
        <v>405</v>
      </c>
      <c r="F129" s="143" t="s">
        <v>406</v>
      </c>
      <c r="G129" s="144" t="s">
        <v>170</v>
      </c>
      <c r="H129" s="145">
        <v>30.4</v>
      </c>
      <c r="I129" s="146"/>
      <c r="J129" s="147">
        <f>ROUND(I129*H129,2)</f>
        <v>0</v>
      </c>
      <c r="K129" s="143" t="s">
        <v>142</v>
      </c>
      <c r="L129" s="35"/>
      <c r="M129" s="148" t="s">
        <v>3</v>
      </c>
      <c r="N129" s="149" t="s">
        <v>47</v>
      </c>
      <c r="O129" s="55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2" t="s">
        <v>107</v>
      </c>
      <c r="AT129" s="152" t="s">
        <v>139</v>
      </c>
      <c r="AU129" s="152" t="s">
        <v>87</v>
      </c>
      <c r="AY129" s="19" t="s">
        <v>137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9" t="s">
        <v>84</v>
      </c>
      <c r="BK129" s="153">
        <f>ROUND(I129*H129,2)</f>
        <v>0</v>
      </c>
      <c r="BL129" s="19" t="s">
        <v>107</v>
      </c>
      <c r="BM129" s="152" t="s">
        <v>407</v>
      </c>
    </row>
    <row r="130" spans="1:47" s="2" customFormat="1" ht="12">
      <c r="A130" s="34"/>
      <c r="B130" s="35"/>
      <c r="C130" s="34"/>
      <c r="D130" s="154" t="s">
        <v>144</v>
      </c>
      <c r="E130" s="34"/>
      <c r="F130" s="155" t="s">
        <v>408</v>
      </c>
      <c r="G130" s="34"/>
      <c r="H130" s="34"/>
      <c r="I130" s="156"/>
      <c r="J130" s="34"/>
      <c r="K130" s="34"/>
      <c r="L130" s="35"/>
      <c r="M130" s="157"/>
      <c r="N130" s="158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144</v>
      </c>
      <c r="AU130" s="19" t="s">
        <v>87</v>
      </c>
    </row>
    <row r="131" spans="1:47" s="2" customFormat="1" ht="19.5">
      <c r="A131" s="34"/>
      <c r="B131" s="35"/>
      <c r="C131" s="34"/>
      <c r="D131" s="154" t="s">
        <v>194</v>
      </c>
      <c r="E131" s="34"/>
      <c r="F131" s="185" t="s">
        <v>409</v>
      </c>
      <c r="G131" s="34"/>
      <c r="H131" s="34"/>
      <c r="I131" s="156"/>
      <c r="J131" s="34"/>
      <c r="K131" s="34"/>
      <c r="L131" s="35"/>
      <c r="M131" s="157"/>
      <c r="N131" s="158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194</v>
      </c>
      <c r="AU131" s="19" t="s">
        <v>87</v>
      </c>
    </row>
    <row r="132" spans="2:51" s="13" customFormat="1" ht="12">
      <c r="B132" s="159"/>
      <c r="D132" s="154" t="s">
        <v>146</v>
      </c>
      <c r="E132" s="160" t="s">
        <v>3</v>
      </c>
      <c r="F132" s="161" t="s">
        <v>410</v>
      </c>
      <c r="H132" s="162">
        <v>16</v>
      </c>
      <c r="I132" s="163"/>
      <c r="L132" s="159"/>
      <c r="M132" s="164"/>
      <c r="N132" s="165"/>
      <c r="O132" s="165"/>
      <c r="P132" s="165"/>
      <c r="Q132" s="165"/>
      <c r="R132" s="165"/>
      <c r="S132" s="165"/>
      <c r="T132" s="166"/>
      <c r="AT132" s="160" t="s">
        <v>146</v>
      </c>
      <c r="AU132" s="160" t="s">
        <v>87</v>
      </c>
      <c r="AV132" s="13" t="s">
        <v>87</v>
      </c>
      <c r="AW132" s="13" t="s">
        <v>37</v>
      </c>
      <c r="AX132" s="13" t="s">
        <v>84</v>
      </c>
      <c r="AY132" s="160" t="s">
        <v>137</v>
      </c>
    </row>
    <row r="133" spans="2:51" s="13" customFormat="1" ht="12">
      <c r="B133" s="159"/>
      <c r="D133" s="154" t="s">
        <v>146</v>
      </c>
      <c r="F133" s="161" t="s">
        <v>411</v>
      </c>
      <c r="H133" s="162">
        <v>30.4</v>
      </c>
      <c r="I133" s="163"/>
      <c r="L133" s="159"/>
      <c r="M133" s="164"/>
      <c r="N133" s="165"/>
      <c r="O133" s="165"/>
      <c r="P133" s="165"/>
      <c r="Q133" s="165"/>
      <c r="R133" s="165"/>
      <c r="S133" s="165"/>
      <c r="T133" s="166"/>
      <c r="AT133" s="160" t="s">
        <v>146</v>
      </c>
      <c r="AU133" s="160" t="s">
        <v>87</v>
      </c>
      <c r="AV133" s="13" t="s">
        <v>87</v>
      </c>
      <c r="AW133" s="13" t="s">
        <v>4</v>
      </c>
      <c r="AX133" s="13" t="s">
        <v>84</v>
      </c>
      <c r="AY133" s="160" t="s">
        <v>137</v>
      </c>
    </row>
    <row r="134" spans="1:65" s="2" customFormat="1" ht="21.75" customHeight="1">
      <c r="A134" s="34"/>
      <c r="B134" s="140"/>
      <c r="C134" s="141" t="s">
        <v>221</v>
      </c>
      <c r="D134" s="141" t="s">
        <v>139</v>
      </c>
      <c r="E134" s="142" t="s">
        <v>412</v>
      </c>
      <c r="F134" s="143" t="s">
        <v>413</v>
      </c>
      <c r="G134" s="144" t="s">
        <v>200</v>
      </c>
      <c r="H134" s="145">
        <v>315</v>
      </c>
      <c r="I134" s="146"/>
      <c r="J134" s="147">
        <f>ROUND(I134*H134,2)</f>
        <v>0</v>
      </c>
      <c r="K134" s="143" t="s">
        <v>142</v>
      </c>
      <c r="L134" s="35"/>
      <c r="M134" s="148" t="s">
        <v>3</v>
      </c>
      <c r="N134" s="149" t="s">
        <v>47</v>
      </c>
      <c r="O134" s="55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2" t="s">
        <v>107</v>
      </c>
      <c r="AT134" s="152" t="s">
        <v>139</v>
      </c>
      <c r="AU134" s="152" t="s">
        <v>87</v>
      </c>
      <c r="AY134" s="19" t="s">
        <v>137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9" t="s">
        <v>84</v>
      </c>
      <c r="BK134" s="153">
        <f>ROUND(I134*H134,2)</f>
        <v>0</v>
      </c>
      <c r="BL134" s="19" t="s">
        <v>107</v>
      </c>
      <c r="BM134" s="152" t="s">
        <v>414</v>
      </c>
    </row>
    <row r="135" spans="1:47" s="2" customFormat="1" ht="19.5">
      <c r="A135" s="34"/>
      <c r="B135" s="35"/>
      <c r="C135" s="34"/>
      <c r="D135" s="154" t="s">
        <v>144</v>
      </c>
      <c r="E135" s="34"/>
      <c r="F135" s="155" t="s">
        <v>415</v>
      </c>
      <c r="G135" s="34"/>
      <c r="H135" s="34"/>
      <c r="I135" s="156"/>
      <c r="J135" s="34"/>
      <c r="K135" s="34"/>
      <c r="L135" s="35"/>
      <c r="M135" s="157"/>
      <c r="N135" s="158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144</v>
      </c>
      <c r="AU135" s="19" t="s">
        <v>87</v>
      </c>
    </row>
    <row r="136" spans="2:51" s="13" customFormat="1" ht="12">
      <c r="B136" s="159"/>
      <c r="D136" s="154" t="s">
        <v>146</v>
      </c>
      <c r="E136" s="160" t="s">
        <v>3</v>
      </c>
      <c r="F136" s="161" t="s">
        <v>346</v>
      </c>
      <c r="H136" s="162">
        <v>315</v>
      </c>
      <c r="I136" s="163"/>
      <c r="L136" s="159"/>
      <c r="M136" s="164"/>
      <c r="N136" s="165"/>
      <c r="O136" s="165"/>
      <c r="P136" s="165"/>
      <c r="Q136" s="165"/>
      <c r="R136" s="165"/>
      <c r="S136" s="165"/>
      <c r="T136" s="166"/>
      <c r="AT136" s="160" t="s">
        <v>146</v>
      </c>
      <c r="AU136" s="160" t="s">
        <v>87</v>
      </c>
      <c r="AV136" s="13" t="s">
        <v>87</v>
      </c>
      <c r="AW136" s="13" t="s">
        <v>37</v>
      </c>
      <c r="AX136" s="13" t="s">
        <v>84</v>
      </c>
      <c r="AY136" s="160" t="s">
        <v>137</v>
      </c>
    </row>
    <row r="137" spans="1:65" s="2" customFormat="1" ht="16.5" customHeight="1">
      <c r="A137" s="34"/>
      <c r="B137" s="140"/>
      <c r="C137" s="141" t="s">
        <v>9</v>
      </c>
      <c r="D137" s="141" t="s">
        <v>139</v>
      </c>
      <c r="E137" s="142" t="s">
        <v>416</v>
      </c>
      <c r="F137" s="143" t="s">
        <v>417</v>
      </c>
      <c r="G137" s="144" t="s">
        <v>200</v>
      </c>
      <c r="H137" s="145">
        <v>315</v>
      </c>
      <c r="I137" s="146"/>
      <c r="J137" s="147">
        <f>ROUND(I137*H137,2)</f>
        <v>0</v>
      </c>
      <c r="K137" s="143" t="s">
        <v>142</v>
      </c>
      <c r="L137" s="35"/>
      <c r="M137" s="148" t="s">
        <v>3</v>
      </c>
      <c r="N137" s="149" t="s">
        <v>47</v>
      </c>
      <c r="O137" s="55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2" t="s">
        <v>107</v>
      </c>
      <c r="AT137" s="152" t="s">
        <v>139</v>
      </c>
      <c r="AU137" s="152" t="s">
        <v>87</v>
      </c>
      <c r="AY137" s="19" t="s">
        <v>137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9" t="s">
        <v>84</v>
      </c>
      <c r="BK137" s="153">
        <f>ROUND(I137*H137,2)</f>
        <v>0</v>
      </c>
      <c r="BL137" s="19" t="s">
        <v>107</v>
      </c>
      <c r="BM137" s="152" t="s">
        <v>418</v>
      </c>
    </row>
    <row r="138" spans="1:47" s="2" customFormat="1" ht="12">
      <c r="A138" s="34"/>
      <c r="B138" s="35"/>
      <c r="C138" s="34"/>
      <c r="D138" s="154" t="s">
        <v>144</v>
      </c>
      <c r="E138" s="34"/>
      <c r="F138" s="155" t="s">
        <v>419</v>
      </c>
      <c r="G138" s="34"/>
      <c r="H138" s="34"/>
      <c r="I138" s="156"/>
      <c r="J138" s="34"/>
      <c r="K138" s="34"/>
      <c r="L138" s="35"/>
      <c r="M138" s="157"/>
      <c r="N138" s="158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144</v>
      </c>
      <c r="AU138" s="19" t="s">
        <v>87</v>
      </c>
    </row>
    <row r="139" spans="2:51" s="13" customFormat="1" ht="12">
      <c r="B139" s="159"/>
      <c r="D139" s="154" t="s">
        <v>146</v>
      </c>
      <c r="E139" s="160" t="s">
        <v>346</v>
      </c>
      <c r="F139" s="161" t="s">
        <v>420</v>
      </c>
      <c r="H139" s="162">
        <v>315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0" t="s">
        <v>146</v>
      </c>
      <c r="AU139" s="160" t="s">
        <v>87</v>
      </c>
      <c r="AV139" s="13" t="s">
        <v>87</v>
      </c>
      <c r="AW139" s="13" t="s">
        <v>37</v>
      </c>
      <c r="AX139" s="13" t="s">
        <v>84</v>
      </c>
      <c r="AY139" s="160" t="s">
        <v>137</v>
      </c>
    </row>
    <row r="140" spans="1:65" s="2" customFormat="1" ht="16.5" customHeight="1">
      <c r="A140" s="34"/>
      <c r="B140" s="140"/>
      <c r="C140" s="167" t="s">
        <v>233</v>
      </c>
      <c r="D140" s="167" t="s">
        <v>167</v>
      </c>
      <c r="E140" s="168" t="s">
        <v>421</v>
      </c>
      <c r="F140" s="169" t="s">
        <v>422</v>
      </c>
      <c r="G140" s="170" t="s">
        <v>98</v>
      </c>
      <c r="H140" s="171">
        <v>0.004</v>
      </c>
      <c r="I140" s="172"/>
      <c r="J140" s="173">
        <f>ROUND(I140*H140,2)</f>
        <v>0</v>
      </c>
      <c r="K140" s="169" t="s">
        <v>3</v>
      </c>
      <c r="L140" s="174"/>
      <c r="M140" s="175" t="s">
        <v>3</v>
      </c>
      <c r="N140" s="176" t="s">
        <v>47</v>
      </c>
      <c r="O140" s="55"/>
      <c r="P140" s="150">
        <f>O140*H140</f>
        <v>0</v>
      </c>
      <c r="Q140" s="150">
        <v>0.001</v>
      </c>
      <c r="R140" s="150">
        <f>Q140*H140</f>
        <v>4E-06</v>
      </c>
      <c r="S140" s="150">
        <v>0</v>
      </c>
      <c r="T140" s="15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2" t="s">
        <v>171</v>
      </c>
      <c r="AT140" s="152" t="s">
        <v>167</v>
      </c>
      <c r="AU140" s="152" t="s">
        <v>87</v>
      </c>
      <c r="AY140" s="19" t="s">
        <v>137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9" t="s">
        <v>84</v>
      </c>
      <c r="BK140" s="153">
        <f>ROUND(I140*H140,2)</f>
        <v>0</v>
      </c>
      <c r="BL140" s="19" t="s">
        <v>107</v>
      </c>
      <c r="BM140" s="152" t="s">
        <v>423</v>
      </c>
    </row>
    <row r="141" spans="1:47" s="2" customFormat="1" ht="12">
      <c r="A141" s="34"/>
      <c r="B141" s="35"/>
      <c r="C141" s="34"/>
      <c r="D141" s="154" t="s">
        <v>144</v>
      </c>
      <c r="E141" s="34"/>
      <c r="F141" s="155" t="s">
        <v>422</v>
      </c>
      <c r="G141" s="34"/>
      <c r="H141" s="34"/>
      <c r="I141" s="156"/>
      <c r="J141" s="34"/>
      <c r="K141" s="34"/>
      <c r="L141" s="35"/>
      <c r="M141" s="157"/>
      <c r="N141" s="158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9" t="s">
        <v>144</v>
      </c>
      <c r="AU141" s="19" t="s">
        <v>87</v>
      </c>
    </row>
    <row r="142" spans="2:51" s="13" customFormat="1" ht="12">
      <c r="B142" s="159"/>
      <c r="D142" s="154" t="s">
        <v>146</v>
      </c>
      <c r="E142" s="160" t="s">
        <v>3</v>
      </c>
      <c r="F142" s="161" t="s">
        <v>424</v>
      </c>
      <c r="H142" s="162">
        <v>0.236</v>
      </c>
      <c r="I142" s="163"/>
      <c r="L142" s="159"/>
      <c r="M142" s="164"/>
      <c r="N142" s="165"/>
      <c r="O142" s="165"/>
      <c r="P142" s="165"/>
      <c r="Q142" s="165"/>
      <c r="R142" s="165"/>
      <c r="S142" s="165"/>
      <c r="T142" s="166"/>
      <c r="AT142" s="160" t="s">
        <v>146</v>
      </c>
      <c r="AU142" s="160" t="s">
        <v>87</v>
      </c>
      <c r="AV142" s="13" t="s">
        <v>87</v>
      </c>
      <c r="AW142" s="13" t="s">
        <v>37</v>
      </c>
      <c r="AX142" s="13" t="s">
        <v>84</v>
      </c>
      <c r="AY142" s="160" t="s">
        <v>137</v>
      </c>
    </row>
    <row r="143" spans="2:51" s="13" customFormat="1" ht="12">
      <c r="B143" s="159"/>
      <c r="D143" s="154" t="s">
        <v>146</v>
      </c>
      <c r="F143" s="161" t="s">
        <v>425</v>
      </c>
      <c r="H143" s="162">
        <v>0.004</v>
      </c>
      <c r="I143" s="163"/>
      <c r="L143" s="159"/>
      <c r="M143" s="164"/>
      <c r="N143" s="165"/>
      <c r="O143" s="165"/>
      <c r="P143" s="165"/>
      <c r="Q143" s="165"/>
      <c r="R143" s="165"/>
      <c r="S143" s="165"/>
      <c r="T143" s="166"/>
      <c r="AT143" s="160" t="s">
        <v>146</v>
      </c>
      <c r="AU143" s="160" t="s">
        <v>87</v>
      </c>
      <c r="AV143" s="13" t="s">
        <v>87</v>
      </c>
      <c r="AW143" s="13" t="s">
        <v>4</v>
      </c>
      <c r="AX143" s="13" t="s">
        <v>84</v>
      </c>
      <c r="AY143" s="160" t="s">
        <v>137</v>
      </c>
    </row>
    <row r="144" spans="1:65" s="2" customFormat="1" ht="16.5" customHeight="1">
      <c r="A144" s="34"/>
      <c r="B144" s="140"/>
      <c r="C144" s="141" t="s">
        <v>239</v>
      </c>
      <c r="D144" s="141" t="s">
        <v>139</v>
      </c>
      <c r="E144" s="142" t="s">
        <v>426</v>
      </c>
      <c r="F144" s="143" t="s">
        <v>427</v>
      </c>
      <c r="G144" s="144" t="s">
        <v>200</v>
      </c>
      <c r="H144" s="145">
        <v>130</v>
      </c>
      <c r="I144" s="146"/>
      <c r="J144" s="147">
        <f>ROUND(I144*H144,2)</f>
        <v>0</v>
      </c>
      <c r="K144" s="143" t="s">
        <v>142</v>
      </c>
      <c r="L144" s="35"/>
      <c r="M144" s="148" t="s">
        <v>3</v>
      </c>
      <c r="N144" s="149" t="s">
        <v>47</v>
      </c>
      <c r="O144" s="55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2" t="s">
        <v>107</v>
      </c>
      <c r="AT144" s="152" t="s">
        <v>139</v>
      </c>
      <c r="AU144" s="152" t="s">
        <v>87</v>
      </c>
      <c r="AY144" s="19" t="s">
        <v>137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9" t="s">
        <v>84</v>
      </c>
      <c r="BK144" s="153">
        <f>ROUND(I144*H144,2)</f>
        <v>0</v>
      </c>
      <c r="BL144" s="19" t="s">
        <v>107</v>
      </c>
      <c r="BM144" s="152" t="s">
        <v>428</v>
      </c>
    </row>
    <row r="145" spans="1:47" s="2" customFormat="1" ht="12">
      <c r="A145" s="34"/>
      <c r="B145" s="35"/>
      <c r="C145" s="34"/>
      <c r="D145" s="154" t="s">
        <v>144</v>
      </c>
      <c r="E145" s="34"/>
      <c r="F145" s="155" t="s">
        <v>429</v>
      </c>
      <c r="G145" s="34"/>
      <c r="H145" s="34"/>
      <c r="I145" s="156"/>
      <c r="J145" s="34"/>
      <c r="K145" s="34"/>
      <c r="L145" s="35"/>
      <c r="M145" s="157"/>
      <c r="N145" s="158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144</v>
      </c>
      <c r="AU145" s="19" t="s">
        <v>87</v>
      </c>
    </row>
    <row r="146" spans="2:51" s="13" customFormat="1" ht="12">
      <c r="B146" s="159"/>
      <c r="D146" s="154" t="s">
        <v>146</v>
      </c>
      <c r="E146" s="160" t="s">
        <v>3</v>
      </c>
      <c r="F146" s="161" t="s">
        <v>430</v>
      </c>
      <c r="H146" s="162">
        <v>130</v>
      </c>
      <c r="I146" s="163"/>
      <c r="L146" s="159"/>
      <c r="M146" s="164"/>
      <c r="N146" s="165"/>
      <c r="O146" s="165"/>
      <c r="P146" s="165"/>
      <c r="Q146" s="165"/>
      <c r="R146" s="165"/>
      <c r="S146" s="165"/>
      <c r="T146" s="166"/>
      <c r="AT146" s="160" t="s">
        <v>146</v>
      </c>
      <c r="AU146" s="160" t="s">
        <v>87</v>
      </c>
      <c r="AV146" s="13" t="s">
        <v>87</v>
      </c>
      <c r="AW146" s="13" t="s">
        <v>37</v>
      </c>
      <c r="AX146" s="13" t="s">
        <v>84</v>
      </c>
      <c r="AY146" s="160" t="s">
        <v>137</v>
      </c>
    </row>
    <row r="147" spans="1:65" s="2" customFormat="1" ht="16.5" customHeight="1">
      <c r="A147" s="34"/>
      <c r="B147" s="140"/>
      <c r="C147" s="141" t="s">
        <v>245</v>
      </c>
      <c r="D147" s="141" t="s">
        <v>139</v>
      </c>
      <c r="E147" s="142" t="s">
        <v>431</v>
      </c>
      <c r="F147" s="143" t="s">
        <v>432</v>
      </c>
      <c r="G147" s="144" t="s">
        <v>200</v>
      </c>
      <c r="H147" s="145">
        <v>315</v>
      </c>
      <c r="I147" s="146"/>
      <c r="J147" s="147">
        <f>ROUND(I147*H147,2)</f>
        <v>0</v>
      </c>
      <c r="K147" s="143" t="s">
        <v>142</v>
      </c>
      <c r="L147" s="35"/>
      <c r="M147" s="148" t="s">
        <v>3</v>
      </c>
      <c r="N147" s="149" t="s">
        <v>47</v>
      </c>
      <c r="O147" s="55"/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2" t="s">
        <v>107</v>
      </c>
      <c r="AT147" s="152" t="s">
        <v>139</v>
      </c>
      <c r="AU147" s="152" t="s">
        <v>87</v>
      </c>
      <c r="AY147" s="19" t="s">
        <v>137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9" t="s">
        <v>84</v>
      </c>
      <c r="BK147" s="153">
        <f>ROUND(I147*H147,2)</f>
        <v>0</v>
      </c>
      <c r="BL147" s="19" t="s">
        <v>107</v>
      </c>
      <c r="BM147" s="152" t="s">
        <v>433</v>
      </c>
    </row>
    <row r="148" spans="1:47" s="2" customFormat="1" ht="12">
      <c r="A148" s="34"/>
      <c r="B148" s="35"/>
      <c r="C148" s="34"/>
      <c r="D148" s="154" t="s">
        <v>144</v>
      </c>
      <c r="E148" s="34"/>
      <c r="F148" s="155" t="s">
        <v>434</v>
      </c>
      <c r="G148" s="34"/>
      <c r="H148" s="34"/>
      <c r="I148" s="156"/>
      <c r="J148" s="34"/>
      <c r="K148" s="34"/>
      <c r="L148" s="35"/>
      <c r="M148" s="157"/>
      <c r="N148" s="158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144</v>
      </c>
      <c r="AU148" s="19" t="s">
        <v>87</v>
      </c>
    </row>
    <row r="149" spans="2:51" s="13" customFormat="1" ht="12">
      <c r="B149" s="159"/>
      <c r="D149" s="154" t="s">
        <v>146</v>
      </c>
      <c r="E149" s="160" t="s">
        <v>3</v>
      </c>
      <c r="F149" s="161" t="s">
        <v>435</v>
      </c>
      <c r="H149" s="162">
        <v>315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0" t="s">
        <v>146</v>
      </c>
      <c r="AU149" s="160" t="s">
        <v>87</v>
      </c>
      <c r="AV149" s="13" t="s">
        <v>87</v>
      </c>
      <c r="AW149" s="13" t="s">
        <v>37</v>
      </c>
      <c r="AX149" s="13" t="s">
        <v>84</v>
      </c>
      <c r="AY149" s="160" t="s">
        <v>137</v>
      </c>
    </row>
    <row r="150" spans="1:65" s="2" customFormat="1" ht="16.5" customHeight="1">
      <c r="A150" s="34"/>
      <c r="B150" s="140"/>
      <c r="C150" s="141" t="s">
        <v>251</v>
      </c>
      <c r="D150" s="141" t="s">
        <v>139</v>
      </c>
      <c r="E150" s="142" t="s">
        <v>436</v>
      </c>
      <c r="F150" s="143" t="s">
        <v>437</v>
      </c>
      <c r="G150" s="144" t="s">
        <v>200</v>
      </c>
      <c r="H150" s="145">
        <v>315</v>
      </c>
      <c r="I150" s="146"/>
      <c r="J150" s="147">
        <f>ROUND(I150*H150,2)</f>
        <v>0</v>
      </c>
      <c r="K150" s="143" t="s">
        <v>142</v>
      </c>
      <c r="L150" s="35"/>
      <c r="M150" s="148" t="s">
        <v>3</v>
      </c>
      <c r="N150" s="149" t="s">
        <v>47</v>
      </c>
      <c r="O150" s="55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2" t="s">
        <v>107</v>
      </c>
      <c r="AT150" s="152" t="s">
        <v>139</v>
      </c>
      <c r="AU150" s="152" t="s">
        <v>87</v>
      </c>
      <c r="AY150" s="19" t="s">
        <v>137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9" t="s">
        <v>84</v>
      </c>
      <c r="BK150" s="153">
        <f>ROUND(I150*H150,2)</f>
        <v>0</v>
      </c>
      <c r="BL150" s="19" t="s">
        <v>107</v>
      </c>
      <c r="BM150" s="152" t="s">
        <v>438</v>
      </c>
    </row>
    <row r="151" spans="1:47" s="2" customFormat="1" ht="12">
      <c r="A151" s="34"/>
      <c r="B151" s="35"/>
      <c r="C151" s="34"/>
      <c r="D151" s="154" t="s">
        <v>144</v>
      </c>
      <c r="E151" s="34"/>
      <c r="F151" s="155" t="s">
        <v>439</v>
      </c>
      <c r="G151" s="34"/>
      <c r="H151" s="34"/>
      <c r="I151" s="156"/>
      <c r="J151" s="34"/>
      <c r="K151" s="34"/>
      <c r="L151" s="35"/>
      <c r="M151" s="157"/>
      <c r="N151" s="158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144</v>
      </c>
      <c r="AU151" s="19" t="s">
        <v>87</v>
      </c>
    </row>
    <row r="152" spans="2:51" s="13" customFormat="1" ht="12">
      <c r="B152" s="159"/>
      <c r="D152" s="154" t="s">
        <v>146</v>
      </c>
      <c r="E152" s="160" t="s">
        <v>3</v>
      </c>
      <c r="F152" s="161" t="s">
        <v>346</v>
      </c>
      <c r="H152" s="162">
        <v>315</v>
      </c>
      <c r="I152" s="163"/>
      <c r="L152" s="159"/>
      <c r="M152" s="164"/>
      <c r="N152" s="165"/>
      <c r="O152" s="165"/>
      <c r="P152" s="165"/>
      <c r="Q152" s="165"/>
      <c r="R152" s="165"/>
      <c r="S152" s="165"/>
      <c r="T152" s="166"/>
      <c r="AT152" s="160" t="s">
        <v>146</v>
      </c>
      <c r="AU152" s="160" t="s">
        <v>87</v>
      </c>
      <c r="AV152" s="13" t="s">
        <v>87</v>
      </c>
      <c r="AW152" s="13" t="s">
        <v>37</v>
      </c>
      <c r="AX152" s="13" t="s">
        <v>84</v>
      </c>
      <c r="AY152" s="160" t="s">
        <v>137</v>
      </c>
    </row>
    <row r="153" spans="1:65" s="2" customFormat="1" ht="21.75" customHeight="1">
      <c r="A153" s="34"/>
      <c r="B153" s="140"/>
      <c r="C153" s="141" t="s">
        <v>105</v>
      </c>
      <c r="D153" s="141" t="s">
        <v>139</v>
      </c>
      <c r="E153" s="142" t="s">
        <v>440</v>
      </c>
      <c r="F153" s="143" t="s">
        <v>441</v>
      </c>
      <c r="G153" s="144" t="s">
        <v>200</v>
      </c>
      <c r="H153" s="145">
        <v>315</v>
      </c>
      <c r="I153" s="146"/>
      <c r="J153" s="147">
        <f>ROUND(I153*H153,2)</f>
        <v>0</v>
      </c>
      <c r="K153" s="143" t="s">
        <v>142</v>
      </c>
      <c r="L153" s="35"/>
      <c r="M153" s="148" t="s">
        <v>3</v>
      </c>
      <c r="N153" s="149" t="s">
        <v>47</v>
      </c>
      <c r="O153" s="55"/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2" t="s">
        <v>107</v>
      </c>
      <c r="AT153" s="152" t="s">
        <v>139</v>
      </c>
      <c r="AU153" s="152" t="s">
        <v>87</v>
      </c>
      <c r="AY153" s="19" t="s">
        <v>137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9" t="s">
        <v>84</v>
      </c>
      <c r="BK153" s="153">
        <f>ROUND(I153*H153,2)</f>
        <v>0</v>
      </c>
      <c r="BL153" s="19" t="s">
        <v>107</v>
      </c>
      <c r="BM153" s="152" t="s">
        <v>442</v>
      </c>
    </row>
    <row r="154" spans="1:47" s="2" customFormat="1" ht="19.5">
      <c r="A154" s="34"/>
      <c r="B154" s="35"/>
      <c r="C154" s="34"/>
      <c r="D154" s="154" t="s">
        <v>144</v>
      </c>
      <c r="E154" s="34"/>
      <c r="F154" s="155" t="s">
        <v>443</v>
      </c>
      <c r="G154" s="34"/>
      <c r="H154" s="34"/>
      <c r="I154" s="156"/>
      <c r="J154" s="34"/>
      <c r="K154" s="34"/>
      <c r="L154" s="35"/>
      <c r="M154" s="157"/>
      <c r="N154" s="158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144</v>
      </c>
      <c r="AU154" s="19" t="s">
        <v>87</v>
      </c>
    </row>
    <row r="155" spans="2:51" s="13" customFormat="1" ht="12">
      <c r="B155" s="159"/>
      <c r="D155" s="154" t="s">
        <v>146</v>
      </c>
      <c r="E155" s="160" t="s">
        <v>3</v>
      </c>
      <c r="F155" s="161" t="s">
        <v>346</v>
      </c>
      <c r="H155" s="162">
        <v>315</v>
      </c>
      <c r="I155" s="163"/>
      <c r="L155" s="159"/>
      <c r="M155" s="164"/>
      <c r="N155" s="165"/>
      <c r="O155" s="165"/>
      <c r="P155" s="165"/>
      <c r="Q155" s="165"/>
      <c r="R155" s="165"/>
      <c r="S155" s="165"/>
      <c r="T155" s="166"/>
      <c r="AT155" s="160" t="s">
        <v>146</v>
      </c>
      <c r="AU155" s="160" t="s">
        <v>87</v>
      </c>
      <c r="AV155" s="13" t="s">
        <v>87</v>
      </c>
      <c r="AW155" s="13" t="s">
        <v>37</v>
      </c>
      <c r="AX155" s="13" t="s">
        <v>84</v>
      </c>
      <c r="AY155" s="160" t="s">
        <v>137</v>
      </c>
    </row>
    <row r="156" spans="1:65" s="2" customFormat="1" ht="16.5" customHeight="1">
      <c r="A156" s="34"/>
      <c r="B156" s="140"/>
      <c r="C156" s="141" t="s">
        <v>8</v>
      </c>
      <c r="D156" s="141" t="s">
        <v>139</v>
      </c>
      <c r="E156" s="142" t="s">
        <v>444</v>
      </c>
      <c r="F156" s="143" t="s">
        <v>445</v>
      </c>
      <c r="G156" s="144" t="s">
        <v>170</v>
      </c>
      <c r="H156" s="145">
        <v>0.006</v>
      </c>
      <c r="I156" s="146"/>
      <c r="J156" s="147">
        <f>ROUND(I156*H156,2)</f>
        <v>0</v>
      </c>
      <c r="K156" s="143" t="s">
        <v>142</v>
      </c>
      <c r="L156" s="35"/>
      <c r="M156" s="148" t="s">
        <v>3</v>
      </c>
      <c r="N156" s="149" t="s">
        <v>47</v>
      </c>
      <c r="O156" s="55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2" t="s">
        <v>107</v>
      </c>
      <c r="AT156" s="152" t="s">
        <v>139</v>
      </c>
      <c r="AU156" s="152" t="s">
        <v>87</v>
      </c>
      <c r="AY156" s="19" t="s">
        <v>137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9" t="s">
        <v>84</v>
      </c>
      <c r="BK156" s="153">
        <f>ROUND(I156*H156,2)</f>
        <v>0</v>
      </c>
      <c r="BL156" s="19" t="s">
        <v>107</v>
      </c>
      <c r="BM156" s="152" t="s">
        <v>446</v>
      </c>
    </row>
    <row r="157" spans="1:47" s="2" customFormat="1" ht="12">
      <c r="A157" s="34"/>
      <c r="B157" s="35"/>
      <c r="C157" s="34"/>
      <c r="D157" s="154" t="s">
        <v>144</v>
      </c>
      <c r="E157" s="34"/>
      <c r="F157" s="155" t="s">
        <v>447</v>
      </c>
      <c r="G157" s="34"/>
      <c r="H157" s="34"/>
      <c r="I157" s="156"/>
      <c r="J157" s="34"/>
      <c r="K157" s="34"/>
      <c r="L157" s="35"/>
      <c r="M157" s="157"/>
      <c r="N157" s="158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144</v>
      </c>
      <c r="AU157" s="19" t="s">
        <v>87</v>
      </c>
    </row>
    <row r="158" spans="2:51" s="13" customFormat="1" ht="12">
      <c r="B158" s="159"/>
      <c r="D158" s="154" t="s">
        <v>146</v>
      </c>
      <c r="E158" s="160" t="s">
        <v>3</v>
      </c>
      <c r="F158" s="161" t="s">
        <v>448</v>
      </c>
      <c r="H158" s="162">
        <v>0.006</v>
      </c>
      <c r="I158" s="163"/>
      <c r="L158" s="159"/>
      <c r="M158" s="164"/>
      <c r="N158" s="165"/>
      <c r="O158" s="165"/>
      <c r="P158" s="165"/>
      <c r="Q158" s="165"/>
      <c r="R158" s="165"/>
      <c r="S158" s="165"/>
      <c r="T158" s="166"/>
      <c r="AT158" s="160" t="s">
        <v>146</v>
      </c>
      <c r="AU158" s="160" t="s">
        <v>87</v>
      </c>
      <c r="AV158" s="13" t="s">
        <v>87</v>
      </c>
      <c r="AW158" s="13" t="s">
        <v>37</v>
      </c>
      <c r="AX158" s="13" t="s">
        <v>84</v>
      </c>
      <c r="AY158" s="160" t="s">
        <v>137</v>
      </c>
    </row>
    <row r="159" spans="1:65" s="2" customFormat="1" ht="16.5" customHeight="1">
      <c r="A159" s="34"/>
      <c r="B159" s="140"/>
      <c r="C159" s="167" t="s">
        <v>274</v>
      </c>
      <c r="D159" s="167" t="s">
        <v>167</v>
      </c>
      <c r="E159" s="168" t="s">
        <v>449</v>
      </c>
      <c r="F159" s="169" t="s">
        <v>450</v>
      </c>
      <c r="G159" s="170" t="s">
        <v>98</v>
      </c>
      <c r="H159" s="171">
        <v>0.189</v>
      </c>
      <c r="I159" s="172"/>
      <c r="J159" s="173">
        <f>ROUND(I159*H159,2)</f>
        <v>0</v>
      </c>
      <c r="K159" s="169" t="s">
        <v>3</v>
      </c>
      <c r="L159" s="174"/>
      <c r="M159" s="175" t="s">
        <v>3</v>
      </c>
      <c r="N159" s="176" t="s">
        <v>47</v>
      </c>
      <c r="O159" s="55"/>
      <c r="P159" s="150">
        <f>O159*H159</f>
        <v>0</v>
      </c>
      <c r="Q159" s="150">
        <v>0.001</v>
      </c>
      <c r="R159" s="150">
        <f>Q159*H159</f>
        <v>0.000189</v>
      </c>
      <c r="S159" s="150">
        <v>0</v>
      </c>
      <c r="T159" s="15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2" t="s">
        <v>171</v>
      </c>
      <c r="AT159" s="152" t="s">
        <v>167</v>
      </c>
      <c r="AU159" s="152" t="s">
        <v>87</v>
      </c>
      <c r="AY159" s="19" t="s">
        <v>137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9" t="s">
        <v>84</v>
      </c>
      <c r="BK159" s="153">
        <f>ROUND(I159*H159,2)</f>
        <v>0</v>
      </c>
      <c r="BL159" s="19" t="s">
        <v>107</v>
      </c>
      <c r="BM159" s="152" t="s">
        <v>451</v>
      </c>
    </row>
    <row r="160" spans="1:47" s="2" customFormat="1" ht="12">
      <c r="A160" s="34"/>
      <c r="B160" s="35"/>
      <c r="C160" s="34"/>
      <c r="D160" s="154" t="s">
        <v>144</v>
      </c>
      <c r="E160" s="34"/>
      <c r="F160" s="155" t="s">
        <v>450</v>
      </c>
      <c r="G160" s="34"/>
      <c r="H160" s="34"/>
      <c r="I160" s="156"/>
      <c r="J160" s="34"/>
      <c r="K160" s="34"/>
      <c r="L160" s="35"/>
      <c r="M160" s="157"/>
      <c r="N160" s="158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144</v>
      </c>
      <c r="AU160" s="19" t="s">
        <v>87</v>
      </c>
    </row>
    <row r="161" spans="2:51" s="13" customFormat="1" ht="12">
      <c r="B161" s="159"/>
      <c r="D161" s="154" t="s">
        <v>146</v>
      </c>
      <c r="E161" s="160" t="s">
        <v>3</v>
      </c>
      <c r="F161" s="161" t="s">
        <v>452</v>
      </c>
      <c r="H161" s="162">
        <v>0.189</v>
      </c>
      <c r="I161" s="163"/>
      <c r="L161" s="159"/>
      <c r="M161" s="164"/>
      <c r="N161" s="165"/>
      <c r="O161" s="165"/>
      <c r="P161" s="165"/>
      <c r="Q161" s="165"/>
      <c r="R161" s="165"/>
      <c r="S161" s="165"/>
      <c r="T161" s="166"/>
      <c r="AT161" s="160" t="s">
        <v>146</v>
      </c>
      <c r="AU161" s="160" t="s">
        <v>87</v>
      </c>
      <c r="AV161" s="13" t="s">
        <v>87</v>
      </c>
      <c r="AW161" s="13" t="s">
        <v>37</v>
      </c>
      <c r="AX161" s="13" t="s">
        <v>84</v>
      </c>
      <c r="AY161" s="160" t="s">
        <v>137</v>
      </c>
    </row>
    <row r="162" spans="1:65" s="2" customFormat="1" ht="16.5" customHeight="1">
      <c r="A162" s="34"/>
      <c r="B162" s="140"/>
      <c r="C162" s="141" t="s">
        <v>279</v>
      </c>
      <c r="D162" s="141" t="s">
        <v>139</v>
      </c>
      <c r="E162" s="142" t="s">
        <v>453</v>
      </c>
      <c r="F162" s="143" t="s">
        <v>454</v>
      </c>
      <c r="G162" s="144" t="s">
        <v>200</v>
      </c>
      <c r="H162" s="145">
        <v>315</v>
      </c>
      <c r="I162" s="146"/>
      <c r="J162" s="147">
        <f>ROUND(I162*H162,2)</f>
        <v>0</v>
      </c>
      <c r="K162" s="143" t="s">
        <v>142</v>
      </c>
      <c r="L162" s="35"/>
      <c r="M162" s="148" t="s">
        <v>3</v>
      </c>
      <c r="N162" s="149" t="s">
        <v>47</v>
      </c>
      <c r="O162" s="55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2" t="s">
        <v>107</v>
      </c>
      <c r="AT162" s="152" t="s">
        <v>139</v>
      </c>
      <c r="AU162" s="152" t="s">
        <v>87</v>
      </c>
      <c r="AY162" s="19" t="s">
        <v>137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9" t="s">
        <v>84</v>
      </c>
      <c r="BK162" s="153">
        <f>ROUND(I162*H162,2)</f>
        <v>0</v>
      </c>
      <c r="BL162" s="19" t="s">
        <v>107</v>
      </c>
      <c r="BM162" s="152" t="s">
        <v>455</v>
      </c>
    </row>
    <row r="163" spans="1:47" s="2" customFormat="1" ht="12">
      <c r="A163" s="34"/>
      <c r="B163" s="35"/>
      <c r="C163" s="34"/>
      <c r="D163" s="154" t="s">
        <v>144</v>
      </c>
      <c r="E163" s="34"/>
      <c r="F163" s="155" t="s">
        <v>456</v>
      </c>
      <c r="G163" s="34"/>
      <c r="H163" s="34"/>
      <c r="I163" s="156"/>
      <c r="J163" s="34"/>
      <c r="K163" s="34"/>
      <c r="L163" s="35"/>
      <c r="M163" s="157"/>
      <c r="N163" s="158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144</v>
      </c>
      <c r="AU163" s="19" t="s">
        <v>87</v>
      </c>
    </row>
    <row r="164" spans="2:51" s="13" customFormat="1" ht="12">
      <c r="B164" s="159"/>
      <c r="D164" s="154" t="s">
        <v>146</v>
      </c>
      <c r="E164" s="160" t="s">
        <v>3</v>
      </c>
      <c r="F164" s="161" t="s">
        <v>346</v>
      </c>
      <c r="H164" s="162">
        <v>315</v>
      </c>
      <c r="I164" s="163"/>
      <c r="L164" s="159"/>
      <c r="M164" s="164"/>
      <c r="N164" s="165"/>
      <c r="O164" s="165"/>
      <c r="P164" s="165"/>
      <c r="Q164" s="165"/>
      <c r="R164" s="165"/>
      <c r="S164" s="165"/>
      <c r="T164" s="166"/>
      <c r="AT164" s="160" t="s">
        <v>146</v>
      </c>
      <c r="AU164" s="160" t="s">
        <v>87</v>
      </c>
      <c r="AV164" s="13" t="s">
        <v>87</v>
      </c>
      <c r="AW164" s="13" t="s">
        <v>37</v>
      </c>
      <c r="AX164" s="13" t="s">
        <v>84</v>
      </c>
      <c r="AY164" s="160" t="s">
        <v>137</v>
      </c>
    </row>
    <row r="165" spans="1:65" s="2" customFormat="1" ht="16.5" customHeight="1">
      <c r="A165" s="34"/>
      <c r="B165" s="140"/>
      <c r="C165" s="141" t="s">
        <v>457</v>
      </c>
      <c r="D165" s="141" t="s">
        <v>139</v>
      </c>
      <c r="E165" s="142" t="s">
        <v>458</v>
      </c>
      <c r="F165" s="143" t="s">
        <v>459</v>
      </c>
      <c r="G165" s="144" t="s">
        <v>101</v>
      </c>
      <c r="H165" s="145">
        <v>12.6</v>
      </c>
      <c r="I165" s="146"/>
      <c r="J165" s="147">
        <f>ROUND(I165*H165,2)</f>
        <v>0</v>
      </c>
      <c r="K165" s="143" t="s">
        <v>142</v>
      </c>
      <c r="L165" s="35"/>
      <c r="M165" s="148" t="s">
        <v>3</v>
      </c>
      <c r="N165" s="149" t="s">
        <v>47</v>
      </c>
      <c r="O165" s="55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2" t="s">
        <v>107</v>
      </c>
      <c r="AT165" s="152" t="s">
        <v>139</v>
      </c>
      <c r="AU165" s="152" t="s">
        <v>87</v>
      </c>
      <c r="AY165" s="19" t="s">
        <v>137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9" t="s">
        <v>84</v>
      </c>
      <c r="BK165" s="153">
        <f>ROUND(I165*H165,2)</f>
        <v>0</v>
      </c>
      <c r="BL165" s="19" t="s">
        <v>107</v>
      </c>
      <c r="BM165" s="152" t="s">
        <v>460</v>
      </c>
    </row>
    <row r="166" spans="1:47" s="2" customFormat="1" ht="12">
      <c r="A166" s="34"/>
      <c r="B166" s="35"/>
      <c r="C166" s="34"/>
      <c r="D166" s="154" t="s">
        <v>144</v>
      </c>
      <c r="E166" s="34"/>
      <c r="F166" s="155" t="s">
        <v>461</v>
      </c>
      <c r="G166" s="34"/>
      <c r="H166" s="34"/>
      <c r="I166" s="156"/>
      <c r="J166" s="34"/>
      <c r="K166" s="34"/>
      <c r="L166" s="35"/>
      <c r="M166" s="157"/>
      <c r="N166" s="158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144</v>
      </c>
      <c r="AU166" s="19" t="s">
        <v>87</v>
      </c>
    </row>
    <row r="167" spans="2:51" s="13" customFormat="1" ht="12">
      <c r="B167" s="159"/>
      <c r="D167" s="154" t="s">
        <v>146</v>
      </c>
      <c r="E167" s="160" t="s">
        <v>3</v>
      </c>
      <c r="F167" s="161" t="s">
        <v>462</v>
      </c>
      <c r="H167" s="162">
        <v>12.6</v>
      </c>
      <c r="I167" s="163"/>
      <c r="L167" s="159"/>
      <c r="M167" s="164"/>
      <c r="N167" s="165"/>
      <c r="O167" s="165"/>
      <c r="P167" s="165"/>
      <c r="Q167" s="165"/>
      <c r="R167" s="165"/>
      <c r="S167" s="165"/>
      <c r="T167" s="166"/>
      <c r="AT167" s="160" t="s">
        <v>146</v>
      </c>
      <c r="AU167" s="160" t="s">
        <v>87</v>
      </c>
      <c r="AV167" s="13" t="s">
        <v>87</v>
      </c>
      <c r="AW167" s="13" t="s">
        <v>37</v>
      </c>
      <c r="AX167" s="13" t="s">
        <v>84</v>
      </c>
      <c r="AY167" s="160" t="s">
        <v>137</v>
      </c>
    </row>
    <row r="168" spans="1:65" s="2" customFormat="1" ht="16.5" customHeight="1">
      <c r="A168" s="34"/>
      <c r="B168" s="140"/>
      <c r="C168" s="167" t="s">
        <v>463</v>
      </c>
      <c r="D168" s="167" t="s">
        <v>167</v>
      </c>
      <c r="E168" s="168" t="s">
        <v>464</v>
      </c>
      <c r="F168" s="169" t="s">
        <v>465</v>
      </c>
      <c r="G168" s="170" t="s">
        <v>101</v>
      </c>
      <c r="H168" s="171">
        <v>12.6</v>
      </c>
      <c r="I168" s="172"/>
      <c r="J168" s="173">
        <f>ROUND(I168*H168,2)</f>
        <v>0</v>
      </c>
      <c r="K168" s="169" t="s">
        <v>3</v>
      </c>
      <c r="L168" s="174"/>
      <c r="M168" s="175" t="s">
        <v>3</v>
      </c>
      <c r="N168" s="176" t="s">
        <v>47</v>
      </c>
      <c r="O168" s="55"/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2" t="s">
        <v>171</v>
      </c>
      <c r="AT168" s="152" t="s">
        <v>167</v>
      </c>
      <c r="AU168" s="152" t="s">
        <v>87</v>
      </c>
      <c r="AY168" s="19" t="s">
        <v>137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9" t="s">
        <v>84</v>
      </c>
      <c r="BK168" s="153">
        <f>ROUND(I168*H168,2)</f>
        <v>0</v>
      </c>
      <c r="BL168" s="19" t="s">
        <v>107</v>
      </c>
      <c r="BM168" s="152" t="s">
        <v>466</v>
      </c>
    </row>
    <row r="169" spans="1:47" s="2" customFormat="1" ht="12">
      <c r="A169" s="34"/>
      <c r="B169" s="35"/>
      <c r="C169" s="34"/>
      <c r="D169" s="154" t="s">
        <v>144</v>
      </c>
      <c r="E169" s="34"/>
      <c r="F169" s="155" t="s">
        <v>465</v>
      </c>
      <c r="G169" s="34"/>
      <c r="H169" s="34"/>
      <c r="I169" s="156"/>
      <c r="J169" s="34"/>
      <c r="K169" s="34"/>
      <c r="L169" s="35"/>
      <c r="M169" s="157"/>
      <c r="N169" s="158"/>
      <c r="O169" s="55"/>
      <c r="P169" s="55"/>
      <c r="Q169" s="55"/>
      <c r="R169" s="55"/>
      <c r="S169" s="55"/>
      <c r="T169" s="56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9" t="s">
        <v>144</v>
      </c>
      <c r="AU169" s="19" t="s">
        <v>87</v>
      </c>
    </row>
    <row r="170" spans="2:51" s="13" customFormat="1" ht="12">
      <c r="B170" s="159"/>
      <c r="D170" s="154" t="s">
        <v>146</v>
      </c>
      <c r="E170" s="160" t="s">
        <v>3</v>
      </c>
      <c r="F170" s="161" t="s">
        <v>462</v>
      </c>
      <c r="H170" s="162">
        <v>12.6</v>
      </c>
      <c r="I170" s="163"/>
      <c r="L170" s="159"/>
      <c r="M170" s="164"/>
      <c r="N170" s="165"/>
      <c r="O170" s="165"/>
      <c r="P170" s="165"/>
      <c r="Q170" s="165"/>
      <c r="R170" s="165"/>
      <c r="S170" s="165"/>
      <c r="T170" s="166"/>
      <c r="AT170" s="160" t="s">
        <v>146</v>
      </c>
      <c r="AU170" s="160" t="s">
        <v>87</v>
      </c>
      <c r="AV170" s="13" t="s">
        <v>87</v>
      </c>
      <c r="AW170" s="13" t="s">
        <v>37</v>
      </c>
      <c r="AX170" s="13" t="s">
        <v>84</v>
      </c>
      <c r="AY170" s="160" t="s">
        <v>137</v>
      </c>
    </row>
    <row r="171" spans="2:63" s="12" customFormat="1" ht="22.7" customHeight="1">
      <c r="B171" s="127"/>
      <c r="D171" s="128" t="s">
        <v>75</v>
      </c>
      <c r="E171" s="138" t="s">
        <v>87</v>
      </c>
      <c r="F171" s="138" t="s">
        <v>204</v>
      </c>
      <c r="I171" s="130"/>
      <c r="J171" s="139">
        <f>BK171</f>
        <v>0</v>
      </c>
      <c r="L171" s="127"/>
      <c r="M171" s="132"/>
      <c r="N171" s="133"/>
      <c r="O171" s="133"/>
      <c r="P171" s="134">
        <f>SUM(P172:P174)</f>
        <v>0</v>
      </c>
      <c r="Q171" s="133"/>
      <c r="R171" s="134">
        <f>SUM(R172:R174)</f>
        <v>13.398</v>
      </c>
      <c r="S171" s="133"/>
      <c r="T171" s="135">
        <f>SUM(T172:T174)</f>
        <v>0</v>
      </c>
      <c r="AR171" s="128" t="s">
        <v>84</v>
      </c>
      <c r="AT171" s="136" t="s">
        <v>75</v>
      </c>
      <c r="AU171" s="136" t="s">
        <v>84</v>
      </c>
      <c r="AY171" s="128" t="s">
        <v>137</v>
      </c>
      <c r="BK171" s="137">
        <f>SUM(BK172:BK174)</f>
        <v>0</v>
      </c>
    </row>
    <row r="172" spans="1:65" s="2" customFormat="1" ht="16.5" customHeight="1">
      <c r="A172" s="34"/>
      <c r="B172" s="140"/>
      <c r="C172" s="141" t="s">
        <v>467</v>
      </c>
      <c r="D172" s="141" t="s">
        <v>139</v>
      </c>
      <c r="E172" s="142" t="s">
        <v>468</v>
      </c>
      <c r="F172" s="143" t="s">
        <v>469</v>
      </c>
      <c r="G172" s="144" t="s">
        <v>216</v>
      </c>
      <c r="H172" s="145">
        <v>50</v>
      </c>
      <c r="I172" s="146"/>
      <c r="J172" s="147">
        <f>ROUND(I172*H172,2)</f>
        <v>0</v>
      </c>
      <c r="K172" s="143" t="s">
        <v>192</v>
      </c>
      <c r="L172" s="35"/>
      <c r="M172" s="148" t="s">
        <v>3</v>
      </c>
      <c r="N172" s="149" t="s">
        <v>47</v>
      </c>
      <c r="O172" s="55"/>
      <c r="P172" s="150">
        <f>O172*H172</f>
        <v>0</v>
      </c>
      <c r="Q172" s="150">
        <v>0.26796</v>
      </c>
      <c r="R172" s="150">
        <f>Q172*H172</f>
        <v>13.398</v>
      </c>
      <c r="S172" s="150">
        <v>0</v>
      </c>
      <c r="T172" s="15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2" t="s">
        <v>107</v>
      </c>
      <c r="AT172" s="152" t="s">
        <v>139</v>
      </c>
      <c r="AU172" s="152" t="s">
        <v>87</v>
      </c>
      <c r="AY172" s="19" t="s">
        <v>137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9" t="s">
        <v>84</v>
      </c>
      <c r="BK172" s="153">
        <f>ROUND(I172*H172,2)</f>
        <v>0</v>
      </c>
      <c r="BL172" s="19" t="s">
        <v>107</v>
      </c>
      <c r="BM172" s="152" t="s">
        <v>470</v>
      </c>
    </row>
    <row r="173" spans="1:47" s="2" customFormat="1" ht="19.5">
      <c r="A173" s="34"/>
      <c r="B173" s="35"/>
      <c r="C173" s="34"/>
      <c r="D173" s="154" t="s">
        <v>144</v>
      </c>
      <c r="E173" s="34"/>
      <c r="F173" s="155" t="s">
        <v>471</v>
      </c>
      <c r="G173" s="34"/>
      <c r="H173" s="34"/>
      <c r="I173" s="156"/>
      <c r="J173" s="34"/>
      <c r="K173" s="34"/>
      <c r="L173" s="35"/>
      <c r="M173" s="157"/>
      <c r="N173" s="158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144</v>
      </c>
      <c r="AU173" s="19" t="s">
        <v>87</v>
      </c>
    </row>
    <row r="174" spans="2:51" s="13" customFormat="1" ht="12">
      <c r="B174" s="159"/>
      <c r="D174" s="154" t="s">
        <v>146</v>
      </c>
      <c r="E174" s="160" t="s">
        <v>3</v>
      </c>
      <c r="F174" s="161" t="s">
        <v>472</v>
      </c>
      <c r="H174" s="162">
        <v>50</v>
      </c>
      <c r="I174" s="163"/>
      <c r="L174" s="159"/>
      <c r="M174" s="164"/>
      <c r="N174" s="165"/>
      <c r="O174" s="165"/>
      <c r="P174" s="165"/>
      <c r="Q174" s="165"/>
      <c r="R174" s="165"/>
      <c r="S174" s="165"/>
      <c r="T174" s="166"/>
      <c r="AT174" s="160" t="s">
        <v>146</v>
      </c>
      <c r="AU174" s="160" t="s">
        <v>87</v>
      </c>
      <c r="AV174" s="13" t="s">
        <v>87</v>
      </c>
      <c r="AW174" s="13" t="s">
        <v>37</v>
      </c>
      <c r="AX174" s="13" t="s">
        <v>84</v>
      </c>
      <c r="AY174" s="160" t="s">
        <v>137</v>
      </c>
    </row>
    <row r="175" spans="2:63" s="12" customFormat="1" ht="22.7" customHeight="1">
      <c r="B175" s="127"/>
      <c r="D175" s="128" t="s">
        <v>75</v>
      </c>
      <c r="E175" s="138" t="s">
        <v>162</v>
      </c>
      <c r="F175" s="138" t="s">
        <v>473</v>
      </c>
      <c r="I175" s="130"/>
      <c r="J175" s="139">
        <f>BK175</f>
        <v>0</v>
      </c>
      <c r="L175" s="127"/>
      <c r="M175" s="132"/>
      <c r="N175" s="133"/>
      <c r="O175" s="133"/>
      <c r="P175" s="134">
        <f>SUM(P176:P188)</f>
        <v>0</v>
      </c>
      <c r="Q175" s="133"/>
      <c r="R175" s="134">
        <f>SUM(R176:R188)</f>
        <v>5.74</v>
      </c>
      <c r="S175" s="133"/>
      <c r="T175" s="135">
        <f>SUM(T176:T188)</f>
        <v>0</v>
      </c>
      <c r="AR175" s="128" t="s">
        <v>84</v>
      </c>
      <c r="AT175" s="136" t="s">
        <v>75</v>
      </c>
      <c r="AU175" s="136" t="s">
        <v>84</v>
      </c>
      <c r="AY175" s="128" t="s">
        <v>137</v>
      </c>
      <c r="BK175" s="137">
        <f>SUM(BK176:BK188)</f>
        <v>0</v>
      </c>
    </row>
    <row r="176" spans="1:65" s="2" customFormat="1" ht="16.5" customHeight="1">
      <c r="A176" s="34"/>
      <c r="B176" s="140"/>
      <c r="C176" s="141" t="s">
        <v>474</v>
      </c>
      <c r="D176" s="141" t="s">
        <v>139</v>
      </c>
      <c r="E176" s="142" t="s">
        <v>475</v>
      </c>
      <c r="F176" s="143" t="s">
        <v>476</v>
      </c>
      <c r="G176" s="144" t="s">
        <v>200</v>
      </c>
      <c r="H176" s="145">
        <v>140</v>
      </c>
      <c r="I176" s="146"/>
      <c r="J176" s="147">
        <f>ROUND(I176*H176,2)</f>
        <v>0</v>
      </c>
      <c r="K176" s="143" t="s">
        <v>142</v>
      </c>
      <c r="L176" s="35"/>
      <c r="M176" s="148" t="s">
        <v>3</v>
      </c>
      <c r="N176" s="149" t="s">
        <v>47</v>
      </c>
      <c r="O176" s="55"/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2" t="s">
        <v>107</v>
      </c>
      <c r="AT176" s="152" t="s">
        <v>139</v>
      </c>
      <c r="AU176" s="152" t="s">
        <v>87</v>
      </c>
      <c r="AY176" s="19" t="s">
        <v>137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9" t="s">
        <v>84</v>
      </c>
      <c r="BK176" s="153">
        <f>ROUND(I176*H176,2)</f>
        <v>0</v>
      </c>
      <c r="BL176" s="19" t="s">
        <v>107</v>
      </c>
      <c r="BM176" s="152" t="s">
        <v>477</v>
      </c>
    </row>
    <row r="177" spans="1:47" s="2" customFormat="1" ht="12">
      <c r="A177" s="34"/>
      <c r="B177" s="35"/>
      <c r="C177" s="34"/>
      <c r="D177" s="154" t="s">
        <v>144</v>
      </c>
      <c r="E177" s="34"/>
      <c r="F177" s="155" t="s">
        <v>478</v>
      </c>
      <c r="G177" s="34"/>
      <c r="H177" s="34"/>
      <c r="I177" s="156"/>
      <c r="J177" s="34"/>
      <c r="K177" s="34"/>
      <c r="L177" s="35"/>
      <c r="M177" s="157"/>
      <c r="N177" s="158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144</v>
      </c>
      <c r="AU177" s="19" t="s">
        <v>87</v>
      </c>
    </row>
    <row r="178" spans="2:51" s="13" customFormat="1" ht="12">
      <c r="B178" s="159"/>
      <c r="D178" s="154" t="s">
        <v>146</v>
      </c>
      <c r="E178" s="160" t="s">
        <v>3</v>
      </c>
      <c r="F178" s="161" t="s">
        <v>479</v>
      </c>
      <c r="H178" s="162">
        <v>140</v>
      </c>
      <c r="I178" s="163"/>
      <c r="L178" s="159"/>
      <c r="M178" s="164"/>
      <c r="N178" s="165"/>
      <c r="O178" s="165"/>
      <c r="P178" s="165"/>
      <c r="Q178" s="165"/>
      <c r="R178" s="165"/>
      <c r="S178" s="165"/>
      <c r="T178" s="166"/>
      <c r="AT178" s="160" t="s">
        <v>146</v>
      </c>
      <c r="AU178" s="160" t="s">
        <v>87</v>
      </c>
      <c r="AV178" s="13" t="s">
        <v>87</v>
      </c>
      <c r="AW178" s="13" t="s">
        <v>37</v>
      </c>
      <c r="AX178" s="13" t="s">
        <v>84</v>
      </c>
      <c r="AY178" s="160" t="s">
        <v>137</v>
      </c>
    </row>
    <row r="179" spans="1:65" s="2" customFormat="1" ht="16.5" customHeight="1">
      <c r="A179" s="34"/>
      <c r="B179" s="140"/>
      <c r="C179" s="141" t="s">
        <v>480</v>
      </c>
      <c r="D179" s="141" t="s">
        <v>139</v>
      </c>
      <c r="E179" s="142" t="s">
        <v>481</v>
      </c>
      <c r="F179" s="143" t="s">
        <v>482</v>
      </c>
      <c r="G179" s="144" t="s">
        <v>200</v>
      </c>
      <c r="H179" s="145">
        <v>140</v>
      </c>
      <c r="I179" s="146"/>
      <c r="J179" s="147">
        <f>ROUND(I179*H179,2)</f>
        <v>0</v>
      </c>
      <c r="K179" s="143" t="s">
        <v>142</v>
      </c>
      <c r="L179" s="35"/>
      <c r="M179" s="148" t="s">
        <v>3</v>
      </c>
      <c r="N179" s="149" t="s">
        <v>47</v>
      </c>
      <c r="O179" s="55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2" t="s">
        <v>107</v>
      </c>
      <c r="AT179" s="152" t="s">
        <v>139</v>
      </c>
      <c r="AU179" s="152" t="s">
        <v>87</v>
      </c>
      <c r="AY179" s="19" t="s">
        <v>137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9" t="s">
        <v>84</v>
      </c>
      <c r="BK179" s="153">
        <f>ROUND(I179*H179,2)</f>
        <v>0</v>
      </c>
      <c r="BL179" s="19" t="s">
        <v>107</v>
      </c>
      <c r="BM179" s="152" t="s">
        <v>483</v>
      </c>
    </row>
    <row r="180" spans="1:47" s="2" customFormat="1" ht="12">
      <c r="A180" s="34"/>
      <c r="B180" s="35"/>
      <c r="C180" s="34"/>
      <c r="D180" s="154" t="s">
        <v>144</v>
      </c>
      <c r="E180" s="34"/>
      <c r="F180" s="155" t="s">
        <v>484</v>
      </c>
      <c r="G180" s="34"/>
      <c r="H180" s="34"/>
      <c r="I180" s="156"/>
      <c r="J180" s="34"/>
      <c r="K180" s="34"/>
      <c r="L180" s="35"/>
      <c r="M180" s="157"/>
      <c r="N180" s="158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144</v>
      </c>
      <c r="AU180" s="19" t="s">
        <v>87</v>
      </c>
    </row>
    <row r="181" spans="2:51" s="13" customFormat="1" ht="12">
      <c r="B181" s="159"/>
      <c r="D181" s="154" t="s">
        <v>146</v>
      </c>
      <c r="E181" s="160" t="s">
        <v>3</v>
      </c>
      <c r="F181" s="161" t="s">
        <v>485</v>
      </c>
      <c r="H181" s="162">
        <v>140</v>
      </c>
      <c r="I181" s="163"/>
      <c r="L181" s="159"/>
      <c r="M181" s="164"/>
      <c r="N181" s="165"/>
      <c r="O181" s="165"/>
      <c r="P181" s="165"/>
      <c r="Q181" s="165"/>
      <c r="R181" s="165"/>
      <c r="S181" s="165"/>
      <c r="T181" s="166"/>
      <c r="AT181" s="160" t="s">
        <v>146</v>
      </c>
      <c r="AU181" s="160" t="s">
        <v>87</v>
      </c>
      <c r="AV181" s="13" t="s">
        <v>87</v>
      </c>
      <c r="AW181" s="13" t="s">
        <v>37</v>
      </c>
      <c r="AX181" s="13" t="s">
        <v>76</v>
      </c>
      <c r="AY181" s="160" t="s">
        <v>137</v>
      </c>
    </row>
    <row r="182" spans="2:51" s="14" customFormat="1" ht="12">
      <c r="B182" s="177"/>
      <c r="D182" s="154" t="s">
        <v>146</v>
      </c>
      <c r="E182" s="178" t="s">
        <v>3</v>
      </c>
      <c r="F182" s="179" t="s">
        <v>180</v>
      </c>
      <c r="H182" s="180">
        <v>140</v>
      </c>
      <c r="I182" s="181"/>
      <c r="L182" s="177"/>
      <c r="M182" s="182"/>
      <c r="N182" s="183"/>
      <c r="O182" s="183"/>
      <c r="P182" s="183"/>
      <c r="Q182" s="183"/>
      <c r="R182" s="183"/>
      <c r="S182" s="183"/>
      <c r="T182" s="184"/>
      <c r="AT182" s="178" t="s">
        <v>146</v>
      </c>
      <c r="AU182" s="178" t="s">
        <v>87</v>
      </c>
      <c r="AV182" s="14" t="s">
        <v>107</v>
      </c>
      <c r="AW182" s="14" t="s">
        <v>37</v>
      </c>
      <c r="AX182" s="14" t="s">
        <v>84</v>
      </c>
      <c r="AY182" s="178" t="s">
        <v>137</v>
      </c>
    </row>
    <row r="183" spans="1:65" s="2" customFormat="1" ht="16.5" customHeight="1">
      <c r="A183" s="34"/>
      <c r="B183" s="140"/>
      <c r="C183" s="141" t="s">
        <v>486</v>
      </c>
      <c r="D183" s="141" t="s">
        <v>139</v>
      </c>
      <c r="E183" s="142" t="s">
        <v>487</v>
      </c>
      <c r="F183" s="143" t="s">
        <v>488</v>
      </c>
      <c r="G183" s="144" t="s">
        <v>200</v>
      </c>
      <c r="H183" s="145">
        <v>140</v>
      </c>
      <c r="I183" s="146"/>
      <c r="J183" s="147">
        <f>ROUND(I183*H183,2)</f>
        <v>0</v>
      </c>
      <c r="K183" s="143" t="s">
        <v>142</v>
      </c>
      <c r="L183" s="35"/>
      <c r="M183" s="148" t="s">
        <v>3</v>
      </c>
      <c r="N183" s="149" t="s">
        <v>47</v>
      </c>
      <c r="O183" s="55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2" t="s">
        <v>107</v>
      </c>
      <c r="AT183" s="152" t="s">
        <v>139</v>
      </c>
      <c r="AU183" s="152" t="s">
        <v>87</v>
      </c>
      <c r="AY183" s="19" t="s">
        <v>137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9" t="s">
        <v>84</v>
      </c>
      <c r="BK183" s="153">
        <f>ROUND(I183*H183,2)</f>
        <v>0</v>
      </c>
      <c r="BL183" s="19" t="s">
        <v>107</v>
      </c>
      <c r="BM183" s="152" t="s">
        <v>489</v>
      </c>
    </row>
    <row r="184" spans="1:47" s="2" customFormat="1" ht="12">
      <c r="A184" s="34"/>
      <c r="B184" s="35"/>
      <c r="C184" s="34"/>
      <c r="D184" s="154" t="s">
        <v>144</v>
      </c>
      <c r="E184" s="34"/>
      <c r="F184" s="155" t="s">
        <v>490</v>
      </c>
      <c r="G184" s="34"/>
      <c r="H184" s="34"/>
      <c r="I184" s="156"/>
      <c r="J184" s="34"/>
      <c r="K184" s="34"/>
      <c r="L184" s="35"/>
      <c r="M184" s="157"/>
      <c r="N184" s="158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144</v>
      </c>
      <c r="AU184" s="19" t="s">
        <v>87</v>
      </c>
    </row>
    <row r="185" spans="2:51" s="13" customFormat="1" ht="12">
      <c r="B185" s="159"/>
      <c r="D185" s="154" t="s">
        <v>146</v>
      </c>
      <c r="E185" s="160" t="s">
        <v>3</v>
      </c>
      <c r="F185" s="161" t="s">
        <v>491</v>
      </c>
      <c r="H185" s="162">
        <v>140</v>
      </c>
      <c r="I185" s="163"/>
      <c r="L185" s="159"/>
      <c r="M185" s="164"/>
      <c r="N185" s="165"/>
      <c r="O185" s="165"/>
      <c r="P185" s="165"/>
      <c r="Q185" s="165"/>
      <c r="R185" s="165"/>
      <c r="S185" s="165"/>
      <c r="T185" s="166"/>
      <c r="AT185" s="160" t="s">
        <v>146</v>
      </c>
      <c r="AU185" s="160" t="s">
        <v>87</v>
      </c>
      <c r="AV185" s="13" t="s">
        <v>87</v>
      </c>
      <c r="AW185" s="13" t="s">
        <v>37</v>
      </c>
      <c r="AX185" s="13" t="s">
        <v>84</v>
      </c>
      <c r="AY185" s="160" t="s">
        <v>137</v>
      </c>
    </row>
    <row r="186" spans="1:65" s="2" customFormat="1" ht="16.5" customHeight="1">
      <c r="A186" s="34"/>
      <c r="B186" s="140"/>
      <c r="C186" s="141" t="s">
        <v>492</v>
      </c>
      <c r="D186" s="141" t="s">
        <v>139</v>
      </c>
      <c r="E186" s="142" t="s">
        <v>493</v>
      </c>
      <c r="F186" s="143" t="s">
        <v>494</v>
      </c>
      <c r="G186" s="144" t="s">
        <v>216</v>
      </c>
      <c r="H186" s="145">
        <v>140</v>
      </c>
      <c r="I186" s="146"/>
      <c r="J186" s="147">
        <f>ROUND(I186*H186,2)</f>
        <v>0</v>
      </c>
      <c r="K186" s="143" t="s">
        <v>192</v>
      </c>
      <c r="L186" s="35"/>
      <c r="M186" s="148" t="s">
        <v>3</v>
      </c>
      <c r="N186" s="149" t="s">
        <v>47</v>
      </c>
      <c r="O186" s="55"/>
      <c r="P186" s="150">
        <f>O186*H186</f>
        <v>0</v>
      </c>
      <c r="Q186" s="150">
        <v>0.041</v>
      </c>
      <c r="R186" s="150">
        <f>Q186*H186</f>
        <v>5.74</v>
      </c>
      <c r="S186" s="150">
        <v>0</v>
      </c>
      <c r="T186" s="15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2" t="s">
        <v>107</v>
      </c>
      <c r="AT186" s="152" t="s">
        <v>139</v>
      </c>
      <c r="AU186" s="152" t="s">
        <v>87</v>
      </c>
      <c r="AY186" s="19" t="s">
        <v>137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19" t="s">
        <v>84</v>
      </c>
      <c r="BK186" s="153">
        <f>ROUND(I186*H186,2)</f>
        <v>0</v>
      </c>
      <c r="BL186" s="19" t="s">
        <v>107</v>
      </c>
      <c r="BM186" s="152" t="s">
        <v>495</v>
      </c>
    </row>
    <row r="187" spans="1:47" s="2" customFormat="1" ht="19.5">
      <c r="A187" s="34"/>
      <c r="B187" s="35"/>
      <c r="C187" s="34"/>
      <c r="D187" s="154" t="s">
        <v>144</v>
      </c>
      <c r="E187" s="34"/>
      <c r="F187" s="155" t="s">
        <v>496</v>
      </c>
      <c r="G187" s="34"/>
      <c r="H187" s="34"/>
      <c r="I187" s="156"/>
      <c r="J187" s="34"/>
      <c r="K187" s="34"/>
      <c r="L187" s="35"/>
      <c r="M187" s="157"/>
      <c r="N187" s="158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144</v>
      </c>
      <c r="AU187" s="19" t="s">
        <v>87</v>
      </c>
    </row>
    <row r="188" spans="2:51" s="13" customFormat="1" ht="12">
      <c r="B188" s="159"/>
      <c r="D188" s="154" t="s">
        <v>146</v>
      </c>
      <c r="E188" s="160" t="s">
        <v>3</v>
      </c>
      <c r="F188" s="161" t="s">
        <v>497</v>
      </c>
      <c r="H188" s="162">
        <v>140</v>
      </c>
      <c r="I188" s="163"/>
      <c r="L188" s="159"/>
      <c r="M188" s="164"/>
      <c r="N188" s="165"/>
      <c r="O188" s="165"/>
      <c r="P188" s="165"/>
      <c r="Q188" s="165"/>
      <c r="R188" s="165"/>
      <c r="S188" s="165"/>
      <c r="T188" s="166"/>
      <c r="AT188" s="160" t="s">
        <v>146</v>
      </c>
      <c r="AU188" s="160" t="s">
        <v>87</v>
      </c>
      <c r="AV188" s="13" t="s">
        <v>87</v>
      </c>
      <c r="AW188" s="13" t="s">
        <v>37</v>
      </c>
      <c r="AX188" s="13" t="s">
        <v>84</v>
      </c>
      <c r="AY188" s="160" t="s">
        <v>137</v>
      </c>
    </row>
    <row r="189" spans="2:63" s="12" customFormat="1" ht="22.7" customHeight="1">
      <c r="B189" s="127"/>
      <c r="D189" s="128" t="s">
        <v>75</v>
      </c>
      <c r="E189" s="138" t="s">
        <v>183</v>
      </c>
      <c r="F189" s="138" t="s">
        <v>244</v>
      </c>
      <c r="I189" s="130"/>
      <c r="J189" s="139">
        <f>BK189</f>
        <v>0</v>
      </c>
      <c r="L189" s="127"/>
      <c r="M189" s="132"/>
      <c r="N189" s="133"/>
      <c r="O189" s="133"/>
      <c r="P189" s="134">
        <v>0</v>
      </c>
      <c r="Q189" s="133"/>
      <c r="R189" s="134">
        <v>0</v>
      </c>
      <c r="S189" s="133"/>
      <c r="T189" s="135">
        <v>0</v>
      </c>
      <c r="AR189" s="128" t="s">
        <v>84</v>
      </c>
      <c r="AT189" s="136" t="s">
        <v>75</v>
      </c>
      <c r="AU189" s="136" t="s">
        <v>84</v>
      </c>
      <c r="AY189" s="128" t="s">
        <v>137</v>
      </c>
      <c r="BK189" s="137">
        <v>0</v>
      </c>
    </row>
    <row r="190" spans="2:63" s="12" customFormat="1" ht="22.7" customHeight="1">
      <c r="B190" s="127"/>
      <c r="D190" s="128" t="s">
        <v>75</v>
      </c>
      <c r="E190" s="138" t="s">
        <v>256</v>
      </c>
      <c r="F190" s="138" t="s">
        <v>257</v>
      </c>
      <c r="I190" s="130"/>
      <c r="J190" s="139">
        <f>BK190</f>
        <v>0</v>
      </c>
      <c r="L190" s="127"/>
      <c r="M190" s="132"/>
      <c r="N190" s="133"/>
      <c r="O190" s="133"/>
      <c r="P190" s="134">
        <f>SUM(P191:P192)</f>
        <v>0</v>
      </c>
      <c r="Q190" s="133"/>
      <c r="R190" s="134">
        <f>SUM(R191:R192)</f>
        <v>0</v>
      </c>
      <c r="S190" s="133"/>
      <c r="T190" s="135">
        <f>SUM(T191:T192)</f>
        <v>0</v>
      </c>
      <c r="AR190" s="128" t="s">
        <v>84</v>
      </c>
      <c r="AT190" s="136" t="s">
        <v>75</v>
      </c>
      <c r="AU190" s="136" t="s">
        <v>84</v>
      </c>
      <c r="AY190" s="128" t="s">
        <v>137</v>
      </c>
      <c r="BK190" s="137">
        <f>SUM(BK191:BK192)</f>
        <v>0</v>
      </c>
    </row>
    <row r="191" spans="1:65" s="2" customFormat="1" ht="16.5" customHeight="1">
      <c r="A191" s="34"/>
      <c r="B191" s="140"/>
      <c r="C191" s="141" t="s">
        <v>498</v>
      </c>
      <c r="D191" s="141" t="s">
        <v>139</v>
      </c>
      <c r="E191" s="142" t="s">
        <v>258</v>
      </c>
      <c r="F191" s="143" t="s">
        <v>259</v>
      </c>
      <c r="G191" s="144" t="s">
        <v>170</v>
      </c>
      <c r="H191" s="145">
        <v>28.638</v>
      </c>
      <c r="I191" s="146"/>
      <c r="J191" s="147">
        <f>ROUND(I191*H191,2)</f>
        <v>0</v>
      </c>
      <c r="K191" s="143" t="s">
        <v>142</v>
      </c>
      <c r="L191" s="35"/>
      <c r="M191" s="148" t="s">
        <v>3</v>
      </c>
      <c r="N191" s="149" t="s">
        <v>47</v>
      </c>
      <c r="O191" s="55"/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2" t="s">
        <v>107</v>
      </c>
      <c r="AT191" s="152" t="s">
        <v>139</v>
      </c>
      <c r="AU191" s="152" t="s">
        <v>87</v>
      </c>
      <c r="AY191" s="19" t="s">
        <v>137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9" t="s">
        <v>84</v>
      </c>
      <c r="BK191" s="153">
        <f>ROUND(I191*H191,2)</f>
        <v>0</v>
      </c>
      <c r="BL191" s="19" t="s">
        <v>107</v>
      </c>
      <c r="BM191" s="152" t="s">
        <v>499</v>
      </c>
    </row>
    <row r="192" spans="1:47" s="2" customFormat="1" ht="12">
      <c r="A192" s="34"/>
      <c r="B192" s="35"/>
      <c r="C192" s="34"/>
      <c r="D192" s="154" t="s">
        <v>144</v>
      </c>
      <c r="E192" s="34"/>
      <c r="F192" s="155" t="s">
        <v>261</v>
      </c>
      <c r="G192" s="34"/>
      <c r="H192" s="34"/>
      <c r="I192" s="156"/>
      <c r="J192" s="34"/>
      <c r="K192" s="34"/>
      <c r="L192" s="35"/>
      <c r="M192" s="201"/>
      <c r="N192" s="202"/>
      <c r="O192" s="203"/>
      <c r="P192" s="203"/>
      <c r="Q192" s="203"/>
      <c r="R192" s="203"/>
      <c r="S192" s="203"/>
      <c r="T192" s="20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144</v>
      </c>
      <c r="AU192" s="19" t="s">
        <v>87</v>
      </c>
    </row>
    <row r="193" spans="1:31" s="2" customFormat="1" ht="6.95" customHeight="1">
      <c r="A193" s="34"/>
      <c r="B193" s="44"/>
      <c r="C193" s="45"/>
      <c r="D193" s="45"/>
      <c r="E193" s="45"/>
      <c r="F193" s="45"/>
      <c r="G193" s="45"/>
      <c r="H193" s="45"/>
      <c r="I193" s="45"/>
      <c r="J193" s="45"/>
      <c r="K193" s="45"/>
      <c r="L193" s="35"/>
      <c r="M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</sheetData>
  <autoFilter ref="C84:K19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50"/>
  </sheetViews>
  <sheetFormatPr defaultColWidth="12.0039062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46" s="1" customFormat="1" ht="36.95" customHeight="1">
      <c r="L2" s="323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pans="2:46" s="1" customFormat="1" ht="24.95" customHeight="1">
      <c r="B4" s="22"/>
      <c r="D4" s="23" t="s">
        <v>102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8" t="str">
        <f>'Rekapitulace stavby'!K6</f>
        <v>UniMeC - Pěšina</v>
      </c>
      <c r="F7" s="339"/>
      <c r="G7" s="339"/>
      <c r="H7" s="339"/>
      <c r="L7" s="22"/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7" t="s">
        <v>500</v>
      </c>
      <c r="F9" s="337"/>
      <c r="G9" s="337"/>
      <c r="H9" s="337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11. 10. 2021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27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30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31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40" t="str">
        <f>'Rekapitulace stavby'!E14</f>
        <v>Vyplň údaj</v>
      </c>
      <c r="F18" s="332"/>
      <c r="G18" s="332"/>
      <c r="H18" s="332"/>
      <c r="I18" s="29" t="s">
        <v>29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33</v>
      </c>
      <c r="E20" s="34"/>
      <c r="F20" s="34"/>
      <c r="G20" s="34"/>
      <c r="H20" s="34"/>
      <c r="I20" s="29" t="s">
        <v>26</v>
      </c>
      <c r="J20" s="27" t="s">
        <v>34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29</v>
      </c>
      <c r="J21" s="27" t="s">
        <v>36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38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29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40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93"/>
      <c r="B27" s="94"/>
      <c r="C27" s="93"/>
      <c r="D27" s="93"/>
      <c r="E27" s="336" t="s">
        <v>41</v>
      </c>
      <c r="F27" s="336"/>
      <c r="G27" s="336"/>
      <c r="H27" s="336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5" customHeight="1">
      <c r="A30" s="34"/>
      <c r="B30" s="35"/>
      <c r="C30" s="34"/>
      <c r="D30" s="96" t="s">
        <v>42</v>
      </c>
      <c r="E30" s="34"/>
      <c r="F30" s="34"/>
      <c r="G30" s="34"/>
      <c r="H30" s="34"/>
      <c r="I30" s="34"/>
      <c r="J30" s="68">
        <f>ROUND(J80,2)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44</v>
      </c>
      <c r="G32" s="34"/>
      <c r="H32" s="34"/>
      <c r="I32" s="38" t="s">
        <v>43</v>
      </c>
      <c r="J32" s="38" t="s">
        <v>45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46</v>
      </c>
      <c r="E33" s="29" t="s">
        <v>47</v>
      </c>
      <c r="F33" s="98">
        <f>ROUND((SUM(BE80:BE107)),2)</f>
        <v>0</v>
      </c>
      <c r="G33" s="34"/>
      <c r="H33" s="34"/>
      <c r="I33" s="99">
        <v>0.21</v>
      </c>
      <c r="J33" s="98">
        <f>ROUND(((SUM(BE80:BE107))*I33),2)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48</v>
      </c>
      <c r="F34" s="98">
        <f>ROUND((SUM(BF80:BF107)),2)</f>
        <v>0</v>
      </c>
      <c r="G34" s="34"/>
      <c r="H34" s="34"/>
      <c r="I34" s="99">
        <v>0.15</v>
      </c>
      <c r="J34" s="98">
        <f>ROUND(((SUM(BF80:BF107))*I34),2)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49</v>
      </c>
      <c r="F35" s="98">
        <f>ROUND((SUM(BG80:BG107)),2)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50</v>
      </c>
      <c r="F36" s="98">
        <f>ROUND((SUM(BH80:BH107)),2)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51</v>
      </c>
      <c r="F37" s="98">
        <f>ROUND((SUM(BI80:BI107)),2)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5" customHeight="1">
      <c r="A39" s="34"/>
      <c r="B39" s="35"/>
      <c r="C39" s="100"/>
      <c r="D39" s="101" t="s">
        <v>52</v>
      </c>
      <c r="E39" s="57"/>
      <c r="F39" s="57"/>
      <c r="G39" s="102" t="s">
        <v>53</v>
      </c>
      <c r="H39" s="103" t="s">
        <v>54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110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8" t="str">
        <f>E7</f>
        <v>UniMeC - Pěšina</v>
      </c>
      <c r="F48" s="339"/>
      <c r="G48" s="339"/>
      <c r="H48" s="339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7" t="str">
        <f>E9</f>
        <v>IO532 - Areálové osvětlení</v>
      </c>
      <c r="F50" s="337"/>
      <c r="G50" s="337"/>
      <c r="H50" s="337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p.č. 11645/1, 11643 a 11644</v>
      </c>
      <c r="G52" s="34"/>
      <c r="H52" s="34"/>
      <c r="I52" s="29" t="s">
        <v>23</v>
      </c>
      <c r="J52" s="52" t="str">
        <f>IF(J12="","",J12)</f>
        <v>11. 10. 2021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>Univerzita Karlova</v>
      </c>
      <c r="G54" s="34"/>
      <c r="H54" s="34"/>
      <c r="I54" s="29" t="s">
        <v>33</v>
      </c>
      <c r="J54" s="32" t="str">
        <f>E21</f>
        <v>VPÚ DECO Praha,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4"/>
      <c r="E55" s="34"/>
      <c r="F55" s="27" t="str">
        <f>IF(E18="","",E18)</f>
        <v>Vyplň údaj</v>
      </c>
      <c r="G55" s="34"/>
      <c r="H55" s="34"/>
      <c r="I55" s="29" t="s">
        <v>38</v>
      </c>
      <c r="J55" s="32" t="str">
        <f>E24</f>
        <v xml:space="preserve"> 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111</v>
      </c>
      <c r="D57" s="100"/>
      <c r="E57" s="100"/>
      <c r="F57" s="100"/>
      <c r="G57" s="100"/>
      <c r="H57" s="100"/>
      <c r="I57" s="100"/>
      <c r="J57" s="107" t="s">
        <v>112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" customHeight="1">
      <c r="A59" s="34"/>
      <c r="B59" s="35"/>
      <c r="C59" s="108" t="s">
        <v>74</v>
      </c>
      <c r="D59" s="34"/>
      <c r="E59" s="34"/>
      <c r="F59" s="34"/>
      <c r="G59" s="34"/>
      <c r="H59" s="34"/>
      <c r="I59" s="34"/>
      <c r="J59" s="68">
        <f>J80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113</v>
      </c>
    </row>
    <row r="60" spans="2:12" s="9" customFormat="1" ht="24.95" customHeight="1">
      <c r="B60" s="109"/>
      <c r="D60" s="110" t="s">
        <v>500</v>
      </c>
      <c r="E60" s="111"/>
      <c r="F60" s="111"/>
      <c r="G60" s="111"/>
      <c r="H60" s="111"/>
      <c r="I60" s="111"/>
      <c r="J60" s="112">
        <f>J81</f>
        <v>0</v>
      </c>
      <c r="L60" s="109"/>
    </row>
    <row r="61" spans="1:31" s="2" customFormat="1" ht="21.75" customHeight="1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9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9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122</v>
      </c>
      <c r="D67" s="34"/>
      <c r="E67" s="34"/>
      <c r="F67" s="34"/>
      <c r="G67" s="34"/>
      <c r="H67" s="34"/>
      <c r="I67" s="34"/>
      <c r="J67" s="34"/>
      <c r="K67" s="34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17</v>
      </c>
      <c r="D69" s="34"/>
      <c r="E69" s="34"/>
      <c r="F69" s="34"/>
      <c r="G69" s="34"/>
      <c r="H69" s="34"/>
      <c r="I69" s="34"/>
      <c r="J69" s="34"/>
      <c r="K69" s="34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4"/>
      <c r="D70" s="34"/>
      <c r="E70" s="338" t="str">
        <f>E7</f>
        <v>UniMeC - Pěšina</v>
      </c>
      <c r="F70" s="339"/>
      <c r="G70" s="339"/>
      <c r="H70" s="339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108</v>
      </c>
      <c r="D71" s="34"/>
      <c r="E71" s="34"/>
      <c r="F71" s="34"/>
      <c r="G71" s="34"/>
      <c r="H71" s="34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17" t="str">
        <f>E9</f>
        <v>IO532 - Areálové osvětlení</v>
      </c>
      <c r="F72" s="337"/>
      <c r="G72" s="337"/>
      <c r="H72" s="337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4"/>
      <c r="E74" s="34"/>
      <c r="F74" s="27" t="str">
        <f>F12</f>
        <v>p.č. 11645/1, 11643 a 11644</v>
      </c>
      <c r="G74" s="34"/>
      <c r="H74" s="34"/>
      <c r="I74" s="29" t="s">
        <v>23</v>
      </c>
      <c r="J74" s="52" t="str">
        <f>IF(J12="","",J12)</f>
        <v>11. 10. 2021</v>
      </c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5.7" customHeight="1">
      <c r="A76" s="34"/>
      <c r="B76" s="35"/>
      <c r="C76" s="29" t="s">
        <v>25</v>
      </c>
      <c r="D76" s="34"/>
      <c r="E76" s="34"/>
      <c r="F76" s="27" t="str">
        <f>E15</f>
        <v>Univerzita Karlova</v>
      </c>
      <c r="G76" s="34"/>
      <c r="H76" s="34"/>
      <c r="I76" s="29" t="s">
        <v>33</v>
      </c>
      <c r="J76" s="32" t="str">
        <f>E21</f>
        <v>VPÚ DECO Praha, a.s.</v>
      </c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31</v>
      </c>
      <c r="D77" s="34"/>
      <c r="E77" s="34"/>
      <c r="F77" s="27" t="str">
        <f>IF(E18="","",E18)</f>
        <v>Vyplň údaj</v>
      </c>
      <c r="G77" s="34"/>
      <c r="H77" s="34"/>
      <c r="I77" s="29" t="s">
        <v>38</v>
      </c>
      <c r="J77" s="32" t="str">
        <f>E24</f>
        <v xml:space="preserve"> </v>
      </c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17"/>
      <c r="B79" s="118"/>
      <c r="C79" s="119" t="s">
        <v>123</v>
      </c>
      <c r="D79" s="120" t="s">
        <v>61</v>
      </c>
      <c r="E79" s="120" t="s">
        <v>57</v>
      </c>
      <c r="F79" s="120" t="s">
        <v>58</v>
      </c>
      <c r="G79" s="120" t="s">
        <v>124</v>
      </c>
      <c r="H79" s="120" t="s">
        <v>125</v>
      </c>
      <c r="I79" s="120" t="s">
        <v>126</v>
      </c>
      <c r="J79" s="120" t="s">
        <v>112</v>
      </c>
      <c r="K79" s="121" t="s">
        <v>127</v>
      </c>
      <c r="L79" s="122"/>
      <c r="M79" s="59" t="s">
        <v>3</v>
      </c>
      <c r="N79" s="60" t="s">
        <v>46</v>
      </c>
      <c r="O79" s="60" t="s">
        <v>128</v>
      </c>
      <c r="P79" s="60" t="s">
        <v>129</v>
      </c>
      <c r="Q79" s="60" t="s">
        <v>130</v>
      </c>
      <c r="R79" s="60" t="s">
        <v>131</v>
      </c>
      <c r="S79" s="60" t="s">
        <v>132</v>
      </c>
      <c r="T79" s="61" t="s">
        <v>133</v>
      </c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1:63" s="2" customFormat="1" ht="22.7" customHeight="1">
      <c r="A80" s="34"/>
      <c r="B80" s="35"/>
      <c r="C80" s="66" t="s">
        <v>134</v>
      </c>
      <c r="D80" s="34"/>
      <c r="E80" s="34"/>
      <c r="F80" s="34"/>
      <c r="G80" s="34"/>
      <c r="H80" s="34"/>
      <c r="I80" s="34"/>
      <c r="J80" s="123">
        <f>BK80</f>
        <v>0</v>
      </c>
      <c r="K80" s="34"/>
      <c r="L80" s="35"/>
      <c r="M80" s="62"/>
      <c r="N80" s="53"/>
      <c r="O80" s="63"/>
      <c r="P80" s="124">
        <f>P81</f>
        <v>0</v>
      </c>
      <c r="Q80" s="63"/>
      <c r="R80" s="124">
        <f>R81</f>
        <v>0</v>
      </c>
      <c r="S80" s="63"/>
      <c r="T80" s="125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9" t="s">
        <v>75</v>
      </c>
      <c r="AU80" s="19" t="s">
        <v>113</v>
      </c>
      <c r="BK80" s="126">
        <f>BK81</f>
        <v>0</v>
      </c>
    </row>
    <row r="81" spans="2:63" s="12" customFormat="1" ht="26.1" customHeight="1">
      <c r="B81" s="127"/>
      <c r="D81" s="128" t="s">
        <v>75</v>
      </c>
      <c r="E81" s="129" t="s">
        <v>94</v>
      </c>
      <c r="F81" s="129" t="s">
        <v>95</v>
      </c>
      <c r="I81" s="130"/>
      <c r="J81" s="131">
        <f>BK81</f>
        <v>0</v>
      </c>
      <c r="L81" s="127"/>
      <c r="M81" s="132"/>
      <c r="N81" s="133"/>
      <c r="O81" s="133"/>
      <c r="P81" s="134">
        <f>SUM(P82:P107)</f>
        <v>0</v>
      </c>
      <c r="Q81" s="133"/>
      <c r="R81" s="134">
        <f>SUM(R82:R107)</f>
        <v>0</v>
      </c>
      <c r="S81" s="133"/>
      <c r="T81" s="135">
        <f>SUM(T82:T107)</f>
        <v>0</v>
      </c>
      <c r="AR81" s="128" t="s">
        <v>87</v>
      </c>
      <c r="AT81" s="136" t="s">
        <v>75</v>
      </c>
      <c r="AU81" s="136" t="s">
        <v>76</v>
      </c>
      <c r="AY81" s="128" t="s">
        <v>137</v>
      </c>
      <c r="BK81" s="137">
        <f>SUM(BK82:BK107)</f>
        <v>0</v>
      </c>
    </row>
    <row r="82" spans="1:65" s="2" customFormat="1" ht="16.5" customHeight="1">
      <c r="A82" s="34"/>
      <c r="B82" s="140"/>
      <c r="C82" s="141" t="s">
        <v>84</v>
      </c>
      <c r="D82" s="141" t="s">
        <v>139</v>
      </c>
      <c r="E82" s="142" t="s">
        <v>501</v>
      </c>
      <c r="F82" s="143" t="s">
        <v>502</v>
      </c>
      <c r="G82" s="144" t="s">
        <v>503</v>
      </c>
      <c r="H82" s="145">
        <v>5</v>
      </c>
      <c r="I82" s="146"/>
      <c r="J82" s="147">
        <f>ROUND(I82*H82,2)</f>
        <v>0</v>
      </c>
      <c r="K82" s="143" t="s">
        <v>192</v>
      </c>
      <c r="L82" s="35"/>
      <c r="M82" s="148" t="s">
        <v>3</v>
      </c>
      <c r="N82" s="149" t="s">
        <v>47</v>
      </c>
      <c r="O82" s="55"/>
      <c r="P82" s="150">
        <f>O82*H82</f>
        <v>0</v>
      </c>
      <c r="Q82" s="150">
        <v>0</v>
      </c>
      <c r="R82" s="150">
        <f>Q82*H82</f>
        <v>0</v>
      </c>
      <c r="S82" s="150">
        <v>0</v>
      </c>
      <c r="T82" s="151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52" t="s">
        <v>233</v>
      </c>
      <c r="AT82" s="152" t="s">
        <v>139</v>
      </c>
      <c r="AU82" s="152" t="s">
        <v>84</v>
      </c>
      <c r="AY82" s="19" t="s">
        <v>137</v>
      </c>
      <c r="BE82" s="153">
        <f>IF(N82="základní",J82,0)</f>
        <v>0</v>
      </c>
      <c r="BF82" s="153">
        <f>IF(N82="snížená",J82,0)</f>
        <v>0</v>
      </c>
      <c r="BG82" s="153">
        <f>IF(N82="zákl. přenesená",J82,0)</f>
        <v>0</v>
      </c>
      <c r="BH82" s="153">
        <f>IF(N82="sníž. přenesená",J82,0)</f>
        <v>0</v>
      </c>
      <c r="BI82" s="153">
        <f>IF(N82="nulová",J82,0)</f>
        <v>0</v>
      </c>
      <c r="BJ82" s="19" t="s">
        <v>84</v>
      </c>
      <c r="BK82" s="153">
        <f>ROUND(I82*H82,2)</f>
        <v>0</v>
      </c>
      <c r="BL82" s="19" t="s">
        <v>233</v>
      </c>
      <c r="BM82" s="152" t="s">
        <v>221</v>
      </c>
    </row>
    <row r="83" spans="1:47" s="2" customFormat="1" ht="12">
      <c r="A83" s="34"/>
      <c r="B83" s="35"/>
      <c r="C83" s="34"/>
      <c r="D83" s="154" t="s">
        <v>144</v>
      </c>
      <c r="E83" s="34"/>
      <c r="F83" s="155" t="s">
        <v>502</v>
      </c>
      <c r="G83" s="34"/>
      <c r="H83" s="34"/>
      <c r="I83" s="156"/>
      <c r="J83" s="34"/>
      <c r="K83" s="34"/>
      <c r="L83" s="35"/>
      <c r="M83" s="157"/>
      <c r="N83" s="158"/>
      <c r="O83" s="55"/>
      <c r="P83" s="55"/>
      <c r="Q83" s="55"/>
      <c r="R83" s="55"/>
      <c r="S83" s="55"/>
      <c r="T83" s="56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9" t="s">
        <v>144</v>
      </c>
      <c r="AU83" s="19" t="s">
        <v>84</v>
      </c>
    </row>
    <row r="84" spans="1:65" s="2" customFormat="1" ht="16.5" customHeight="1">
      <c r="A84" s="34"/>
      <c r="B84" s="140"/>
      <c r="C84" s="141" t="s">
        <v>87</v>
      </c>
      <c r="D84" s="141" t="s">
        <v>139</v>
      </c>
      <c r="E84" s="142" t="s">
        <v>504</v>
      </c>
      <c r="F84" s="143" t="s">
        <v>505</v>
      </c>
      <c r="G84" s="144" t="s">
        <v>503</v>
      </c>
      <c r="H84" s="145">
        <v>5</v>
      </c>
      <c r="I84" s="146"/>
      <c r="J84" s="147">
        <f>ROUND(I84*H84,2)</f>
        <v>0</v>
      </c>
      <c r="K84" s="143" t="s">
        <v>192</v>
      </c>
      <c r="L84" s="35"/>
      <c r="M84" s="148" t="s">
        <v>3</v>
      </c>
      <c r="N84" s="149" t="s">
        <v>47</v>
      </c>
      <c r="O84" s="55"/>
      <c r="P84" s="150">
        <f>O84*H84</f>
        <v>0</v>
      </c>
      <c r="Q84" s="150">
        <v>0</v>
      </c>
      <c r="R84" s="150">
        <f>Q84*H84</f>
        <v>0</v>
      </c>
      <c r="S84" s="150">
        <v>0</v>
      </c>
      <c r="T84" s="15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2" t="s">
        <v>233</v>
      </c>
      <c r="AT84" s="152" t="s">
        <v>139</v>
      </c>
      <c r="AU84" s="152" t="s">
        <v>84</v>
      </c>
      <c r="AY84" s="19" t="s">
        <v>137</v>
      </c>
      <c r="BE84" s="153">
        <f>IF(N84="základní",J84,0)</f>
        <v>0</v>
      </c>
      <c r="BF84" s="153">
        <f>IF(N84="snížená",J84,0)</f>
        <v>0</v>
      </c>
      <c r="BG84" s="153">
        <f>IF(N84="zákl. přenesená",J84,0)</f>
        <v>0</v>
      </c>
      <c r="BH84" s="153">
        <f>IF(N84="sníž. přenesená",J84,0)</f>
        <v>0</v>
      </c>
      <c r="BI84" s="153">
        <f>IF(N84="nulová",J84,0)</f>
        <v>0</v>
      </c>
      <c r="BJ84" s="19" t="s">
        <v>84</v>
      </c>
      <c r="BK84" s="153">
        <f>ROUND(I84*H84,2)</f>
        <v>0</v>
      </c>
      <c r="BL84" s="19" t="s">
        <v>233</v>
      </c>
      <c r="BM84" s="152" t="s">
        <v>457</v>
      </c>
    </row>
    <row r="85" spans="1:47" s="2" customFormat="1" ht="12">
      <c r="A85" s="34"/>
      <c r="B85" s="35"/>
      <c r="C85" s="34"/>
      <c r="D85" s="154" t="s">
        <v>144</v>
      </c>
      <c r="E85" s="34"/>
      <c r="F85" s="155" t="s">
        <v>506</v>
      </c>
      <c r="G85" s="34"/>
      <c r="H85" s="34"/>
      <c r="I85" s="156"/>
      <c r="J85" s="34"/>
      <c r="K85" s="34"/>
      <c r="L85" s="35"/>
      <c r="M85" s="157"/>
      <c r="N85" s="158"/>
      <c r="O85" s="55"/>
      <c r="P85" s="55"/>
      <c r="Q85" s="55"/>
      <c r="R85" s="55"/>
      <c r="S85" s="55"/>
      <c r="T85" s="56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144</v>
      </c>
      <c r="AU85" s="19" t="s">
        <v>84</v>
      </c>
    </row>
    <row r="86" spans="1:65" s="2" customFormat="1" ht="16.5" customHeight="1">
      <c r="A86" s="34"/>
      <c r="B86" s="140"/>
      <c r="C86" s="141" t="s">
        <v>152</v>
      </c>
      <c r="D86" s="141" t="s">
        <v>139</v>
      </c>
      <c r="E86" s="142" t="s">
        <v>507</v>
      </c>
      <c r="F86" s="143" t="s">
        <v>508</v>
      </c>
      <c r="G86" s="144" t="s">
        <v>503</v>
      </c>
      <c r="H86" s="145">
        <v>5</v>
      </c>
      <c r="I86" s="146"/>
      <c r="J86" s="147">
        <f>ROUND(I86*H86,2)</f>
        <v>0</v>
      </c>
      <c r="K86" s="143" t="s">
        <v>192</v>
      </c>
      <c r="L86" s="35"/>
      <c r="M86" s="148" t="s">
        <v>3</v>
      </c>
      <c r="N86" s="149" t="s">
        <v>47</v>
      </c>
      <c r="O86" s="55"/>
      <c r="P86" s="150">
        <f>O86*H86</f>
        <v>0</v>
      </c>
      <c r="Q86" s="150">
        <v>0</v>
      </c>
      <c r="R86" s="150">
        <f>Q86*H86</f>
        <v>0</v>
      </c>
      <c r="S86" s="150">
        <v>0</v>
      </c>
      <c r="T86" s="151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2" t="s">
        <v>233</v>
      </c>
      <c r="AT86" s="152" t="s">
        <v>139</v>
      </c>
      <c r="AU86" s="152" t="s">
        <v>84</v>
      </c>
      <c r="AY86" s="19" t="s">
        <v>137</v>
      </c>
      <c r="BE86" s="153">
        <f>IF(N86="základní",J86,0)</f>
        <v>0</v>
      </c>
      <c r="BF86" s="153">
        <f>IF(N86="snížená",J86,0)</f>
        <v>0</v>
      </c>
      <c r="BG86" s="153">
        <f>IF(N86="zákl. přenesená",J86,0)</f>
        <v>0</v>
      </c>
      <c r="BH86" s="153">
        <f>IF(N86="sníž. přenesená",J86,0)</f>
        <v>0</v>
      </c>
      <c r="BI86" s="153">
        <f>IF(N86="nulová",J86,0)</f>
        <v>0</v>
      </c>
      <c r="BJ86" s="19" t="s">
        <v>84</v>
      </c>
      <c r="BK86" s="153">
        <f>ROUND(I86*H86,2)</f>
        <v>0</v>
      </c>
      <c r="BL86" s="19" t="s">
        <v>233</v>
      </c>
      <c r="BM86" s="152" t="s">
        <v>467</v>
      </c>
    </row>
    <row r="87" spans="1:47" s="2" customFormat="1" ht="12">
      <c r="A87" s="34"/>
      <c r="B87" s="35"/>
      <c r="C87" s="34"/>
      <c r="D87" s="154" t="s">
        <v>144</v>
      </c>
      <c r="E87" s="34"/>
      <c r="F87" s="155" t="s">
        <v>508</v>
      </c>
      <c r="G87" s="34"/>
      <c r="H87" s="34"/>
      <c r="I87" s="156"/>
      <c r="J87" s="34"/>
      <c r="K87" s="34"/>
      <c r="L87" s="35"/>
      <c r="M87" s="157"/>
      <c r="N87" s="158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144</v>
      </c>
      <c r="AU87" s="19" t="s">
        <v>84</v>
      </c>
    </row>
    <row r="88" spans="1:65" s="2" customFormat="1" ht="16.5" customHeight="1">
      <c r="A88" s="34"/>
      <c r="B88" s="140"/>
      <c r="C88" s="141" t="s">
        <v>107</v>
      </c>
      <c r="D88" s="141" t="s">
        <v>139</v>
      </c>
      <c r="E88" s="142" t="s">
        <v>509</v>
      </c>
      <c r="F88" s="143" t="s">
        <v>510</v>
      </c>
      <c r="G88" s="144" t="s">
        <v>101</v>
      </c>
      <c r="H88" s="145">
        <v>5</v>
      </c>
      <c r="I88" s="146"/>
      <c r="J88" s="147">
        <f>ROUND(I88*H88,2)</f>
        <v>0</v>
      </c>
      <c r="K88" s="143" t="s">
        <v>192</v>
      </c>
      <c r="L88" s="35"/>
      <c r="M88" s="148" t="s">
        <v>3</v>
      </c>
      <c r="N88" s="149" t="s">
        <v>47</v>
      </c>
      <c r="O88" s="55"/>
      <c r="P88" s="150">
        <f>O88*H88</f>
        <v>0</v>
      </c>
      <c r="Q88" s="150">
        <v>0</v>
      </c>
      <c r="R88" s="150">
        <f>Q88*H88</f>
        <v>0</v>
      </c>
      <c r="S88" s="150">
        <v>0</v>
      </c>
      <c r="T88" s="151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2" t="s">
        <v>233</v>
      </c>
      <c r="AT88" s="152" t="s">
        <v>139</v>
      </c>
      <c r="AU88" s="152" t="s">
        <v>84</v>
      </c>
      <c r="AY88" s="19" t="s">
        <v>137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19" t="s">
        <v>84</v>
      </c>
      <c r="BK88" s="153">
        <f>ROUND(I88*H88,2)</f>
        <v>0</v>
      </c>
      <c r="BL88" s="19" t="s">
        <v>233</v>
      </c>
      <c r="BM88" s="152" t="s">
        <v>480</v>
      </c>
    </row>
    <row r="89" spans="1:47" s="2" customFormat="1" ht="12">
      <c r="A89" s="34"/>
      <c r="B89" s="35"/>
      <c r="C89" s="34"/>
      <c r="D89" s="154" t="s">
        <v>144</v>
      </c>
      <c r="E89" s="34"/>
      <c r="F89" s="155" t="s">
        <v>510</v>
      </c>
      <c r="G89" s="34"/>
      <c r="H89" s="34"/>
      <c r="I89" s="156"/>
      <c r="J89" s="34"/>
      <c r="K89" s="34"/>
      <c r="L89" s="35"/>
      <c r="M89" s="157"/>
      <c r="N89" s="158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144</v>
      </c>
      <c r="AU89" s="19" t="s">
        <v>84</v>
      </c>
    </row>
    <row r="90" spans="1:65" s="2" customFormat="1" ht="16.5" customHeight="1">
      <c r="A90" s="34"/>
      <c r="B90" s="140"/>
      <c r="C90" s="141" t="s">
        <v>162</v>
      </c>
      <c r="D90" s="141" t="s">
        <v>139</v>
      </c>
      <c r="E90" s="142" t="s">
        <v>511</v>
      </c>
      <c r="F90" s="143" t="s">
        <v>512</v>
      </c>
      <c r="G90" s="144" t="s">
        <v>101</v>
      </c>
      <c r="H90" s="145">
        <v>7</v>
      </c>
      <c r="I90" s="146"/>
      <c r="J90" s="147">
        <f>ROUND(I90*H90,2)</f>
        <v>0</v>
      </c>
      <c r="K90" s="143" t="s">
        <v>192</v>
      </c>
      <c r="L90" s="35"/>
      <c r="M90" s="148" t="s">
        <v>3</v>
      </c>
      <c r="N90" s="149" t="s">
        <v>47</v>
      </c>
      <c r="O90" s="55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233</v>
      </c>
      <c r="AT90" s="152" t="s">
        <v>139</v>
      </c>
      <c r="AU90" s="152" t="s">
        <v>84</v>
      </c>
      <c r="AY90" s="19" t="s">
        <v>137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19" t="s">
        <v>84</v>
      </c>
      <c r="BK90" s="153">
        <f>ROUND(I90*H90,2)</f>
        <v>0</v>
      </c>
      <c r="BL90" s="19" t="s">
        <v>233</v>
      </c>
      <c r="BM90" s="152" t="s">
        <v>492</v>
      </c>
    </row>
    <row r="91" spans="1:47" s="2" customFormat="1" ht="12">
      <c r="A91" s="34"/>
      <c r="B91" s="35"/>
      <c r="C91" s="34"/>
      <c r="D91" s="154" t="s">
        <v>144</v>
      </c>
      <c r="E91" s="34"/>
      <c r="F91" s="155" t="s">
        <v>512</v>
      </c>
      <c r="G91" s="34"/>
      <c r="H91" s="34"/>
      <c r="I91" s="156"/>
      <c r="J91" s="34"/>
      <c r="K91" s="34"/>
      <c r="L91" s="35"/>
      <c r="M91" s="157"/>
      <c r="N91" s="158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144</v>
      </c>
      <c r="AU91" s="19" t="s">
        <v>84</v>
      </c>
    </row>
    <row r="92" spans="1:65" s="2" customFormat="1" ht="16.5" customHeight="1">
      <c r="A92" s="34"/>
      <c r="B92" s="140"/>
      <c r="C92" s="141" t="s">
        <v>166</v>
      </c>
      <c r="D92" s="141" t="s">
        <v>139</v>
      </c>
      <c r="E92" s="142" t="s">
        <v>513</v>
      </c>
      <c r="F92" s="143" t="s">
        <v>514</v>
      </c>
      <c r="G92" s="144" t="s">
        <v>216</v>
      </c>
      <c r="H92" s="145">
        <v>80</v>
      </c>
      <c r="I92" s="146"/>
      <c r="J92" s="147">
        <f>ROUND(I92*H92,2)</f>
        <v>0</v>
      </c>
      <c r="K92" s="143" t="s">
        <v>192</v>
      </c>
      <c r="L92" s="35"/>
      <c r="M92" s="148" t="s">
        <v>3</v>
      </c>
      <c r="N92" s="149" t="s">
        <v>47</v>
      </c>
      <c r="O92" s="55"/>
      <c r="P92" s="150">
        <f>O92*H92</f>
        <v>0</v>
      </c>
      <c r="Q92" s="150">
        <v>0</v>
      </c>
      <c r="R92" s="150">
        <f>Q92*H92</f>
        <v>0</v>
      </c>
      <c r="S92" s="150">
        <v>0</v>
      </c>
      <c r="T92" s="151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233</v>
      </c>
      <c r="AT92" s="152" t="s">
        <v>139</v>
      </c>
      <c r="AU92" s="152" t="s">
        <v>84</v>
      </c>
      <c r="AY92" s="19" t="s">
        <v>137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19" t="s">
        <v>84</v>
      </c>
      <c r="BK92" s="153">
        <f>ROUND(I92*H92,2)</f>
        <v>0</v>
      </c>
      <c r="BL92" s="19" t="s">
        <v>233</v>
      </c>
      <c r="BM92" s="152" t="s">
        <v>515</v>
      </c>
    </row>
    <row r="93" spans="1:47" s="2" customFormat="1" ht="12">
      <c r="A93" s="34"/>
      <c r="B93" s="35"/>
      <c r="C93" s="34"/>
      <c r="D93" s="154" t="s">
        <v>144</v>
      </c>
      <c r="E93" s="34"/>
      <c r="F93" s="155" t="s">
        <v>514</v>
      </c>
      <c r="G93" s="34"/>
      <c r="H93" s="34"/>
      <c r="I93" s="156"/>
      <c r="J93" s="34"/>
      <c r="K93" s="34"/>
      <c r="L93" s="35"/>
      <c r="M93" s="157"/>
      <c r="N93" s="158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144</v>
      </c>
      <c r="AU93" s="19" t="s">
        <v>84</v>
      </c>
    </row>
    <row r="94" spans="1:65" s="2" customFormat="1" ht="16.5" customHeight="1">
      <c r="A94" s="34"/>
      <c r="B94" s="140"/>
      <c r="C94" s="141" t="s">
        <v>174</v>
      </c>
      <c r="D94" s="141" t="s">
        <v>139</v>
      </c>
      <c r="E94" s="142" t="s">
        <v>516</v>
      </c>
      <c r="F94" s="143" t="s">
        <v>517</v>
      </c>
      <c r="G94" s="144" t="s">
        <v>216</v>
      </c>
      <c r="H94" s="145">
        <v>80</v>
      </c>
      <c r="I94" s="146"/>
      <c r="J94" s="147">
        <f>ROUND(I94*H94,2)</f>
        <v>0</v>
      </c>
      <c r="K94" s="143" t="s">
        <v>192</v>
      </c>
      <c r="L94" s="35"/>
      <c r="M94" s="148" t="s">
        <v>3</v>
      </c>
      <c r="N94" s="149" t="s">
        <v>47</v>
      </c>
      <c r="O94" s="55"/>
      <c r="P94" s="150">
        <f>O94*H94</f>
        <v>0</v>
      </c>
      <c r="Q94" s="150">
        <v>0</v>
      </c>
      <c r="R94" s="150">
        <f>Q94*H94</f>
        <v>0</v>
      </c>
      <c r="S94" s="150">
        <v>0</v>
      </c>
      <c r="T94" s="151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2" t="s">
        <v>233</v>
      </c>
      <c r="AT94" s="152" t="s">
        <v>139</v>
      </c>
      <c r="AU94" s="152" t="s">
        <v>84</v>
      </c>
      <c r="AY94" s="19" t="s">
        <v>137</v>
      </c>
      <c r="BE94" s="153">
        <f>IF(N94="základní",J94,0)</f>
        <v>0</v>
      </c>
      <c r="BF94" s="153">
        <f>IF(N94="snížená",J94,0)</f>
        <v>0</v>
      </c>
      <c r="BG94" s="153">
        <f>IF(N94="zákl. přenesená",J94,0)</f>
        <v>0</v>
      </c>
      <c r="BH94" s="153">
        <f>IF(N94="sníž. přenesená",J94,0)</f>
        <v>0</v>
      </c>
      <c r="BI94" s="153">
        <f>IF(N94="nulová",J94,0)</f>
        <v>0</v>
      </c>
      <c r="BJ94" s="19" t="s">
        <v>84</v>
      </c>
      <c r="BK94" s="153">
        <f>ROUND(I94*H94,2)</f>
        <v>0</v>
      </c>
      <c r="BL94" s="19" t="s">
        <v>233</v>
      </c>
      <c r="BM94" s="152" t="s">
        <v>518</v>
      </c>
    </row>
    <row r="95" spans="1:47" s="2" customFormat="1" ht="12">
      <c r="A95" s="34"/>
      <c r="B95" s="35"/>
      <c r="C95" s="34"/>
      <c r="D95" s="154" t="s">
        <v>144</v>
      </c>
      <c r="E95" s="34"/>
      <c r="F95" s="155" t="s">
        <v>517</v>
      </c>
      <c r="G95" s="34"/>
      <c r="H95" s="34"/>
      <c r="I95" s="156"/>
      <c r="J95" s="34"/>
      <c r="K95" s="34"/>
      <c r="L95" s="35"/>
      <c r="M95" s="157"/>
      <c r="N95" s="158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144</v>
      </c>
      <c r="AU95" s="19" t="s">
        <v>84</v>
      </c>
    </row>
    <row r="96" spans="1:65" s="2" customFormat="1" ht="16.5" customHeight="1">
      <c r="A96" s="34"/>
      <c r="B96" s="140"/>
      <c r="C96" s="141" t="s">
        <v>171</v>
      </c>
      <c r="D96" s="141" t="s">
        <v>139</v>
      </c>
      <c r="E96" s="142" t="s">
        <v>519</v>
      </c>
      <c r="F96" s="143" t="s">
        <v>520</v>
      </c>
      <c r="G96" s="144" t="s">
        <v>216</v>
      </c>
      <c r="H96" s="145">
        <v>80</v>
      </c>
      <c r="I96" s="146"/>
      <c r="J96" s="147">
        <f>ROUND(I96*H96,2)</f>
        <v>0</v>
      </c>
      <c r="K96" s="143" t="s">
        <v>192</v>
      </c>
      <c r="L96" s="35"/>
      <c r="M96" s="148" t="s">
        <v>3</v>
      </c>
      <c r="N96" s="149" t="s">
        <v>47</v>
      </c>
      <c r="O96" s="55"/>
      <c r="P96" s="150">
        <f>O96*H96</f>
        <v>0</v>
      </c>
      <c r="Q96" s="150">
        <v>0</v>
      </c>
      <c r="R96" s="150">
        <f>Q96*H96</f>
        <v>0</v>
      </c>
      <c r="S96" s="150">
        <v>0</v>
      </c>
      <c r="T96" s="151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233</v>
      </c>
      <c r="AT96" s="152" t="s">
        <v>139</v>
      </c>
      <c r="AU96" s="152" t="s">
        <v>84</v>
      </c>
      <c r="AY96" s="19" t="s">
        <v>137</v>
      </c>
      <c r="BE96" s="153">
        <f>IF(N96="základní",J96,0)</f>
        <v>0</v>
      </c>
      <c r="BF96" s="153">
        <f>IF(N96="snížená",J96,0)</f>
        <v>0</v>
      </c>
      <c r="BG96" s="153">
        <f>IF(N96="zákl. přenesená",J96,0)</f>
        <v>0</v>
      </c>
      <c r="BH96" s="153">
        <f>IF(N96="sníž. přenesená",J96,0)</f>
        <v>0</v>
      </c>
      <c r="BI96" s="153">
        <f>IF(N96="nulová",J96,0)</f>
        <v>0</v>
      </c>
      <c r="BJ96" s="19" t="s">
        <v>84</v>
      </c>
      <c r="BK96" s="153">
        <f>ROUND(I96*H96,2)</f>
        <v>0</v>
      </c>
      <c r="BL96" s="19" t="s">
        <v>233</v>
      </c>
      <c r="BM96" s="152" t="s">
        <v>521</v>
      </c>
    </row>
    <row r="97" spans="1:47" s="2" customFormat="1" ht="12">
      <c r="A97" s="34"/>
      <c r="B97" s="35"/>
      <c r="C97" s="34"/>
      <c r="D97" s="154" t="s">
        <v>144</v>
      </c>
      <c r="E97" s="34"/>
      <c r="F97" s="155" t="s">
        <v>520</v>
      </c>
      <c r="G97" s="34"/>
      <c r="H97" s="34"/>
      <c r="I97" s="156"/>
      <c r="J97" s="34"/>
      <c r="K97" s="34"/>
      <c r="L97" s="35"/>
      <c r="M97" s="157"/>
      <c r="N97" s="158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144</v>
      </c>
      <c r="AU97" s="19" t="s">
        <v>84</v>
      </c>
    </row>
    <row r="98" spans="1:65" s="2" customFormat="1" ht="16.5" customHeight="1">
      <c r="A98" s="34"/>
      <c r="B98" s="140"/>
      <c r="C98" s="141" t="s">
        <v>183</v>
      </c>
      <c r="D98" s="141" t="s">
        <v>139</v>
      </c>
      <c r="E98" s="142" t="s">
        <v>522</v>
      </c>
      <c r="F98" s="143" t="s">
        <v>523</v>
      </c>
      <c r="G98" s="144" t="s">
        <v>216</v>
      </c>
      <c r="H98" s="145">
        <v>80</v>
      </c>
      <c r="I98" s="146"/>
      <c r="J98" s="147">
        <f>ROUND(I98*H98,2)</f>
        <v>0</v>
      </c>
      <c r="K98" s="143" t="s">
        <v>192</v>
      </c>
      <c r="L98" s="35"/>
      <c r="M98" s="148" t="s">
        <v>3</v>
      </c>
      <c r="N98" s="149" t="s">
        <v>47</v>
      </c>
      <c r="O98" s="55"/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51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233</v>
      </c>
      <c r="AT98" s="152" t="s">
        <v>139</v>
      </c>
      <c r="AU98" s="152" t="s">
        <v>84</v>
      </c>
      <c r="AY98" s="19" t="s">
        <v>137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19" t="s">
        <v>84</v>
      </c>
      <c r="BK98" s="153">
        <f>ROUND(I98*H98,2)</f>
        <v>0</v>
      </c>
      <c r="BL98" s="19" t="s">
        <v>233</v>
      </c>
      <c r="BM98" s="152" t="s">
        <v>524</v>
      </c>
    </row>
    <row r="99" spans="1:47" s="2" customFormat="1" ht="12">
      <c r="A99" s="34"/>
      <c r="B99" s="35"/>
      <c r="C99" s="34"/>
      <c r="D99" s="154" t="s">
        <v>144</v>
      </c>
      <c r="E99" s="34"/>
      <c r="F99" s="155" t="s">
        <v>523</v>
      </c>
      <c r="G99" s="34"/>
      <c r="H99" s="34"/>
      <c r="I99" s="156"/>
      <c r="J99" s="34"/>
      <c r="K99" s="34"/>
      <c r="L99" s="35"/>
      <c r="M99" s="157"/>
      <c r="N99" s="158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144</v>
      </c>
      <c r="AU99" s="19" t="s">
        <v>84</v>
      </c>
    </row>
    <row r="100" spans="1:65" s="2" customFormat="1" ht="16.5" customHeight="1">
      <c r="A100" s="34"/>
      <c r="B100" s="140"/>
      <c r="C100" s="141" t="s">
        <v>189</v>
      </c>
      <c r="D100" s="141" t="s">
        <v>139</v>
      </c>
      <c r="E100" s="142" t="s">
        <v>525</v>
      </c>
      <c r="F100" s="143" t="s">
        <v>526</v>
      </c>
      <c r="G100" s="144" t="s">
        <v>216</v>
      </c>
      <c r="H100" s="145">
        <v>100</v>
      </c>
      <c r="I100" s="146"/>
      <c r="J100" s="147">
        <f>ROUND(I100*H100,2)</f>
        <v>0</v>
      </c>
      <c r="K100" s="143" t="s">
        <v>192</v>
      </c>
      <c r="L100" s="35"/>
      <c r="M100" s="148" t="s">
        <v>3</v>
      </c>
      <c r="N100" s="149" t="s">
        <v>47</v>
      </c>
      <c r="O100" s="55"/>
      <c r="P100" s="150">
        <f>O100*H100</f>
        <v>0</v>
      </c>
      <c r="Q100" s="150">
        <v>0</v>
      </c>
      <c r="R100" s="150">
        <f>Q100*H100</f>
        <v>0</v>
      </c>
      <c r="S100" s="150">
        <v>0</v>
      </c>
      <c r="T100" s="151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2" t="s">
        <v>233</v>
      </c>
      <c r="AT100" s="152" t="s">
        <v>139</v>
      </c>
      <c r="AU100" s="152" t="s">
        <v>84</v>
      </c>
      <c r="AY100" s="19" t="s">
        <v>137</v>
      </c>
      <c r="BE100" s="153">
        <f>IF(N100="základní",J100,0)</f>
        <v>0</v>
      </c>
      <c r="BF100" s="153">
        <f>IF(N100="snížená",J100,0)</f>
        <v>0</v>
      </c>
      <c r="BG100" s="153">
        <f>IF(N100="zákl. přenesená",J100,0)</f>
        <v>0</v>
      </c>
      <c r="BH100" s="153">
        <f>IF(N100="sníž. přenesená",J100,0)</f>
        <v>0</v>
      </c>
      <c r="BI100" s="153">
        <f>IF(N100="nulová",J100,0)</f>
        <v>0</v>
      </c>
      <c r="BJ100" s="19" t="s">
        <v>84</v>
      </c>
      <c r="BK100" s="153">
        <f>ROUND(I100*H100,2)</f>
        <v>0</v>
      </c>
      <c r="BL100" s="19" t="s">
        <v>233</v>
      </c>
      <c r="BM100" s="152" t="s">
        <v>527</v>
      </c>
    </row>
    <row r="101" spans="1:47" s="2" customFormat="1" ht="12">
      <c r="A101" s="34"/>
      <c r="B101" s="35"/>
      <c r="C101" s="34"/>
      <c r="D101" s="154" t="s">
        <v>144</v>
      </c>
      <c r="E101" s="34"/>
      <c r="F101" s="155" t="s">
        <v>526</v>
      </c>
      <c r="G101" s="34"/>
      <c r="H101" s="34"/>
      <c r="I101" s="156"/>
      <c r="J101" s="34"/>
      <c r="K101" s="34"/>
      <c r="L101" s="35"/>
      <c r="M101" s="157"/>
      <c r="N101" s="158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144</v>
      </c>
      <c r="AU101" s="19" t="s">
        <v>84</v>
      </c>
    </row>
    <row r="102" spans="1:65" s="2" customFormat="1" ht="16.5" customHeight="1">
      <c r="A102" s="34"/>
      <c r="B102" s="140"/>
      <c r="C102" s="141" t="s">
        <v>197</v>
      </c>
      <c r="D102" s="141" t="s">
        <v>139</v>
      </c>
      <c r="E102" s="142" t="s">
        <v>528</v>
      </c>
      <c r="F102" s="143" t="s">
        <v>529</v>
      </c>
      <c r="G102" s="144" t="s">
        <v>503</v>
      </c>
      <c r="H102" s="145">
        <v>10</v>
      </c>
      <c r="I102" s="146"/>
      <c r="J102" s="147">
        <f>ROUND(I102*H102,2)</f>
        <v>0</v>
      </c>
      <c r="K102" s="143" t="s">
        <v>192</v>
      </c>
      <c r="L102" s="35"/>
      <c r="M102" s="148" t="s">
        <v>3</v>
      </c>
      <c r="N102" s="149" t="s">
        <v>47</v>
      </c>
      <c r="O102" s="55"/>
      <c r="P102" s="150">
        <f>O102*H102</f>
        <v>0</v>
      </c>
      <c r="Q102" s="150">
        <v>0</v>
      </c>
      <c r="R102" s="150">
        <f>Q102*H102</f>
        <v>0</v>
      </c>
      <c r="S102" s="150">
        <v>0</v>
      </c>
      <c r="T102" s="151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2" t="s">
        <v>233</v>
      </c>
      <c r="AT102" s="152" t="s">
        <v>139</v>
      </c>
      <c r="AU102" s="152" t="s">
        <v>84</v>
      </c>
      <c r="AY102" s="19" t="s">
        <v>137</v>
      </c>
      <c r="BE102" s="153">
        <f>IF(N102="základní",J102,0)</f>
        <v>0</v>
      </c>
      <c r="BF102" s="153">
        <f>IF(N102="snížená",J102,0)</f>
        <v>0</v>
      </c>
      <c r="BG102" s="153">
        <f>IF(N102="zákl. přenesená",J102,0)</f>
        <v>0</v>
      </c>
      <c r="BH102" s="153">
        <f>IF(N102="sníž. přenesená",J102,0)</f>
        <v>0</v>
      </c>
      <c r="BI102" s="153">
        <f>IF(N102="nulová",J102,0)</f>
        <v>0</v>
      </c>
      <c r="BJ102" s="19" t="s">
        <v>84</v>
      </c>
      <c r="BK102" s="153">
        <f>ROUND(I102*H102,2)</f>
        <v>0</v>
      </c>
      <c r="BL102" s="19" t="s">
        <v>233</v>
      </c>
      <c r="BM102" s="152" t="s">
        <v>530</v>
      </c>
    </row>
    <row r="103" spans="1:47" s="2" customFormat="1" ht="12">
      <c r="A103" s="34"/>
      <c r="B103" s="35"/>
      <c r="C103" s="34"/>
      <c r="D103" s="154" t="s">
        <v>144</v>
      </c>
      <c r="E103" s="34"/>
      <c r="F103" s="155" t="s">
        <v>529</v>
      </c>
      <c r="G103" s="34"/>
      <c r="H103" s="34"/>
      <c r="I103" s="156"/>
      <c r="J103" s="34"/>
      <c r="K103" s="34"/>
      <c r="L103" s="35"/>
      <c r="M103" s="157"/>
      <c r="N103" s="158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144</v>
      </c>
      <c r="AU103" s="19" t="s">
        <v>84</v>
      </c>
    </row>
    <row r="104" spans="1:65" s="2" customFormat="1" ht="16.5" customHeight="1">
      <c r="A104" s="34"/>
      <c r="B104" s="140"/>
      <c r="C104" s="141" t="s">
        <v>205</v>
      </c>
      <c r="D104" s="141" t="s">
        <v>139</v>
      </c>
      <c r="E104" s="142" t="s">
        <v>531</v>
      </c>
      <c r="F104" s="143" t="s">
        <v>532</v>
      </c>
      <c r="G104" s="144" t="s">
        <v>98</v>
      </c>
      <c r="H104" s="145">
        <v>1</v>
      </c>
      <c r="I104" s="146"/>
      <c r="J104" s="147">
        <f>ROUND(I104*H104,2)</f>
        <v>0</v>
      </c>
      <c r="K104" s="143" t="s">
        <v>192</v>
      </c>
      <c r="L104" s="35"/>
      <c r="M104" s="148" t="s">
        <v>3</v>
      </c>
      <c r="N104" s="149" t="s">
        <v>47</v>
      </c>
      <c r="O104" s="55"/>
      <c r="P104" s="150">
        <f>O104*H104</f>
        <v>0</v>
      </c>
      <c r="Q104" s="150">
        <v>0</v>
      </c>
      <c r="R104" s="150">
        <f>Q104*H104</f>
        <v>0</v>
      </c>
      <c r="S104" s="150">
        <v>0</v>
      </c>
      <c r="T104" s="15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233</v>
      </c>
      <c r="AT104" s="152" t="s">
        <v>139</v>
      </c>
      <c r="AU104" s="152" t="s">
        <v>84</v>
      </c>
      <c r="AY104" s="19" t="s">
        <v>137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19" t="s">
        <v>84</v>
      </c>
      <c r="BK104" s="153">
        <f>ROUND(I104*H104,2)</f>
        <v>0</v>
      </c>
      <c r="BL104" s="19" t="s">
        <v>233</v>
      </c>
      <c r="BM104" s="152" t="s">
        <v>533</v>
      </c>
    </row>
    <row r="105" spans="1:47" s="2" customFormat="1" ht="12">
      <c r="A105" s="34"/>
      <c r="B105" s="35"/>
      <c r="C105" s="34"/>
      <c r="D105" s="154" t="s">
        <v>144</v>
      </c>
      <c r="E105" s="34"/>
      <c r="F105" s="155" t="s">
        <v>532</v>
      </c>
      <c r="G105" s="34"/>
      <c r="H105" s="34"/>
      <c r="I105" s="156"/>
      <c r="J105" s="34"/>
      <c r="K105" s="34"/>
      <c r="L105" s="35"/>
      <c r="M105" s="157"/>
      <c r="N105" s="158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144</v>
      </c>
      <c r="AU105" s="19" t="s">
        <v>84</v>
      </c>
    </row>
    <row r="106" spans="1:65" s="2" customFormat="1" ht="16.5" customHeight="1">
      <c r="A106" s="34"/>
      <c r="B106" s="140"/>
      <c r="C106" s="141" t="s">
        <v>213</v>
      </c>
      <c r="D106" s="141" t="s">
        <v>139</v>
      </c>
      <c r="E106" s="142" t="s">
        <v>534</v>
      </c>
      <c r="F106" s="143" t="s">
        <v>535</v>
      </c>
      <c r="G106" s="144" t="s">
        <v>216</v>
      </c>
      <c r="H106" s="145">
        <v>100</v>
      </c>
      <c r="I106" s="146"/>
      <c r="J106" s="147">
        <f>ROUND(I106*H106,2)</f>
        <v>0</v>
      </c>
      <c r="K106" s="143" t="s">
        <v>192</v>
      </c>
      <c r="L106" s="35"/>
      <c r="M106" s="148" t="s">
        <v>3</v>
      </c>
      <c r="N106" s="149" t="s">
        <v>47</v>
      </c>
      <c r="O106" s="55"/>
      <c r="P106" s="150">
        <f>O106*H106</f>
        <v>0</v>
      </c>
      <c r="Q106" s="150">
        <v>0</v>
      </c>
      <c r="R106" s="150">
        <f>Q106*H106</f>
        <v>0</v>
      </c>
      <c r="S106" s="150">
        <v>0</v>
      </c>
      <c r="T106" s="151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233</v>
      </c>
      <c r="AT106" s="152" t="s">
        <v>139</v>
      </c>
      <c r="AU106" s="152" t="s">
        <v>84</v>
      </c>
      <c r="AY106" s="19" t="s">
        <v>137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19" t="s">
        <v>84</v>
      </c>
      <c r="BK106" s="153">
        <f>ROUND(I106*H106,2)</f>
        <v>0</v>
      </c>
      <c r="BL106" s="19" t="s">
        <v>233</v>
      </c>
      <c r="BM106" s="152" t="s">
        <v>536</v>
      </c>
    </row>
    <row r="107" spans="1:47" s="2" customFormat="1" ht="12">
      <c r="A107" s="34"/>
      <c r="B107" s="35"/>
      <c r="C107" s="34"/>
      <c r="D107" s="154" t="s">
        <v>144</v>
      </c>
      <c r="E107" s="34"/>
      <c r="F107" s="155" t="s">
        <v>535</v>
      </c>
      <c r="G107" s="34"/>
      <c r="H107" s="34"/>
      <c r="I107" s="156"/>
      <c r="J107" s="34"/>
      <c r="K107" s="34"/>
      <c r="L107" s="35"/>
      <c r="M107" s="201"/>
      <c r="N107" s="202"/>
      <c r="O107" s="203"/>
      <c r="P107" s="203"/>
      <c r="Q107" s="203"/>
      <c r="R107" s="203"/>
      <c r="S107" s="203"/>
      <c r="T107" s="20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144</v>
      </c>
      <c r="AU107" s="19" t="s">
        <v>84</v>
      </c>
    </row>
    <row r="108" spans="1:31" s="2" customFormat="1" ht="6.95" customHeight="1">
      <c r="A108" s="34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5"/>
      <c r="M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</sheetData>
  <autoFilter ref="C79:K10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1"/>
  <sheetViews>
    <sheetView showGridLines="0" workbookViewId="0" topLeftCell="A1"/>
  </sheetViews>
  <sheetFormatPr defaultColWidth="12.00390625" defaultRowHeight="12"/>
  <cols>
    <col min="1" max="1" width="8.140625" style="1" customWidth="1"/>
    <col min="2" max="2" width="1.7109375" style="1" customWidth="1"/>
    <col min="3" max="3" width="25.00390625" style="1" customWidth="1"/>
    <col min="4" max="4" width="130.7109375" style="1" customWidth="1"/>
    <col min="5" max="5" width="13.140625" style="1" customWidth="1"/>
    <col min="6" max="6" width="20.00390625" style="1" customWidth="1"/>
    <col min="7" max="7" width="1.7109375" style="1" customWidth="1"/>
    <col min="8" max="8" width="8.1406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537</v>
      </c>
      <c r="H4" s="22"/>
    </row>
    <row r="5" spans="2:8" s="1" customFormat="1" ht="12" customHeight="1">
      <c r="B5" s="22"/>
      <c r="C5" s="26" t="s">
        <v>14</v>
      </c>
      <c r="D5" s="336" t="s">
        <v>15</v>
      </c>
      <c r="E5" s="324"/>
      <c r="F5" s="324"/>
      <c r="H5" s="22"/>
    </row>
    <row r="6" spans="2:8" s="1" customFormat="1" ht="36.95" customHeight="1">
      <c r="B6" s="22"/>
      <c r="C6" s="28" t="s">
        <v>17</v>
      </c>
      <c r="D6" s="333" t="s">
        <v>18</v>
      </c>
      <c r="E6" s="324"/>
      <c r="F6" s="324"/>
      <c r="H6" s="22"/>
    </row>
    <row r="7" spans="2:8" s="1" customFormat="1" ht="16.5" customHeight="1">
      <c r="B7" s="22"/>
      <c r="C7" s="29" t="s">
        <v>23</v>
      </c>
      <c r="D7" s="52" t="str">
        <f>'Rekapitulace stavby'!AN8</f>
        <v>11. 10. 2021</v>
      </c>
      <c r="H7" s="22"/>
    </row>
    <row r="8" spans="1:8" s="2" customFormat="1" ht="10.7" customHeight="1">
      <c r="A8" s="34"/>
      <c r="B8" s="35"/>
      <c r="C8" s="34"/>
      <c r="D8" s="34"/>
      <c r="E8" s="34"/>
      <c r="F8" s="34"/>
      <c r="G8" s="34"/>
      <c r="H8" s="35"/>
    </row>
    <row r="9" spans="1:8" s="11" customFormat="1" ht="29.25" customHeight="1">
      <c r="A9" s="117"/>
      <c r="B9" s="118"/>
      <c r="C9" s="119" t="s">
        <v>57</v>
      </c>
      <c r="D9" s="120" t="s">
        <v>58</v>
      </c>
      <c r="E9" s="120" t="s">
        <v>124</v>
      </c>
      <c r="F9" s="121" t="s">
        <v>538</v>
      </c>
      <c r="G9" s="117"/>
      <c r="H9" s="118"/>
    </row>
    <row r="10" spans="1:8" s="2" customFormat="1" ht="26.45" customHeight="1">
      <c r="A10" s="34"/>
      <c r="B10" s="35"/>
      <c r="C10" s="208" t="s">
        <v>539</v>
      </c>
      <c r="D10" s="208" t="s">
        <v>82</v>
      </c>
      <c r="E10" s="34"/>
      <c r="F10" s="34"/>
      <c r="G10" s="34"/>
      <c r="H10" s="35"/>
    </row>
    <row r="11" spans="1:8" s="2" customFormat="1" ht="16.7" customHeight="1">
      <c r="A11" s="34"/>
      <c r="B11" s="35"/>
      <c r="C11" s="209" t="s">
        <v>97</v>
      </c>
      <c r="D11" s="210" t="s">
        <v>3</v>
      </c>
      <c r="E11" s="211" t="s">
        <v>98</v>
      </c>
      <c r="F11" s="212">
        <v>193.356</v>
      </c>
      <c r="G11" s="34"/>
      <c r="H11" s="35"/>
    </row>
    <row r="12" spans="1:8" s="2" customFormat="1" ht="16.7" customHeight="1">
      <c r="A12" s="34"/>
      <c r="B12" s="35"/>
      <c r="C12" s="213" t="s">
        <v>3</v>
      </c>
      <c r="D12" s="213" t="s">
        <v>269</v>
      </c>
      <c r="E12" s="19" t="s">
        <v>3</v>
      </c>
      <c r="F12" s="214">
        <v>0</v>
      </c>
      <c r="G12" s="34"/>
      <c r="H12" s="35"/>
    </row>
    <row r="13" spans="1:8" s="2" customFormat="1" ht="16.7" customHeight="1">
      <c r="A13" s="34"/>
      <c r="B13" s="35"/>
      <c r="C13" s="213" t="s">
        <v>3</v>
      </c>
      <c r="D13" s="213" t="s">
        <v>270</v>
      </c>
      <c r="E13" s="19" t="s">
        <v>3</v>
      </c>
      <c r="F13" s="214">
        <v>54.36</v>
      </c>
      <c r="G13" s="34"/>
      <c r="H13" s="35"/>
    </row>
    <row r="14" spans="1:8" s="2" customFormat="1" ht="16.7" customHeight="1">
      <c r="A14" s="34"/>
      <c r="B14" s="35"/>
      <c r="C14" s="213" t="s">
        <v>3</v>
      </c>
      <c r="D14" s="213" t="s">
        <v>271</v>
      </c>
      <c r="E14" s="19" t="s">
        <v>3</v>
      </c>
      <c r="F14" s="214">
        <v>130.826</v>
      </c>
      <c r="G14" s="34"/>
      <c r="H14" s="35"/>
    </row>
    <row r="15" spans="1:8" s="2" customFormat="1" ht="16.7" customHeight="1">
      <c r="A15" s="34"/>
      <c r="B15" s="35"/>
      <c r="C15" s="213" t="s">
        <v>3</v>
      </c>
      <c r="D15" s="213" t="s">
        <v>272</v>
      </c>
      <c r="E15" s="19" t="s">
        <v>3</v>
      </c>
      <c r="F15" s="214">
        <v>8.17</v>
      </c>
      <c r="G15" s="34"/>
      <c r="H15" s="35"/>
    </row>
    <row r="16" spans="1:8" s="2" customFormat="1" ht="16.7" customHeight="1">
      <c r="A16" s="34"/>
      <c r="B16" s="35"/>
      <c r="C16" s="213" t="s">
        <v>97</v>
      </c>
      <c r="D16" s="213" t="s">
        <v>226</v>
      </c>
      <c r="E16" s="19" t="s">
        <v>3</v>
      </c>
      <c r="F16" s="214">
        <v>193.356</v>
      </c>
      <c r="G16" s="34"/>
      <c r="H16" s="35"/>
    </row>
    <row r="17" spans="1:8" s="2" customFormat="1" ht="16.7" customHeight="1">
      <c r="A17" s="34"/>
      <c r="B17" s="35"/>
      <c r="C17" s="215" t="s">
        <v>540</v>
      </c>
      <c r="D17" s="34"/>
      <c r="E17" s="34"/>
      <c r="F17" s="34"/>
      <c r="G17" s="34"/>
      <c r="H17" s="35"/>
    </row>
    <row r="18" spans="1:8" s="2" customFormat="1" ht="16.7" customHeight="1">
      <c r="A18" s="34"/>
      <c r="B18" s="35"/>
      <c r="C18" s="213" t="s">
        <v>266</v>
      </c>
      <c r="D18" s="213" t="s">
        <v>267</v>
      </c>
      <c r="E18" s="19" t="s">
        <v>98</v>
      </c>
      <c r="F18" s="214">
        <v>222.359</v>
      </c>
      <c r="G18" s="34"/>
      <c r="H18" s="35"/>
    </row>
    <row r="19" spans="1:8" s="2" customFormat="1" ht="16.7" customHeight="1">
      <c r="A19" s="34"/>
      <c r="B19" s="35"/>
      <c r="C19" s="209" t="s">
        <v>350</v>
      </c>
      <c r="D19" s="210" t="s">
        <v>3</v>
      </c>
      <c r="E19" s="211" t="s">
        <v>101</v>
      </c>
      <c r="F19" s="212">
        <v>5167.7</v>
      </c>
      <c r="G19" s="34"/>
      <c r="H19" s="35"/>
    </row>
    <row r="20" spans="1:8" s="2" customFormat="1" ht="16.7" customHeight="1">
      <c r="A20" s="34"/>
      <c r="B20" s="35"/>
      <c r="C20" s="213" t="s">
        <v>3</v>
      </c>
      <c r="D20" s="213" t="s">
        <v>541</v>
      </c>
      <c r="E20" s="19" t="s">
        <v>3</v>
      </c>
      <c r="F20" s="214">
        <v>0</v>
      </c>
      <c r="G20" s="34"/>
      <c r="H20" s="35"/>
    </row>
    <row r="21" spans="1:8" s="2" customFormat="1" ht="16.7" customHeight="1">
      <c r="A21" s="34"/>
      <c r="B21" s="35"/>
      <c r="C21" s="213" t="s">
        <v>3</v>
      </c>
      <c r="D21" s="213" t="s">
        <v>542</v>
      </c>
      <c r="E21" s="19" t="s">
        <v>3</v>
      </c>
      <c r="F21" s="214">
        <v>641.7</v>
      </c>
      <c r="G21" s="34"/>
      <c r="H21" s="35"/>
    </row>
    <row r="22" spans="1:8" s="2" customFormat="1" ht="16.7" customHeight="1">
      <c r="A22" s="34"/>
      <c r="B22" s="35"/>
      <c r="C22" s="213" t="s">
        <v>3</v>
      </c>
      <c r="D22" s="213" t="s">
        <v>543</v>
      </c>
      <c r="E22" s="19" t="s">
        <v>3</v>
      </c>
      <c r="F22" s="214">
        <v>33</v>
      </c>
      <c r="G22" s="34"/>
      <c r="H22" s="35"/>
    </row>
    <row r="23" spans="1:8" s="2" customFormat="1" ht="16.7" customHeight="1">
      <c r="A23" s="34"/>
      <c r="B23" s="35"/>
      <c r="C23" s="213" t="s">
        <v>3</v>
      </c>
      <c r="D23" s="213" t="s">
        <v>544</v>
      </c>
      <c r="E23" s="19" t="s">
        <v>3</v>
      </c>
      <c r="F23" s="214">
        <v>435</v>
      </c>
      <c r="G23" s="34"/>
      <c r="H23" s="35"/>
    </row>
    <row r="24" spans="1:8" s="2" customFormat="1" ht="16.7" customHeight="1">
      <c r="A24" s="34"/>
      <c r="B24" s="35"/>
      <c r="C24" s="213" t="s">
        <v>3</v>
      </c>
      <c r="D24" s="213" t="s">
        <v>545</v>
      </c>
      <c r="E24" s="19" t="s">
        <v>3</v>
      </c>
      <c r="F24" s="214">
        <v>4058</v>
      </c>
      <c r="G24" s="34"/>
      <c r="H24" s="35"/>
    </row>
    <row r="25" spans="1:8" s="2" customFormat="1" ht="16.7" customHeight="1">
      <c r="A25" s="34"/>
      <c r="B25" s="35"/>
      <c r="C25" s="213" t="s">
        <v>350</v>
      </c>
      <c r="D25" s="213" t="s">
        <v>180</v>
      </c>
      <c r="E25" s="19" t="s">
        <v>3</v>
      </c>
      <c r="F25" s="214">
        <v>5167.7</v>
      </c>
      <c r="G25" s="34"/>
      <c r="H25" s="35"/>
    </row>
    <row r="26" spans="1:8" s="2" customFormat="1" ht="16.7" customHeight="1">
      <c r="A26" s="34"/>
      <c r="B26" s="35"/>
      <c r="C26" s="209" t="s">
        <v>100</v>
      </c>
      <c r="D26" s="210" t="s">
        <v>3</v>
      </c>
      <c r="E26" s="211" t="s">
        <v>101</v>
      </c>
      <c r="F26" s="212">
        <v>2</v>
      </c>
      <c r="G26" s="34"/>
      <c r="H26" s="35"/>
    </row>
    <row r="27" spans="1:8" s="2" customFormat="1" ht="16.7" customHeight="1">
      <c r="A27" s="34"/>
      <c r="B27" s="35"/>
      <c r="C27" s="213" t="s">
        <v>3</v>
      </c>
      <c r="D27" s="213" t="s">
        <v>188</v>
      </c>
      <c r="E27" s="19" t="s">
        <v>3</v>
      </c>
      <c r="F27" s="214">
        <v>2</v>
      </c>
      <c r="G27" s="34"/>
      <c r="H27" s="35"/>
    </row>
    <row r="28" spans="1:8" s="2" customFormat="1" ht="16.7" customHeight="1">
      <c r="A28" s="34"/>
      <c r="B28" s="35"/>
      <c r="C28" s="213" t="s">
        <v>100</v>
      </c>
      <c r="D28" s="213" t="s">
        <v>180</v>
      </c>
      <c r="E28" s="19" t="s">
        <v>3</v>
      </c>
      <c r="F28" s="214">
        <v>2</v>
      </c>
      <c r="G28" s="34"/>
      <c r="H28" s="35"/>
    </row>
    <row r="29" spans="1:8" s="2" customFormat="1" ht="16.7" customHeight="1">
      <c r="A29" s="34"/>
      <c r="B29" s="35"/>
      <c r="C29" s="215" t="s">
        <v>540</v>
      </c>
      <c r="D29" s="34"/>
      <c r="E29" s="34"/>
      <c r="F29" s="34"/>
      <c r="G29" s="34"/>
      <c r="H29" s="35"/>
    </row>
    <row r="30" spans="1:8" s="2" customFormat="1" ht="16.7" customHeight="1">
      <c r="A30" s="34"/>
      <c r="B30" s="35"/>
      <c r="C30" s="213" t="s">
        <v>184</v>
      </c>
      <c r="D30" s="213" t="s">
        <v>185</v>
      </c>
      <c r="E30" s="19" t="s">
        <v>101</v>
      </c>
      <c r="F30" s="214">
        <v>2</v>
      </c>
      <c r="G30" s="34"/>
      <c r="H30" s="35"/>
    </row>
    <row r="31" spans="1:8" s="2" customFormat="1" ht="16.7" customHeight="1">
      <c r="A31" s="34"/>
      <c r="B31" s="35"/>
      <c r="C31" s="213" t="s">
        <v>175</v>
      </c>
      <c r="D31" s="213" t="s">
        <v>176</v>
      </c>
      <c r="E31" s="19" t="s">
        <v>101</v>
      </c>
      <c r="F31" s="214">
        <v>1.82</v>
      </c>
      <c r="G31" s="34"/>
      <c r="H31" s="35"/>
    </row>
    <row r="32" spans="1:8" s="2" customFormat="1" ht="16.7" customHeight="1">
      <c r="A32" s="34"/>
      <c r="B32" s="35"/>
      <c r="C32" s="213" t="s">
        <v>158</v>
      </c>
      <c r="D32" s="213" t="s">
        <v>159</v>
      </c>
      <c r="E32" s="19" t="s">
        <v>101</v>
      </c>
      <c r="F32" s="214">
        <v>1.82</v>
      </c>
      <c r="G32" s="34"/>
      <c r="H32" s="35"/>
    </row>
    <row r="33" spans="1:8" s="2" customFormat="1" ht="16.7" customHeight="1">
      <c r="A33" s="34"/>
      <c r="B33" s="35"/>
      <c r="C33" s="209" t="s">
        <v>284</v>
      </c>
      <c r="D33" s="210" t="s">
        <v>3</v>
      </c>
      <c r="E33" s="211" t="s">
        <v>200</v>
      </c>
      <c r="F33" s="212">
        <v>15847.333</v>
      </c>
      <c r="G33" s="34"/>
      <c r="H33" s="35"/>
    </row>
    <row r="34" spans="1:8" s="2" customFormat="1" ht="16.7" customHeight="1">
      <c r="A34" s="34"/>
      <c r="B34" s="35"/>
      <c r="C34" s="213" t="s">
        <v>284</v>
      </c>
      <c r="D34" s="213" t="s">
        <v>546</v>
      </c>
      <c r="E34" s="19" t="s">
        <v>3</v>
      </c>
      <c r="F34" s="214">
        <v>15847.333</v>
      </c>
      <c r="G34" s="34"/>
      <c r="H34" s="35"/>
    </row>
    <row r="35" spans="1:8" s="2" customFormat="1" ht="16.7" customHeight="1">
      <c r="A35" s="34"/>
      <c r="B35" s="35"/>
      <c r="C35" s="209" t="s">
        <v>547</v>
      </c>
      <c r="D35" s="210" t="s">
        <v>3</v>
      </c>
      <c r="E35" s="211" t="s">
        <v>200</v>
      </c>
      <c r="F35" s="212">
        <v>3316.667</v>
      </c>
      <c r="G35" s="34"/>
      <c r="H35" s="35"/>
    </row>
    <row r="36" spans="1:8" s="2" customFormat="1" ht="16.7" customHeight="1">
      <c r="A36" s="34"/>
      <c r="B36" s="35"/>
      <c r="C36" s="213" t="s">
        <v>547</v>
      </c>
      <c r="D36" s="213" t="s">
        <v>548</v>
      </c>
      <c r="E36" s="19" t="s">
        <v>3</v>
      </c>
      <c r="F36" s="214">
        <v>3316.667</v>
      </c>
      <c r="G36" s="34"/>
      <c r="H36" s="35"/>
    </row>
    <row r="37" spans="1:8" s="2" customFormat="1" ht="16.7" customHeight="1">
      <c r="A37" s="34"/>
      <c r="B37" s="35"/>
      <c r="C37" s="209" t="s">
        <v>549</v>
      </c>
      <c r="D37" s="210" t="s">
        <v>3</v>
      </c>
      <c r="E37" s="211" t="s">
        <v>101</v>
      </c>
      <c r="F37" s="212">
        <v>12.36</v>
      </c>
      <c r="G37" s="34"/>
      <c r="H37" s="35"/>
    </row>
    <row r="38" spans="1:8" s="2" customFormat="1" ht="16.7" customHeight="1">
      <c r="A38" s="34"/>
      <c r="B38" s="35"/>
      <c r="C38" s="213" t="s">
        <v>3</v>
      </c>
      <c r="D38" s="213" t="s">
        <v>550</v>
      </c>
      <c r="E38" s="19" t="s">
        <v>3</v>
      </c>
      <c r="F38" s="214">
        <v>12.36</v>
      </c>
      <c r="G38" s="34"/>
      <c r="H38" s="35"/>
    </row>
    <row r="39" spans="1:8" s="2" customFormat="1" ht="16.7" customHeight="1">
      <c r="A39" s="34"/>
      <c r="B39" s="35"/>
      <c r="C39" s="213" t="s">
        <v>549</v>
      </c>
      <c r="D39" s="213" t="s">
        <v>180</v>
      </c>
      <c r="E39" s="19" t="s">
        <v>3</v>
      </c>
      <c r="F39" s="214">
        <v>12.36</v>
      </c>
      <c r="G39" s="34"/>
      <c r="H39" s="35"/>
    </row>
    <row r="40" spans="1:8" s="2" customFormat="1" ht="16.7" customHeight="1">
      <c r="A40" s="34"/>
      <c r="B40" s="35"/>
      <c r="C40" s="209" t="s">
        <v>106</v>
      </c>
      <c r="D40" s="210" t="s">
        <v>3</v>
      </c>
      <c r="E40" s="211" t="s">
        <v>101</v>
      </c>
      <c r="F40" s="212">
        <v>4</v>
      </c>
      <c r="G40" s="34"/>
      <c r="H40" s="35"/>
    </row>
    <row r="41" spans="1:8" s="2" customFormat="1" ht="16.7" customHeight="1">
      <c r="A41" s="34"/>
      <c r="B41" s="35"/>
      <c r="C41" s="213" t="s">
        <v>106</v>
      </c>
      <c r="D41" s="213" t="s">
        <v>147</v>
      </c>
      <c r="E41" s="19" t="s">
        <v>3</v>
      </c>
      <c r="F41" s="214">
        <v>4</v>
      </c>
      <c r="G41" s="34"/>
      <c r="H41" s="35"/>
    </row>
    <row r="42" spans="1:8" s="2" customFormat="1" ht="16.7" customHeight="1">
      <c r="A42" s="34"/>
      <c r="B42" s="35"/>
      <c r="C42" s="215" t="s">
        <v>540</v>
      </c>
      <c r="D42" s="34"/>
      <c r="E42" s="34"/>
      <c r="F42" s="34"/>
      <c r="G42" s="34"/>
      <c r="H42" s="35"/>
    </row>
    <row r="43" spans="1:8" s="2" customFormat="1" ht="16.7" customHeight="1">
      <c r="A43" s="34"/>
      <c r="B43" s="35"/>
      <c r="C43" s="213" t="s">
        <v>140</v>
      </c>
      <c r="D43" s="213" t="s">
        <v>141</v>
      </c>
      <c r="E43" s="19" t="s">
        <v>101</v>
      </c>
      <c r="F43" s="214">
        <v>4</v>
      </c>
      <c r="G43" s="34"/>
      <c r="H43" s="35"/>
    </row>
    <row r="44" spans="1:8" s="2" customFormat="1" ht="16.7" customHeight="1">
      <c r="A44" s="34"/>
      <c r="B44" s="35"/>
      <c r="C44" s="213" t="s">
        <v>148</v>
      </c>
      <c r="D44" s="213" t="s">
        <v>149</v>
      </c>
      <c r="E44" s="19" t="s">
        <v>101</v>
      </c>
      <c r="F44" s="214">
        <v>4</v>
      </c>
      <c r="G44" s="34"/>
      <c r="H44" s="35"/>
    </row>
    <row r="45" spans="1:8" s="2" customFormat="1" ht="16.7" customHeight="1">
      <c r="A45" s="34"/>
      <c r="B45" s="35"/>
      <c r="C45" s="213" t="s">
        <v>153</v>
      </c>
      <c r="D45" s="213" t="s">
        <v>154</v>
      </c>
      <c r="E45" s="19" t="s">
        <v>101</v>
      </c>
      <c r="F45" s="214">
        <v>8</v>
      </c>
      <c r="G45" s="34"/>
      <c r="H45" s="35"/>
    </row>
    <row r="46" spans="1:8" s="2" customFormat="1" ht="16.7" customHeight="1">
      <c r="A46" s="34"/>
      <c r="B46" s="35"/>
      <c r="C46" s="213" t="s">
        <v>158</v>
      </c>
      <c r="D46" s="213" t="s">
        <v>159</v>
      </c>
      <c r="E46" s="19" t="s">
        <v>101</v>
      </c>
      <c r="F46" s="214">
        <v>4</v>
      </c>
      <c r="G46" s="34"/>
      <c r="H46" s="35"/>
    </row>
    <row r="47" spans="1:8" s="2" customFormat="1" ht="16.7" customHeight="1">
      <c r="A47" s="34"/>
      <c r="B47" s="35"/>
      <c r="C47" s="213" t="s">
        <v>163</v>
      </c>
      <c r="D47" s="213" t="s">
        <v>164</v>
      </c>
      <c r="E47" s="19" t="s">
        <v>101</v>
      </c>
      <c r="F47" s="214">
        <v>4</v>
      </c>
      <c r="G47" s="34"/>
      <c r="H47" s="35"/>
    </row>
    <row r="48" spans="1:8" s="2" customFormat="1" ht="16.7" customHeight="1">
      <c r="A48" s="34"/>
      <c r="B48" s="35"/>
      <c r="C48" s="213" t="s">
        <v>168</v>
      </c>
      <c r="D48" s="213" t="s">
        <v>169</v>
      </c>
      <c r="E48" s="19" t="s">
        <v>170</v>
      </c>
      <c r="F48" s="214">
        <v>6.8</v>
      </c>
      <c r="G48" s="34"/>
      <c r="H48" s="35"/>
    </row>
    <row r="49" spans="1:8" s="2" customFormat="1" ht="16.7" customHeight="1">
      <c r="A49" s="34"/>
      <c r="B49" s="35"/>
      <c r="C49" s="209" t="s">
        <v>551</v>
      </c>
      <c r="D49" s="210" t="s">
        <v>3</v>
      </c>
      <c r="E49" s="211" t="s">
        <v>503</v>
      </c>
      <c r="F49" s="212">
        <v>27</v>
      </c>
      <c r="G49" s="34"/>
      <c r="H49" s="35"/>
    </row>
    <row r="50" spans="1:8" s="2" customFormat="1" ht="16.7" customHeight="1">
      <c r="A50" s="34"/>
      <c r="B50" s="35"/>
      <c r="C50" s="213" t="s">
        <v>3</v>
      </c>
      <c r="D50" s="213" t="s">
        <v>552</v>
      </c>
      <c r="E50" s="19" t="s">
        <v>3</v>
      </c>
      <c r="F50" s="214">
        <v>27</v>
      </c>
      <c r="G50" s="34"/>
      <c r="H50" s="35"/>
    </row>
    <row r="51" spans="1:8" s="2" customFormat="1" ht="16.7" customHeight="1">
      <c r="A51" s="34"/>
      <c r="B51" s="35"/>
      <c r="C51" s="213" t="s">
        <v>551</v>
      </c>
      <c r="D51" s="213" t="s">
        <v>180</v>
      </c>
      <c r="E51" s="19" t="s">
        <v>3</v>
      </c>
      <c r="F51" s="214">
        <v>27</v>
      </c>
      <c r="G51" s="34"/>
      <c r="H51" s="35"/>
    </row>
    <row r="52" spans="1:8" s="2" customFormat="1" ht="16.7" customHeight="1">
      <c r="A52" s="34"/>
      <c r="B52" s="35"/>
      <c r="C52" s="209" t="s">
        <v>227</v>
      </c>
      <c r="D52" s="210" t="s">
        <v>3</v>
      </c>
      <c r="E52" s="211" t="s">
        <v>503</v>
      </c>
      <c r="F52" s="212">
        <v>20</v>
      </c>
      <c r="G52" s="34"/>
      <c r="H52" s="35"/>
    </row>
    <row r="53" spans="1:8" s="2" customFormat="1" ht="16.7" customHeight="1">
      <c r="A53" s="34"/>
      <c r="B53" s="35"/>
      <c r="C53" s="213" t="s">
        <v>3</v>
      </c>
      <c r="D53" s="213" t="s">
        <v>225</v>
      </c>
      <c r="E53" s="19" t="s">
        <v>3</v>
      </c>
      <c r="F53" s="214">
        <v>20</v>
      </c>
      <c r="G53" s="34"/>
      <c r="H53" s="35"/>
    </row>
    <row r="54" spans="1:8" s="2" customFormat="1" ht="16.7" customHeight="1">
      <c r="A54" s="34"/>
      <c r="B54" s="35"/>
      <c r="C54" s="213" t="s">
        <v>227</v>
      </c>
      <c r="D54" s="213" t="s">
        <v>180</v>
      </c>
      <c r="E54" s="19" t="s">
        <v>3</v>
      </c>
      <c r="F54" s="214">
        <v>20</v>
      </c>
      <c r="G54" s="34"/>
      <c r="H54" s="35"/>
    </row>
    <row r="55" spans="1:8" s="2" customFormat="1" ht="16.7" customHeight="1">
      <c r="A55" s="34"/>
      <c r="B55" s="35"/>
      <c r="C55" s="209" t="s">
        <v>553</v>
      </c>
      <c r="D55" s="210" t="s">
        <v>3</v>
      </c>
      <c r="E55" s="211" t="s">
        <v>503</v>
      </c>
      <c r="F55" s="212">
        <v>24</v>
      </c>
      <c r="G55" s="34"/>
      <c r="H55" s="35"/>
    </row>
    <row r="56" spans="1:8" s="2" customFormat="1" ht="16.7" customHeight="1">
      <c r="A56" s="34"/>
      <c r="B56" s="35"/>
      <c r="C56" s="213" t="s">
        <v>3</v>
      </c>
      <c r="D56" s="213" t="s">
        <v>554</v>
      </c>
      <c r="E56" s="19" t="s">
        <v>3</v>
      </c>
      <c r="F56" s="214">
        <v>24</v>
      </c>
      <c r="G56" s="34"/>
      <c r="H56" s="35"/>
    </row>
    <row r="57" spans="1:8" s="2" customFormat="1" ht="16.7" customHeight="1">
      <c r="A57" s="34"/>
      <c r="B57" s="35"/>
      <c r="C57" s="213" t="s">
        <v>553</v>
      </c>
      <c r="D57" s="213" t="s">
        <v>180</v>
      </c>
      <c r="E57" s="19" t="s">
        <v>3</v>
      </c>
      <c r="F57" s="214">
        <v>24</v>
      </c>
      <c r="G57" s="34"/>
      <c r="H57" s="35"/>
    </row>
    <row r="58" spans="1:8" s="2" customFormat="1" ht="16.7" customHeight="1">
      <c r="A58" s="34"/>
      <c r="B58" s="35"/>
      <c r="C58" s="209" t="s">
        <v>103</v>
      </c>
      <c r="D58" s="210" t="s">
        <v>3</v>
      </c>
      <c r="E58" s="211" t="s">
        <v>104</v>
      </c>
      <c r="F58" s="212">
        <v>20</v>
      </c>
      <c r="G58" s="34"/>
      <c r="H58" s="35"/>
    </row>
    <row r="59" spans="1:8" s="2" customFormat="1" ht="16.7" customHeight="1">
      <c r="A59" s="34"/>
      <c r="B59" s="35"/>
      <c r="C59" s="213" t="s">
        <v>3</v>
      </c>
      <c r="D59" s="213" t="s">
        <v>225</v>
      </c>
      <c r="E59" s="19" t="s">
        <v>3</v>
      </c>
      <c r="F59" s="214">
        <v>20</v>
      </c>
      <c r="G59" s="34"/>
      <c r="H59" s="35"/>
    </row>
    <row r="60" spans="1:8" s="2" customFormat="1" ht="16.7" customHeight="1">
      <c r="A60" s="34"/>
      <c r="B60" s="35"/>
      <c r="C60" s="213" t="s">
        <v>103</v>
      </c>
      <c r="D60" s="213" t="s">
        <v>226</v>
      </c>
      <c r="E60" s="19" t="s">
        <v>3</v>
      </c>
      <c r="F60" s="214">
        <v>20</v>
      </c>
      <c r="G60" s="34"/>
      <c r="H60" s="35"/>
    </row>
    <row r="61" spans="1:8" s="2" customFormat="1" ht="16.7" customHeight="1">
      <c r="A61" s="34"/>
      <c r="B61" s="35"/>
      <c r="C61" s="215" t="s">
        <v>540</v>
      </c>
      <c r="D61" s="34"/>
      <c r="E61" s="34"/>
      <c r="F61" s="34"/>
      <c r="G61" s="34"/>
      <c r="H61" s="35"/>
    </row>
    <row r="62" spans="1:8" s="2" customFormat="1" ht="16.7" customHeight="1">
      <c r="A62" s="34"/>
      <c r="B62" s="35"/>
      <c r="C62" s="213" t="s">
        <v>222</v>
      </c>
      <c r="D62" s="213" t="s">
        <v>223</v>
      </c>
      <c r="E62" s="19" t="s">
        <v>104</v>
      </c>
      <c r="F62" s="214">
        <v>20</v>
      </c>
      <c r="G62" s="34"/>
      <c r="H62" s="35"/>
    </row>
    <row r="63" spans="1:8" s="2" customFormat="1" ht="16.7" customHeight="1">
      <c r="A63" s="34"/>
      <c r="B63" s="35"/>
      <c r="C63" s="213" t="s">
        <v>214</v>
      </c>
      <c r="D63" s="213" t="s">
        <v>215</v>
      </c>
      <c r="E63" s="19" t="s">
        <v>216</v>
      </c>
      <c r="F63" s="214">
        <v>120</v>
      </c>
      <c r="G63" s="34"/>
      <c r="H63" s="35"/>
    </row>
    <row r="64" spans="1:8" s="2" customFormat="1" ht="16.7" customHeight="1">
      <c r="A64" s="34"/>
      <c r="B64" s="35"/>
      <c r="C64" s="209" t="s">
        <v>555</v>
      </c>
      <c r="D64" s="210" t="s">
        <v>3</v>
      </c>
      <c r="E64" s="211" t="s">
        <v>101</v>
      </c>
      <c r="F64" s="212">
        <v>4</v>
      </c>
      <c r="G64" s="34"/>
      <c r="H64" s="35"/>
    </row>
    <row r="65" spans="1:8" s="2" customFormat="1" ht="16.7" customHeight="1">
      <c r="A65" s="34"/>
      <c r="B65" s="35"/>
      <c r="C65" s="213" t="s">
        <v>555</v>
      </c>
      <c r="D65" s="213" t="s">
        <v>556</v>
      </c>
      <c r="E65" s="19" t="s">
        <v>3</v>
      </c>
      <c r="F65" s="214">
        <v>4</v>
      </c>
      <c r="G65" s="34"/>
      <c r="H65" s="35"/>
    </row>
    <row r="66" spans="1:8" s="2" customFormat="1" ht="16.7" customHeight="1">
      <c r="A66" s="34"/>
      <c r="B66" s="35"/>
      <c r="C66" s="209" t="s">
        <v>557</v>
      </c>
      <c r="D66" s="210" t="s">
        <v>3</v>
      </c>
      <c r="E66" s="211" t="s">
        <v>101</v>
      </c>
      <c r="F66" s="212">
        <v>77.5</v>
      </c>
      <c r="G66" s="34"/>
      <c r="H66" s="35"/>
    </row>
    <row r="67" spans="1:8" s="2" customFormat="1" ht="16.7" customHeight="1">
      <c r="A67" s="34"/>
      <c r="B67" s="35"/>
      <c r="C67" s="213" t="s">
        <v>3</v>
      </c>
      <c r="D67" s="213" t="s">
        <v>558</v>
      </c>
      <c r="E67" s="19" t="s">
        <v>3</v>
      </c>
      <c r="F67" s="214">
        <v>77.5</v>
      </c>
      <c r="G67" s="34"/>
      <c r="H67" s="35"/>
    </row>
    <row r="68" spans="1:8" s="2" customFormat="1" ht="16.7" customHeight="1">
      <c r="A68" s="34"/>
      <c r="B68" s="35"/>
      <c r="C68" s="213" t="s">
        <v>557</v>
      </c>
      <c r="D68" s="213" t="s">
        <v>180</v>
      </c>
      <c r="E68" s="19" t="s">
        <v>3</v>
      </c>
      <c r="F68" s="214">
        <v>77.5</v>
      </c>
      <c r="G68" s="34"/>
      <c r="H68" s="35"/>
    </row>
    <row r="69" spans="1:8" s="2" customFormat="1" ht="26.45" customHeight="1">
      <c r="A69" s="34"/>
      <c r="B69" s="35"/>
      <c r="C69" s="208" t="s">
        <v>559</v>
      </c>
      <c r="D69" s="208" t="s">
        <v>89</v>
      </c>
      <c r="E69" s="34"/>
      <c r="F69" s="34"/>
      <c r="G69" s="34"/>
      <c r="H69" s="35"/>
    </row>
    <row r="70" spans="1:8" s="2" customFormat="1" ht="16.7" customHeight="1">
      <c r="A70" s="34"/>
      <c r="B70" s="35"/>
      <c r="C70" s="209" t="s">
        <v>560</v>
      </c>
      <c r="D70" s="210" t="s">
        <v>3</v>
      </c>
      <c r="E70" s="211" t="s">
        <v>104</v>
      </c>
      <c r="F70" s="212">
        <v>10</v>
      </c>
      <c r="G70" s="34"/>
      <c r="H70" s="35"/>
    </row>
    <row r="71" spans="1:8" s="2" customFormat="1" ht="16.7" customHeight="1">
      <c r="A71" s="34"/>
      <c r="B71" s="35"/>
      <c r="C71" s="209" t="s">
        <v>561</v>
      </c>
      <c r="D71" s="210" t="s">
        <v>3</v>
      </c>
      <c r="E71" s="211" t="s">
        <v>104</v>
      </c>
      <c r="F71" s="212">
        <v>3</v>
      </c>
      <c r="G71" s="34"/>
      <c r="H71" s="35"/>
    </row>
    <row r="72" spans="1:8" s="2" customFormat="1" ht="16.7" customHeight="1">
      <c r="A72" s="34"/>
      <c r="B72" s="35"/>
      <c r="C72" s="209" t="s">
        <v>562</v>
      </c>
      <c r="D72" s="210" t="s">
        <v>3</v>
      </c>
      <c r="E72" s="211" t="s">
        <v>104</v>
      </c>
      <c r="F72" s="212">
        <v>1</v>
      </c>
      <c r="G72" s="34"/>
      <c r="H72" s="35"/>
    </row>
    <row r="73" spans="1:8" s="2" customFormat="1" ht="16.7" customHeight="1">
      <c r="A73" s="34"/>
      <c r="B73" s="35"/>
      <c r="C73" s="209" t="s">
        <v>284</v>
      </c>
      <c r="D73" s="210" t="s">
        <v>3</v>
      </c>
      <c r="E73" s="211" t="s">
        <v>101</v>
      </c>
      <c r="F73" s="212">
        <v>3.2</v>
      </c>
      <c r="G73" s="34"/>
      <c r="H73" s="35"/>
    </row>
    <row r="74" spans="1:8" s="2" customFormat="1" ht="16.7" customHeight="1">
      <c r="A74" s="34"/>
      <c r="B74" s="35"/>
      <c r="C74" s="213" t="s">
        <v>284</v>
      </c>
      <c r="D74" s="213" t="s">
        <v>330</v>
      </c>
      <c r="E74" s="19" t="s">
        <v>3</v>
      </c>
      <c r="F74" s="214">
        <v>3.2</v>
      </c>
      <c r="G74" s="34"/>
      <c r="H74" s="35"/>
    </row>
    <row r="75" spans="1:8" s="2" customFormat="1" ht="16.7" customHeight="1">
      <c r="A75" s="34"/>
      <c r="B75" s="35"/>
      <c r="C75" s="215" t="s">
        <v>540</v>
      </c>
      <c r="D75" s="34"/>
      <c r="E75" s="34"/>
      <c r="F75" s="34"/>
      <c r="G75" s="34"/>
      <c r="H75" s="35"/>
    </row>
    <row r="76" spans="1:8" s="2" customFormat="1" ht="16.7" customHeight="1">
      <c r="A76" s="34"/>
      <c r="B76" s="35"/>
      <c r="C76" s="213" t="s">
        <v>326</v>
      </c>
      <c r="D76" s="213" t="s">
        <v>327</v>
      </c>
      <c r="E76" s="19" t="s">
        <v>101</v>
      </c>
      <c r="F76" s="214">
        <v>3.2</v>
      </c>
      <c r="G76" s="34"/>
      <c r="H76" s="35"/>
    </row>
    <row r="77" spans="1:8" s="2" customFormat="1" ht="16.7" customHeight="1">
      <c r="A77" s="34"/>
      <c r="B77" s="35"/>
      <c r="C77" s="213" t="s">
        <v>336</v>
      </c>
      <c r="D77" s="213" t="s">
        <v>337</v>
      </c>
      <c r="E77" s="19" t="s">
        <v>101</v>
      </c>
      <c r="F77" s="214">
        <v>3.2</v>
      </c>
      <c r="G77" s="34"/>
      <c r="H77" s="35"/>
    </row>
    <row r="78" spans="1:8" s="2" customFormat="1" ht="16.7" customHeight="1">
      <c r="A78" s="34"/>
      <c r="B78" s="35"/>
      <c r="C78" s="213" t="s">
        <v>331</v>
      </c>
      <c r="D78" s="213" t="s">
        <v>332</v>
      </c>
      <c r="E78" s="19" t="s">
        <v>101</v>
      </c>
      <c r="F78" s="214">
        <v>3.2</v>
      </c>
      <c r="G78" s="34"/>
      <c r="H78" s="35"/>
    </row>
    <row r="79" spans="1:8" s="2" customFormat="1" ht="16.7" customHeight="1">
      <c r="A79" s="34"/>
      <c r="B79" s="35"/>
      <c r="C79" s="209" t="s">
        <v>563</v>
      </c>
      <c r="D79" s="210" t="s">
        <v>3</v>
      </c>
      <c r="E79" s="211" t="s">
        <v>101</v>
      </c>
      <c r="F79" s="212">
        <v>0</v>
      </c>
      <c r="G79" s="34"/>
      <c r="H79" s="35"/>
    </row>
    <row r="80" spans="1:8" s="2" customFormat="1" ht="16.7" customHeight="1">
      <c r="A80" s="34"/>
      <c r="B80" s="35"/>
      <c r="C80" s="209" t="s">
        <v>564</v>
      </c>
      <c r="D80" s="210" t="s">
        <v>3</v>
      </c>
      <c r="E80" s="211" t="s">
        <v>104</v>
      </c>
      <c r="F80" s="212">
        <v>134</v>
      </c>
      <c r="G80" s="34"/>
      <c r="H80" s="35"/>
    </row>
    <row r="81" spans="1:8" s="2" customFormat="1" ht="16.7" customHeight="1">
      <c r="A81" s="34"/>
      <c r="B81" s="35"/>
      <c r="C81" s="213" t="s">
        <v>564</v>
      </c>
      <c r="D81" s="213" t="s">
        <v>565</v>
      </c>
      <c r="E81" s="19" t="s">
        <v>3</v>
      </c>
      <c r="F81" s="214">
        <v>134</v>
      </c>
      <c r="G81" s="34"/>
      <c r="H81" s="35"/>
    </row>
    <row r="82" spans="1:8" s="2" customFormat="1" ht="16.7" customHeight="1">
      <c r="A82" s="34"/>
      <c r="B82" s="35"/>
      <c r="C82" s="209" t="s">
        <v>566</v>
      </c>
      <c r="D82" s="210" t="s">
        <v>3</v>
      </c>
      <c r="E82" s="211" t="s">
        <v>216</v>
      </c>
      <c r="F82" s="212">
        <v>400</v>
      </c>
      <c r="G82" s="34"/>
      <c r="H82" s="35"/>
    </row>
    <row r="83" spans="1:8" s="2" customFormat="1" ht="16.7" customHeight="1">
      <c r="A83" s="34"/>
      <c r="B83" s="35"/>
      <c r="C83" s="213" t="s">
        <v>566</v>
      </c>
      <c r="D83" s="213" t="s">
        <v>567</v>
      </c>
      <c r="E83" s="19" t="s">
        <v>3</v>
      </c>
      <c r="F83" s="214">
        <v>400</v>
      </c>
      <c r="G83" s="34"/>
      <c r="H83" s="35"/>
    </row>
    <row r="84" spans="1:8" s="2" customFormat="1" ht="16.7" customHeight="1">
      <c r="A84" s="34"/>
      <c r="B84" s="35"/>
      <c r="C84" s="209" t="s">
        <v>286</v>
      </c>
      <c r="D84" s="210" t="s">
        <v>3</v>
      </c>
      <c r="E84" s="211" t="s">
        <v>101</v>
      </c>
      <c r="F84" s="212">
        <v>0</v>
      </c>
      <c r="G84" s="34"/>
      <c r="H84" s="35"/>
    </row>
    <row r="85" spans="1:8" s="2" customFormat="1" ht="16.7" customHeight="1">
      <c r="A85" s="34"/>
      <c r="B85" s="35"/>
      <c r="C85" s="213" t="s">
        <v>286</v>
      </c>
      <c r="D85" s="213" t="s">
        <v>3</v>
      </c>
      <c r="E85" s="19" t="s">
        <v>3</v>
      </c>
      <c r="F85" s="214">
        <v>0</v>
      </c>
      <c r="G85" s="34"/>
      <c r="H85" s="35"/>
    </row>
    <row r="86" spans="1:8" s="2" customFormat="1" ht="16.7" customHeight="1">
      <c r="A86" s="34"/>
      <c r="B86" s="35"/>
      <c r="C86" s="215" t="s">
        <v>540</v>
      </c>
      <c r="D86" s="34"/>
      <c r="E86" s="34"/>
      <c r="F86" s="34"/>
      <c r="G86" s="34"/>
      <c r="H86" s="35"/>
    </row>
    <row r="87" spans="1:8" s="2" customFormat="1" ht="16.7" customHeight="1">
      <c r="A87" s="34"/>
      <c r="B87" s="35"/>
      <c r="C87" s="213" t="s">
        <v>326</v>
      </c>
      <c r="D87" s="213" t="s">
        <v>327</v>
      </c>
      <c r="E87" s="19" t="s">
        <v>101</v>
      </c>
      <c r="F87" s="214">
        <v>3.2</v>
      </c>
      <c r="G87" s="34"/>
      <c r="H87" s="35"/>
    </row>
    <row r="88" spans="1:8" s="2" customFormat="1" ht="16.7" customHeight="1">
      <c r="A88" s="34"/>
      <c r="B88" s="35"/>
      <c r="C88" s="213" t="s">
        <v>336</v>
      </c>
      <c r="D88" s="213" t="s">
        <v>337</v>
      </c>
      <c r="E88" s="19" t="s">
        <v>101</v>
      </c>
      <c r="F88" s="214">
        <v>3.2</v>
      </c>
      <c r="G88" s="34"/>
      <c r="H88" s="35"/>
    </row>
    <row r="89" spans="1:8" s="2" customFormat="1" ht="16.7" customHeight="1">
      <c r="A89" s="34"/>
      <c r="B89" s="35"/>
      <c r="C89" s="213" t="s">
        <v>331</v>
      </c>
      <c r="D89" s="213" t="s">
        <v>332</v>
      </c>
      <c r="E89" s="19" t="s">
        <v>101</v>
      </c>
      <c r="F89" s="214">
        <v>3.2</v>
      </c>
      <c r="G89" s="34"/>
      <c r="H89" s="35"/>
    </row>
    <row r="90" spans="1:8" s="2" customFormat="1" ht="26.45" customHeight="1">
      <c r="A90" s="34"/>
      <c r="B90" s="35"/>
      <c r="C90" s="208" t="s">
        <v>568</v>
      </c>
      <c r="D90" s="208" t="s">
        <v>92</v>
      </c>
      <c r="E90" s="34"/>
      <c r="F90" s="34"/>
      <c r="G90" s="34"/>
      <c r="H90" s="35"/>
    </row>
    <row r="91" spans="1:8" s="2" customFormat="1" ht="16.7" customHeight="1">
      <c r="A91" s="34"/>
      <c r="B91" s="35"/>
      <c r="C91" s="209" t="s">
        <v>350</v>
      </c>
      <c r="D91" s="210" t="s">
        <v>3</v>
      </c>
      <c r="E91" s="211" t="s">
        <v>101</v>
      </c>
      <c r="F91" s="212">
        <v>95</v>
      </c>
      <c r="G91" s="34"/>
      <c r="H91" s="35"/>
    </row>
    <row r="92" spans="1:8" s="2" customFormat="1" ht="16.7" customHeight="1">
      <c r="A92" s="34"/>
      <c r="B92" s="35"/>
      <c r="C92" s="213" t="s">
        <v>350</v>
      </c>
      <c r="D92" s="213" t="s">
        <v>391</v>
      </c>
      <c r="E92" s="19" t="s">
        <v>3</v>
      </c>
      <c r="F92" s="214">
        <v>95</v>
      </c>
      <c r="G92" s="34"/>
      <c r="H92" s="35"/>
    </row>
    <row r="93" spans="1:8" s="2" customFormat="1" ht="16.7" customHeight="1">
      <c r="A93" s="34"/>
      <c r="B93" s="35"/>
      <c r="C93" s="215" t="s">
        <v>540</v>
      </c>
      <c r="D93" s="34"/>
      <c r="E93" s="34"/>
      <c r="F93" s="34"/>
      <c r="G93" s="34"/>
      <c r="H93" s="35"/>
    </row>
    <row r="94" spans="1:8" s="2" customFormat="1" ht="16.7" customHeight="1">
      <c r="A94" s="34"/>
      <c r="B94" s="35"/>
      <c r="C94" s="213" t="s">
        <v>387</v>
      </c>
      <c r="D94" s="213" t="s">
        <v>388</v>
      </c>
      <c r="E94" s="19" t="s">
        <v>101</v>
      </c>
      <c r="F94" s="214">
        <v>95</v>
      </c>
      <c r="G94" s="34"/>
      <c r="H94" s="35"/>
    </row>
    <row r="95" spans="1:8" s="2" customFormat="1" ht="16.7" customHeight="1">
      <c r="A95" s="34"/>
      <c r="B95" s="35"/>
      <c r="C95" s="213" t="s">
        <v>148</v>
      </c>
      <c r="D95" s="213" t="s">
        <v>149</v>
      </c>
      <c r="E95" s="19" t="s">
        <v>101</v>
      </c>
      <c r="F95" s="214">
        <v>21</v>
      </c>
      <c r="G95" s="34"/>
      <c r="H95" s="35"/>
    </row>
    <row r="96" spans="1:8" s="2" customFormat="1" ht="16.7" customHeight="1">
      <c r="A96" s="34"/>
      <c r="B96" s="35"/>
      <c r="C96" s="213" t="s">
        <v>153</v>
      </c>
      <c r="D96" s="213" t="s">
        <v>154</v>
      </c>
      <c r="E96" s="19" t="s">
        <v>101</v>
      </c>
      <c r="F96" s="214">
        <v>42</v>
      </c>
      <c r="G96" s="34"/>
      <c r="H96" s="35"/>
    </row>
    <row r="97" spans="1:8" s="2" customFormat="1" ht="16.7" customHeight="1">
      <c r="A97" s="34"/>
      <c r="B97" s="35"/>
      <c r="C97" s="213" t="s">
        <v>163</v>
      </c>
      <c r="D97" s="213" t="s">
        <v>164</v>
      </c>
      <c r="E97" s="19" t="s">
        <v>101</v>
      </c>
      <c r="F97" s="214">
        <v>16</v>
      </c>
      <c r="G97" s="34"/>
      <c r="H97" s="35"/>
    </row>
    <row r="98" spans="1:8" s="2" customFormat="1" ht="16.7" customHeight="1">
      <c r="A98" s="34"/>
      <c r="B98" s="35"/>
      <c r="C98" s="213" t="s">
        <v>405</v>
      </c>
      <c r="D98" s="213" t="s">
        <v>406</v>
      </c>
      <c r="E98" s="19" t="s">
        <v>170</v>
      </c>
      <c r="F98" s="214">
        <v>30.4</v>
      </c>
      <c r="G98" s="34"/>
      <c r="H98" s="35"/>
    </row>
    <row r="99" spans="1:8" s="2" customFormat="1" ht="16.7" customHeight="1">
      <c r="A99" s="34"/>
      <c r="B99" s="35"/>
      <c r="C99" s="209" t="s">
        <v>378</v>
      </c>
      <c r="D99" s="210" t="s">
        <v>3</v>
      </c>
      <c r="E99" s="211" t="s">
        <v>101</v>
      </c>
      <c r="F99" s="212">
        <v>21</v>
      </c>
      <c r="G99" s="34"/>
      <c r="H99" s="35"/>
    </row>
    <row r="100" spans="1:8" s="2" customFormat="1" ht="16.7" customHeight="1">
      <c r="A100" s="34"/>
      <c r="B100" s="35"/>
      <c r="C100" s="213" t="s">
        <v>378</v>
      </c>
      <c r="D100" s="213" t="s">
        <v>379</v>
      </c>
      <c r="E100" s="19" t="s">
        <v>3</v>
      </c>
      <c r="F100" s="214">
        <v>21</v>
      </c>
      <c r="G100" s="34"/>
      <c r="H100" s="35"/>
    </row>
    <row r="101" spans="1:8" s="2" customFormat="1" ht="16.7" customHeight="1">
      <c r="A101" s="34"/>
      <c r="B101" s="35"/>
      <c r="C101" s="209" t="s">
        <v>346</v>
      </c>
      <c r="D101" s="210" t="s">
        <v>3</v>
      </c>
      <c r="E101" s="211" t="s">
        <v>200</v>
      </c>
      <c r="F101" s="212">
        <v>315</v>
      </c>
      <c r="G101" s="34"/>
      <c r="H101" s="35"/>
    </row>
    <row r="102" spans="1:8" s="2" customFormat="1" ht="16.7" customHeight="1">
      <c r="A102" s="34"/>
      <c r="B102" s="35"/>
      <c r="C102" s="213" t="s">
        <v>346</v>
      </c>
      <c r="D102" s="213" t="s">
        <v>420</v>
      </c>
      <c r="E102" s="19" t="s">
        <v>3</v>
      </c>
      <c r="F102" s="214">
        <v>315</v>
      </c>
      <c r="G102" s="34"/>
      <c r="H102" s="35"/>
    </row>
    <row r="103" spans="1:8" s="2" customFormat="1" ht="16.7" customHeight="1">
      <c r="A103" s="34"/>
      <c r="B103" s="35"/>
      <c r="C103" s="215" t="s">
        <v>540</v>
      </c>
      <c r="D103" s="34"/>
      <c r="E103" s="34"/>
      <c r="F103" s="34"/>
      <c r="G103" s="34"/>
      <c r="H103" s="35"/>
    </row>
    <row r="104" spans="1:8" s="2" customFormat="1" ht="16.7" customHeight="1">
      <c r="A104" s="34"/>
      <c r="B104" s="35"/>
      <c r="C104" s="213" t="s">
        <v>416</v>
      </c>
      <c r="D104" s="213" t="s">
        <v>417</v>
      </c>
      <c r="E104" s="19" t="s">
        <v>200</v>
      </c>
      <c r="F104" s="214">
        <v>315</v>
      </c>
      <c r="G104" s="34"/>
      <c r="H104" s="35"/>
    </row>
    <row r="105" spans="1:8" s="2" customFormat="1" ht="16.7" customHeight="1">
      <c r="A105" s="34"/>
      <c r="B105" s="35"/>
      <c r="C105" s="213" t="s">
        <v>412</v>
      </c>
      <c r="D105" s="213" t="s">
        <v>413</v>
      </c>
      <c r="E105" s="19" t="s">
        <v>200</v>
      </c>
      <c r="F105" s="214">
        <v>315</v>
      </c>
      <c r="G105" s="34"/>
      <c r="H105" s="35"/>
    </row>
    <row r="106" spans="1:8" s="2" customFormat="1" ht="16.7" customHeight="1">
      <c r="A106" s="34"/>
      <c r="B106" s="35"/>
      <c r="C106" s="213" t="s">
        <v>436</v>
      </c>
      <c r="D106" s="213" t="s">
        <v>437</v>
      </c>
      <c r="E106" s="19" t="s">
        <v>200</v>
      </c>
      <c r="F106" s="214">
        <v>315</v>
      </c>
      <c r="G106" s="34"/>
      <c r="H106" s="35"/>
    </row>
    <row r="107" spans="1:8" s="2" customFormat="1" ht="16.7" customHeight="1">
      <c r="A107" s="34"/>
      <c r="B107" s="35"/>
      <c r="C107" s="213" t="s">
        <v>440</v>
      </c>
      <c r="D107" s="213" t="s">
        <v>441</v>
      </c>
      <c r="E107" s="19" t="s">
        <v>200</v>
      </c>
      <c r="F107" s="214">
        <v>315</v>
      </c>
      <c r="G107" s="34"/>
      <c r="H107" s="35"/>
    </row>
    <row r="108" spans="1:8" s="2" customFormat="1" ht="16.7" customHeight="1">
      <c r="A108" s="34"/>
      <c r="B108" s="35"/>
      <c r="C108" s="213" t="s">
        <v>444</v>
      </c>
      <c r="D108" s="213" t="s">
        <v>445</v>
      </c>
      <c r="E108" s="19" t="s">
        <v>170</v>
      </c>
      <c r="F108" s="214">
        <v>0.006</v>
      </c>
      <c r="G108" s="34"/>
      <c r="H108" s="35"/>
    </row>
    <row r="109" spans="1:8" s="2" customFormat="1" ht="16.7" customHeight="1">
      <c r="A109" s="34"/>
      <c r="B109" s="35"/>
      <c r="C109" s="213" t="s">
        <v>453</v>
      </c>
      <c r="D109" s="213" t="s">
        <v>454</v>
      </c>
      <c r="E109" s="19" t="s">
        <v>200</v>
      </c>
      <c r="F109" s="214">
        <v>315</v>
      </c>
      <c r="G109" s="34"/>
      <c r="H109" s="35"/>
    </row>
    <row r="110" spans="1:8" s="2" customFormat="1" ht="16.7" customHeight="1">
      <c r="A110" s="34"/>
      <c r="B110" s="35"/>
      <c r="C110" s="213" t="s">
        <v>458</v>
      </c>
      <c r="D110" s="213" t="s">
        <v>459</v>
      </c>
      <c r="E110" s="19" t="s">
        <v>101</v>
      </c>
      <c r="F110" s="214">
        <v>12.6</v>
      </c>
      <c r="G110" s="34"/>
      <c r="H110" s="35"/>
    </row>
    <row r="111" spans="1:8" s="2" customFormat="1" ht="16.7" customHeight="1">
      <c r="A111" s="34"/>
      <c r="B111" s="35"/>
      <c r="C111" s="213" t="s">
        <v>421</v>
      </c>
      <c r="D111" s="213" t="s">
        <v>422</v>
      </c>
      <c r="E111" s="19" t="s">
        <v>98</v>
      </c>
      <c r="F111" s="214">
        <v>0.004</v>
      </c>
      <c r="G111" s="34"/>
      <c r="H111" s="35"/>
    </row>
    <row r="112" spans="1:8" s="2" customFormat="1" ht="16.7" customHeight="1">
      <c r="A112" s="34"/>
      <c r="B112" s="35"/>
      <c r="C112" s="213" t="s">
        <v>449</v>
      </c>
      <c r="D112" s="213" t="s">
        <v>450</v>
      </c>
      <c r="E112" s="19" t="s">
        <v>98</v>
      </c>
      <c r="F112" s="214">
        <v>0.189</v>
      </c>
      <c r="G112" s="34"/>
      <c r="H112" s="35"/>
    </row>
    <row r="113" spans="1:8" s="2" customFormat="1" ht="16.7" customHeight="1">
      <c r="A113" s="34"/>
      <c r="B113" s="35"/>
      <c r="C113" s="213" t="s">
        <v>464</v>
      </c>
      <c r="D113" s="213" t="s">
        <v>465</v>
      </c>
      <c r="E113" s="19" t="s">
        <v>101</v>
      </c>
      <c r="F113" s="214">
        <v>12.6</v>
      </c>
      <c r="G113" s="34"/>
      <c r="H113" s="35"/>
    </row>
    <row r="114" spans="1:8" s="2" customFormat="1" ht="16.7" customHeight="1">
      <c r="A114" s="34"/>
      <c r="B114" s="35"/>
      <c r="C114" s="209" t="s">
        <v>344</v>
      </c>
      <c r="D114" s="210" t="s">
        <v>3</v>
      </c>
      <c r="E114" s="211" t="s">
        <v>101</v>
      </c>
      <c r="F114" s="212">
        <v>21</v>
      </c>
      <c r="G114" s="34"/>
      <c r="H114" s="35"/>
    </row>
    <row r="115" spans="1:8" s="2" customFormat="1" ht="16.7" customHeight="1">
      <c r="A115" s="34"/>
      <c r="B115" s="35"/>
      <c r="C115" s="213" t="s">
        <v>344</v>
      </c>
      <c r="D115" s="213" t="s">
        <v>362</v>
      </c>
      <c r="E115" s="19" t="s">
        <v>3</v>
      </c>
      <c r="F115" s="214">
        <v>21</v>
      </c>
      <c r="G115" s="34"/>
      <c r="H115" s="35"/>
    </row>
    <row r="116" spans="1:8" s="2" customFormat="1" ht="16.7" customHeight="1">
      <c r="A116" s="34"/>
      <c r="B116" s="35"/>
      <c r="C116" s="215" t="s">
        <v>540</v>
      </c>
      <c r="D116" s="34"/>
      <c r="E116" s="34"/>
      <c r="F116" s="34"/>
      <c r="G116" s="34"/>
      <c r="H116" s="35"/>
    </row>
    <row r="117" spans="1:8" s="2" customFormat="1" ht="16.7" customHeight="1">
      <c r="A117" s="34"/>
      <c r="B117" s="35"/>
      <c r="C117" s="213" t="s">
        <v>357</v>
      </c>
      <c r="D117" s="213" t="s">
        <v>358</v>
      </c>
      <c r="E117" s="19" t="s">
        <v>101</v>
      </c>
      <c r="F117" s="214">
        <v>21</v>
      </c>
      <c r="G117" s="34"/>
      <c r="H117" s="35"/>
    </row>
    <row r="118" spans="1:8" s="2" customFormat="1" ht="16.7" customHeight="1">
      <c r="A118" s="34"/>
      <c r="B118" s="35"/>
      <c r="C118" s="213" t="s">
        <v>148</v>
      </c>
      <c r="D118" s="213" t="s">
        <v>149</v>
      </c>
      <c r="E118" s="19" t="s">
        <v>101</v>
      </c>
      <c r="F118" s="214">
        <v>21</v>
      </c>
      <c r="G118" s="34"/>
      <c r="H118" s="35"/>
    </row>
    <row r="119" spans="1:8" s="2" customFormat="1" ht="16.7" customHeight="1">
      <c r="A119" s="34"/>
      <c r="B119" s="35"/>
      <c r="C119" s="213" t="s">
        <v>153</v>
      </c>
      <c r="D119" s="213" t="s">
        <v>154</v>
      </c>
      <c r="E119" s="19" t="s">
        <v>101</v>
      </c>
      <c r="F119" s="214">
        <v>42</v>
      </c>
      <c r="G119" s="34"/>
      <c r="H119" s="35"/>
    </row>
    <row r="120" spans="1:8" s="2" customFormat="1" ht="16.7" customHeight="1">
      <c r="A120" s="34"/>
      <c r="B120" s="35"/>
      <c r="C120" s="213" t="s">
        <v>163</v>
      </c>
      <c r="D120" s="213" t="s">
        <v>164</v>
      </c>
      <c r="E120" s="19" t="s">
        <v>101</v>
      </c>
      <c r="F120" s="214">
        <v>16</v>
      </c>
      <c r="G120" s="34"/>
      <c r="H120" s="35"/>
    </row>
    <row r="121" spans="1:8" s="2" customFormat="1" ht="16.7" customHeight="1">
      <c r="A121" s="34"/>
      <c r="B121" s="35"/>
      <c r="C121" s="213" t="s">
        <v>405</v>
      </c>
      <c r="D121" s="213" t="s">
        <v>406</v>
      </c>
      <c r="E121" s="19" t="s">
        <v>170</v>
      </c>
      <c r="F121" s="214">
        <v>30.4</v>
      </c>
      <c r="G121" s="34"/>
      <c r="H121" s="35"/>
    </row>
    <row r="122" spans="1:8" s="2" customFormat="1" ht="16.7" customHeight="1">
      <c r="A122" s="34"/>
      <c r="B122" s="35"/>
      <c r="C122" s="209" t="s">
        <v>345</v>
      </c>
      <c r="D122" s="210" t="s">
        <v>3</v>
      </c>
      <c r="E122" s="211" t="s">
        <v>101</v>
      </c>
      <c r="F122" s="212">
        <v>20</v>
      </c>
      <c r="G122" s="34"/>
      <c r="H122" s="35"/>
    </row>
    <row r="123" spans="1:8" s="2" customFormat="1" ht="16.7" customHeight="1">
      <c r="A123" s="34"/>
      <c r="B123" s="35"/>
      <c r="C123" s="213" t="s">
        <v>3</v>
      </c>
      <c r="D123" s="213" t="s">
        <v>375</v>
      </c>
      <c r="E123" s="19" t="s">
        <v>3</v>
      </c>
      <c r="F123" s="214">
        <v>20</v>
      </c>
      <c r="G123" s="34"/>
      <c r="H123" s="35"/>
    </row>
    <row r="124" spans="1:8" s="2" customFormat="1" ht="16.7" customHeight="1">
      <c r="A124" s="34"/>
      <c r="B124" s="35"/>
      <c r="C124" s="213" t="s">
        <v>345</v>
      </c>
      <c r="D124" s="213" t="s">
        <v>180</v>
      </c>
      <c r="E124" s="19" t="s">
        <v>3</v>
      </c>
      <c r="F124" s="214">
        <v>20</v>
      </c>
      <c r="G124" s="34"/>
      <c r="H124" s="35"/>
    </row>
    <row r="125" spans="1:8" s="2" customFormat="1" ht="16.7" customHeight="1">
      <c r="A125" s="34"/>
      <c r="B125" s="35"/>
      <c r="C125" s="215" t="s">
        <v>540</v>
      </c>
      <c r="D125" s="34"/>
      <c r="E125" s="34"/>
      <c r="F125" s="34"/>
      <c r="G125" s="34"/>
      <c r="H125" s="35"/>
    </row>
    <row r="126" spans="1:8" s="2" customFormat="1" ht="16.7" customHeight="1">
      <c r="A126" s="34"/>
      <c r="B126" s="35"/>
      <c r="C126" s="213" t="s">
        <v>371</v>
      </c>
      <c r="D126" s="213" t="s">
        <v>372</v>
      </c>
      <c r="E126" s="19" t="s">
        <v>101</v>
      </c>
      <c r="F126" s="214">
        <v>20</v>
      </c>
      <c r="G126" s="34"/>
      <c r="H126" s="35"/>
    </row>
    <row r="127" spans="1:8" s="2" customFormat="1" ht="16.7" customHeight="1">
      <c r="A127" s="34"/>
      <c r="B127" s="35"/>
      <c r="C127" s="213" t="s">
        <v>148</v>
      </c>
      <c r="D127" s="213" t="s">
        <v>149</v>
      </c>
      <c r="E127" s="19" t="s">
        <v>101</v>
      </c>
      <c r="F127" s="214">
        <v>21</v>
      </c>
      <c r="G127" s="34"/>
      <c r="H127" s="35"/>
    </row>
    <row r="128" spans="1:8" s="2" customFormat="1" ht="16.7" customHeight="1">
      <c r="A128" s="34"/>
      <c r="B128" s="35"/>
      <c r="C128" s="213" t="s">
        <v>153</v>
      </c>
      <c r="D128" s="213" t="s">
        <v>154</v>
      </c>
      <c r="E128" s="19" t="s">
        <v>101</v>
      </c>
      <c r="F128" s="214">
        <v>42</v>
      </c>
      <c r="G128" s="34"/>
      <c r="H128" s="35"/>
    </row>
    <row r="129" spans="1:8" s="2" customFormat="1" ht="16.7" customHeight="1">
      <c r="A129" s="34"/>
      <c r="B129" s="35"/>
      <c r="C129" s="213" t="s">
        <v>163</v>
      </c>
      <c r="D129" s="213" t="s">
        <v>164</v>
      </c>
      <c r="E129" s="19" t="s">
        <v>101</v>
      </c>
      <c r="F129" s="214">
        <v>16</v>
      </c>
      <c r="G129" s="34"/>
      <c r="H129" s="35"/>
    </row>
    <row r="130" spans="1:8" s="2" customFormat="1" ht="16.7" customHeight="1">
      <c r="A130" s="34"/>
      <c r="B130" s="35"/>
      <c r="C130" s="213" t="s">
        <v>405</v>
      </c>
      <c r="D130" s="213" t="s">
        <v>406</v>
      </c>
      <c r="E130" s="19" t="s">
        <v>170</v>
      </c>
      <c r="F130" s="214">
        <v>30.4</v>
      </c>
      <c r="G130" s="34"/>
      <c r="H130" s="35"/>
    </row>
    <row r="131" spans="1:8" s="2" customFormat="1" ht="16.7" customHeight="1">
      <c r="A131" s="34"/>
      <c r="B131" s="35"/>
      <c r="C131" s="209" t="s">
        <v>348</v>
      </c>
      <c r="D131" s="210" t="s">
        <v>3</v>
      </c>
      <c r="E131" s="211" t="s">
        <v>101</v>
      </c>
      <c r="F131" s="212">
        <v>65</v>
      </c>
      <c r="G131" s="34"/>
      <c r="H131" s="35"/>
    </row>
    <row r="132" spans="1:8" s="2" customFormat="1" ht="16.7" customHeight="1">
      <c r="A132" s="34"/>
      <c r="B132" s="35"/>
      <c r="C132" s="213" t="s">
        <v>348</v>
      </c>
      <c r="D132" s="213" t="s">
        <v>370</v>
      </c>
      <c r="E132" s="19" t="s">
        <v>3</v>
      </c>
      <c r="F132" s="214">
        <v>65</v>
      </c>
      <c r="G132" s="34"/>
      <c r="H132" s="35"/>
    </row>
    <row r="133" spans="1:8" s="2" customFormat="1" ht="16.7" customHeight="1">
      <c r="A133" s="34"/>
      <c r="B133" s="35"/>
      <c r="C133" s="215" t="s">
        <v>540</v>
      </c>
      <c r="D133" s="34"/>
      <c r="E133" s="34"/>
      <c r="F133" s="34"/>
      <c r="G133" s="34"/>
      <c r="H133" s="35"/>
    </row>
    <row r="134" spans="1:8" s="2" customFormat="1" ht="16.7" customHeight="1">
      <c r="A134" s="34"/>
      <c r="B134" s="35"/>
      <c r="C134" s="213" t="s">
        <v>366</v>
      </c>
      <c r="D134" s="213" t="s">
        <v>367</v>
      </c>
      <c r="E134" s="19" t="s">
        <v>101</v>
      </c>
      <c r="F134" s="214">
        <v>65</v>
      </c>
      <c r="G134" s="34"/>
      <c r="H134" s="35"/>
    </row>
    <row r="135" spans="1:8" s="2" customFormat="1" ht="16.7" customHeight="1">
      <c r="A135" s="34"/>
      <c r="B135" s="35"/>
      <c r="C135" s="213" t="s">
        <v>148</v>
      </c>
      <c r="D135" s="213" t="s">
        <v>149</v>
      </c>
      <c r="E135" s="19" t="s">
        <v>101</v>
      </c>
      <c r="F135" s="214">
        <v>21</v>
      </c>
      <c r="G135" s="34"/>
      <c r="H135" s="35"/>
    </row>
    <row r="136" spans="1:8" s="2" customFormat="1" ht="16.7" customHeight="1">
      <c r="A136" s="34"/>
      <c r="B136" s="35"/>
      <c r="C136" s="213" t="s">
        <v>153</v>
      </c>
      <c r="D136" s="213" t="s">
        <v>154</v>
      </c>
      <c r="E136" s="19" t="s">
        <v>101</v>
      </c>
      <c r="F136" s="214">
        <v>42</v>
      </c>
      <c r="G136" s="34"/>
      <c r="H136" s="35"/>
    </row>
    <row r="137" spans="1:8" s="2" customFormat="1" ht="16.7" customHeight="1">
      <c r="A137" s="34"/>
      <c r="B137" s="35"/>
      <c r="C137" s="213" t="s">
        <v>163</v>
      </c>
      <c r="D137" s="213" t="s">
        <v>164</v>
      </c>
      <c r="E137" s="19" t="s">
        <v>101</v>
      </c>
      <c r="F137" s="214">
        <v>16</v>
      </c>
      <c r="G137" s="34"/>
      <c r="H137" s="35"/>
    </row>
    <row r="138" spans="1:8" s="2" customFormat="1" ht="16.7" customHeight="1">
      <c r="A138" s="34"/>
      <c r="B138" s="35"/>
      <c r="C138" s="213" t="s">
        <v>405</v>
      </c>
      <c r="D138" s="213" t="s">
        <v>406</v>
      </c>
      <c r="E138" s="19" t="s">
        <v>170</v>
      </c>
      <c r="F138" s="214">
        <v>30.4</v>
      </c>
      <c r="G138" s="34"/>
      <c r="H138" s="35"/>
    </row>
    <row r="139" spans="1:8" s="2" customFormat="1" ht="16.7" customHeight="1">
      <c r="A139" s="34"/>
      <c r="B139" s="35"/>
      <c r="C139" s="209" t="s">
        <v>352</v>
      </c>
      <c r="D139" s="210" t="s">
        <v>3</v>
      </c>
      <c r="E139" s="211" t="s">
        <v>101</v>
      </c>
      <c r="F139" s="212">
        <v>5</v>
      </c>
      <c r="G139" s="34"/>
      <c r="H139" s="35"/>
    </row>
    <row r="140" spans="1:8" s="2" customFormat="1" ht="16.7" customHeight="1">
      <c r="A140" s="34"/>
      <c r="B140" s="35"/>
      <c r="C140" s="213" t="s">
        <v>352</v>
      </c>
      <c r="D140" s="213" t="s">
        <v>365</v>
      </c>
      <c r="E140" s="19" t="s">
        <v>3</v>
      </c>
      <c r="F140" s="214">
        <v>5</v>
      </c>
      <c r="G140" s="34"/>
      <c r="H140" s="35"/>
    </row>
    <row r="141" spans="1:8" s="2" customFormat="1" ht="16.7" customHeight="1">
      <c r="A141" s="34"/>
      <c r="B141" s="35"/>
      <c r="C141" s="215" t="s">
        <v>540</v>
      </c>
      <c r="D141" s="34"/>
      <c r="E141" s="34"/>
      <c r="F141" s="34"/>
      <c r="G141" s="34"/>
      <c r="H141" s="35"/>
    </row>
    <row r="142" spans="1:8" s="2" customFormat="1" ht="16.7" customHeight="1">
      <c r="A142" s="34"/>
      <c r="B142" s="35"/>
      <c r="C142" s="213" t="s">
        <v>363</v>
      </c>
      <c r="D142" s="213" t="s">
        <v>358</v>
      </c>
      <c r="E142" s="19" t="s">
        <v>101</v>
      </c>
      <c r="F142" s="214">
        <v>5</v>
      </c>
      <c r="G142" s="34"/>
      <c r="H142" s="35"/>
    </row>
    <row r="143" spans="1:8" s="2" customFormat="1" ht="16.7" customHeight="1">
      <c r="A143" s="34"/>
      <c r="B143" s="35"/>
      <c r="C143" s="213" t="s">
        <v>148</v>
      </c>
      <c r="D143" s="213" t="s">
        <v>149</v>
      </c>
      <c r="E143" s="19" t="s">
        <v>101</v>
      </c>
      <c r="F143" s="214">
        <v>21</v>
      </c>
      <c r="G143" s="34"/>
      <c r="H143" s="35"/>
    </row>
    <row r="144" spans="1:8" s="2" customFormat="1" ht="16.7" customHeight="1">
      <c r="A144" s="34"/>
      <c r="B144" s="35"/>
      <c r="C144" s="213" t="s">
        <v>153</v>
      </c>
      <c r="D144" s="213" t="s">
        <v>154</v>
      </c>
      <c r="E144" s="19" t="s">
        <v>101</v>
      </c>
      <c r="F144" s="214">
        <v>42</v>
      </c>
      <c r="G144" s="34"/>
      <c r="H144" s="35"/>
    </row>
    <row r="145" spans="1:8" s="2" customFormat="1" ht="16.7" customHeight="1">
      <c r="A145" s="34"/>
      <c r="B145" s="35"/>
      <c r="C145" s="213" t="s">
        <v>382</v>
      </c>
      <c r="D145" s="213" t="s">
        <v>383</v>
      </c>
      <c r="E145" s="19" t="s">
        <v>101</v>
      </c>
      <c r="F145" s="214">
        <v>5</v>
      </c>
      <c r="G145" s="34"/>
      <c r="H145" s="35"/>
    </row>
    <row r="146" spans="1:8" s="2" customFormat="1" ht="16.7" customHeight="1">
      <c r="A146" s="34"/>
      <c r="B146" s="35"/>
      <c r="C146" s="213" t="s">
        <v>392</v>
      </c>
      <c r="D146" s="213" t="s">
        <v>393</v>
      </c>
      <c r="E146" s="19" t="s">
        <v>101</v>
      </c>
      <c r="F146" s="214">
        <v>5</v>
      </c>
      <c r="G146" s="34"/>
      <c r="H146" s="35"/>
    </row>
    <row r="147" spans="1:8" s="2" customFormat="1" ht="16.7" customHeight="1">
      <c r="A147" s="34"/>
      <c r="B147" s="35"/>
      <c r="C147" s="213" t="s">
        <v>163</v>
      </c>
      <c r="D147" s="213" t="s">
        <v>164</v>
      </c>
      <c r="E147" s="19" t="s">
        <v>101</v>
      </c>
      <c r="F147" s="214">
        <v>16</v>
      </c>
      <c r="G147" s="34"/>
      <c r="H147" s="35"/>
    </row>
    <row r="148" spans="1:8" s="2" customFormat="1" ht="16.7" customHeight="1">
      <c r="A148" s="34"/>
      <c r="B148" s="35"/>
      <c r="C148" s="213" t="s">
        <v>405</v>
      </c>
      <c r="D148" s="213" t="s">
        <v>406</v>
      </c>
      <c r="E148" s="19" t="s">
        <v>170</v>
      </c>
      <c r="F148" s="214">
        <v>30.4</v>
      </c>
      <c r="G148" s="34"/>
      <c r="H148" s="35"/>
    </row>
    <row r="149" spans="1:8" s="2" customFormat="1" ht="16.7" customHeight="1">
      <c r="A149" s="34"/>
      <c r="B149" s="35"/>
      <c r="C149" s="213" t="s">
        <v>397</v>
      </c>
      <c r="D149" s="213" t="s">
        <v>398</v>
      </c>
      <c r="E149" s="19" t="s">
        <v>170</v>
      </c>
      <c r="F149" s="214">
        <v>9.5</v>
      </c>
      <c r="G149" s="34"/>
      <c r="H149" s="35"/>
    </row>
    <row r="150" spans="1:8" s="2" customFormat="1" ht="7.5" customHeight="1">
      <c r="A150" s="34"/>
      <c r="B150" s="44"/>
      <c r="C150" s="45"/>
      <c r="D150" s="45"/>
      <c r="E150" s="45"/>
      <c r="F150" s="45"/>
      <c r="G150" s="45"/>
      <c r="H150" s="35"/>
    </row>
    <row r="151" spans="1:8" s="2" customFormat="1" ht="12">
      <c r="A151" s="34"/>
      <c r="B151" s="34"/>
      <c r="C151" s="34"/>
      <c r="D151" s="34"/>
      <c r="E151" s="34"/>
      <c r="F151" s="34"/>
      <c r="G151" s="34"/>
      <c r="H151" s="34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12.00390625" defaultRowHeight="12"/>
  <cols>
    <col min="1" max="1" width="8.1406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7109375" style="216" customWidth="1"/>
    <col min="9" max="10" width="20.00390625" style="216" customWidth="1"/>
    <col min="11" max="11" width="1.7109375" style="216" customWidth="1"/>
  </cols>
  <sheetData>
    <row r="1" s="1" customFormat="1" ht="37.5" customHeight="1"/>
    <row r="2" spans="2:11" s="1" customFormat="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7" customFormat="1" ht="45" customHeight="1">
      <c r="B3" s="220"/>
      <c r="C3" s="342" t="s">
        <v>569</v>
      </c>
      <c r="D3" s="342"/>
      <c r="E3" s="342"/>
      <c r="F3" s="342"/>
      <c r="G3" s="342"/>
      <c r="H3" s="342"/>
      <c r="I3" s="342"/>
      <c r="J3" s="342"/>
      <c r="K3" s="221"/>
    </row>
    <row r="4" spans="2:11" s="1" customFormat="1" ht="25.5" customHeight="1">
      <c r="B4" s="222"/>
      <c r="C4" s="347" t="s">
        <v>570</v>
      </c>
      <c r="D4" s="347"/>
      <c r="E4" s="347"/>
      <c r="F4" s="347"/>
      <c r="G4" s="347"/>
      <c r="H4" s="347"/>
      <c r="I4" s="347"/>
      <c r="J4" s="347"/>
      <c r="K4" s="223"/>
    </row>
    <row r="5" spans="2:11" s="1" customFormat="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2"/>
      <c r="C6" s="346" t="s">
        <v>571</v>
      </c>
      <c r="D6" s="346"/>
      <c r="E6" s="346"/>
      <c r="F6" s="346"/>
      <c r="G6" s="346"/>
      <c r="H6" s="346"/>
      <c r="I6" s="346"/>
      <c r="J6" s="346"/>
      <c r="K6" s="223"/>
    </row>
    <row r="7" spans="2:11" s="1" customFormat="1" ht="15" customHeight="1">
      <c r="B7" s="226"/>
      <c r="C7" s="346" t="s">
        <v>572</v>
      </c>
      <c r="D7" s="346"/>
      <c r="E7" s="346"/>
      <c r="F7" s="346"/>
      <c r="G7" s="346"/>
      <c r="H7" s="346"/>
      <c r="I7" s="346"/>
      <c r="J7" s="346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346" t="s">
        <v>573</v>
      </c>
      <c r="D9" s="346"/>
      <c r="E9" s="346"/>
      <c r="F9" s="346"/>
      <c r="G9" s="346"/>
      <c r="H9" s="346"/>
      <c r="I9" s="346"/>
      <c r="J9" s="346"/>
      <c r="K9" s="223"/>
    </row>
    <row r="10" spans="2:11" s="1" customFormat="1" ht="15" customHeight="1">
      <c r="B10" s="226"/>
      <c r="C10" s="225"/>
      <c r="D10" s="346" t="s">
        <v>574</v>
      </c>
      <c r="E10" s="346"/>
      <c r="F10" s="346"/>
      <c r="G10" s="346"/>
      <c r="H10" s="346"/>
      <c r="I10" s="346"/>
      <c r="J10" s="346"/>
      <c r="K10" s="223"/>
    </row>
    <row r="11" spans="2:11" s="1" customFormat="1" ht="15" customHeight="1">
      <c r="B11" s="226"/>
      <c r="C11" s="227"/>
      <c r="D11" s="346" t="s">
        <v>575</v>
      </c>
      <c r="E11" s="346"/>
      <c r="F11" s="346"/>
      <c r="G11" s="346"/>
      <c r="H11" s="346"/>
      <c r="I11" s="346"/>
      <c r="J11" s="346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576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346" t="s">
        <v>577</v>
      </c>
      <c r="E15" s="346"/>
      <c r="F15" s="346"/>
      <c r="G15" s="346"/>
      <c r="H15" s="346"/>
      <c r="I15" s="346"/>
      <c r="J15" s="346"/>
      <c r="K15" s="223"/>
    </row>
    <row r="16" spans="2:11" s="1" customFormat="1" ht="15" customHeight="1">
      <c r="B16" s="226"/>
      <c r="C16" s="227"/>
      <c r="D16" s="346" t="s">
        <v>578</v>
      </c>
      <c r="E16" s="346"/>
      <c r="F16" s="346"/>
      <c r="G16" s="346"/>
      <c r="H16" s="346"/>
      <c r="I16" s="346"/>
      <c r="J16" s="346"/>
      <c r="K16" s="223"/>
    </row>
    <row r="17" spans="2:11" s="1" customFormat="1" ht="15" customHeight="1">
      <c r="B17" s="226"/>
      <c r="C17" s="227"/>
      <c r="D17" s="346" t="s">
        <v>579</v>
      </c>
      <c r="E17" s="346"/>
      <c r="F17" s="346"/>
      <c r="G17" s="346"/>
      <c r="H17" s="346"/>
      <c r="I17" s="346"/>
      <c r="J17" s="346"/>
      <c r="K17" s="223"/>
    </row>
    <row r="18" spans="2:11" s="1" customFormat="1" ht="15" customHeight="1">
      <c r="B18" s="226"/>
      <c r="C18" s="227"/>
      <c r="D18" s="227"/>
      <c r="E18" s="229" t="s">
        <v>83</v>
      </c>
      <c r="F18" s="346" t="s">
        <v>580</v>
      </c>
      <c r="G18" s="346"/>
      <c r="H18" s="346"/>
      <c r="I18" s="346"/>
      <c r="J18" s="346"/>
      <c r="K18" s="223"/>
    </row>
    <row r="19" spans="2:11" s="1" customFormat="1" ht="15" customHeight="1">
      <c r="B19" s="226"/>
      <c r="C19" s="227"/>
      <c r="D19" s="227"/>
      <c r="E19" s="229" t="s">
        <v>581</v>
      </c>
      <c r="F19" s="346" t="s">
        <v>582</v>
      </c>
      <c r="G19" s="346"/>
      <c r="H19" s="346"/>
      <c r="I19" s="346"/>
      <c r="J19" s="346"/>
      <c r="K19" s="223"/>
    </row>
    <row r="20" spans="2:11" s="1" customFormat="1" ht="15" customHeight="1">
      <c r="B20" s="226"/>
      <c r="C20" s="227"/>
      <c r="D20" s="227"/>
      <c r="E20" s="229" t="s">
        <v>583</v>
      </c>
      <c r="F20" s="346" t="s">
        <v>584</v>
      </c>
      <c r="G20" s="346"/>
      <c r="H20" s="346"/>
      <c r="I20" s="346"/>
      <c r="J20" s="346"/>
      <c r="K20" s="223"/>
    </row>
    <row r="21" spans="2:11" s="1" customFormat="1" ht="15" customHeight="1">
      <c r="B21" s="226"/>
      <c r="C21" s="227"/>
      <c r="D21" s="227"/>
      <c r="E21" s="229" t="s">
        <v>585</v>
      </c>
      <c r="F21" s="346" t="s">
        <v>586</v>
      </c>
      <c r="G21" s="346"/>
      <c r="H21" s="346"/>
      <c r="I21" s="346"/>
      <c r="J21" s="346"/>
      <c r="K21" s="223"/>
    </row>
    <row r="22" spans="2:11" s="1" customFormat="1" ht="15" customHeight="1">
      <c r="B22" s="226"/>
      <c r="C22" s="227"/>
      <c r="D22" s="227"/>
      <c r="E22" s="229" t="s">
        <v>587</v>
      </c>
      <c r="F22" s="346" t="s">
        <v>588</v>
      </c>
      <c r="G22" s="346"/>
      <c r="H22" s="346"/>
      <c r="I22" s="346"/>
      <c r="J22" s="346"/>
      <c r="K22" s="223"/>
    </row>
    <row r="23" spans="2:11" s="1" customFormat="1" ht="15" customHeight="1">
      <c r="B23" s="226"/>
      <c r="C23" s="227"/>
      <c r="D23" s="227"/>
      <c r="E23" s="229" t="s">
        <v>589</v>
      </c>
      <c r="F23" s="346" t="s">
        <v>590</v>
      </c>
      <c r="G23" s="346"/>
      <c r="H23" s="346"/>
      <c r="I23" s="346"/>
      <c r="J23" s="346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346" t="s">
        <v>591</v>
      </c>
      <c r="D25" s="346"/>
      <c r="E25" s="346"/>
      <c r="F25" s="346"/>
      <c r="G25" s="346"/>
      <c r="H25" s="346"/>
      <c r="I25" s="346"/>
      <c r="J25" s="346"/>
      <c r="K25" s="223"/>
    </row>
    <row r="26" spans="2:11" s="1" customFormat="1" ht="15" customHeight="1">
      <c r="B26" s="226"/>
      <c r="C26" s="346" t="s">
        <v>592</v>
      </c>
      <c r="D26" s="346"/>
      <c r="E26" s="346"/>
      <c r="F26" s="346"/>
      <c r="G26" s="346"/>
      <c r="H26" s="346"/>
      <c r="I26" s="346"/>
      <c r="J26" s="346"/>
      <c r="K26" s="223"/>
    </row>
    <row r="27" spans="2:11" s="1" customFormat="1" ht="15" customHeight="1">
      <c r="B27" s="226"/>
      <c r="C27" s="225"/>
      <c r="D27" s="346" t="s">
        <v>593</v>
      </c>
      <c r="E27" s="346"/>
      <c r="F27" s="346"/>
      <c r="G27" s="346"/>
      <c r="H27" s="346"/>
      <c r="I27" s="346"/>
      <c r="J27" s="346"/>
      <c r="K27" s="223"/>
    </row>
    <row r="28" spans="2:11" s="1" customFormat="1" ht="15" customHeight="1">
      <c r="B28" s="226"/>
      <c r="C28" s="227"/>
      <c r="D28" s="346" t="s">
        <v>594</v>
      </c>
      <c r="E28" s="346"/>
      <c r="F28" s="346"/>
      <c r="G28" s="346"/>
      <c r="H28" s="346"/>
      <c r="I28" s="346"/>
      <c r="J28" s="346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346" t="s">
        <v>595</v>
      </c>
      <c r="E30" s="346"/>
      <c r="F30" s="346"/>
      <c r="G30" s="346"/>
      <c r="H30" s="346"/>
      <c r="I30" s="346"/>
      <c r="J30" s="346"/>
      <c r="K30" s="223"/>
    </row>
    <row r="31" spans="2:11" s="1" customFormat="1" ht="15" customHeight="1">
      <c r="B31" s="226"/>
      <c r="C31" s="227"/>
      <c r="D31" s="346" t="s">
        <v>596</v>
      </c>
      <c r="E31" s="346"/>
      <c r="F31" s="346"/>
      <c r="G31" s="346"/>
      <c r="H31" s="346"/>
      <c r="I31" s="346"/>
      <c r="J31" s="346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346" t="s">
        <v>597</v>
      </c>
      <c r="E33" s="346"/>
      <c r="F33" s="346"/>
      <c r="G33" s="346"/>
      <c r="H33" s="346"/>
      <c r="I33" s="346"/>
      <c r="J33" s="346"/>
      <c r="K33" s="223"/>
    </row>
    <row r="34" spans="2:11" s="1" customFormat="1" ht="15" customHeight="1">
      <c r="B34" s="226"/>
      <c r="C34" s="227"/>
      <c r="D34" s="346" t="s">
        <v>598</v>
      </c>
      <c r="E34" s="346"/>
      <c r="F34" s="346"/>
      <c r="G34" s="346"/>
      <c r="H34" s="346"/>
      <c r="I34" s="346"/>
      <c r="J34" s="346"/>
      <c r="K34" s="223"/>
    </row>
    <row r="35" spans="2:11" s="1" customFormat="1" ht="15" customHeight="1">
      <c r="B35" s="226"/>
      <c r="C35" s="227"/>
      <c r="D35" s="346" t="s">
        <v>599</v>
      </c>
      <c r="E35" s="346"/>
      <c r="F35" s="346"/>
      <c r="G35" s="346"/>
      <c r="H35" s="346"/>
      <c r="I35" s="346"/>
      <c r="J35" s="346"/>
      <c r="K35" s="223"/>
    </row>
    <row r="36" spans="2:11" s="1" customFormat="1" ht="15" customHeight="1">
      <c r="B36" s="226"/>
      <c r="C36" s="227"/>
      <c r="D36" s="225"/>
      <c r="E36" s="228" t="s">
        <v>123</v>
      </c>
      <c r="F36" s="225"/>
      <c r="G36" s="346" t="s">
        <v>600</v>
      </c>
      <c r="H36" s="346"/>
      <c r="I36" s="346"/>
      <c r="J36" s="346"/>
      <c r="K36" s="223"/>
    </row>
    <row r="37" spans="2:11" s="1" customFormat="1" ht="30.75" customHeight="1">
      <c r="B37" s="226"/>
      <c r="C37" s="227"/>
      <c r="D37" s="225"/>
      <c r="E37" s="228" t="s">
        <v>601</v>
      </c>
      <c r="F37" s="225"/>
      <c r="G37" s="346" t="s">
        <v>602</v>
      </c>
      <c r="H37" s="346"/>
      <c r="I37" s="346"/>
      <c r="J37" s="346"/>
      <c r="K37" s="223"/>
    </row>
    <row r="38" spans="2:11" s="1" customFormat="1" ht="15" customHeight="1">
      <c r="B38" s="226"/>
      <c r="C38" s="227"/>
      <c r="D38" s="225"/>
      <c r="E38" s="228" t="s">
        <v>57</v>
      </c>
      <c r="F38" s="225"/>
      <c r="G38" s="346" t="s">
        <v>603</v>
      </c>
      <c r="H38" s="346"/>
      <c r="I38" s="346"/>
      <c r="J38" s="346"/>
      <c r="K38" s="223"/>
    </row>
    <row r="39" spans="2:11" s="1" customFormat="1" ht="15" customHeight="1">
      <c r="B39" s="226"/>
      <c r="C39" s="227"/>
      <c r="D39" s="225"/>
      <c r="E39" s="228" t="s">
        <v>58</v>
      </c>
      <c r="F39" s="225"/>
      <c r="G39" s="346" t="s">
        <v>604</v>
      </c>
      <c r="H39" s="346"/>
      <c r="I39" s="346"/>
      <c r="J39" s="346"/>
      <c r="K39" s="223"/>
    </row>
    <row r="40" spans="2:11" s="1" customFormat="1" ht="15" customHeight="1">
      <c r="B40" s="226"/>
      <c r="C40" s="227"/>
      <c r="D40" s="225"/>
      <c r="E40" s="228" t="s">
        <v>124</v>
      </c>
      <c r="F40" s="225"/>
      <c r="G40" s="346" t="s">
        <v>605</v>
      </c>
      <c r="H40" s="346"/>
      <c r="I40" s="346"/>
      <c r="J40" s="346"/>
      <c r="K40" s="223"/>
    </row>
    <row r="41" spans="2:11" s="1" customFormat="1" ht="15" customHeight="1">
      <c r="B41" s="226"/>
      <c r="C41" s="227"/>
      <c r="D41" s="225"/>
      <c r="E41" s="228" t="s">
        <v>125</v>
      </c>
      <c r="F41" s="225"/>
      <c r="G41" s="346" t="s">
        <v>606</v>
      </c>
      <c r="H41" s="346"/>
      <c r="I41" s="346"/>
      <c r="J41" s="346"/>
      <c r="K41" s="223"/>
    </row>
    <row r="42" spans="2:11" s="1" customFormat="1" ht="15" customHeight="1">
      <c r="B42" s="226"/>
      <c r="C42" s="227"/>
      <c r="D42" s="225"/>
      <c r="E42" s="228" t="s">
        <v>607</v>
      </c>
      <c r="F42" s="225"/>
      <c r="G42" s="346" t="s">
        <v>608</v>
      </c>
      <c r="H42" s="346"/>
      <c r="I42" s="346"/>
      <c r="J42" s="346"/>
      <c r="K42" s="223"/>
    </row>
    <row r="43" spans="2:11" s="1" customFormat="1" ht="15" customHeight="1">
      <c r="B43" s="226"/>
      <c r="C43" s="227"/>
      <c r="D43" s="225"/>
      <c r="E43" s="228"/>
      <c r="F43" s="225"/>
      <c r="G43" s="346" t="s">
        <v>609</v>
      </c>
      <c r="H43" s="346"/>
      <c r="I43" s="346"/>
      <c r="J43" s="346"/>
      <c r="K43" s="223"/>
    </row>
    <row r="44" spans="2:11" s="1" customFormat="1" ht="15" customHeight="1">
      <c r="B44" s="226"/>
      <c r="C44" s="227"/>
      <c r="D44" s="225"/>
      <c r="E44" s="228" t="s">
        <v>610</v>
      </c>
      <c r="F44" s="225"/>
      <c r="G44" s="346" t="s">
        <v>611</v>
      </c>
      <c r="H44" s="346"/>
      <c r="I44" s="346"/>
      <c r="J44" s="346"/>
      <c r="K44" s="223"/>
    </row>
    <row r="45" spans="2:11" s="1" customFormat="1" ht="15" customHeight="1">
      <c r="B45" s="226"/>
      <c r="C45" s="227"/>
      <c r="D45" s="225"/>
      <c r="E45" s="228" t="s">
        <v>127</v>
      </c>
      <c r="F45" s="225"/>
      <c r="G45" s="346" t="s">
        <v>612</v>
      </c>
      <c r="H45" s="346"/>
      <c r="I45" s="346"/>
      <c r="J45" s="346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346" t="s">
        <v>613</v>
      </c>
      <c r="E47" s="346"/>
      <c r="F47" s="346"/>
      <c r="G47" s="346"/>
      <c r="H47" s="346"/>
      <c r="I47" s="346"/>
      <c r="J47" s="346"/>
      <c r="K47" s="223"/>
    </row>
    <row r="48" spans="2:11" s="1" customFormat="1" ht="15" customHeight="1">
      <c r="B48" s="226"/>
      <c r="C48" s="227"/>
      <c r="D48" s="227"/>
      <c r="E48" s="346" t="s">
        <v>614</v>
      </c>
      <c r="F48" s="346"/>
      <c r="G48" s="346"/>
      <c r="H48" s="346"/>
      <c r="I48" s="346"/>
      <c r="J48" s="346"/>
      <c r="K48" s="223"/>
    </row>
    <row r="49" spans="2:11" s="1" customFormat="1" ht="15" customHeight="1">
      <c r="B49" s="226"/>
      <c r="C49" s="227"/>
      <c r="D49" s="227"/>
      <c r="E49" s="346" t="s">
        <v>615</v>
      </c>
      <c r="F49" s="346"/>
      <c r="G49" s="346"/>
      <c r="H49" s="346"/>
      <c r="I49" s="346"/>
      <c r="J49" s="346"/>
      <c r="K49" s="223"/>
    </row>
    <row r="50" spans="2:11" s="1" customFormat="1" ht="15" customHeight="1">
      <c r="B50" s="226"/>
      <c r="C50" s="227"/>
      <c r="D50" s="227"/>
      <c r="E50" s="346" t="s">
        <v>616</v>
      </c>
      <c r="F50" s="346"/>
      <c r="G50" s="346"/>
      <c r="H50" s="346"/>
      <c r="I50" s="346"/>
      <c r="J50" s="346"/>
      <c r="K50" s="223"/>
    </row>
    <row r="51" spans="2:11" s="1" customFormat="1" ht="15" customHeight="1">
      <c r="B51" s="226"/>
      <c r="C51" s="227"/>
      <c r="D51" s="346" t="s">
        <v>617</v>
      </c>
      <c r="E51" s="346"/>
      <c r="F51" s="346"/>
      <c r="G51" s="346"/>
      <c r="H51" s="346"/>
      <c r="I51" s="346"/>
      <c r="J51" s="346"/>
      <c r="K51" s="223"/>
    </row>
    <row r="52" spans="2:11" s="1" customFormat="1" ht="25.5" customHeight="1">
      <c r="B52" s="222"/>
      <c r="C52" s="347" t="s">
        <v>618</v>
      </c>
      <c r="D52" s="347"/>
      <c r="E52" s="347"/>
      <c r="F52" s="347"/>
      <c r="G52" s="347"/>
      <c r="H52" s="347"/>
      <c r="I52" s="347"/>
      <c r="J52" s="347"/>
      <c r="K52" s="223"/>
    </row>
    <row r="53" spans="2:11" s="1" customFormat="1" ht="5.25" customHeight="1">
      <c r="B53" s="222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2"/>
      <c r="C54" s="346" t="s">
        <v>619</v>
      </c>
      <c r="D54" s="346"/>
      <c r="E54" s="346"/>
      <c r="F54" s="346"/>
      <c r="G54" s="346"/>
      <c r="H54" s="346"/>
      <c r="I54" s="346"/>
      <c r="J54" s="346"/>
      <c r="K54" s="223"/>
    </row>
    <row r="55" spans="2:11" s="1" customFormat="1" ht="15" customHeight="1">
      <c r="B55" s="222"/>
      <c r="C55" s="346" t="s">
        <v>620</v>
      </c>
      <c r="D55" s="346"/>
      <c r="E55" s="346"/>
      <c r="F55" s="346"/>
      <c r="G55" s="346"/>
      <c r="H55" s="346"/>
      <c r="I55" s="346"/>
      <c r="J55" s="346"/>
      <c r="K55" s="223"/>
    </row>
    <row r="56" spans="2:11" s="1" customFormat="1" ht="12.75" customHeight="1">
      <c r="B56" s="222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2"/>
      <c r="C57" s="346" t="s">
        <v>621</v>
      </c>
      <c r="D57" s="346"/>
      <c r="E57" s="346"/>
      <c r="F57" s="346"/>
      <c r="G57" s="346"/>
      <c r="H57" s="346"/>
      <c r="I57" s="346"/>
      <c r="J57" s="346"/>
      <c r="K57" s="223"/>
    </row>
    <row r="58" spans="2:11" s="1" customFormat="1" ht="15" customHeight="1">
      <c r="B58" s="222"/>
      <c r="C58" s="227"/>
      <c r="D58" s="346" t="s">
        <v>622</v>
      </c>
      <c r="E58" s="346"/>
      <c r="F58" s="346"/>
      <c r="G58" s="346"/>
      <c r="H58" s="346"/>
      <c r="I58" s="346"/>
      <c r="J58" s="346"/>
      <c r="K58" s="223"/>
    </row>
    <row r="59" spans="2:11" s="1" customFormat="1" ht="15" customHeight="1">
      <c r="B59" s="222"/>
      <c r="C59" s="227"/>
      <c r="D59" s="346" t="s">
        <v>623</v>
      </c>
      <c r="E59" s="346"/>
      <c r="F59" s="346"/>
      <c r="G59" s="346"/>
      <c r="H59" s="346"/>
      <c r="I59" s="346"/>
      <c r="J59" s="346"/>
      <c r="K59" s="223"/>
    </row>
    <row r="60" spans="2:11" s="1" customFormat="1" ht="15" customHeight="1">
      <c r="B60" s="222"/>
      <c r="C60" s="227"/>
      <c r="D60" s="346" t="s">
        <v>624</v>
      </c>
      <c r="E60" s="346"/>
      <c r="F60" s="346"/>
      <c r="G60" s="346"/>
      <c r="H60" s="346"/>
      <c r="I60" s="346"/>
      <c r="J60" s="346"/>
      <c r="K60" s="223"/>
    </row>
    <row r="61" spans="2:11" s="1" customFormat="1" ht="15" customHeight="1">
      <c r="B61" s="222"/>
      <c r="C61" s="227"/>
      <c r="D61" s="346" t="s">
        <v>625</v>
      </c>
      <c r="E61" s="346"/>
      <c r="F61" s="346"/>
      <c r="G61" s="346"/>
      <c r="H61" s="346"/>
      <c r="I61" s="346"/>
      <c r="J61" s="346"/>
      <c r="K61" s="223"/>
    </row>
    <row r="62" spans="2:11" s="1" customFormat="1" ht="15" customHeight="1">
      <c r="B62" s="222"/>
      <c r="C62" s="227"/>
      <c r="D62" s="348" t="s">
        <v>626</v>
      </c>
      <c r="E62" s="348"/>
      <c r="F62" s="348"/>
      <c r="G62" s="348"/>
      <c r="H62" s="348"/>
      <c r="I62" s="348"/>
      <c r="J62" s="348"/>
      <c r="K62" s="223"/>
    </row>
    <row r="63" spans="2:11" s="1" customFormat="1" ht="15" customHeight="1">
      <c r="B63" s="222"/>
      <c r="C63" s="227"/>
      <c r="D63" s="346" t="s">
        <v>627</v>
      </c>
      <c r="E63" s="346"/>
      <c r="F63" s="346"/>
      <c r="G63" s="346"/>
      <c r="H63" s="346"/>
      <c r="I63" s="346"/>
      <c r="J63" s="346"/>
      <c r="K63" s="223"/>
    </row>
    <row r="64" spans="2:11" s="1" customFormat="1" ht="12.75" customHeight="1">
      <c r="B64" s="222"/>
      <c r="C64" s="227"/>
      <c r="D64" s="227"/>
      <c r="E64" s="230"/>
      <c r="F64" s="227"/>
      <c r="G64" s="227"/>
      <c r="H64" s="227"/>
      <c r="I64" s="227"/>
      <c r="J64" s="227"/>
      <c r="K64" s="223"/>
    </row>
    <row r="65" spans="2:11" s="1" customFormat="1" ht="15" customHeight="1">
      <c r="B65" s="222"/>
      <c r="C65" s="227"/>
      <c r="D65" s="346" t="s">
        <v>628</v>
      </c>
      <c r="E65" s="346"/>
      <c r="F65" s="346"/>
      <c r="G65" s="346"/>
      <c r="H65" s="346"/>
      <c r="I65" s="346"/>
      <c r="J65" s="346"/>
      <c r="K65" s="223"/>
    </row>
    <row r="66" spans="2:11" s="1" customFormat="1" ht="15" customHeight="1">
      <c r="B66" s="222"/>
      <c r="C66" s="227"/>
      <c r="D66" s="348" t="s">
        <v>629</v>
      </c>
      <c r="E66" s="348"/>
      <c r="F66" s="348"/>
      <c r="G66" s="348"/>
      <c r="H66" s="348"/>
      <c r="I66" s="348"/>
      <c r="J66" s="348"/>
      <c r="K66" s="223"/>
    </row>
    <row r="67" spans="2:11" s="1" customFormat="1" ht="15" customHeight="1">
      <c r="B67" s="222"/>
      <c r="C67" s="227"/>
      <c r="D67" s="346" t="s">
        <v>630</v>
      </c>
      <c r="E67" s="346"/>
      <c r="F67" s="346"/>
      <c r="G67" s="346"/>
      <c r="H67" s="346"/>
      <c r="I67" s="346"/>
      <c r="J67" s="346"/>
      <c r="K67" s="223"/>
    </row>
    <row r="68" spans="2:11" s="1" customFormat="1" ht="15" customHeight="1">
      <c r="B68" s="222"/>
      <c r="C68" s="227"/>
      <c r="D68" s="346" t="s">
        <v>631</v>
      </c>
      <c r="E68" s="346"/>
      <c r="F68" s="346"/>
      <c r="G68" s="346"/>
      <c r="H68" s="346"/>
      <c r="I68" s="346"/>
      <c r="J68" s="346"/>
      <c r="K68" s="223"/>
    </row>
    <row r="69" spans="2:11" s="1" customFormat="1" ht="15" customHeight="1">
      <c r="B69" s="222"/>
      <c r="C69" s="227"/>
      <c r="D69" s="346" t="s">
        <v>632</v>
      </c>
      <c r="E69" s="346"/>
      <c r="F69" s="346"/>
      <c r="G69" s="346"/>
      <c r="H69" s="346"/>
      <c r="I69" s="346"/>
      <c r="J69" s="346"/>
      <c r="K69" s="223"/>
    </row>
    <row r="70" spans="2:11" s="1" customFormat="1" ht="15" customHeight="1">
      <c r="B70" s="222"/>
      <c r="C70" s="227"/>
      <c r="D70" s="346" t="s">
        <v>633</v>
      </c>
      <c r="E70" s="346"/>
      <c r="F70" s="346"/>
      <c r="G70" s="346"/>
      <c r="H70" s="346"/>
      <c r="I70" s="346"/>
      <c r="J70" s="346"/>
      <c r="K70" s="223"/>
    </row>
    <row r="71" spans="2:11" s="1" customFormat="1" ht="12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s="1" customFormat="1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s="1" customFormat="1" ht="18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</row>
    <row r="74" spans="2:11" s="1" customFormat="1" ht="7.5" customHeight="1">
      <c r="B74" s="236"/>
      <c r="C74" s="237"/>
      <c r="D74" s="237"/>
      <c r="E74" s="237"/>
      <c r="F74" s="237"/>
      <c r="G74" s="237"/>
      <c r="H74" s="237"/>
      <c r="I74" s="237"/>
      <c r="J74" s="237"/>
      <c r="K74" s="238"/>
    </row>
    <row r="75" spans="2:11" s="1" customFormat="1" ht="45" customHeight="1">
      <c r="B75" s="239"/>
      <c r="C75" s="341" t="s">
        <v>634</v>
      </c>
      <c r="D75" s="341"/>
      <c r="E75" s="341"/>
      <c r="F75" s="341"/>
      <c r="G75" s="341"/>
      <c r="H75" s="341"/>
      <c r="I75" s="341"/>
      <c r="J75" s="341"/>
      <c r="K75" s="240"/>
    </row>
    <row r="76" spans="2:11" s="1" customFormat="1" ht="17.25" customHeight="1">
      <c r="B76" s="239"/>
      <c r="C76" s="241" t="s">
        <v>635</v>
      </c>
      <c r="D76" s="241"/>
      <c r="E76" s="241"/>
      <c r="F76" s="241" t="s">
        <v>636</v>
      </c>
      <c r="G76" s="242"/>
      <c r="H76" s="241" t="s">
        <v>58</v>
      </c>
      <c r="I76" s="241" t="s">
        <v>61</v>
      </c>
      <c r="J76" s="241" t="s">
        <v>637</v>
      </c>
      <c r="K76" s="240"/>
    </row>
    <row r="77" spans="2:11" s="1" customFormat="1" ht="17.25" customHeight="1">
      <c r="B77" s="239"/>
      <c r="C77" s="243" t="s">
        <v>638</v>
      </c>
      <c r="D77" s="243"/>
      <c r="E77" s="243"/>
      <c r="F77" s="244" t="s">
        <v>639</v>
      </c>
      <c r="G77" s="245"/>
      <c r="H77" s="243"/>
      <c r="I77" s="243"/>
      <c r="J77" s="243" t="s">
        <v>640</v>
      </c>
      <c r="K77" s="240"/>
    </row>
    <row r="78" spans="2:11" s="1" customFormat="1" ht="5.25" customHeight="1">
      <c r="B78" s="239"/>
      <c r="C78" s="246"/>
      <c r="D78" s="246"/>
      <c r="E78" s="246"/>
      <c r="F78" s="246"/>
      <c r="G78" s="247"/>
      <c r="H78" s="246"/>
      <c r="I78" s="246"/>
      <c r="J78" s="246"/>
      <c r="K78" s="240"/>
    </row>
    <row r="79" spans="2:11" s="1" customFormat="1" ht="15" customHeight="1">
      <c r="B79" s="239"/>
      <c r="C79" s="228" t="s">
        <v>57</v>
      </c>
      <c r="D79" s="248"/>
      <c r="E79" s="248"/>
      <c r="F79" s="249" t="s">
        <v>641</v>
      </c>
      <c r="G79" s="250"/>
      <c r="H79" s="228" t="s">
        <v>642</v>
      </c>
      <c r="I79" s="228" t="s">
        <v>643</v>
      </c>
      <c r="J79" s="228">
        <v>20</v>
      </c>
      <c r="K79" s="240"/>
    </row>
    <row r="80" spans="2:11" s="1" customFormat="1" ht="15" customHeight="1">
      <c r="B80" s="239"/>
      <c r="C80" s="228" t="s">
        <v>644</v>
      </c>
      <c r="D80" s="228"/>
      <c r="E80" s="228"/>
      <c r="F80" s="249" t="s">
        <v>641</v>
      </c>
      <c r="G80" s="250"/>
      <c r="H80" s="228" t="s">
        <v>645</v>
      </c>
      <c r="I80" s="228" t="s">
        <v>643</v>
      </c>
      <c r="J80" s="228">
        <v>120</v>
      </c>
      <c r="K80" s="240"/>
    </row>
    <row r="81" spans="2:11" s="1" customFormat="1" ht="15" customHeight="1">
      <c r="B81" s="251"/>
      <c r="C81" s="228" t="s">
        <v>646</v>
      </c>
      <c r="D81" s="228"/>
      <c r="E81" s="228"/>
      <c r="F81" s="249" t="s">
        <v>647</v>
      </c>
      <c r="G81" s="250"/>
      <c r="H81" s="228" t="s">
        <v>648</v>
      </c>
      <c r="I81" s="228" t="s">
        <v>643</v>
      </c>
      <c r="J81" s="228">
        <v>50</v>
      </c>
      <c r="K81" s="240"/>
    </row>
    <row r="82" spans="2:11" s="1" customFormat="1" ht="15" customHeight="1">
      <c r="B82" s="251"/>
      <c r="C82" s="228" t="s">
        <v>649</v>
      </c>
      <c r="D82" s="228"/>
      <c r="E82" s="228"/>
      <c r="F82" s="249" t="s">
        <v>641</v>
      </c>
      <c r="G82" s="250"/>
      <c r="H82" s="228" t="s">
        <v>650</v>
      </c>
      <c r="I82" s="228" t="s">
        <v>651</v>
      </c>
      <c r="J82" s="228"/>
      <c r="K82" s="240"/>
    </row>
    <row r="83" spans="2:11" s="1" customFormat="1" ht="15" customHeight="1">
      <c r="B83" s="251"/>
      <c r="C83" s="252" t="s">
        <v>652</v>
      </c>
      <c r="D83" s="252"/>
      <c r="E83" s="252"/>
      <c r="F83" s="253" t="s">
        <v>647</v>
      </c>
      <c r="G83" s="252"/>
      <c r="H83" s="252" t="s">
        <v>653</v>
      </c>
      <c r="I83" s="252" t="s">
        <v>643</v>
      </c>
      <c r="J83" s="252">
        <v>15</v>
      </c>
      <c r="K83" s="240"/>
    </row>
    <row r="84" spans="2:11" s="1" customFormat="1" ht="15" customHeight="1">
      <c r="B84" s="251"/>
      <c r="C84" s="252" t="s">
        <v>654</v>
      </c>
      <c r="D84" s="252"/>
      <c r="E84" s="252"/>
      <c r="F84" s="253" t="s">
        <v>647</v>
      </c>
      <c r="G84" s="252"/>
      <c r="H84" s="252" t="s">
        <v>655</v>
      </c>
      <c r="I84" s="252" t="s">
        <v>643</v>
      </c>
      <c r="J84" s="252">
        <v>15</v>
      </c>
      <c r="K84" s="240"/>
    </row>
    <row r="85" spans="2:11" s="1" customFormat="1" ht="15" customHeight="1">
      <c r="B85" s="251"/>
      <c r="C85" s="252" t="s">
        <v>656</v>
      </c>
      <c r="D85" s="252"/>
      <c r="E85" s="252"/>
      <c r="F85" s="253" t="s">
        <v>647</v>
      </c>
      <c r="G85" s="252"/>
      <c r="H85" s="252" t="s">
        <v>657</v>
      </c>
      <c r="I85" s="252" t="s">
        <v>643</v>
      </c>
      <c r="J85" s="252">
        <v>20</v>
      </c>
      <c r="K85" s="240"/>
    </row>
    <row r="86" spans="2:11" s="1" customFormat="1" ht="15" customHeight="1">
      <c r="B86" s="251"/>
      <c r="C86" s="252" t="s">
        <v>658</v>
      </c>
      <c r="D86" s="252"/>
      <c r="E86" s="252"/>
      <c r="F86" s="253" t="s">
        <v>647</v>
      </c>
      <c r="G86" s="252"/>
      <c r="H86" s="252" t="s">
        <v>659</v>
      </c>
      <c r="I86" s="252" t="s">
        <v>643</v>
      </c>
      <c r="J86" s="252">
        <v>20</v>
      </c>
      <c r="K86" s="240"/>
    </row>
    <row r="87" spans="2:11" s="1" customFormat="1" ht="15" customHeight="1">
      <c r="B87" s="251"/>
      <c r="C87" s="228" t="s">
        <v>660</v>
      </c>
      <c r="D87" s="228"/>
      <c r="E87" s="228"/>
      <c r="F87" s="249" t="s">
        <v>647</v>
      </c>
      <c r="G87" s="250"/>
      <c r="H87" s="228" t="s">
        <v>661</v>
      </c>
      <c r="I87" s="228" t="s">
        <v>643</v>
      </c>
      <c r="J87" s="228">
        <v>50</v>
      </c>
      <c r="K87" s="240"/>
    </row>
    <row r="88" spans="2:11" s="1" customFormat="1" ht="15" customHeight="1">
      <c r="B88" s="251"/>
      <c r="C88" s="228" t="s">
        <v>662</v>
      </c>
      <c r="D88" s="228"/>
      <c r="E88" s="228"/>
      <c r="F88" s="249" t="s">
        <v>647</v>
      </c>
      <c r="G88" s="250"/>
      <c r="H88" s="228" t="s">
        <v>663</v>
      </c>
      <c r="I88" s="228" t="s">
        <v>643</v>
      </c>
      <c r="J88" s="228">
        <v>20</v>
      </c>
      <c r="K88" s="240"/>
    </row>
    <row r="89" spans="2:11" s="1" customFormat="1" ht="15" customHeight="1">
      <c r="B89" s="251"/>
      <c r="C89" s="228" t="s">
        <v>664</v>
      </c>
      <c r="D89" s="228"/>
      <c r="E89" s="228"/>
      <c r="F89" s="249" t="s">
        <v>647</v>
      </c>
      <c r="G89" s="250"/>
      <c r="H89" s="228" t="s">
        <v>665</v>
      </c>
      <c r="I89" s="228" t="s">
        <v>643</v>
      </c>
      <c r="J89" s="228">
        <v>20</v>
      </c>
      <c r="K89" s="240"/>
    </row>
    <row r="90" spans="2:11" s="1" customFormat="1" ht="15" customHeight="1">
      <c r="B90" s="251"/>
      <c r="C90" s="228" t="s">
        <v>666</v>
      </c>
      <c r="D90" s="228"/>
      <c r="E90" s="228"/>
      <c r="F90" s="249" t="s">
        <v>647</v>
      </c>
      <c r="G90" s="250"/>
      <c r="H90" s="228" t="s">
        <v>667</v>
      </c>
      <c r="I90" s="228" t="s">
        <v>643</v>
      </c>
      <c r="J90" s="228">
        <v>50</v>
      </c>
      <c r="K90" s="240"/>
    </row>
    <row r="91" spans="2:11" s="1" customFormat="1" ht="15" customHeight="1">
      <c r="B91" s="251"/>
      <c r="C91" s="228" t="s">
        <v>668</v>
      </c>
      <c r="D91" s="228"/>
      <c r="E91" s="228"/>
      <c r="F91" s="249" t="s">
        <v>647</v>
      </c>
      <c r="G91" s="250"/>
      <c r="H91" s="228" t="s">
        <v>668</v>
      </c>
      <c r="I91" s="228" t="s">
        <v>643</v>
      </c>
      <c r="J91" s="228">
        <v>50</v>
      </c>
      <c r="K91" s="240"/>
    </row>
    <row r="92" spans="2:11" s="1" customFormat="1" ht="15" customHeight="1">
      <c r="B92" s="251"/>
      <c r="C92" s="228" t="s">
        <v>669</v>
      </c>
      <c r="D92" s="228"/>
      <c r="E92" s="228"/>
      <c r="F92" s="249" t="s">
        <v>647</v>
      </c>
      <c r="G92" s="250"/>
      <c r="H92" s="228" t="s">
        <v>670</v>
      </c>
      <c r="I92" s="228" t="s">
        <v>643</v>
      </c>
      <c r="J92" s="228">
        <v>255</v>
      </c>
      <c r="K92" s="240"/>
    </row>
    <row r="93" spans="2:11" s="1" customFormat="1" ht="15" customHeight="1">
      <c r="B93" s="251"/>
      <c r="C93" s="228" t="s">
        <v>671</v>
      </c>
      <c r="D93" s="228"/>
      <c r="E93" s="228"/>
      <c r="F93" s="249" t="s">
        <v>641</v>
      </c>
      <c r="G93" s="250"/>
      <c r="H93" s="228" t="s">
        <v>672</v>
      </c>
      <c r="I93" s="228" t="s">
        <v>673</v>
      </c>
      <c r="J93" s="228"/>
      <c r="K93" s="240"/>
    </row>
    <row r="94" spans="2:11" s="1" customFormat="1" ht="15" customHeight="1">
      <c r="B94" s="251"/>
      <c r="C94" s="228" t="s">
        <v>674</v>
      </c>
      <c r="D94" s="228"/>
      <c r="E94" s="228"/>
      <c r="F94" s="249" t="s">
        <v>641</v>
      </c>
      <c r="G94" s="250"/>
      <c r="H94" s="228" t="s">
        <v>675</v>
      </c>
      <c r="I94" s="228" t="s">
        <v>676</v>
      </c>
      <c r="J94" s="228"/>
      <c r="K94" s="240"/>
    </row>
    <row r="95" spans="2:11" s="1" customFormat="1" ht="15" customHeight="1">
      <c r="B95" s="251"/>
      <c r="C95" s="228" t="s">
        <v>677</v>
      </c>
      <c r="D95" s="228"/>
      <c r="E95" s="228"/>
      <c r="F95" s="249" t="s">
        <v>641</v>
      </c>
      <c r="G95" s="250"/>
      <c r="H95" s="228" t="s">
        <v>677</v>
      </c>
      <c r="I95" s="228" t="s">
        <v>676</v>
      </c>
      <c r="J95" s="228"/>
      <c r="K95" s="240"/>
    </row>
    <row r="96" spans="2:11" s="1" customFormat="1" ht="15" customHeight="1">
      <c r="B96" s="251"/>
      <c r="C96" s="228" t="s">
        <v>42</v>
      </c>
      <c r="D96" s="228"/>
      <c r="E96" s="228"/>
      <c r="F96" s="249" t="s">
        <v>641</v>
      </c>
      <c r="G96" s="250"/>
      <c r="H96" s="228" t="s">
        <v>678</v>
      </c>
      <c r="I96" s="228" t="s">
        <v>676</v>
      </c>
      <c r="J96" s="228"/>
      <c r="K96" s="240"/>
    </row>
    <row r="97" spans="2:11" s="1" customFormat="1" ht="15" customHeight="1">
      <c r="B97" s="251"/>
      <c r="C97" s="228" t="s">
        <v>52</v>
      </c>
      <c r="D97" s="228"/>
      <c r="E97" s="228"/>
      <c r="F97" s="249" t="s">
        <v>641</v>
      </c>
      <c r="G97" s="250"/>
      <c r="H97" s="228" t="s">
        <v>679</v>
      </c>
      <c r="I97" s="228" t="s">
        <v>676</v>
      </c>
      <c r="J97" s="228"/>
      <c r="K97" s="240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1" customFormat="1" ht="7.5" customHeight="1">
      <c r="B101" s="236"/>
      <c r="C101" s="237"/>
      <c r="D101" s="237"/>
      <c r="E101" s="237"/>
      <c r="F101" s="237"/>
      <c r="G101" s="237"/>
      <c r="H101" s="237"/>
      <c r="I101" s="237"/>
      <c r="J101" s="237"/>
      <c r="K101" s="238"/>
    </row>
    <row r="102" spans="2:11" s="1" customFormat="1" ht="45" customHeight="1">
      <c r="B102" s="239"/>
      <c r="C102" s="341" t="s">
        <v>680</v>
      </c>
      <c r="D102" s="341"/>
      <c r="E102" s="341"/>
      <c r="F102" s="341"/>
      <c r="G102" s="341"/>
      <c r="H102" s="341"/>
      <c r="I102" s="341"/>
      <c r="J102" s="341"/>
      <c r="K102" s="240"/>
    </row>
    <row r="103" spans="2:11" s="1" customFormat="1" ht="17.25" customHeight="1">
      <c r="B103" s="239"/>
      <c r="C103" s="241" t="s">
        <v>635</v>
      </c>
      <c r="D103" s="241"/>
      <c r="E103" s="241"/>
      <c r="F103" s="241" t="s">
        <v>636</v>
      </c>
      <c r="G103" s="242"/>
      <c r="H103" s="241" t="s">
        <v>58</v>
      </c>
      <c r="I103" s="241" t="s">
        <v>61</v>
      </c>
      <c r="J103" s="241" t="s">
        <v>637</v>
      </c>
      <c r="K103" s="240"/>
    </row>
    <row r="104" spans="2:11" s="1" customFormat="1" ht="17.25" customHeight="1">
      <c r="B104" s="239"/>
      <c r="C104" s="243" t="s">
        <v>638</v>
      </c>
      <c r="D104" s="243"/>
      <c r="E104" s="243"/>
      <c r="F104" s="244" t="s">
        <v>639</v>
      </c>
      <c r="G104" s="245"/>
      <c r="H104" s="243"/>
      <c r="I104" s="243"/>
      <c r="J104" s="243" t="s">
        <v>640</v>
      </c>
      <c r="K104" s="240"/>
    </row>
    <row r="105" spans="2:11" s="1" customFormat="1" ht="5.25" customHeight="1">
      <c r="B105" s="239"/>
      <c r="C105" s="241"/>
      <c r="D105" s="241"/>
      <c r="E105" s="241"/>
      <c r="F105" s="241"/>
      <c r="G105" s="259"/>
      <c r="H105" s="241"/>
      <c r="I105" s="241"/>
      <c r="J105" s="241"/>
      <c r="K105" s="240"/>
    </row>
    <row r="106" spans="2:11" s="1" customFormat="1" ht="15" customHeight="1">
      <c r="B106" s="239"/>
      <c r="C106" s="228" t="s">
        <v>57</v>
      </c>
      <c r="D106" s="248"/>
      <c r="E106" s="248"/>
      <c r="F106" s="249" t="s">
        <v>641</v>
      </c>
      <c r="G106" s="228"/>
      <c r="H106" s="228" t="s">
        <v>681</v>
      </c>
      <c r="I106" s="228" t="s">
        <v>643</v>
      </c>
      <c r="J106" s="228">
        <v>20</v>
      </c>
      <c r="K106" s="240"/>
    </row>
    <row r="107" spans="2:11" s="1" customFormat="1" ht="15" customHeight="1">
      <c r="B107" s="239"/>
      <c r="C107" s="228" t="s">
        <v>644</v>
      </c>
      <c r="D107" s="228"/>
      <c r="E107" s="228"/>
      <c r="F107" s="249" t="s">
        <v>641</v>
      </c>
      <c r="G107" s="228"/>
      <c r="H107" s="228" t="s">
        <v>681</v>
      </c>
      <c r="I107" s="228" t="s">
        <v>643</v>
      </c>
      <c r="J107" s="228">
        <v>120</v>
      </c>
      <c r="K107" s="240"/>
    </row>
    <row r="108" spans="2:11" s="1" customFormat="1" ht="15" customHeight="1">
      <c r="B108" s="251"/>
      <c r="C108" s="228" t="s">
        <v>646</v>
      </c>
      <c r="D108" s="228"/>
      <c r="E108" s="228"/>
      <c r="F108" s="249" t="s">
        <v>647</v>
      </c>
      <c r="G108" s="228"/>
      <c r="H108" s="228" t="s">
        <v>681</v>
      </c>
      <c r="I108" s="228" t="s">
        <v>643</v>
      </c>
      <c r="J108" s="228">
        <v>50</v>
      </c>
      <c r="K108" s="240"/>
    </row>
    <row r="109" spans="2:11" s="1" customFormat="1" ht="15" customHeight="1">
      <c r="B109" s="251"/>
      <c r="C109" s="228" t="s">
        <v>649</v>
      </c>
      <c r="D109" s="228"/>
      <c r="E109" s="228"/>
      <c r="F109" s="249" t="s">
        <v>641</v>
      </c>
      <c r="G109" s="228"/>
      <c r="H109" s="228" t="s">
        <v>681</v>
      </c>
      <c r="I109" s="228" t="s">
        <v>651</v>
      </c>
      <c r="J109" s="228"/>
      <c r="K109" s="240"/>
    </row>
    <row r="110" spans="2:11" s="1" customFormat="1" ht="15" customHeight="1">
      <c r="B110" s="251"/>
      <c r="C110" s="228" t="s">
        <v>660</v>
      </c>
      <c r="D110" s="228"/>
      <c r="E110" s="228"/>
      <c r="F110" s="249" t="s">
        <v>647</v>
      </c>
      <c r="G110" s="228"/>
      <c r="H110" s="228" t="s">
        <v>681</v>
      </c>
      <c r="I110" s="228" t="s">
        <v>643</v>
      </c>
      <c r="J110" s="228">
        <v>50</v>
      </c>
      <c r="K110" s="240"/>
    </row>
    <row r="111" spans="2:11" s="1" customFormat="1" ht="15" customHeight="1">
      <c r="B111" s="251"/>
      <c r="C111" s="228" t="s">
        <v>668</v>
      </c>
      <c r="D111" s="228"/>
      <c r="E111" s="228"/>
      <c r="F111" s="249" t="s">
        <v>647</v>
      </c>
      <c r="G111" s="228"/>
      <c r="H111" s="228" t="s">
        <v>681</v>
      </c>
      <c r="I111" s="228" t="s">
        <v>643</v>
      </c>
      <c r="J111" s="228">
        <v>50</v>
      </c>
      <c r="K111" s="240"/>
    </row>
    <row r="112" spans="2:11" s="1" customFormat="1" ht="15" customHeight="1">
      <c r="B112" s="251"/>
      <c r="C112" s="228" t="s">
        <v>666</v>
      </c>
      <c r="D112" s="228"/>
      <c r="E112" s="228"/>
      <c r="F112" s="249" t="s">
        <v>647</v>
      </c>
      <c r="G112" s="228"/>
      <c r="H112" s="228" t="s">
        <v>681</v>
      </c>
      <c r="I112" s="228" t="s">
        <v>643</v>
      </c>
      <c r="J112" s="228">
        <v>50</v>
      </c>
      <c r="K112" s="240"/>
    </row>
    <row r="113" spans="2:11" s="1" customFormat="1" ht="15" customHeight="1">
      <c r="B113" s="251"/>
      <c r="C113" s="228" t="s">
        <v>57</v>
      </c>
      <c r="D113" s="228"/>
      <c r="E113" s="228"/>
      <c r="F113" s="249" t="s">
        <v>641</v>
      </c>
      <c r="G113" s="228"/>
      <c r="H113" s="228" t="s">
        <v>682</v>
      </c>
      <c r="I113" s="228" t="s">
        <v>643</v>
      </c>
      <c r="J113" s="228">
        <v>20</v>
      </c>
      <c r="K113" s="240"/>
    </row>
    <row r="114" spans="2:11" s="1" customFormat="1" ht="15" customHeight="1">
      <c r="B114" s="251"/>
      <c r="C114" s="228" t="s">
        <v>683</v>
      </c>
      <c r="D114" s="228"/>
      <c r="E114" s="228"/>
      <c r="F114" s="249" t="s">
        <v>641</v>
      </c>
      <c r="G114" s="228"/>
      <c r="H114" s="228" t="s">
        <v>684</v>
      </c>
      <c r="I114" s="228" t="s">
        <v>643</v>
      </c>
      <c r="J114" s="228">
        <v>120</v>
      </c>
      <c r="K114" s="240"/>
    </row>
    <row r="115" spans="2:11" s="1" customFormat="1" ht="15" customHeight="1">
      <c r="B115" s="251"/>
      <c r="C115" s="228" t="s">
        <v>42</v>
      </c>
      <c r="D115" s="228"/>
      <c r="E115" s="228"/>
      <c r="F115" s="249" t="s">
        <v>641</v>
      </c>
      <c r="G115" s="228"/>
      <c r="H115" s="228" t="s">
        <v>685</v>
      </c>
      <c r="I115" s="228" t="s">
        <v>676</v>
      </c>
      <c r="J115" s="228"/>
      <c r="K115" s="240"/>
    </row>
    <row r="116" spans="2:11" s="1" customFormat="1" ht="15" customHeight="1">
      <c r="B116" s="251"/>
      <c r="C116" s="228" t="s">
        <v>52</v>
      </c>
      <c r="D116" s="228"/>
      <c r="E116" s="228"/>
      <c r="F116" s="249" t="s">
        <v>641</v>
      </c>
      <c r="G116" s="228"/>
      <c r="H116" s="228" t="s">
        <v>686</v>
      </c>
      <c r="I116" s="228" t="s">
        <v>676</v>
      </c>
      <c r="J116" s="228"/>
      <c r="K116" s="240"/>
    </row>
    <row r="117" spans="2:11" s="1" customFormat="1" ht="15" customHeight="1">
      <c r="B117" s="251"/>
      <c r="C117" s="228" t="s">
        <v>61</v>
      </c>
      <c r="D117" s="228"/>
      <c r="E117" s="228"/>
      <c r="F117" s="249" t="s">
        <v>641</v>
      </c>
      <c r="G117" s="228"/>
      <c r="H117" s="228" t="s">
        <v>687</v>
      </c>
      <c r="I117" s="228" t="s">
        <v>688</v>
      </c>
      <c r="J117" s="228"/>
      <c r="K117" s="240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62"/>
      <c r="D119" s="262"/>
      <c r="E119" s="262"/>
      <c r="F119" s="263"/>
      <c r="G119" s="262"/>
      <c r="H119" s="262"/>
      <c r="I119" s="262"/>
      <c r="J119" s="262"/>
      <c r="K119" s="261"/>
    </row>
    <row r="120" spans="2:11" s="1" customFormat="1" ht="18.7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1" customFormat="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s="1" customFormat="1" ht="45" customHeight="1">
      <c r="B122" s="267"/>
      <c r="C122" s="342" t="s">
        <v>689</v>
      </c>
      <c r="D122" s="342"/>
      <c r="E122" s="342"/>
      <c r="F122" s="342"/>
      <c r="G122" s="342"/>
      <c r="H122" s="342"/>
      <c r="I122" s="342"/>
      <c r="J122" s="342"/>
      <c r="K122" s="268"/>
    </row>
    <row r="123" spans="2:11" s="1" customFormat="1" ht="17.25" customHeight="1">
      <c r="B123" s="269"/>
      <c r="C123" s="241" t="s">
        <v>635</v>
      </c>
      <c r="D123" s="241"/>
      <c r="E123" s="241"/>
      <c r="F123" s="241" t="s">
        <v>636</v>
      </c>
      <c r="G123" s="242"/>
      <c r="H123" s="241" t="s">
        <v>58</v>
      </c>
      <c r="I123" s="241" t="s">
        <v>61</v>
      </c>
      <c r="J123" s="241" t="s">
        <v>637</v>
      </c>
      <c r="K123" s="270"/>
    </row>
    <row r="124" spans="2:11" s="1" customFormat="1" ht="17.25" customHeight="1">
      <c r="B124" s="269"/>
      <c r="C124" s="243" t="s">
        <v>638</v>
      </c>
      <c r="D124" s="243"/>
      <c r="E124" s="243"/>
      <c r="F124" s="244" t="s">
        <v>639</v>
      </c>
      <c r="G124" s="245"/>
      <c r="H124" s="243"/>
      <c r="I124" s="243"/>
      <c r="J124" s="243" t="s">
        <v>640</v>
      </c>
      <c r="K124" s="270"/>
    </row>
    <row r="125" spans="2:11" s="1" customFormat="1" ht="5.25" customHeight="1">
      <c r="B125" s="271"/>
      <c r="C125" s="246"/>
      <c r="D125" s="246"/>
      <c r="E125" s="246"/>
      <c r="F125" s="246"/>
      <c r="G125" s="272"/>
      <c r="H125" s="246"/>
      <c r="I125" s="246"/>
      <c r="J125" s="246"/>
      <c r="K125" s="273"/>
    </row>
    <row r="126" spans="2:11" s="1" customFormat="1" ht="15" customHeight="1">
      <c r="B126" s="271"/>
      <c r="C126" s="228" t="s">
        <v>644</v>
      </c>
      <c r="D126" s="248"/>
      <c r="E126" s="248"/>
      <c r="F126" s="249" t="s">
        <v>641</v>
      </c>
      <c r="G126" s="228"/>
      <c r="H126" s="228" t="s">
        <v>681</v>
      </c>
      <c r="I126" s="228" t="s">
        <v>643</v>
      </c>
      <c r="J126" s="228">
        <v>120</v>
      </c>
      <c r="K126" s="274"/>
    </row>
    <row r="127" spans="2:11" s="1" customFormat="1" ht="15" customHeight="1">
      <c r="B127" s="271"/>
      <c r="C127" s="228" t="s">
        <v>690</v>
      </c>
      <c r="D127" s="228"/>
      <c r="E127" s="228"/>
      <c r="F127" s="249" t="s">
        <v>641</v>
      </c>
      <c r="G127" s="228"/>
      <c r="H127" s="228" t="s">
        <v>691</v>
      </c>
      <c r="I127" s="228" t="s">
        <v>643</v>
      </c>
      <c r="J127" s="228" t="s">
        <v>692</v>
      </c>
      <c r="K127" s="274"/>
    </row>
    <row r="128" spans="2:11" s="1" customFormat="1" ht="15" customHeight="1">
      <c r="B128" s="271"/>
      <c r="C128" s="228" t="s">
        <v>589</v>
      </c>
      <c r="D128" s="228"/>
      <c r="E128" s="228"/>
      <c r="F128" s="249" t="s">
        <v>641</v>
      </c>
      <c r="G128" s="228"/>
      <c r="H128" s="228" t="s">
        <v>693</v>
      </c>
      <c r="I128" s="228" t="s">
        <v>643</v>
      </c>
      <c r="J128" s="228" t="s">
        <v>692</v>
      </c>
      <c r="K128" s="274"/>
    </row>
    <row r="129" spans="2:11" s="1" customFormat="1" ht="15" customHeight="1">
      <c r="B129" s="271"/>
      <c r="C129" s="228" t="s">
        <v>652</v>
      </c>
      <c r="D129" s="228"/>
      <c r="E129" s="228"/>
      <c r="F129" s="249" t="s">
        <v>647</v>
      </c>
      <c r="G129" s="228"/>
      <c r="H129" s="228" t="s">
        <v>653</v>
      </c>
      <c r="I129" s="228" t="s">
        <v>643</v>
      </c>
      <c r="J129" s="228">
        <v>15</v>
      </c>
      <c r="K129" s="274"/>
    </row>
    <row r="130" spans="2:11" s="1" customFormat="1" ht="15" customHeight="1">
      <c r="B130" s="271"/>
      <c r="C130" s="252" t="s">
        <v>654</v>
      </c>
      <c r="D130" s="252"/>
      <c r="E130" s="252"/>
      <c r="F130" s="253" t="s">
        <v>647</v>
      </c>
      <c r="G130" s="252"/>
      <c r="H130" s="252" t="s">
        <v>655</v>
      </c>
      <c r="I130" s="252" t="s">
        <v>643</v>
      </c>
      <c r="J130" s="252">
        <v>15</v>
      </c>
      <c r="K130" s="274"/>
    </row>
    <row r="131" spans="2:11" s="1" customFormat="1" ht="15" customHeight="1">
      <c r="B131" s="271"/>
      <c r="C131" s="252" t="s">
        <v>656</v>
      </c>
      <c r="D131" s="252"/>
      <c r="E131" s="252"/>
      <c r="F131" s="253" t="s">
        <v>647</v>
      </c>
      <c r="G131" s="252"/>
      <c r="H131" s="252" t="s">
        <v>657</v>
      </c>
      <c r="I131" s="252" t="s">
        <v>643</v>
      </c>
      <c r="J131" s="252">
        <v>20</v>
      </c>
      <c r="K131" s="274"/>
    </row>
    <row r="132" spans="2:11" s="1" customFormat="1" ht="15" customHeight="1">
      <c r="B132" s="271"/>
      <c r="C132" s="252" t="s">
        <v>658</v>
      </c>
      <c r="D132" s="252"/>
      <c r="E132" s="252"/>
      <c r="F132" s="253" t="s">
        <v>647</v>
      </c>
      <c r="G132" s="252"/>
      <c r="H132" s="252" t="s">
        <v>659</v>
      </c>
      <c r="I132" s="252" t="s">
        <v>643</v>
      </c>
      <c r="J132" s="252">
        <v>20</v>
      </c>
      <c r="K132" s="274"/>
    </row>
    <row r="133" spans="2:11" s="1" customFormat="1" ht="15" customHeight="1">
      <c r="B133" s="271"/>
      <c r="C133" s="228" t="s">
        <v>646</v>
      </c>
      <c r="D133" s="228"/>
      <c r="E133" s="228"/>
      <c r="F133" s="249" t="s">
        <v>647</v>
      </c>
      <c r="G133" s="228"/>
      <c r="H133" s="228" t="s">
        <v>681</v>
      </c>
      <c r="I133" s="228" t="s">
        <v>643</v>
      </c>
      <c r="J133" s="228">
        <v>50</v>
      </c>
      <c r="K133" s="274"/>
    </row>
    <row r="134" spans="2:11" s="1" customFormat="1" ht="15" customHeight="1">
      <c r="B134" s="271"/>
      <c r="C134" s="228" t="s">
        <v>660</v>
      </c>
      <c r="D134" s="228"/>
      <c r="E134" s="228"/>
      <c r="F134" s="249" t="s">
        <v>647</v>
      </c>
      <c r="G134" s="228"/>
      <c r="H134" s="228" t="s">
        <v>681</v>
      </c>
      <c r="I134" s="228" t="s">
        <v>643</v>
      </c>
      <c r="J134" s="228">
        <v>50</v>
      </c>
      <c r="K134" s="274"/>
    </row>
    <row r="135" spans="2:11" s="1" customFormat="1" ht="15" customHeight="1">
      <c r="B135" s="271"/>
      <c r="C135" s="228" t="s">
        <v>666</v>
      </c>
      <c r="D135" s="228"/>
      <c r="E135" s="228"/>
      <c r="F135" s="249" t="s">
        <v>647</v>
      </c>
      <c r="G135" s="228"/>
      <c r="H135" s="228" t="s">
        <v>681</v>
      </c>
      <c r="I135" s="228" t="s">
        <v>643</v>
      </c>
      <c r="J135" s="228">
        <v>50</v>
      </c>
      <c r="K135" s="274"/>
    </row>
    <row r="136" spans="2:11" s="1" customFormat="1" ht="15" customHeight="1">
      <c r="B136" s="271"/>
      <c r="C136" s="228" t="s">
        <v>668</v>
      </c>
      <c r="D136" s="228"/>
      <c r="E136" s="228"/>
      <c r="F136" s="249" t="s">
        <v>647</v>
      </c>
      <c r="G136" s="228"/>
      <c r="H136" s="228" t="s">
        <v>681</v>
      </c>
      <c r="I136" s="228" t="s">
        <v>643</v>
      </c>
      <c r="J136" s="228">
        <v>50</v>
      </c>
      <c r="K136" s="274"/>
    </row>
    <row r="137" spans="2:11" s="1" customFormat="1" ht="15" customHeight="1">
      <c r="B137" s="271"/>
      <c r="C137" s="228" t="s">
        <v>669</v>
      </c>
      <c r="D137" s="228"/>
      <c r="E137" s="228"/>
      <c r="F137" s="249" t="s">
        <v>647</v>
      </c>
      <c r="G137" s="228"/>
      <c r="H137" s="228" t="s">
        <v>694</v>
      </c>
      <c r="I137" s="228" t="s">
        <v>643</v>
      </c>
      <c r="J137" s="228">
        <v>255</v>
      </c>
      <c r="K137" s="274"/>
    </row>
    <row r="138" spans="2:11" s="1" customFormat="1" ht="15" customHeight="1">
      <c r="B138" s="271"/>
      <c r="C138" s="228" t="s">
        <v>671</v>
      </c>
      <c r="D138" s="228"/>
      <c r="E138" s="228"/>
      <c r="F138" s="249" t="s">
        <v>641</v>
      </c>
      <c r="G138" s="228"/>
      <c r="H138" s="228" t="s">
        <v>695</v>
      </c>
      <c r="I138" s="228" t="s">
        <v>673</v>
      </c>
      <c r="J138" s="228"/>
      <c r="K138" s="274"/>
    </row>
    <row r="139" spans="2:11" s="1" customFormat="1" ht="15" customHeight="1">
      <c r="B139" s="271"/>
      <c r="C139" s="228" t="s">
        <v>674</v>
      </c>
      <c r="D139" s="228"/>
      <c r="E139" s="228"/>
      <c r="F139" s="249" t="s">
        <v>641</v>
      </c>
      <c r="G139" s="228"/>
      <c r="H139" s="228" t="s">
        <v>696</v>
      </c>
      <c r="I139" s="228" t="s">
        <v>676</v>
      </c>
      <c r="J139" s="228"/>
      <c r="K139" s="274"/>
    </row>
    <row r="140" spans="2:11" s="1" customFormat="1" ht="15" customHeight="1">
      <c r="B140" s="271"/>
      <c r="C140" s="228" t="s">
        <v>677</v>
      </c>
      <c r="D140" s="228"/>
      <c r="E140" s="228"/>
      <c r="F140" s="249" t="s">
        <v>641</v>
      </c>
      <c r="G140" s="228"/>
      <c r="H140" s="228" t="s">
        <v>677</v>
      </c>
      <c r="I140" s="228" t="s">
        <v>676</v>
      </c>
      <c r="J140" s="228"/>
      <c r="K140" s="274"/>
    </row>
    <row r="141" spans="2:11" s="1" customFormat="1" ht="15" customHeight="1">
      <c r="B141" s="271"/>
      <c r="C141" s="228" t="s">
        <v>42</v>
      </c>
      <c r="D141" s="228"/>
      <c r="E141" s="228"/>
      <c r="F141" s="249" t="s">
        <v>641</v>
      </c>
      <c r="G141" s="228"/>
      <c r="H141" s="228" t="s">
        <v>697</v>
      </c>
      <c r="I141" s="228" t="s">
        <v>676</v>
      </c>
      <c r="J141" s="228"/>
      <c r="K141" s="274"/>
    </row>
    <row r="142" spans="2:11" s="1" customFormat="1" ht="15" customHeight="1">
      <c r="B142" s="271"/>
      <c r="C142" s="228" t="s">
        <v>698</v>
      </c>
      <c r="D142" s="228"/>
      <c r="E142" s="228"/>
      <c r="F142" s="249" t="s">
        <v>641</v>
      </c>
      <c r="G142" s="228"/>
      <c r="H142" s="228" t="s">
        <v>699</v>
      </c>
      <c r="I142" s="228" t="s">
        <v>676</v>
      </c>
      <c r="J142" s="228"/>
      <c r="K142" s="274"/>
    </row>
    <row r="143" spans="2:11" s="1" customFormat="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s="1" customFormat="1" ht="18.75" customHeight="1">
      <c r="B144" s="262"/>
      <c r="C144" s="262"/>
      <c r="D144" s="262"/>
      <c r="E144" s="262"/>
      <c r="F144" s="263"/>
      <c r="G144" s="262"/>
      <c r="H144" s="262"/>
      <c r="I144" s="262"/>
      <c r="J144" s="262"/>
      <c r="K144" s="262"/>
    </row>
    <row r="145" spans="2:11" s="1" customFormat="1" ht="18.75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1" customFormat="1" ht="7.5" customHeight="1">
      <c r="B146" s="236"/>
      <c r="C146" s="237"/>
      <c r="D146" s="237"/>
      <c r="E146" s="237"/>
      <c r="F146" s="237"/>
      <c r="G146" s="237"/>
      <c r="H146" s="237"/>
      <c r="I146" s="237"/>
      <c r="J146" s="237"/>
      <c r="K146" s="238"/>
    </row>
    <row r="147" spans="2:11" s="1" customFormat="1" ht="45" customHeight="1">
      <c r="B147" s="239"/>
      <c r="C147" s="341" t="s">
        <v>700</v>
      </c>
      <c r="D147" s="341"/>
      <c r="E147" s="341"/>
      <c r="F147" s="341"/>
      <c r="G147" s="341"/>
      <c r="H147" s="341"/>
      <c r="I147" s="341"/>
      <c r="J147" s="341"/>
      <c r="K147" s="240"/>
    </row>
    <row r="148" spans="2:11" s="1" customFormat="1" ht="17.25" customHeight="1">
      <c r="B148" s="239"/>
      <c r="C148" s="241" t="s">
        <v>635</v>
      </c>
      <c r="D148" s="241"/>
      <c r="E148" s="241"/>
      <c r="F148" s="241" t="s">
        <v>636</v>
      </c>
      <c r="G148" s="242"/>
      <c r="H148" s="241" t="s">
        <v>58</v>
      </c>
      <c r="I148" s="241" t="s">
        <v>61</v>
      </c>
      <c r="J148" s="241" t="s">
        <v>637</v>
      </c>
      <c r="K148" s="240"/>
    </row>
    <row r="149" spans="2:11" s="1" customFormat="1" ht="17.25" customHeight="1">
      <c r="B149" s="239"/>
      <c r="C149" s="243" t="s">
        <v>638</v>
      </c>
      <c r="D149" s="243"/>
      <c r="E149" s="243"/>
      <c r="F149" s="244" t="s">
        <v>639</v>
      </c>
      <c r="G149" s="245"/>
      <c r="H149" s="243"/>
      <c r="I149" s="243"/>
      <c r="J149" s="243" t="s">
        <v>640</v>
      </c>
      <c r="K149" s="240"/>
    </row>
    <row r="150" spans="2:11" s="1" customFormat="1" ht="5.25" customHeight="1">
      <c r="B150" s="251"/>
      <c r="C150" s="246"/>
      <c r="D150" s="246"/>
      <c r="E150" s="246"/>
      <c r="F150" s="246"/>
      <c r="G150" s="247"/>
      <c r="H150" s="246"/>
      <c r="I150" s="246"/>
      <c r="J150" s="246"/>
      <c r="K150" s="274"/>
    </row>
    <row r="151" spans="2:11" s="1" customFormat="1" ht="15" customHeight="1">
      <c r="B151" s="251"/>
      <c r="C151" s="278" t="s">
        <v>644</v>
      </c>
      <c r="D151" s="228"/>
      <c r="E151" s="228"/>
      <c r="F151" s="279" t="s">
        <v>641</v>
      </c>
      <c r="G151" s="228"/>
      <c r="H151" s="278" t="s">
        <v>681</v>
      </c>
      <c r="I151" s="278" t="s">
        <v>643</v>
      </c>
      <c r="J151" s="278">
        <v>120</v>
      </c>
      <c r="K151" s="274"/>
    </row>
    <row r="152" spans="2:11" s="1" customFormat="1" ht="15" customHeight="1">
      <c r="B152" s="251"/>
      <c r="C152" s="278" t="s">
        <v>690</v>
      </c>
      <c r="D152" s="228"/>
      <c r="E152" s="228"/>
      <c r="F152" s="279" t="s">
        <v>641</v>
      </c>
      <c r="G152" s="228"/>
      <c r="H152" s="278" t="s">
        <v>701</v>
      </c>
      <c r="I152" s="278" t="s">
        <v>643</v>
      </c>
      <c r="J152" s="278" t="s">
        <v>692</v>
      </c>
      <c r="K152" s="274"/>
    </row>
    <row r="153" spans="2:11" s="1" customFormat="1" ht="15" customHeight="1">
      <c r="B153" s="251"/>
      <c r="C153" s="278" t="s">
        <v>589</v>
      </c>
      <c r="D153" s="228"/>
      <c r="E153" s="228"/>
      <c r="F153" s="279" t="s">
        <v>641</v>
      </c>
      <c r="G153" s="228"/>
      <c r="H153" s="278" t="s">
        <v>702</v>
      </c>
      <c r="I153" s="278" t="s">
        <v>643</v>
      </c>
      <c r="J153" s="278" t="s">
        <v>692</v>
      </c>
      <c r="K153" s="274"/>
    </row>
    <row r="154" spans="2:11" s="1" customFormat="1" ht="15" customHeight="1">
      <c r="B154" s="251"/>
      <c r="C154" s="278" t="s">
        <v>646</v>
      </c>
      <c r="D154" s="228"/>
      <c r="E154" s="228"/>
      <c r="F154" s="279" t="s">
        <v>647</v>
      </c>
      <c r="G154" s="228"/>
      <c r="H154" s="278" t="s">
        <v>681</v>
      </c>
      <c r="I154" s="278" t="s">
        <v>643</v>
      </c>
      <c r="J154" s="278">
        <v>50</v>
      </c>
      <c r="K154" s="274"/>
    </row>
    <row r="155" spans="2:11" s="1" customFormat="1" ht="15" customHeight="1">
      <c r="B155" s="251"/>
      <c r="C155" s="278" t="s">
        <v>649</v>
      </c>
      <c r="D155" s="228"/>
      <c r="E155" s="228"/>
      <c r="F155" s="279" t="s">
        <v>641</v>
      </c>
      <c r="G155" s="228"/>
      <c r="H155" s="278" t="s">
        <v>681</v>
      </c>
      <c r="I155" s="278" t="s">
        <v>651</v>
      </c>
      <c r="J155" s="278"/>
      <c r="K155" s="274"/>
    </row>
    <row r="156" spans="2:11" s="1" customFormat="1" ht="15" customHeight="1">
      <c r="B156" s="251"/>
      <c r="C156" s="278" t="s">
        <v>660</v>
      </c>
      <c r="D156" s="228"/>
      <c r="E156" s="228"/>
      <c r="F156" s="279" t="s">
        <v>647</v>
      </c>
      <c r="G156" s="228"/>
      <c r="H156" s="278" t="s">
        <v>681</v>
      </c>
      <c r="I156" s="278" t="s">
        <v>643</v>
      </c>
      <c r="J156" s="278">
        <v>50</v>
      </c>
      <c r="K156" s="274"/>
    </row>
    <row r="157" spans="2:11" s="1" customFormat="1" ht="15" customHeight="1">
      <c r="B157" s="251"/>
      <c r="C157" s="278" t="s">
        <v>668</v>
      </c>
      <c r="D157" s="228"/>
      <c r="E157" s="228"/>
      <c r="F157" s="279" t="s">
        <v>647</v>
      </c>
      <c r="G157" s="228"/>
      <c r="H157" s="278" t="s">
        <v>681</v>
      </c>
      <c r="I157" s="278" t="s">
        <v>643</v>
      </c>
      <c r="J157" s="278">
        <v>50</v>
      </c>
      <c r="K157" s="274"/>
    </row>
    <row r="158" spans="2:11" s="1" customFormat="1" ht="15" customHeight="1">
      <c r="B158" s="251"/>
      <c r="C158" s="278" t="s">
        <v>666</v>
      </c>
      <c r="D158" s="228"/>
      <c r="E158" s="228"/>
      <c r="F158" s="279" t="s">
        <v>647</v>
      </c>
      <c r="G158" s="228"/>
      <c r="H158" s="278" t="s">
        <v>681</v>
      </c>
      <c r="I158" s="278" t="s">
        <v>643</v>
      </c>
      <c r="J158" s="278">
        <v>50</v>
      </c>
      <c r="K158" s="274"/>
    </row>
    <row r="159" spans="2:11" s="1" customFormat="1" ht="15" customHeight="1">
      <c r="B159" s="251"/>
      <c r="C159" s="278" t="s">
        <v>111</v>
      </c>
      <c r="D159" s="228"/>
      <c r="E159" s="228"/>
      <c r="F159" s="279" t="s">
        <v>641</v>
      </c>
      <c r="G159" s="228"/>
      <c r="H159" s="278" t="s">
        <v>703</v>
      </c>
      <c r="I159" s="278" t="s">
        <v>643</v>
      </c>
      <c r="J159" s="278" t="s">
        <v>704</v>
      </c>
      <c r="K159" s="274"/>
    </row>
    <row r="160" spans="2:11" s="1" customFormat="1" ht="15" customHeight="1">
      <c r="B160" s="251"/>
      <c r="C160" s="278" t="s">
        <v>705</v>
      </c>
      <c r="D160" s="228"/>
      <c r="E160" s="228"/>
      <c r="F160" s="279" t="s">
        <v>641</v>
      </c>
      <c r="G160" s="228"/>
      <c r="H160" s="278" t="s">
        <v>706</v>
      </c>
      <c r="I160" s="278" t="s">
        <v>676</v>
      </c>
      <c r="J160" s="278"/>
      <c r="K160" s="274"/>
    </row>
    <row r="161" spans="2:11" s="1" customFormat="1" ht="15" customHeight="1">
      <c r="B161" s="280"/>
      <c r="C161" s="260"/>
      <c r="D161" s="260"/>
      <c r="E161" s="260"/>
      <c r="F161" s="260"/>
      <c r="G161" s="260"/>
      <c r="H161" s="260"/>
      <c r="I161" s="260"/>
      <c r="J161" s="260"/>
      <c r="K161" s="281"/>
    </row>
    <row r="162" spans="2:11" s="1" customFormat="1" ht="18.75" customHeight="1">
      <c r="B162" s="262"/>
      <c r="C162" s="272"/>
      <c r="D162" s="272"/>
      <c r="E162" s="272"/>
      <c r="F162" s="282"/>
      <c r="G162" s="272"/>
      <c r="H162" s="272"/>
      <c r="I162" s="272"/>
      <c r="J162" s="272"/>
      <c r="K162" s="262"/>
    </row>
    <row r="163" spans="2:11" s="1" customFormat="1" ht="18.75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1" customFormat="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s="1" customFormat="1" ht="45" customHeight="1">
      <c r="B165" s="220"/>
      <c r="C165" s="342" t="s">
        <v>707</v>
      </c>
      <c r="D165" s="342"/>
      <c r="E165" s="342"/>
      <c r="F165" s="342"/>
      <c r="G165" s="342"/>
      <c r="H165" s="342"/>
      <c r="I165" s="342"/>
      <c r="J165" s="342"/>
      <c r="K165" s="221"/>
    </row>
    <row r="166" spans="2:11" s="1" customFormat="1" ht="17.25" customHeight="1">
      <c r="B166" s="220"/>
      <c r="C166" s="241" t="s">
        <v>635</v>
      </c>
      <c r="D166" s="241"/>
      <c r="E166" s="241"/>
      <c r="F166" s="241" t="s">
        <v>636</v>
      </c>
      <c r="G166" s="283"/>
      <c r="H166" s="284" t="s">
        <v>58</v>
      </c>
      <c r="I166" s="284" t="s">
        <v>61</v>
      </c>
      <c r="J166" s="241" t="s">
        <v>637</v>
      </c>
      <c r="K166" s="221"/>
    </row>
    <row r="167" spans="2:11" s="1" customFormat="1" ht="17.25" customHeight="1">
      <c r="B167" s="222"/>
      <c r="C167" s="243" t="s">
        <v>638</v>
      </c>
      <c r="D167" s="243"/>
      <c r="E167" s="243"/>
      <c r="F167" s="244" t="s">
        <v>639</v>
      </c>
      <c r="G167" s="285"/>
      <c r="H167" s="286"/>
      <c r="I167" s="286"/>
      <c r="J167" s="243" t="s">
        <v>640</v>
      </c>
      <c r="K167" s="223"/>
    </row>
    <row r="168" spans="2:11" s="1" customFormat="1" ht="5.25" customHeight="1">
      <c r="B168" s="251"/>
      <c r="C168" s="246"/>
      <c r="D168" s="246"/>
      <c r="E168" s="246"/>
      <c r="F168" s="246"/>
      <c r="G168" s="247"/>
      <c r="H168" s="246"/>
      <c r="I168" s="246"/>
      <c r="J168" s="246"/>
      <c r="K168" s="274"/>
    </row>
    <row r="169" spans="2:11" s="1" customFormat="1" ht="15" customHeight="1">
      <c r="B169" s="251"/>
      <c r="C169" s="228" t="s">
        <v>644</v>
      </c>
      <c r="D169" s="228"/>
      <c r="E169" s="228"/>
      <c r="F169" s="249" t="s">
        <v>641</v>
      </c>
      <c r="G169" s="228"/>
      <c r="H169" s="228" t="s">
        <v>681</v>
      </c>
      <c r="I169" s="228" t="s">
        <v>643</v>
      </c>
      <c r="J169" s="228">
        <v>120</v>
      </c>
      <c r="K169" s="274"/>
    </row>
    <row r="170" spans="2:11" s="1" customFormat="1" ht="15" customHeight="1">
      <c r="B170" s="251"/>
      <c r="C170" s="228" t="s">
        <v>690</v>
      </c>
      <c r="D170" s="228"/>
      <c r="E170" s="228"/>
      <c r="F170" s="249" t="s">
        <v>641</v>
      </c>
      <c r="G170" s="228"/>
      <c r="H170" s="228" t="s">
        <v>691</v>
      </c>
      <c r="I170" s="228" t="s">
        <v>643</v>
      </c>
      <c r="J170" s="228" t="s">
        <v>692</v>
      </c>
      <c r="K170" s="274"/>
    </row>
    <row r="171" spans="2:11" s="1" customFormat="1" ht="15" customHeight="1">
      <c r="B171" s="251"/>
      <c r="C171" s="228" t="s">
        <v>589</v>
      </c>
      <c r="D171" s="228"/>
      <c r="E171" s="228"/>
      <c r="F171" s="249" t="s">
        <v>641</v>
      </c>
      <c r="G171" s="228"/>
      <c r="H171" s="228" t="s">
        <v>708</v>
      </c>
      <c r="I171" s="228" t="s">
        <v>643</v>
      </c>
      <c r="J171" s="228" t="s">
        <v>692</v>
      </c>
      <c r="K171" s="274"/>
    </row>
    <row r="172" spans="2:11" s="1" customFormat="1" ht="15" customHeight="1">
      <c r="B172" s="251"/>
      <c r="C172" s="228" t="s">
        <v>646</v>
      </c>
      <c r="D172" s="228"/>
      <c r="E172" s="228"/>
      <c r="F172" s="249" t="s">
        <v>647</v>
      </c>
      <c r="G172" s="228"/>
      <c r="H172" s="228" t="s">
        <v>708</v>
      </c>
      <c r="I172" s="228" t="s">
        <v>643</v>
      </c>
      <c r="J172" s="228">
        <v>50</v>
      </c>
      <c r="K172" s="274"/>
    </row>
    <row r="173" spans="2:11" s="1" customFormat="1" ht="15" customHeight="1">
      <c r="B173" s="251"/>
      <c r="C173" s="228" t="s">
        <v>649</v>
      </c>
      <c r="D173" s="228"/>
      <c r="E173" s="228"/>
      <c r="F173" s="249" t="s">
        <v>641</v>
      </c>
      <c r="G173" s="228"/>
      <c r="H173" s="228" t="s">
        <v>708</v>
      </c>
      <c r="I173" s="228" t="s">
        <v>651</v>
      </c>
      <c r="J173" s="228"/>
      <c r="K173" s="274"/>
    </row>
    <row r="174" spans="2:11" s="1" customFormat="1" ht="15" customHeight="1">
      <c r="B174" s="251"/>
      <c r="C174" s="228" t="s">
        <v>660</v>
      </c>
      <c r="D174" s="228"/>
      <c r="E174" s="228"/>
      <c r="F174" s="249" t="s">
        <v>647</v>
      </c>
      <c r="G174" s="228"/>
      <c r="H174" s="228" t="s">
        <v>708</v>
      </c>
      <c r="I174" s="228" t="s">
        <v>643</v>
      </c>
      <c r="J174" s="228">
        <v>50</v>
      </c>
      <c r="K174" s="274"/>
    </row>
    <row r="175" spans="2:11" s="1" customFormat="1" ht="15" customHeight="1">
      <c r="B175" s="251"/>
      <c r="C175" s="228" t="s">
        <v>668</v>
      </c>
      <c r="D175" s="228"/>
      <c r="E175" s="228"/>
      <c r="F175" s="249" t="s">
        <v>647</v>
      </c>
      <c r="G175" s="228"/>
      <c r="H175" s="228" t="s">
        <v>708</v>
      </c>
      <c r="I175" s="228" t="s">
        <v>643</v>
      </c>
      <c r="J175" s="228">
        <v>50</v>
      </c>
      <c r="K175" s="274"/>
    </row>
    <row r="176" spans="2:11" s="1" customFormat="1" ht="15" customHeight="1">
      <c r="B176" s="251"/>
      <c r="C176" s="228" t="s">
        <v>666</v>
      </c>
      <c r="D176" s="228"/>
      <c r="E176" s="228"/>
      <c r="F176" s="249" t="s">
        <v>647</v>
      </c>
      <c r="G176" s="228"/>
      <c r="H176" s="228" t="s">
        <v>708</v>
      </c>
      <c r="I176" s="228" t="s">
        <v>643</v>
      </c>
      <c r="J176" s="228">
        <v>50</v>
      </c>
      <c r="K176" s="274"/>
    </row>
    <row r="177" spans="2:11" s="1" customFormat="1" ht="15" customHeight="1">
      <c r="B177" s="251"/>
      <c r="C177" s="228" t="s">
        <v>123</v>
      </c>
      <c r="D177" s="228"/>
      <c r="E177" s="228"/>
      <c r="F177" s="249" t="s">
        <v>641</v>
      </c>
      <c r="G177" s="228"/>
      <c r="H177" s="228" t="s">
        <v>709</v>
      </c>
      <c r="I177" s="228" t="s">
        <v>710</v>
      </c>
      <c r="J177" s="228"/>
      <c r="K177" s="274"/>
    </row>
    <row r="178" spans="2:11" s="1" customFormat="1" ht="15" customHeight="1">
      <c r="B178" s="251"/>
      <c r="C178" s="228" t="s">
        <v>61</v>
      </c>
      <c r="D178" s="228"/>
      <c r="E178" s="228"/>
      <c r="F178" s="249" t="s">
        <v>641</v>
      </c>
      <c r="G178" s="228"/>
      <c r="H178" s="228" t="s">
        <v>711</v>
      </c>
      <c r="I178" s="228" t="s">
        <v>712</v>
      </c>
      <c r="J178" s="228">
        <v>1</v>
      </c>
      <c r="K178" s="274"/>
    </row>
    <row r="179" spans="2:11" s="1" customFormat="1" ht="15" customHeight="1">
      <c r="B179" s="251"/>
      <c r="C179" s="228" t="s">
        <v>57</v>
      </c>
      <c r="D179" s="228"/>
      <c r="E179" s="228"/>
      <c r="F179" s="249" t="s">
        <v>641</v>
      </c>
      <c r="G179" s="228"/>
      <c r="H179" s="228" t="s">
        <v>713</v>
      </c>
      <c r="I179" s="228" t="s">
        <v>643</v>
      </c>
      <c r="J179" s="228">
        <v>20</v>
      </c>
      <c r="K179" s="274"/>
    </row>
    <row r="180" spans="2:11" s="1" customFormat="1" ht="15" customHeight="1">
      <c r="B180" s="251"/>
      <c r="C180" s="228" t="s">
        <v>58</v>
      </c>
      <c r="D180" s="228"/>
      <c r="E180" s="228"/>
      <c r="F180" s="249" t="s">
        <v>641</v>
      </c>
      <c r="G180" s="228"/>
      <c r="H180" s="228" t="s">
        <v>714</v>
      </c>
      <c r="I180" s="228" t="s">
        <v>643</v>
      </c>
      <c r="J180" s="228">
        <v>255</v>
      </c>
      <c r="K180" s="274"/>
    </row>
    <row r="181" spans="2:11" s="1" customFormat="1" ht="15" customHeight="1">
      <c r="B181" s="251"/>
      <c r="C181" s="228" t="s">
        <v>124</v>
      </c>
      <c r="D181" s="228"/>
      <c r="E181" s="228"/>
      <c r="F181" s="249" t="s">
        <v>641</v>
      </c>
      <c r="G181" s="228"/>
      <c r="H181" s="228" t="s">
        <v>605</v>
      </c>
      <c r="I181" s="228" t="s">
        <v>643</v>
      </c>
      <c r="J181" s="228">
        <v>10</v>
      </c>
      <c r="K181" s="274"/>
    </row>
    <row r="182" spans="2:11" s="1" customFormat="1" ht="15" customHeight="1">
      <c r="B182" s="251"/>
      <c r="C182" s="228" t="s">
        <v>125</v>
      </c>
      <c r="D182" s="228"/>
      <c r="E182" s="228"/>
      <c r="F182" s="249" t="s">
        <v>641</v>
      </c>
      <c r="G182" s="228"/>
      <c r="H182" s="228" t="s">
        <v>715</v>
      </c>
      <c r="I182" s="228" t="s">
        <v>676</v>
      </c>
      <c r="J182" s="228"/>
      <c r="K182" s="274"/>
    </row>
    <row r="183" spans="2:11" s="1" customFormat="1" ht="15" customHeight="1">
      <c r="B183" s="251"/>
      <c r="C183" s="228" t="s">
        <v>716</v>
      </c>
      <c r="D183" s="228"/>
      <c r="E183" s="228"/>
      <c r="F183" s="249" t="s">
        <v>641</v>
      </c>
      <c r="G183" s="228"/>
      <c r="H183" s="228" t="s">
        <v>717</v>
      </c>
      <c r="I183" s="228" t="s">
        <v>676</v>
      </c>
      <c r="J183" s="228"/>
      <c r="K183" s="274"/>
    </row>
    <row r="184" spans="2:11" s="1" customFormat="1" ht="15" customHeight="1">
      <c r="B184" s="251"/>
      <c r="C184" s="228" t="s">
        <v>705</v>
      </c>
      <c r="D184" s="228"/>
      <c r="E184" s="228"/>
      <c r="F184" s="249" t="s">
        <v>641</v>
      </c>
      <c r="G184" s="228"/>
      <c r="H184" s="228" t="s">
        <v>718</v>
      </c>
      <c r="I184" s="228" t="s">
        <v>676</v>
      </c>
      <c r="J184" s="228"/>
      <c r="K184" s="274"/>
    </row>
    <row r="185" spans="2:11" s="1" customFormat="1" ht="15" customHeight="1">
      <c r="B185" s="251"/>
      <c r="C185" s="228" t="s">
        <v>127</v>
      </c>
      <c r="D185" s="228"/>
      <c r="E185" s="228"/>
      <c r="F185" s="249" t="s">
        <v>647</v>
      </c>
      <c r="G185" s="228"/>
      <c r="H185" s="228" t="s">
        <v>719</v>
      </c>
      <c r="I185" s="228" t="s">
        <v>643</v>
      </c>
      <c r="J185" s="228">
        <v>50</v>
      </c>
      <c r="K185" s="274"/>
    </row>
    <row r="186" spans="2:11" s="1" customFormat="1" ht="15" customHeight="1">
      <c r="B186" s="251"/>
      <c r="C186" s="228" t="s">
        <v>720</v>
      </c>
      <c r="D186" s="228"/>
      <c r="E186" s="228"/>
      <c r="F186" s="249" t="s">
        <v>647</v>
      </c>
      <c r="G186" s="228"/>
      <c r="H186" s="228" t="s">
        <v>721</v>
      </c>
      <c r="I186" s="228" t="s">
        <v>722</v>
      </c>
      <c r="J186" s="228"/>
      <c r="K186" s="274"/>
    </row>
    <row r="187" spans="2:11" s="1" customFormat="1" ht="15" customHeight="1">
      <c r="B187" s="251"/>
      <c r="C187" s="228" t="s">
        <v>723</v>
      </c>
      <c r="D187" s="228"/>
      <c r="E187" s="228"/>
      <c r="F187" s="249" t="s">
        <v>647</v>
      </c>
      <c r="G187" s="228"/>
      <c r="H187" s="228" t="s">
        <v>724</v>
      </c>
      <c r="I187" s="228" t="s">
        <v>722</v>
      </c>
      <c r="J187" s="228"/>
      <c r="K187" s="274"/>
    </row>
    <row r="188" spans="2:11" s="1" customFormat="1" ht="15" customHeight="1">
      <c r="B188" s="251"/>
      <c r="C188" s="228" t="s">
        <v>725</v>
      </c>
      <c r="D188" s="228"/>
      <c r="E188" s="228"/>
      <c r="F188" s="249" t="s">
        <v>647</v>
      </c>
      <c r="G188" s="228"/>
      <c r="H188" s="228" t="s">
        <v>726</v>
      </c>
      <c r="I188" s="228" t="s">
        <v>722</v>
      </c>
      <c r="J188" s="228"/>
      <c r="K188" s="274"/>
    </row>
    <row r="189" spans="2:11" s="1" customFormat="1" ht="15" customHeight="1">
      <c r="B189" s="251"/>
      <c r="C189" s="287" t="s">
        <v>727</v>
      </c>
      <c r="D189" s="228"/>
      <c r="E189" s="228"/>
      <c r="F189" s="249" t="s">
        <v>647</v>
      </c>
      <c r="G189" s="228"/>
      <c r="H189" s="228" t="s">
        <v>728</v>
      </c>
      <c r="I189" s="228" t="s">
        <v>729</v>
      </c>
      <c r="J189" s="288" t="s">
        <v>730</v>
      </c>
      <c r="K189" s="274"/>
    </row>
    <row r="190" spans="2:11" s="1" customFormat="1" ht="15" customHeight="1">
      <c r="B190" s="251"/>
      <c r="C190" s="287" t="s">
        <v>46</v>
      </c>
      <c r="D190" s="228"/>
      <c r="E190" s="228"/>
      <c r="F190" s="249" t="s">
        <v>641</v>
      </c>
      <c r="G190" s="228"/>
      <c r="H190" s="225" t="s">
        <v>731</v>
      </c>
      <c r="I190" s="228" t="s">
        <v>732</v>
      </c>
      <c r="J190" s="228"/>
      <c r="K190" s="274"/>
    </row>
    <row r="191" spans="2:11" s="1" customFormat="1" ht="15" customHeight="1">
      <c r="B191" s="251"/>
      <c r="C191" s="287" t="s">
        <v>733</v>
      </c>
      <c r="D191" s="228"/>
      <c r="E191" s="228"/>
      <c r="F191" s="249" t="s">
        <v>641</v>
      </c>
      <c r="G191" s="228"/>
      <c r="H191" s="228" t="s">
        <v>734</v>
      </c>
      <c r="I191" s="228" t="s">
        <v>676</v>
      </c>
      <c r="J191" s="228"/>
      <c r="K191" s="274"/>
    </row>
    <row r="192" spans="2:11" s="1" customFormat="1" ht="15" customHeight="1">
      <c r="B192" s="251"/>
      <c r="C192" s="287" t="s">
        <v>735</v>
      </c>
      <c r="D192" s="228"/>
      <c r="E192" s="228"/>
      <c r="F192" s="249" t="s">
        <v>641</v>
      </c>
      <c r="G192" s="228"/>
      <c r="H192" s="228" t="s">
        <v>736</v>
      </c>
      <c r="I192" s="228" t="s">
        <v>676</v>
      </c>
      <c r="J192" s="228"/>
      <c r="K192" s="274"/>
    </row>
    <row r="193" spans="2:11" s="1" customFormat="1" ht="15" customHeight="1">
      <c r="B193" s="251"/>
      <c r="C193" s="287" t="s">
        <v>737</v>
      </c>
      <c r="D193" s="228"/>
      <c r="E193" s="228"/>
      <c r="F193" s="249" t="s">
        <v>647</v>
      </c>
      <c r="G193" s="228"/>
      <c r="H193" s="228" t="s">
        <v>738</v>
      </c>
      <c r="I193" s="228" t="s">
        <v>676</v>
      </c>
      <c r="J193" s="228"/>
      <c r="K193" s="274"/>
    </row>
    <row r="194" spans="2:11" s="1" customFormat="1" ht="15" customHeight="1">
      <c r="B194" s="280"/>
      <c r="C194" s="289"/>
      <c r="D194" s="260"/>
      <c r="E194" s="260"/>
      <c r="F194" s="260"/>
      <c r="G194" s="260"/>
      <c r="H194" s="260"/>
      <c r="I194" s="260"/>
      <c r="J194" s="260"/>
      <c r="K194" s="281"/>
    </row>
    <row r="195" spans="2:11" s="1" customFormat="1" ht="18.75" customHeight="1">
      <c r="B195" s="262"/>
      <c r="C195" s="272"/>
      <c r="D195" s="272"/>
      <c r="E195" s="272"/>
      <c r="F195" s="282"/>
      <c r="G195" s="272"/>
      <c r="H195" s="272"/>
      <c r="I195" s="272"/>
      <c r="J195" s="272"/>
      <c r="K195" s="262"/>
    </row>
    <row r="196" spans="2:11" s="1" customFormat="1" ht="18.75" customHeight="1">
      <c r="B196" s="262"/>
      <c r="C196" s="272"/>
      <c r="D196" s="272"/>
      <c r="E196" s="272"/>
      <c r="F196" s="282"/>
      <c r="G196" s="272"/>
      <c r="H196" s="272"/>
      <c r="I196" s="272"/>
      <c r="J196" s="272"/>
      <c r="K196" s="262"/>
    </row>
    <row r="197" spans="2:11" s="1" customFormat="1" ht="18.75" customHeight="1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</row>
    <row r="198" spans="2:11" s="1" customFormat="1" ht="13.5">
      <c r="B198" s="217"/>
      <c r="C198" s="218"/>
      <c r="D198" s="218"/>
      <c r="E198" s="218"/>
      <c r="F198" s="218"/>
      <c r="G198" s="218"/>
      <c r="H198" s="218"/>
      <c r="I198" s="218"/>
      <c r="J198" s="218"/>
      <c r="K198" s="219"/>
    </row>
    <row r="199" spans="2:11" s="1" customFormat="1" ht="21">
      <c r="B199" s="220"/>
      <c r="C199" s="342" t="s">
        <v>739</v>
      </c>
      <c r="D199" s="342"/>
      <c r="E199" s="342"/>
      <c r="F199" s="342"/>
      <c r="G199" s="342"/>
      <c r="H199" s="342"/>
      <c r="I199" s="342"/>
      <c r="J199" s="342"/>
      <c r="K199" s="221"/>
    </row>
    <row r="200" spans="2:11" s="1" customFormat="1" ht="25.5" customHeight="1">
      <c r="B200" s="220"/>
      <c r="C200" s="290" t="s">
        <v>740</v>
      </c>
      <c r="D200" s="290"/>
      <c r="E200" s="290"/>
      <c r="F200" s="290" t="s">
        <v>741</v>
      </c>
      <c r="G200" s="291"/>
      <c r="H200" s="343" t="s">
        <v>742</v>
      </c>
      <c r="I200" s="343"/>
      <c r="J200" s="343"/>
      <c r="K200" s="221"/>
    </row>
    <row r="201" spans="2:11" s="1" customFormat="1" ht="5.25" customHeight="1">
      <c r="B201" s="251"/>
      <c r="C201" s="246"/>
      <c r="D201" s="246"/>
      <c r="E201" s="246"/>
      <c r="F201" s="246"/>
      <c r="G201" s="272"/>
      <c r="H201" s="246"/>
      <c r="I201" s="246"/>
      <c r="J201" s="246"/>
      <c r="K201" s="274"/>
    </row>
    <row r="202" spans="2:11" s="1" customFormat="1" ht="15" customHeight="1">
      <c r="B202" s="251"/>
      <c r="C202" s="228" t="s">
        <v>732</v>
      </c>
      <c r="D202" s="228"/>
      <c r="E202" s="228"/>
      <c r="F202" s="249" t="s">
        <v>47</v>
      </c>
      <c r="G202" s="228"/>
      <c r="H202" s="344" t="s">
        <v>743</v>
      </c>
      <c r="I202" s="344"/>
      <c r="J202" s="344"/>
      <c r="K202" s="274"/>
    </row>
    <row r="203" spans="2:11" s="1" customFormat="1" ht="15" customHeight="1">
      <c r="B203" s="251"/>
      <c r="C203" s="228"/>
      <c r="D203" s="228"/>
      <c r="E203" s="228"/>
      <c r="F203" s="249" t="s">
        <v>48</v>
      </c>
      <c r="G203" s="228"/>
      <c r="H203" s="344" t="s">
        <v>744</v>
      </c>
      <c r="I203" s="344"/>
      <c r="J203" s="344"/>
      <c r="K203" s="274"/>
    </row>
    <row r="204" spans="2:11" s="1" customFormat="1" ht="15" customHeight="1">
      <c r="B204" s="251"/>
      <c r="C204" s="228"/>
      <c r="D204" s="228"/>
      <c r="E204" s="228"/>
      <c r="F204" s="249" t="s">
        <v>51</v>
      </c>
      <c r="G204" s="228"/>
      <c r="H204" s="344" t="s">
        <v>745</v>
      </c>
      <c r="I204" s="344"/>
      <c r="J204" s="344"/>
      <c r="K204" s="274"/>
    </row>
    <row r="205" spans="2:11" s="1" customFormat="1" ht="15" customHeight="1">
      <c r="B205" s="251"/>
      <c r="C205" s="228"/>
      <c r="D205" s="228"/>
      <c r="E205" s="228"/>
      <c r="F205" s="249" t="s">
        <v>49</v>
      </c>
      <c r="G205" s="228"/>
      <c r="H205" s="344" t="s">
        <v>746</v>
      </c>
      <c r="I205" s="344"/>
      <c r="J205" s="344"/>
      <c r="K205" s="274"/>
    </row>
    <row r="206" spans="2:11" s="1" customFormat="1" ht="15" customHeight="1">
      <c r="B206" s="251"/>
      <c r="C206" s="228"/>
      <c r="D206" s="228"/>
      <c r="E206" s="228"/>
      <c r="F206" s="249" t="s">
        <v>50</v>
      </c>
      <c r="G206" s="228"/>
      <c r="H206" s="344" t="s">
        <v>747</v>
      </c>
      <c r="I206" s="344"/>
      <c r="J206" s="344"/>
      <c r="K206" s="274"/>
    </row>
    <row r="207" spans="2:11" s="1" customFormat="1" ht="15" customHeight="1">
      <c r="B207" s="251"/>
      <c r="C207" s="228"/>
      <c r="D207" s="228"/>
      <c r="E207" s="228"/>
      <c r="F207" s="249"/>
      <c r="G207" s="228"/>
      <c r="H207" s="228"/>
      <c r="I207" s="228"/>
      <c r="J207" s="228"/>
      <c r="K207" s="274"/>
    </row>
    <row r="208" spans="2:11" s="1" customFormat="1" ht="15" customHeight="1">
      <c r="B208" s="251"/>
      <c r="C208" s="228" t="s">
        <v>688</v>
      </c>
      <c r="D208" s="228"/>
      <c r="E208" s="228"/>
      <c r="F208" s="249" t="s">
        <v>83</v>
      </c>
      <c r="G208" s="228"/>
      <c r="H208" s="344" t="s">
        <v>748</v>
      </c>
      <c r="I208" s="344"/>
      <c r="J208" s="344"/>
      <c r="K208" s="274"/>
    </row>
    <row r="209" spans="2:11" s="1" customFormat="1" ht="15" customHeight="1">
      <c r="B209" s="251"/>
      <c r="C209" s="228"/>
      <c r="D209" s="228"/>
      <c r="E209" s="228"/>
      <c r="F209" s="249" t="s">
        <v>583</v>
      </c>
      <c r="G209" s="228"/>
      <c r="H209" s="344" t="s">
        <v>584</v>
      </c>
      <c r="I209" s="344"/>
      <c r="J209" s="344"/>
      <c r="K209" s="274"/>
    </row>
    <row r="210" spans="2:11" s="1" customFormat="1" ht="15" customHeight="1">
      <c r="B210" s="251"/>
      <c r="C210" s="228"/>
      <c r="D210" s="228"/>
      <c r="E210" s="228"/>
      <c r="F210" s="249" t="s">
        <v>581</v>
      </c>
      <c r="G210" s="228"/>
      <c r="H210" s="344" t="s">
        <v>749</v>
      </c>
      <c r="I210" s="344"/>
      <c r="J210" s="344"/>
      <c r="K210" s="274"/>
    </row>
    <row r="211" spans="2:11" s="1" customFormat="1" ht="15" customHeight="1">
      <c r="B211" s="292"/>
      <c r="C211" s="228"/>
      <c r="D211" s="228"/>
      <c r="E211" s="228"/>
      <c r="F211" s="249" t="s">
        <v>585</v>
      </c>
      <c r="G211" s="287"/>
      <c r="H211" s="345" t="s">
        <v>586</v>
      </c>
      <c r="I211" s="345"/>
      <c r="J211" s="345"/>
      <c r="K211" s="293"/>
    </row>
    <row r="212" spans="2:11" s="1" customFormat="1" ht="15" customHeight="1">
      <c r="B212" s="292"/>
      <c r="C212" s="228"/>
      <c r="D212" s="228"/>
      <c r="E212" s="228"/>
      <c r="F212" s="249" t="s">
        <v>587</v>
      </c>
      <c r="G212" s="287"/>
      <c r="H212" s="345" t="s">
        <v>750</v>
      </c>
      <c r="I212" s="345"/>
      <c r="J212" s="345"/>
      <c r="K212" s="293"/>
    </row>
    <row r="213" spans="2:11" s="1" customFormat="1" ht="15" customHeight="1">
      <c r="B213" s="292"/>
      <c r="C213" s="228"/>
      <c r="D213" s="228"/>
      <c r="E213" s="228"/>
      <c r="F213" s="249"/>
      <c r="G213" s="287"/>
      <c r="H213" s="278"/>
      <c r="I213" s="278"/>
      <c r="J213" s="278"/>
      <c r="K213" s="293"/>
    </row>
    <row r="214" spans="2:11" s="1" customFormat="1" ht="15" customHeight="1">
      <c r="B214" s="292"/>
      <c r="C214" s="228" t="s">
        <v>712</v>
      </c>
      <c r="D214" s="228"/>
      <c r="E214" s="228"/>
      <c r="F214" s="249">
        <v>1</v>
      </c>
      <c r="G214" s="287"/>
      <c r="H214" s="345" t="s">
        <v>751</v>
      </c>
      <c r="I214" s="345"/>
      <c r="J214" s="345"/>
      <c r="K214" s="293"/>
    </row>
    <row r="215" spans="2:11" s="1" customFormat="1" ht="15" customHeight="1">
      <c r="B215" s="292"/>
      <c r="C215" s="228"/>
      <c r="D215" s="228"/>
      <c r="E215" s="228"/>
      <c r="F215" s="249">
        <v>2</v>
      </c>
      <c r="G215" s="287"/>
      <c r="H215" s="345" t="s">
        <v>752</v>
      </c>
      <c r="I215" s="345"/>
      <c r="J215" s="345"/>
      <c r="K215" s="293"/>
    </row>
    <row r="216" spans="2:11" s="1" customFormat="1" ht="15" customHeight="1">
      <c r="B216" s="292"/>
      <c r="C216" s="228"/>
      <c r="D216" s="228"/>
      <c r="E216" s="228"/>
      <c r="F216" s="249">
        <v>3</v>
      </c>
      <c r="G216" s="287"/>
      <c r="H216" s="345" t="s">
        <v>753</v>
      </c>
      <c r="I216" s="345"/>
      <c r="J216" s="345"/>
      <c r="K216" s="293"/>
    </row>
    <row r="217" spans="2:11" s="1" customFormat="1" ht="15" customHeight="1">
      <c r="B217" s="292"/>
      <c r="C217" s="228"/>
      <c r="D217" s="228"/>
      <c r="E217" s="228"/>
      <c r="F217" s="249">
        <v>4</v>
      </c>
      <c r="G217" s="287"/>
      <c r="H217" s="345" t="s">
        <v>754</v>
      </c>
      <c r="I217" s="345"/>
      <c r="J217" s="345"/>
      <c r="K217" s="293"/>
    </row>
    <row r="218" spans="2:11" s="1" customFormat="1" ht="12.75" customHeight="1">
      <c r="B218" s="294"/>
      <c r="C218" s="295"/>
      <c r="D218" s="295"/>
      <c r="E218" s="295"/>
      <c r="F218" s="295"/>
      <c r="G218" s="295"/>
      <c r="H218" s="295"/>
      <c r="I218" s="295"/>
      <c r="J218" s="295"/>
      <c r="K218" s="29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Vénos</dc:creator>
  <cp:keywords/>
  <dc:description/>
  <cp:lastModifiedBy>Škrabal Ondřej</cp:lastModifiedBy>
  <dcterms:created xsi:type="dcterms:W3CDTF">2021-10-11T12:01:39Z</dcterms:created>
  <dcterms:modified xsi:type="dcterms:W3CDTF">2021-12-01T10:04:15Z</dcterms:modified>
  <cp:category/>
  <cp:version/>
  <cp:contentType/>
  <cp:contentStatus/>
</cp:coreProperties>
</file>