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0"/>
  <workbookPr/>
  <bookViews>
    <workbookView xWindow="0" yWindow="0" windowWidth="21570" windowHeight="7980" firstSheet="1" activeTab="4"/>
  </bookViews>
  <sheets>
    <sheet name="Rekapitulace stavby" sheetId="1" r:id="rId1"/>
    <sheet name="01 - Stavební práce" sheetId="2" r:id="rId2"/>
    <sheet name="02 - Elektroinstalace" sheetId="3" r:id="rId3"/>
    <sheet name="03 - Klimatizace" sheetId="4" r:id="rId4"/>
    <sheet name="04 - Vzduchotechnika - pitevny" sheetId="5" r:id="rId5"/>
    <sheet name="05 - MaR - pitevny" sheetId="6" r:id="rId6"/>
    <sheet name="VON - Vedlejší a ostatní ..." sheetId="7" r:id="rId7"/>
    <sheet name="Pokyny pro vyplnění" sheetId="8" r:id="rId8"/>
  </sheets>
  <definedNames>
    <definedName name="_xlnm._FilterDatabase" localSheetId="1" hidden="1">'01 - Stavební práce'!$C$93:$K$197</definedName>
    <definedName name="_xlnm._FilterDatabase" localSheetId="2" hidden="1">'02 - Elektroinstalace'!$C$87:$K$176</definedName>
    <definedName name="_xlnm._FilterDatabase" localSheetId="3" hidden="1">'03 - Klimatizace'!$C$96:$K$243</definedName>
    <definedName name="_xlnm._FilterDatabase" localSheetId="4" hidden="1">'04 - Vzduchotechnika - pitevny'!$C$81:$K$132</definedName>
    <definedName name="_xlnm._FilterDatabase" localSheetId="5" hidden="1">'05 - MaR - pitevny'!$C$83:$K$129</definedName>
    <definedName name="_xlnm._FilterDatabase" localSheetId="6" hidden="1">'VON - Vedlejší a ostatní ...'!$C$82:$K$92</definedName>
    <definedName name="_xlnm.Print_Area" localSheetId="1">'01 - Stavební práce'!$C$4:$J$39,'01 - Stavební práce'!$C$45:$J$75,'01 - Stavební práce'!$C$81:$L$197</definedName>
    <definedName name="_xlnm.Print_Area" localSheetId="2">'02 - Elektroinstalace'!$C$4:$J$39,'02 - Elektroinstalace'!$C$45:$J$69,'02 - Elektroinstalace'!$C$75:$M$176</definedName>
    <definedName name="_xlnm.Print_Area" localSheetId="3">'03 - Klimatizace'!$C$4:$J$39,'03 - Klimatizace'!$C$45:$J$78,'03 - Klimatizace'!$C$84:$L$243</definedName>
    <definedName name="_xlnm.Print_Area" localSheetId="4">'04 - Vzduchotechnika - pitevny'!$C$4:$J$39,'04 - Vzduchotechnika - pitevny'!$C$45:$J$63,'04 - Vzduchotechnika - pitevny'!$C$69:$L$132</definedName>
    <definedName name="_xlnm.Print_Area" localSheetId="5">'05 - MaR - pitevny'!$C$4:$J$39,'05 - MaR - pitevny'!$C$45:$J$65,'05 - MaR - pitevny'!$C$71:$L$129</definedName>
    <definedName name="_xlnm.Print_Area" localSheetId="7">'Pokyny pro vyplnění'!$B$2:$K$72,'Pokyny pro vyplnění'!$B$75:$K$119,'Pokyny pro vyplnění'!$B$122:$K$162,'Pokyny pro vyplnění'!$B$165:$K$219</definedName>
    <definedName name="_xlnm.Print_Area" localSheetId="0">'Rekapitulace stavby'!$D$4:$AO$36,'Rekapitulace stavby'!$C$42:$AQ$61</definedName>
    <definedName name="_xlnm.Print_Area" localSheetId="6">'VON - Vedlejší a ostatní ...'!$C$4:$J$39,'VON - Vedlejší a ostatní ...'!$C$45:$J$64,'VON - Vedlejší a ostatní ...'!$C$70:$T$92</definedName>
    <definedName name="_xlnm.Print_Titles" localSheetId="0">'Rekapitulace stavby'!$52:$52</definedName>
    <definedName name="_xlnm.Print_Titles" localSheetId="1">'01 - Stavební práce'!$93:$93</definedName>
    <definedName name="_xlnm.Print_Titles" localSheetId="2">'02 - Elektroinstalace'!$87:$87</definedName>
    <definedName name="_xlnm.Print_Titles" localSheetId="3">'03 - Klimatizace'!$96:$96</definedName>
    <definedName name="_xlnm.Print_Titles" localSheetId="4">'04 - Vzduchotechnika - pitevny'!$81:$81</definedName>
    <definedName name="_xlnm.Print_Titles" localSheetId="5">'05 - MaR - pitevny'!$83:$83</definedName>
    <definedName name="_xlnm.Print_Titles" localSheetId="6">'VON - Vedlejší a ostatní ...'!$82:$82</definedName>
  </definedNames>
  <calcPr calcId="191029"/>
</workbook>
</file>

<file path=xl/sharedStrings.xml><?xml version="1.0" encoding="utf-8"?>
<sst xmlns="http://schemas.openxmlformats.org/spreadsheetml/2006/main" count="6518" uniqueCount="1174">
  <si>
    <t>Export Komplet</t>
  </si>
  <si>
    <t>VZ</t>
  </si>
  <si>
    <t>2.0</t>
  </si>
  <si>
    <t>ZAMOK</t>
  </si>
  <si>
    <t>False</t>
  </si>
  <si>
    <t>{f57f074b-36ff-46ce-a7d0-11d6c11ad281}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</si>
  <si>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</si>
  <si>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</si>
  <si>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</si>
  <si>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</si>
  <si>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</si>
  <si>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</si>
  <si>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</si>
  <si>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</si>
  <si>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M228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</si>
  <si>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</si>
  <si>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</si>
  <si>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UK-1.LF- Instalace systému VZT a klimatizace, Studničkova 2, Praha</t>
  </si>
  <si>
    <t>KSO:</t>
  </si>
  <si>
    <t>801 19</t>
  </si>
  <si>
    <t>CC-CZ:</t>
  </si>
  <si>
    <t>1264</t>
  </si>
  <si>
    <t>Místo:</t>
  </si>
  <si>
    <t>Praha</t>
  </si>
  <si>
    <t>Datum:</t>
  </si>
  <si>
    <t>CZ-CPV:</t>
  </si>
  <si>
    <t>45300000-0</t>
  </si>
  <si>
    <t>CZ-CPA:</t>
  </si>
  <si>
    <t>41.00.28</t>
  </si>
  <si>
    <t>Zadavatel:</t>
  </si>
  <si>
    <t>IČ:</t>
  </si>
  <si>
    <t>00216208</t>
  </si>
  <si>
    <t>DIČ:</t>
  </si>
  <si>
    <t>CZ00216208</t>
  </si>
  <si>
    <t>Uchazeč:</t>
  </si>
  <si>
    <t>Vyplň údaj</t>
  </si>
  <si>
    <t>Projektant:</t>
  </si>
  <si>
    <t/>
  </si>
  <si>
    <t xml:space="preserve"> </t>
  </si>
  <si>
    <t>True</t>
  </si>
  <si>
    <t>Zpracovatel:</t>
  </si>
  <si>
    <t>88363945</t>
  </si>
  <si>
    <t>Petr Krčál, Dukelská 973, 564 01 Žamberk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</si>
  <si>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</si>
  <si>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
1) Při zpracování nabídky je nutné využít všech částí (dílů) projektu pro provádění stavby, tj. technické zprávy, seznamu pozic, všech výkresů, tabulek a specifikací materiálů.
2) Součástí nabídkové ceny musí být veškeré náklady, aby cena byla konečná a zahrnovala celou dodávku a montáž. Montáž a doprava jednotlivých materiálových položek je součástí ceny položky.
3) Každá uchazečem vyplněná položka musí obsahovat veškeré technicky a logicky dovoditélné součásti dodávky a montáže (včetně údajů o podmínkách a úhradě licencí potřebných SW). 
4) Dodávky a montáže uvedené v nabídce musí být, včetně veškerého souvisejícího doplňkového, podružného a montážního materiálu, tak, aby celé zařízení bylo funkční a splňovalo všechny předpisy, které se na ně vztahují.  
5) Součástí cenové nabídky je i likvidace obalového materiálu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</si>
  <si>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</si>
  <si>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</si>
  <si>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</si>
  <si>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</si>
  <si>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</si>
  <si>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</si>
  <si>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</si>
  <si>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</si>
  <si>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</si>
  <si>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</si>
  <si>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</si>
  <si>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</si>
  <si>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</si>
  <si>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</si>
  <si>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</si>
  <si>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</si>
  <si>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</si>
  <si>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</si>
  <si>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</si>
  <si>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</si>
  <si>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</si>
  <si>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</si>
  <si>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</si>
  <si>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</si>
  <si>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</si>
  <si>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</si>
  <si>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</si>
  <si>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</si>
  <si>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</si>
  <si>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</si>
  <si>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</si>
  <si>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</si>
  <si>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</si>
  <si>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</si>
  <si>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</si>
  <si>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</si>
  <si>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</si>
  <si>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</si>
  <si>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</si>
  <si>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</si>
  <si>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práce</t>
  </si>
  <si>
    <t>STA</t>
  </si>
  <si>
    <t>1</t>
  </si>
  <si>
    <t>{a5e76b74-a800-4214-ba65-7c3db75fde13}</t>
  </si>
  <si>
    <t>2</t>
  </si>
  <si>
    <t>02</t>
  </si>
  <si>
    <t>Elektroinstalace</t>
  </si>
  <si>
    <t>{345f9ab7-88cc-4764-bd00-3a238182c8d5}</t>
  </si>
  <si>
    <t>03</t>
  </si>
  <si>
    <t>Klimatizace</t>
  </si>
  <si>
    <t>{ce617637-ffb1-4e10-969b-e8c3a3a2a919}</t>
  </si>
  <si>
    <t>04</t>
  </si>
  <si>
    <t>Vzduchotechnika - pitevny</t>
  </si>
  <si>
    <t>{75c9b10c-1bf8-49c4-8778-4a32e71ab7b0}</t>
  </si>
  <si>
    <t>05</t>
  </si>
  <si>
    <t>MaR - pitevny</t>
  </si>
  <si>
    <t>{0347e650-f2d6-427e-a32f-80d2998b79d4}</t>
  </si>
  <si>
    <t>VON</t>
  </si>
  <si>
    <t>Vedlejší a ostatní náklady</t>
  </si>
  <si>
    <t>{627a2c44-50a1-49c7-a8b5-e86f0bf01c67}</t>
  </si>
  <si>
    <t>KRYCÍ LIST SOUPISU PRACÍ</t>
  </si>
  <si>
    <t>Objekt:</t>
  </si>
  <si>
    <t>01 - Stavební práce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</si>
  <si>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</si>
  <si>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</si>
  <si>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</si>
  <si>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</si>
  <si>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</si>
  <si>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</si>
  <si>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</si>
  <si>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</si>
  <si>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61 - Upravy povrchů vnitřní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</si>
  <si>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</si>
  <si>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</si>
  <si>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</si>
  <si>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</si>
  <si>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</si>
  <si>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721 - Zdravotechnika - vnitřní kanalizace</t>
  </si>
  <si>
    <t xml:space="preserve">    763 - Konstrukce suché výstavby</t>
  </si>
  <si>
    <t xml:space="preserve">    781 - Dokončovací práce - obklady</t>
  </si>
  <si>
    <t xml:space="preserve">    784 - Dokončovací práce - malby a tapety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</si>
  <si>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</si>
  <si>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</si>
  <si>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</si>
  <si>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</si>
  <si>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</si>
  <si>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</si>
  <si>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</si>
  <si>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</si>
  <si>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</si>
  <si>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</si>
  <si>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</si>
  <si>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</si>
  <si>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</si>
  <si>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</si>
  <si>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</si>
  <si>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</si>
  <si>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</si>
  <si>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</si>
  <si>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</si>
  <si>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</si>
  <si>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310321111</t>
  </si>
  <si>
    <t>Zabetonování otvorů ve zdivu nadzákladovém včetně bednění, odbednění a výztuže (materiál v ceně) plochy do 1 m2</t>
  </si>
  <si>
    <t>m3</t>
  </si>
  <si>
    <t>CS ÚRS 2020 02</t>
  </si>
  <si>
    <t>4</t>
  </si>
  <si>
    <t>730329505</t>
  </si>
  <si>
    <t>Vodorovné konstrukce</t>
  </si>
  <si>
    <t>411388532</t>
  </si>
  <si>
    <t>Zabetonování otvorů ve stropech nebo v klenbách včetně lešení, bednění, odbednění a výztuže (materiál v ceně) v klenbách cihelných, kamenných nebo betonových</t>
  </si>
  <si>
    <t>-1308788062</t>
  </si>
  <si>
    <t>411388621</t>
  </si>
  <si>
    <t>Zabetonování otvorů ve stropech nebo v klenbách včetně lešení, bednění, odbednění a výztuže (materiál v ceně) ze suchých směsí, tl. do 150 mm ve stropech železobetonových, tvárnicových a prefabrikovaných plochy do 0,25 m2</t>
  </si>
  <si>
    <t>kus</t>
  </si>
  <si>
    <t>-1329385421</t>
  </si>
  <si>
    <t>6</t>
  </si>
  <si>
    <t>Úpravy povrchů, podlahy a osazování výplní</t>
  </si>
  <si>
    <t>611325222</t>
  </si>
  <si>
    <t>Vápenocementová omítka jednotlivých malých ploch štuková na stropech, plochy jednotlivě přes 0,09 do 0,25 m2</t>
  </si>
  <si>
    <t>-1857529306</t>
  </si>
  <si>
    <t>5</t>
  </si>
  <si>
    <t>612325222</t>
  </si>
  <si>
    <t>Vápenocementová omítka jednotlivých malých ploch štuková na stěnách, plochy jednotlivě přes 0,09 do 0,25 m2</t>
  </si>
  <si>
    <t>149746409</t>
  </si>
  <si>
    <t>VV</t>
  </si>
  <si>
    <t>"kondenzátní zápachové uzávěrky"</t>
  </si>
  <si>
    <t>(59)</t>
  </si>
  <si>
    <t>"prostupy stěnami"</t>
  </si>
  <si>
    <t>(59*2)</t>
  </si>
  <si>
    <t>Součet</t>
  </si>
  <si>
    <t>61</t>
  </si>
  <si>
    <t>Upravy povrchů vnitřní</t>
  </si>
  <si>
    <t>612135101</t>
  </si>
  <si>
    <t>Hrubá výplň rýh maltou jakékoli šířky rýhy ve stěnách</t>
  </si>
  <si>
    <t>m2</t>
  </si>
  <si>
    <t>968848569</t>
  </si>
  <si>
    <t>7</t>
  </si>
  <si>
    <t>612325121</t>
  </si>
  <si>
    <t>Vápenocementová omítka rýh štuková ve stěnách, šířky rýhy do 150 mm</t>
  </si>
  <si>
    <t>1799543701</t>
  </si>
  <si>
    <t>598*0,1</t>
  </si>
  <si>
    <t>Souče</t>
  </si>
  <si>
    <t>9</t>
  </si>
  <si>
    <t>Ostatní konstrukce a práce, bourání</t>
  </si>
  <si>
    <t>8</t>
  </si>
  <si>
    <t>949101112</t>
  </si>
  <si>
    <t>Lešení pomocné pracovní pro objekty pozemních staveb pro zatížení do 150 kg/m2, o výšce lešeňové podlahy přes 1,9 do 3,5 m</t>
  </si>
  <si>
    <t>1444834502</t>
  </si>
  <si>
    <t>"uvažováno 2m2 na klima jednotku "</t>
  </si>
  <si>
    <t>50*2</t>
  </si>
  <si>
    <t>"pro sekání drážek klima vedení a kondenzátu"</t>
  </si>
  <si>
    <t>600</t>
  </si>
  <si>
    <t>952901111</t>
  </si>
  <si>
    <t>Vyčištění budov nebo objektů před předáním do užívání budov bytové nebo občanské výstavby, světlé výšky podlaží do 4 m</t>
  </si>
  <si>
    <t>-1824756314</t>
  </si>
  <si>
    <t>10</t>
  </si>
  <si>
    <t>971033331</t>
  </si>
  <si>
    <t>Vybourání otvorů ve zdivu základovém nebo nadzákladovém z cihel, tvárnic, příčkovek z cihel pálených na maltu vápennou nebo vápenocementovou plochy do 0,09 m2, tl. do 150 mm</t>
  </si>
  <si>
    <t>1729039767</t>
  </si>
  <si>
    <t>P</t>
  </si>
  <si>
    <t>Poznámka k položce:
počet pozic a přesný rozsah bude určen na stavbě</t>
  </si>
  <si>
    <t>11</t>
  </si>
  <si>
    <t>971033341</t>
  </si>
  <si>
    <t>Vybourání otvorů ve zdivu základovém nebo nadzákladovém z cihel, tvárnic, příčkovek z cihel pálených na maltu vápennou nebo vápenocementovou plochy do 0,09 m2, tl. do 300 mm</t>
  </si>
  <si>
    <t>-905565334</t>
  </si>
  <si>
    <t>12</t>
  </si>
  <si>
    <t>971033351</t>
  </si>
  <si>
    <t>Vybourání otvorů ve zdivu základovém nebo nadzákladovém z cihel, tvárnic, příčkovek z cihel pálených na maltu vápennou nebo vápenocementovou plochy do 0,09 m2, tl. do 450 mm</t>
  </si>
  <si>
    <t>1188793077</t>
  </si>
  <si>
    <t>13</t>
  </si>
  <si>
    <t>971033361</t>
  </si>
  <si>
    <t>Vybourání otvorů ve zdivu základovém nebo nadzákladovém z cihel, tvárnic, příčkovek z cihel pálených na maltu vápennou nebo vápenocementovou plochy do 0,09 m2, tl. do 600 mm</t>
  </si>
  <si>
    <t>-1993208372</t>
  </si>
  <si>
    <t>14</t>
  </si>
  <si>
    <t>971033381</t>
  </si>
  <si>
    <t>Vybourání otvorů ve zdivu základovém nebo nadzákladovém z cihel, tvárnic, příčkovek z cihel pálených na maltu vápennou nebo vápenocementovou plochy do 0,09 m2, tl. do 900 mm</t>
  </si>
  <si>
    <t>-45393005</t>
  </si>
  <si>
    <t>971033591</t>
  </si>
  <si>
    <t>Vybourání otvorů ve zdivu základovém nebo nadzákladovém z cihel, tvárnic, příčkovek z cihel pálených na maltu vápennou nebo vápenocementovou plochy do 1 m2, tl. přes 900 mm</t>
  </si>
  <si>
    <t>759328888</t>
  </si>
  <si>
    <t>(0,25*0,25*1,2)*2</t>
  </si>
  <si>
    <t>16</t>
  </si>
  <si>
    <t>972033171</t>
  </si>
  <si>
    <t>Vybourání otvorů v klenbách z cihel bez odstranění podlahy a násypu, plochy do 0,0225 m2, tl. do 450 mm</t>
  </si>
  <si>
    <t>485287000</t>
  </si>
  <si>
    <t>17</t>
  </si>
  <si>
    <t>972054241</t>
  </si>
  <si>
    <t>Vybourání otvorů ve stropech nebo klenbách železobetonových bez odstranění podlahy a násypu, plochy do 0,09 m2, tl. do 150 mm</t>
  </si>
  <si>
    <t>-165546491</t>
  </si>
  <si>
    <t>18</t>
  </si>
  <si>
    <t>973031324</t>
  </si>
  <si>
    <t>Vysekání výklenků nebo kapes ve zdivu z cihel na maltu vápennou nebo vápenocementovou kapes, plochy do 0,10 m2, hl. do 150 mm</t>
  </si>
  <si>
    <t>940116330</t>
  </si>
  <si>
    <t>Poznámka k položce:
pro zápachové uzávěrky</t>
  </si>
  <si>
    <t>19</t>
  </si>
  <si>
    <t>974031143</t>
  </si>
  <si>
    <t>Vysekání rýh ve zdivu cihelném na maltu vápennou nebo vápenocementovou do hl. 70 mm a šířky do 100 mm</t>
  </si>
  <si>
    <t>m</t>
  </si>
  <si>
    <t>-600426377</t>
  </si>
  <si>
    <t>Poznámka k položce:
přesný rozsah bude určen na stavbě</t>
  </si>
  <si>
    <t>997</t>
  </si>
  <si>
    <t>Přesun sutě</t>
  </si>
  <si>
    <t>20</t>
  </si>
  <si>
    <t>997006551</t>
  </si>
  <si>
    <t>Hrubé urovnání suti na skládce bez zhutnění</t>
  </si>
  <si>
    <t>t</t>
  </si>
  <si>
    <t>965675966</t>
  </si>
  <si>
    <t>997013216</t>
  </si>
  <si>
    <t>Vnitrostaveništní doprava suti a vybouraných hmot vodorovně do 50 m svisle ručně pro budovy a haly výšky přes 18 do 21 m</t>
  </si>
  <si>
    <t>-361678519</t>
  </si>
  <si>
    <t>22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</si>
  <si>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</si>
  <si>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</si>
  <si>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949519093</t>
  </si>
  <si>
    <t>23</t>
  </si>
  <si>
    <t>997013509</t>
  </si>
  <si>
    <t>Odvoz suti a vybouraných hmot na skládku nebo meziskládku se složením, na vzdálenost Příplatek k ceně za každý další i započatý 1 km přes 1 km</t>
  </si>
  <si>
    <t>2098614088</t>
  </si>
  <si>
    <t>13,486*19 'Přepočtené koeficientem množství</t>
  </si>
  <si>
    <t>24</t>
  </si>
  <si>
    <t>997013511</t>
  </si>
  <si>
    <t>Odvoz suti a vybouraných hmot z meziskládky na skládku s naložením a se složením, na vzdálenost do 1 km</t>
  </si>
  <si>
    <t>1035380749</t>
  </si>
  <si>
    <t>25</t>
  </si>
  <si>
    <t>997013631</t>
  </si>
  <si>
    <t>Poplatek za uložení stavebního odpadu na skládce (skládkovné) směsného stavebního a demoličního zatříděného do Katalogu odpadů pod kódem 17 09 04</t>
  </si>
  <si>
    <t>490678736</t>
  </si>
  <si>
    <t>Poznámka k položce:
uvažováno cca 50%</t>
  </si>
  <si>
    <t>998</t>
  </si>
  <si>
    <t>Přesun hmot</t>
  </si>
  <si>
    <t>26</t>
  </si>
  <si>
    <t>998018003</t>
  </si>
  <si>
    <t>Přesun hmot pro budovy občanské výstavby, bydlení, výrobu a služby ruční - bez užití mechanizace vodorovná dopravní vzdálenost do 100 m pro budovy s jakoukoliv nosnou konstrukcí výšky přes 12 do 24 m</t>
  </si>
  <si>
    <t>954875086</t>
  </si>
  <si>
    <t>PSV</t>
  </si>
  <si>
    <t>Práce a dodávky PSV</t>
  </si>
  <si>
    <t>712</t>
  </si>
  <si>
    <t>Povlakové krytiny</t>
  </si>
  <si>
    <t>27</t>
  </si>
  <si>
    <t>712341659</t>
  </si>
  <si>
    <t>Provedení povlakové krytiny střech plochých do 10° pásy přitavením NAIP bodově</t>
  </si>
  <si>
    <t>1630316057</t>
  </si>
  <si>
    <t>28</t>
  </si>
  <si>
    <t>M</t>
  </si>
  <si>
    <t>62853004</t>
  </si>
  <si>
    <t>pás asfaltový natavitelný modifikovaný SBS tl 4,0mm s vložkou ze skleněné tkaniny a spalitelnou PE fólií nebo jemnozrnným minerálním posypem na horním povrchu</t>
  </si>
  <si>
    <t>32</t>
  </si>
  <si>
    <t>1342342010</t>
  </si>
  <si>
    <t>2,5*1,15 'Přepočtené koeficientem množství</t>
  </si>
  <si>
    <t>29</t>
  </si>
  <si>
    <t>712341715</t>
  </si>
  <si>
    <t>Provedení povlakové krytiny střech plochých do 10° pásy přitavením NAIP ostatní činnosti při pokládání pásů (materiál ve specifikaci) zaizolování prostupů střešní rovinou kruhový průřez, průměr do 300 mm</t>
  </si>
  <si>
    <t>-849980892</t>
  </si>
  <si>
    <t>30</t>
  </si>
  <si>
    <t>998712103</t>
  </si>
  <si>
    <t>Přesun hmot pro povlakové krytiny stanovený z hmotnosti přesunovaného materiálu vodorovná dopravní vzdálenost do 50 m v objektech výšky přes 12 do 24 m</t>
  </si>
  <si>
    <t>-846741000</t>
  </si>
  <si>
    <t>31</t>
  </si>
  <si>
    <t>998712181</t>
  </si>
  <si>
    <t>Přesun hmot pro povlakové krytiny stanovený z hmotnosti přesunovaného materiálu Příplatek k cenám za přesun prováděný bez použití mechanizace pro jakoukoliv výšku objektu</t>
  </si>
  <si>
    <t>-1337674295</t>
  </si>
  <si>
    <t>721</t>
  </si>
  <si>
    <t>Zdravotechnika - vnitřní kanalizace</t>
  </si>
  <si>
    <t>721 - R1</t>
  </si>
  <si>
    <t>Dořešení odvodnění kondenzátu od střešních jednotek</t>
  </si>
  <si>
    <t>-485399760</t>
  </si>
  <si>
    <t>33</t>
  </si>
  <si>
    <t>721171902</t>
  </si>
  <si>
    <t>Opravy odpadního potrubí plastového vsazení odbočky do potrubí DN 40</t>
  </si>
  <si>
    <t>-1411136038</t>
  </si>
  <si>
    <t>34</t>
  </si>
  <si>
    <t>72117404R</t>
  </si>
  <si>
    <t>Potrubí z trub polypropylenových připojovací DN 32</t>
  </si>
  <si>
    <t>-250019320</t>
  </si>
  <si>
    <t>35</t>
  </si>
  <si>
    <t>721194103</t>
  </si>
  <si>
    <t>Vyměření přípojek na potrubí vyvedení a upevnění odpadních výpustek DN 32</t>
  </si>
  <si>
    <t>782958189</t>
  </si>
  <si>
    <t>36</t>
  </si>
  <si>
    <t>721229111</t>
  </si>
  <si>
    <t>Zápachové uzávěrky montáž zápachových uzávěrek ostatních typů do DN 50</t>
  </si>
  <si>
    <t>650213179</t>
  </si>
  <si>
    <t>37</t>
  </si>
  <si>
    <t>5516183R</t>
  </si>
  <si>
    <t>uzávěrka zápachová pro klimatizační jednotky podomítková DN 32</t>
  </si>
  <si>
    <t>436344158</t>
  </si>
  <si>
    <t>38</t>
  </si>
  <si>
    <t>721290111</t>
  </si>
  <si>
    <t>Zkouška těsnosti kanalizace v objektech vodou do DN 125</t>
  </si>
  <si>
    <t>-1277004802</t>
  </si>
  <si>
    <t>39</t>
  </si>
  <si>
    <t>998721103</t>
  </si>
  <si>
    <t>Přesun hmot pro vnitřní kanalizace stanovený z hmotnosti přesunovaného materiálu vodorovná dopravní vzdálenost do 50 m v objektech výšky přes 12 do 24 m</t>
  </si>
  <si>
    <t>-1251816451</t>
  </si>
  <si>
    <t>40</t>
  </si>
  <si>
    <t>998721181</t>
  </si>
  <si>
    <t>Přesun hmot pro vnitřní kanalizace stanovený z hmotnosti přesunovaného materiálu Příplatek k ceně za přesun prováděný bez použití mechanizace pro jakoukoliv výšku objektu</t>
  </si>
  <si>
    <t>1820881614</t>
  </si>
  <si>
    <t>763</t>
  </si>
  <si>
    <t>Konstrukce suché výstavby</t>
  </si>
  <si>
    <t>41</t>
  </si>
  <si>
    <t>763 - R1</t>
  </si>
  <si>
    <t>Lokální demontáž podhledu a zpětná montáž - počet pozic a přesný rozsah bude určen na stavbě</t>
  </si>
  <si>
    <t>-1583940441</t>
  </si>
  <si>
    <t>42</t>
  </si>
  <si>
    <t>998763303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</si>
  <si>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</si>
  <si>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1273340496</t>
  </si>
  <si>
    <t>43</t>
  </si>
  <si>
    <t>998763381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</si>
  <si>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</si>
  <si>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451341405</t>
  </si>
  <si>
    <t>781</t>
  </si>
  <si>
    <t>Dokončovací práce - obklady</t>
  </si>
  <si>
    <t>44</t>
  </si>
  <si>
    <t>781473810</t>
  </si>
  <si>
    <t>Demontáž obkladů z dlaždic keramických lepených</t>
  </si>
  <si>
    <t>-1810726927</t>
  </si>
  <si>
    <t>45</t>
  </si>
  <si>
    <t>781474115</t>
  </si>
  <si>
    <t>Montáž obkladů vnitřních stěn z dlaždic keramických lepených flexibilním lepidlem maloformátových hladkých přes 22 do 25 ks/m2</t>
  </si>
  <si>
    <t>-1202402310</t>
  </si>
  <si>
    <t>46</t>
  </si>
  <si>
    <t>59761039</t>
  </si>
  <si>
    <t>obklad keramický hladký přes 22 do 25ks/m2</t>
  </si>
  <si>
    <t>324877571</t>
  </si>
  <si>
    <t>40*1,1 'Přepočtené koeficientem množství</t>
  </si>
  <si>
    <t>47</t>
  </si>
  <si>
    <t>781477111</t>
  </si>
  <si>
    <t>Montáž obkladů vnitřních stěn z dlaždic keramických Příplatek k cenám za plochu do 10 m2 jednotlivě</t>
  </si>
  <si>
    <t>-234284081</t>
  </si>
  <si>
    <t>48</t>
  </si>
  <si>
    <t>781495211</t>
  </si>
  <si>
    <t>Čištění vnitřních ploch po provedení obkladu stěn chemickými prostředky</t>
  </si>
  <si>
    <t>-438609919</t>
  </si>
  <si>
    <t>49</t>
  </si>
  <si>
    <t>998781103</t>
  </si>
  <si>
    <t>Přesun hmot pro obklady keramické stanovený z hmotnosti přesunovaného materiálu vodorovná dopravní vzdálenost do 50 m v objektech výšky přes 12 do 24 m</t>
  </si>
  <si>
    <t>2008184280</t>
  </si>
  <si>
    <t>50</t>
  </si>
  <si>
    <t>998781181</t>
  </si>
  <si>
    <t>Přesun hmot pro obklady keramické stanovený z hmotnosti přesunovaného materiálu Příplatek k cenám za přesun prováděný bez použití mechanizace pro jakoukoliv výšku objektu</t>
  </si>
  <si>
    <t>-1562139274</t>
  </si>
  <si>
    <t>784</t>
  </si>
  <si>
    <t>Dokončovací práce - malby a tapety</t>
  </si>
  <si>
    <t>51</t>
  </si>
  <si>
    <t>784111001</t>
  </si>
  <si>
    <t>Oprášení (ometení) podkladu v místnostech výšky do 3,80 m</t>
  </si>
  <si>
    <t>463066670</t>
  </si>
  <si>
    <t>52</t>
  </si>
  <si>
    <t>784181101</t>
  </si>
  <si>
    <t>Penetrace podkladu jednonásobná základní akrylátová v místnostech výšky do 3,80 m</t>
  </si>
  <si>
    <t>2020403339</t>
  </si>
  <si>
    <t>53</t>
  </si>
  <si>
    <t>784191007</t>
  </si>
  <si>
    <t>Čištění vnitřních ploch hrubý úklid po provedení malířských prací omytím podlah</t>
  </si>
  <si>
    <t>1700206085</t>
  </si>
  <si>
    <t>54</t>
  </si>
  <si>
    <t>784221101</t>
  </si>
  <si>
    <t>Malby z malířských směsí otěruvzdorných za sucha dvojnásobné, bílé za sucha otěruvzdorné dobře v místnostech výšky do 3,80 m</t>
  </si>
  <si>
    <t>-1493482596</t>
  </si>
  <si>
    <t>55</t>
  </si>
  <si>
    <t>784221131</t>
  </si>
  <si>
    <t>Malby z malířských směsí otěruvzdorných za sucha Příplatek k cenám dvojnásobných maleb za zvýšenou pracnost při provádění malého rozsahu plochy do 5 m2</t>
  </si>
  <si>
    <t>-326096594</t>
  </si>
  <si>
    <t>OST</t>
  </si>
  <si>
    <t>Ostatní</t>
  </si>
  <si>
    <t>56</t>
  </si>
  <si>
    <t>OST-1</t>
  </si>
  <si>
    <t>Požární ucpávky - nutné dořešit na stavbě</t>
  </si>
  <si>
    <t>kpl</t>
  </si>
  <si>
    <t>512</t>
  </si>
  <si>
    <t>503945331</t>
  </si>
  <si>
    <t>57</t>
  </si>
  <si>
    <t>OST-2</t>
  </si>
  <si>
    <t>Protiprachová opatření - zajištění otvorových prvků do okolních místností</t>
  </si>
  <si>
    <t>-60172412</t>
  </si>
  <si>
    <t>58</t>
  </si>
  <si>
    <t>OST-3</t>
  </si>
  <si>
    <t>Lokální výsprava podlahy u stoupaček vedení chladiva</t>
  </si>
  <si>
    <t>-1714336091</t>
  </si>
  <si>
    <t>02 - Elektroinstalace</t>
  </si>
  <si>
    <t xml:space="preserve">    97 - Prorážení otvorů</t>
  </si>
  <si>
    <t>M - Práce a dodávky M</t>
  </si>
  <si>
    <t xml:space="preserve">    21-M - Elektromontáže</t>
  </si>
  <si>
    <t xml:space="preserve">    22-M - Montáž sdělovací a zabezp.tech</t>
  </si>
  <si>
    <t>612325202</t>
  </si>
  <si>
    <t>Vápenocementová omítka jednotlivých malých ploch hrubá na stěnách, plochy jednotlivě přes 0,09 do 0,25 m2</t>
  </si>
  <si>
    <t>228481753</t>
  </si>
  <si>
    <t>1688566739</t>
  </si>
  <si>
    <t>-325052257</t>
  </si>
  <si>
    <t>45*0,05</t>
  </si>
  <si>
    <t>949111112</t>
  </si>
  <si>
    <t>Montáž lešení lehkého kozového trubkového o výšce lešeňové podlahy přes 1,2 do 1,9 m</t>
  </si>
  <si>
    <t>sada</t>
  </si>
  <si>
    <t>-2044191695</t>
  </si>
  <si>
    <t>949111212</t>
  </si>
  <si>
    <t>Montáž lešení lehkého kozového trubkového Příplatek za první a každý další den použití lešení k ceně -1112</t>
  </si>
  <si>
    <t>-576342386</t>
  </si>
  <si>
    <t>7*14 'Přepočtené koeficientem množství</t>
  </si>
  <si>
    <t>949111812</t>
  </si>
  <si>
    <t>Demontáž lešení lehkého kozového trubkového o výšce lešeňové podlahy přes 1,2 do 1,9 m</t>
  </si>
  <si>
    <t>868208899</t>
  </si>
  <si>
    <t>97</t>
  </si>
  <si>
    <t>Prorážení otvorů</t>
  </si>
  <si>
    <t>971100021RAB</t>
  </si>
  <si>
    <t>Vybourání otvorů ve zdivu cihelném, tloušťka 45 cm</t>
  </si>
  <si>
    <t>971033121R00</t>
  </si>
  <si>
    <t>Vrtání otvorů, zeď cihelná, do 3 cm, hl. do 15 cm</t>
  </si>
  <si>
    <t>974082112</t>
  </si>
  <si>
    <t>Vysekání rýh pro vodiče v omítce vápenné nebo vápenocementové stěn, šířky do 30 mm</t>
  </si>
  <si>
    <t>514285355</t>
  </si>
  <si>
    <t>971033123R00</t>
  </si>
  <si>
    <t>Vrtání otvorů, zeď cihelná, do 3 cm, hl. do 45 cm</t>
  </si>
  <si>
    <t>773611872</t>
  </si>
  <si>
    <t>-1748409459</t>
  </si>
  <si>
    <t>1605514930</t>
  </si>
  <si>
    <t>-232985127</t>
  </si>
  <si>
    <t>4,98*19 'Přepočtené koeficientem množství</t>
  </si>
  <si>
    <t>800298366</t>
  </si>
  <si>
    <t>960097948</t>
  </si>
  <si>
    <t>-1849075677</t>
  </si>
  <si>
    <t>Práce a dodávky M</t>
  </si>
  <si>
    <t>21-M</t>
  </si>
  <si>
    <t>Elektromontáže</t>
  </si>
  <si>
    <t>Úprava hlavního rozvaděče podle popisu v příl.11</t>
  </si>
  <si>
    <t>64</t>
  </si>
  <si>
    <t>Úprava rozvaděče R065 podle popisu v příl.11</t>
  </si>
  <si>
    <t>Úprava rozvaděče R02 podle popisu v příl.11</t>
  </si>
  <si>
    <t>Úprava rozvaděče R4 podle popisu v příl.11</t>
  </si>
  <si>
    <t>Úprava rozvaděče R21 podle popisu v příl.11</t>
  </si>
  <si>
    <t>Úprava rozvaděče R32 podle popisu v příl.11</t>
  </si>
  <si>
    <t>Úprava rozvaděče R34 podle popisu v příl.11</t>
  </si>
  <si>
    <t>Rozvaděč RCH1 včetně montáže, popis viz. příl.11</t>
  </si>
  <si>
    <t>Rozvaděč RCH2 včetně montáže, popis viz.příl.11</t>
  </si>
  <si>
    <t>35825270R</t>
  </si>
  <si>
    <t>Pojistka výkonová nízkoztrátová 200 A</t>
  </si>
  <si>
    <t>128</t>
  </si>
  <si>
    <t>1906762107</t>
  </si>
  <si>
    <t>Přepojení stávajícího kabelu v přípojkové skříni</t>
  </si>
  <si>
    <t>hod</t>
  </si>
  <si>
    <t>210290482R00</t>
  </si>
  <si>
    <t>Výměna pojistkové vložky nožové do 600 A</t>
  </si>
  <si>
    <t>Vypínač 400V/63A v krytu, venkovní, včetně montáže, a zapojení</t>
  </si>
  <si>
    <t>Vypínač 400V/32A v krytu, venkovní, včetně montáže, a zapojení</t>
  </si>
  <si>
    <t>211010002R00</t>
  </si>
  <si>
    <t>Osazení hmoždinky do cihlového zdiva, HM 8</t>
  </si>
  <si>
    <t>211010003R00</t>
  </si>
  <si>
    <t>Osazení hmoždinky do cihlového zdiva, HM 10</t>
  </si>
  <si>
    <t>210010021RT1</t>
  </si>
  <si>
    <t>Trubka tuhá z PVC uložená pevně, 16 mm</t>
  </si>
  <si>
    <t>34571091</t>
  </si>
  <si>
    <t>Trubka elektroinstalační tuhá z PVC 16 mm</t>
  </si>
  <si>
    <t>-1748090434</t>
  </si>
  <si>
    <t>210010022R00</t>
  </si>
  <si>
    <t>Trubka tuhá z PVC uložená pevně, 23 mm</t>
  </si>
  <si>
    <t>345710711R</t>
  </si>
  <si>
    <t>Trubka elektroinst.bezhalogenová hrdlová z PPO D20 mm, mechanicky odolná 750N/5cm</t>
  </si>
  <si>
    <t>-1744393092</t>
  </si>
  <si>
    <t>210010023R00</t>
  </si>
  <si>
    <t>Trubka tuhá z PVC uložená pevně, 29 mm</t>
  </si>
  <si>
    <t>-138199419</t>
  </si>
  <si>
    <t>345710713R</t>
  </si>
  <si>
    <t>Trubka elektroinst.bezhalogenová hrdlová z PPO D32 mm, mechanicky odolná 750N/5cm</t>
  </si>
  <si>
    <t>744237458</t>
  </si>
  <si>
    <t>210010134R00</t>
  </si>
  <si>
    <t>Trubka ochranná z PE, uložená pevně, DN do 47 mm</t>
  </si>
  <si>
    <t>62</t>
  </si>
  <si>
    <t>345710715R</t>
  </si>
  <si>
    <t>Trubka elektroinst.bezhalogenová hrdlová z PPO D50 mm, mechanicky odolná 750N/5cm</t>
  </si>
  <si>
    <t>-228225337</t>
  </si>
  <si>
    <t>34571095R</t>
  </si>
  <si>
    <t>Trubka elektroinst.hrdlová z PVC D50 mm, mechanicky odolná 320N/5cm</t>
  </si>
  <si>
    <t>2117422002</t>
  </si>
  <si>
    <t>210810046R00</t>
  </si>
  <si>
    <t>Kabel CYKY-m 750 V 3 x 2,5 mm2 pevně uložený</t>
  </si>
  <si>
    <t>34111036</t>
  </si>
  <si>
    <t>Kabel silový s Cu jádrem 750 V CYKY 3 x 2,5 mm2</t>
  </si>
  <si>
    <t>611394536</t>
  </si>
  <si>
    <t>210810048R00</t>
  </si>
  <si>
    <t>Kabel CYKY-m 750 V 3 žíly 6 až 16 mm,pevně uložený</t>
  </si>
  <si>
    <t>68</t>
  </si>
  <si>
    <t>34111050</t>
  </si>
  <si>
    <t>Kabel silový s Cu jádrem 750 V CYKY 3 C x 6 mm2</t>
  </si>
  <si>
    <t>-1247488025</t>
  </si>
  <si>
    <t>210810057R00</t>
  </si>
  <si>
    <t>Kabel CYKY-m 750 V 5 žil 4 až 6 mm pevně uložený</t>
  </si>
  <si>
    <t>76</t>
  </si>
  <si>
    <t>34111098</t>
  </si>
  <si>
    <t>Kabel silový s Cu jádrem 750 V CYKY 5 x 4 mm2</t>
  </si>
  <si>
    <t>1731333892</t>
  </si>
  <si>
    <t>210810058R00</t>
  </si>
  <si>
    <t>Kabel CYKY-m 750 V 5 žil 10 až 16 mm pevně uložený</t>
  </si>
  <si>
    <t>-404966959</t>
  </si>
  <si>
    <t>34111101</t>
  </si>
  <si>
    <t>Kabel silový s Cu jádrem 750 V CYKY 5 x 10 mm2</t>
  </si>
  <si>
    <t>2142102209</t>
  </si>
  <si>
    <t>34111102</t>
  </si>
  <si>
    <t>Kabel silový s Cu jádrem 750 V CYKY 5 x 16 mm2</t>
  </si>
  <si>
    <t>-276164888</t>
  </si>
  <si>
    <t>210810109R00</t>
  </si>
  <si>
    <t>Kabel CYKY-m 1 kV 4 x 25 mm2 pevně uložený</t>
  </si>
  <si>
    <t>80</t>
  </si>
  <si>
    <t>34111610</t>
  </si>
  <si>
    <t>Kabel silový s Cu jádrem 1 kV 1-CYKY 4 x 25 mm2</t>
  </si>
  <si>
    <t>1495768059</t>
  </si>
  <si>
    <t>210810111R00</t>
  </si>
  <si>
    <t>Kabel CYKY-m 1 kV 3x50+35 pevně uložený</t>
  </si>
  <si>
    <t>84</t>
  </si>
  <si>
    <t>34111637</t>
  </si>
  <si>
    <t>Kabel silový s Cu jádrem 1 kV 1-CYKY 3 x 50 + 35</t>
  </si>
  <si>
    <t>1637820485</t>
  </si>
  <si>
    <t>210800530R00</t>
  </si>
  <si>
    <t>Vodič nn a vn CY 25 mm2 uložený volně</t>
  </si>
  <si>
    <t>86</t>
  </si>
  <si>
    <t>34140827</t>
  </si>
  <si>
    <t>vodič silový s Cu jádrem CY 25mm2</t>
  </si>
  <si>
    <t>-357426952</t>
  </si>
  <si>
    <t>210100001</t>
  </si>
  <si>
    <t>Ukončení vodičů v rozvaděči + zapojení do 2,5 mm2</t>
  </si>
  <si>
    <t>88</t>
  </si>
  <si>
    <t>59</t>
  </si>
  <si>
    <t>210100002</t>
  </si>
  <si>
    <t>Ukončení vodičů v rozvaděči + zapojení do 6 mm2</t>
  </si>
  <si>
    <t>90</t>
  </si>
  <si>
    <t>60</t>
  </si>
  <si>
    <t>210100003</t>
  </si>
  <si>
    <t>Ukončení vodičů v rozvaděči + zapojení do 16 mm2</t>
  </si>
  <si>
    <t>92</t>
  </si>
  <si>
    <t>210100004</t>
  </si>
  <si>
    <t>Ukončení vodičů v rozvaděči + zapojení do 25 mm2</t>
  </si>
  <si>
    <t>94</t>
  </si>
  <si>
    <t>210100006</t>
  </si>
  <si>
    <t>Ukončení vodičů v rozvaděči + zapojení do 50 mm2</t>
  </si>
  <si>
    <t>96</t>
  </si>
  <si>
    <t>63</t>
  </si>
  <si>
    <t>210100010</t>
  </si>
  <si>
    <t>Ukončení vodičů v rozvaděči + zapojení do 150 mm2</t>
  </si>
  <si>
    <t>98</t>
  </si>
  <si>
    <t>210220302RT6</t>
  </si>
  <si>
    <t>Svorka hromosvodová nad 2 šrouby /ST, SJ, SR, atd/, včetně dodávky svorky SP kovových částí d 3-12 mm</t>
  </si>
  <si>
    <t>100</t>
  </si>
  <si>
    <t>65</t>
  </si>
  <si>
    <t>210220101R00</t>
  </si>
  <si>
    <t>Vodiče svodové FeZn D do 10,Al 10,Cu 8 +podpěry</t>
  </si>
  <si>
    <t>102</t>
  </si>
  <si>
    <t>66</t>
  </si>
  <si>
    <t>35441542R</t>
  </si>
  <si>
    <t>Podpěra vedení na ploché stř. plast. štěrk PV 21-c</t>
  </si>
  <si>
    <t>-1899366174</t>
  </si>
  <si>
    <t>67</t>
  </si>
  <si>
    <t>35441421R</t>
  </si>
  <si>
    <t>Podpěra vedení do zdiva PV 1a-25</t>
  </si>
  <si>
    <t>-118404481</t>
  </si>
  <si>
    <t>Revize elektroinstalace</t>
  </si>
  <si>
    <t>108</t>
  </si>
  <si>
    <t>69</t>
  </si>
  <si>
    <t>Dokumentace skutečného provedení</t>
  </si>
  <si>
    <t>110</t>
  </si>
  <si>
    <t>22-M</t>
  </si>
  <si>
    <t>Montáž sdělovací a zabezp.tech</t>
  </si>
  <si>
    <t>70</t>
  </si>
  <si>
    <t>220261144R00</t>
  </si>
  <si>
    <t>Příchytka kabelová 29 - 40</t>
  </si>
  <si>
    <t>112</t>
  </si>
  <si>
    <t>71</t>
  </si>
  <si>
    <t>345717555R</t>
  </si>
  <si>
    <t>Příchytka PVC pro trubky EN Ø 50 mm</t>
  </si>
  <si>
    <t>256</t>
  </si>
  <si>
    <t>1503470339</t>
  </si>
  <si>
    <t>72</t>
  </si>
  <si>
    <t>345717553R</t>
  </si>
  <si>
    <t>Příchytka PVC pro trubky EN Ø 32 mm</t>
  </si>
  <si>
    <t>-1680086504</t>
  </si>
  <si>
    <t>73</t>
  </si>
  <si>
    <t>345717551R</t>
  </si>
  <si>
    <t>Příchytka PVC pro trubky EN Ø 20 mm</t>
  </si>
  <si>
    <t>-267524077</t>
  </si>
  <si>
    <t>74</t>
  </si>
  <si>
    <t>345717550R</t>
  </si>
  <si>
    <t>Příchytka PVC pro trubky EN Ø 16 mm</t>
  </si>
  <si>
    <t>120</t>
  </si>
  <si>
    <t>03 - Klimatizace</t>
  </si>
  <si>
    <t xml:space="preserve">    751 - Vzduchotechnika a chlazení</t>
  </si>
  <si>
    <t xml:space="preserve">      D1 - Zařízení č.1A</t>
  </si>
  <si>
    <t xml:space="preserve">        D2 - Venkovní jednotka</t>
  </si>
  <si>
    <t xml:space="preserve">        D4 - Vnitřní jednotka</t>
  </si>
  <si>
    <t xml:space="preserve">      D5 - Zařízení č.1B</t>
  </si>
  <si>
    <t xml:space="preserve">      D6 - Zařízení č.1C</t>
  </si>
  <si>
    <t xml:space="preserve">      D7 - Zařízení č.1D</t>
  </si>
  <si>
    <t xml:space="preserve">      D8 - Zařízení č.1E</t>
  </si>
  <si>
    <t>751</t>
  </si>
  <si>
    <t>Vzduchotechnika a chlazení</t>
  </si>
  <si>
    <t>D1</t>
  </si>
  <si>
    <t>Zařízení č.1A</t>
  </si>
  <si>
    <t>D2</t>
  </si>
  <si>
    <t>Venkovní jednotka</t>
  </si>
  <si>
    <t>1A.1</t>
  </si>
  <si>
    <t>ks</t>
  </si>
  <si>
    <t>Poznámka k položce:
součástí ceny jednotky je:
- doprava
- montáž
- oživení celého systému
- venkovní konzola / ocelová konstrukce
- centrální ovladač, vč. prokabelování</t>
  </si>
  <si>
    <t>D4</t>
  </si>
  <si>
    <t>Vnitřní jednotka</t>
  </si>
  <si>
    <t>1A.2</t>
  </si>
  <si>
    <t>Poznámka k položce:
součástí ceny jednotky je:
- doprava
- montáž</t>
  </si>
  <si>
    <t>1A.3</t>
  </si>
  <si>
    <t>1A.4</t>
  </si>
  <si>
    <t>1A.5</t>
  </si>
  <si>
    <t>Vedení chladiva vč. závěsného mat, komunikačního kabelu, propojení vnitřních dílů napájecím kabelem, odvodu kondenzátu, chladivo R410a</t>
  </si>
  <si>
    <t>bm</t>
  </si>
  <si>
    <t>Pol6</t>
  </si>
  <si>
    <t>Ovladač</t>
  </si>
  <si>
    <t>D5</t>
  </si>
  <si>
    <t>Zařízení č.1B</t>
  </si>
  <si>
    <t>1B.1</t>
  </si>
  <si>
    <t>1B.9</t>
  </si>
  <si>
    <t>1B.2</t>
  </si>
  <si>
    <t>1B.3</t>
  </si>
  <si>
    <t>1B.4</t>
  </si>
  <si>
    <t>1B.5</t>
  </si>
  <si>
    <t>1B.6</t>
  </si>
  <si>
    <t>1B.7</t>
  </si>
  <si>
    <t>1B.10</t>
  </si>
  <si>
    <t>1B.11</t>
  </si>
  <si>
    <t>1B.12</t>
  </si>
  <si>
    <t>1B.13</t>
  </si>
  <si>
    <t>1B.3.1</t>
  </si>
  <si>
    <t>D6</t>
  </si>
  <si>
    <t>Zařízení č.1C</t>
  </si>
  <si>
    <t>1C.1</t>
  </si>
  <si>
    <t>1C.2</t>
  </si>
  <si>
    <t>1C.3</t>
  </si>
  <si>
    <t>1C.4</t>
  </si>
  <si>
    <t>78</t>
  </si>
  <si>
    <t>1C.5</t>
  </si>
  <si>
    <t>1C.6</t>
  </si>
  <si>
    <t>82</t>
  </si>
  <si>
    <t>1C.7</t>
  </si>
  <si>
    <t>1C.8</t>
  </si>
  <si>
    <t>1C.9</t>
  </si>
  <si>
    <t>1C.10</t>
  </si>
  <si>
    <t>1C.11</t>
  </si>
  <si>
    <t>1C.12</t>
  </si>
  <si>
    <t>1C.13</t>
  </si>
  <si>
    <t>D7</t>
  </si>
  <si>
    <t>Zařízení č.1D</t>
  </si>
  <si>
    <t>1D.1</t>
  </si>
  <si>
    <t>1D.2</t>
  </si>
  <si>
    <t>1D.3</t>
  </si>
  <si>
    <t>114</t>
  </si>
  <si>
    <t>1D.4</t>
  </si>
  <si>
    <t>116</t>
  </si>
  <si>
    <t>1D.5</t>
  </si>
  <si>
    <t>118</t>
  </si>
  <si>
    <t>1D.6</t>
  </si>
  <si>
    <t>1D.7</t>
  </si>
  <si>
    <t>122</t>
  </si>
  <si>
    <t>1D.8</t>
  </si>
  <si>
    <t>124</t>
  </si>
  <si>
    <t>1D.9</t>
  </si>
  <si>
    <t>126</t>
  </si>
  <si>
    <t>D8</t>
  </si>
  <si>
    <t>Zařízení č.1E</t>
  </si>
  <si>
    <t>1E.1</t>
  </si>
  <si>
    <t>130</t>
  </si>
  <si>
    <t>1E.9</t>
  </si>
  <si>
    <t>132</t>
  </si>
  <si>
    <t>1E.2</t>
  </si>
  <si>
    <t>144</t>
  </si>
  <si>
    <t>1E.3</t>
  </si>
  <si>
    <t>146</t>
  </si>
  <si>
    <t>1E.4</t>
  </si>
  <si>
    <t>148</t>
  </si>
  <si>
    <t>1E.5</t>
  </si>
  <si>
    <t>150</t>
  </si>
  <si>
    <t>1E.6</t>
  </si>
  <si>
    <t>152</t>
  </si>
  <si>
    <t>1E.7</t>
  </si>
  <si>
    <t>154</t>
  </si>
  <si>
    <t>1E.10</t>
  </si>
  <si>
    <t>156</t>
  </si>
  <si>
    <t>1E.11</t>
  </si>
  <si>
    <t>158</t>
  </si>
  <si>
    <t>1E.12</t>
  </si>
  <si>
    <t>160</t>
  </si>
  <si>
    <t>1E.13</t>
  </si>
  <si>
    <t>162</t>
  </si>
  <si>
    <t>1E.14</t>
  </si>
  <si>
    <t>164</t>
  </si>
  <si>
    <t>1E.15</t>
  </si>
  <si>
    <t>166</t>
  </si>
  <si>
    <t>1E.16</t>
  </si>
  <si>
    <t>168</t>
  </si>
  <si>
    <t>1E.17</t>
  </si>
  <si>
    <t>170</t>
  </si>
  <si>
    <t>1E.18</t>
  </si>
  <si>
    <t>172</t>
  </si>
  <si>
    <t>1E.19</t>
  </si>
  <si>
    <t>174</t>
  </si>
  <si>
    <t>1E.20</t>
  </si>
  <si>
    <t>176</t>
  </si>
  <si>
    <t>1E.21</t>
  </si>
  <si>
    <t>178</t>
  </si>
  <si>
    <t>1E.22</t>
  </si>
  <si>
    <t>180</t>
  </si>
  <si>
    <t>1E.23</t>
  </si>
  <si>
    <t>182</t>
  </si>
  <si>
    <t>184</t>
  </si>
  <si>
    <t>Pol9</t>
  </si>
  <si>
    <t>MaR - klimatizace</t>
  </si>
  <si>
    <t>set</t>
  </si>
  <si>
    <t>188</t>
  </si>
  <si>
    <t>Pol11</t>
  </si>
  <si>
    <t>Ocelové konstrukce pod všechny KJ jednotky</t>
  </si>
  <si>
    <t>192</t>
  </si>
  <si>
    <t>Pol13</t>
  </si>
  <si>
    <t>Prováděcí projekt a Projekt skutečného provedení</t>
  </si>
  <si>
    <t>196</t>
  </si>
  <si>
    <t>Pol14</t>
  </si>
  <si>
    <t>Předávací dokumentace</t>
  </si>
  <si>
    <t>198</t>
  </si>
  <si>
    <t>04 - Vzduchotechnika - pitevny</t>
  </si>
  <si>
    <t>M – PROject CZ s.r.o.</t>
  </si>
  <si>
    <t xml:space="preserve">D1 - Větrání prostoru piteven                     </t>
  </si>
  <si>
    <t>D2 - Zařízení č. 1A – Rozvody chladu</t>
  </si>
  <si>
    <t xml:space="preserve">D3 - Ostatní práce a dodávky </t>
  </si>
  <si>
    <t xml:space="preserve">Větrání prostoru piteven                     </t>
  </si>
  <si>
    <t>Poznámka k položce:
VZT jednotka s kapalinovou rekuperací ,  Vp=6500 m3/h, dp=400 Pa,Vo=6600 m3/h, dp=1000 Pa  , Qch=90kW(30% ETG, spád 6/12°C),                              Ohřev 27 kW(voda, spád 80/60°C) vč.frekvenčních měničů, sifonu, pružných manžet , Přívodní část určena pro vnitřní prostředí a v atypickém pravoúhlém provedení: pružná manžeta; klapka; filtr F5 (vč. diferenčního manometru); glykolový okruh s min. účinností 68 % dle regulace Ecodesign (vč. nerezové vany + sifón);  rohová volná komora; přívodní ventilátor Ne = 3.0 kW, max příkon 2,9 kW, učinnost min. 75 %, frekvenční měnič  (vč. hlavního vypínače, bezpečnostního vypínače, dveřního kontaktu – vše prokabelováno); filtr F9 (vč. diferenčního manometru); pružná manžeta. Max. rozměry dle výkresové dokumentace; max. průřezová rychlost 1,7 m/s.1.Odvodní část:  glykolový rekuperační okruh (vč. nerezové vany + sifon) v celonerezovém provedení, Max. rozměry dle výkresové dokumentace; max. průřezová rychlost 1,7 m/s., 2. Odvodní část určena do venkovního prostředí, vnitřek v nerezovém provedení: pružná manžeta; odvodní ventilátor Ne = 4.0 kW, max příkon 3,2 kW, učinnost min. 70 %, frekvenční měnič  (vč. hlavního vypínače, bezpečnostního vypínače, dveřního kontaktu – vše prokabelováno); klapka; pružná manžeta, Společné pro všechny části jednotky: akustický výkon na povrchu zař. max. 55 dB(A),  tloušťka opláštění 60mm(minerální vata), ekodesign, eurovent, konstrukce pod VZT jednotku.</t>
  </si>
  <si>
    <t>1.2a</t>
  </si>
  <si>
    <t>Oběhové čerpadlo vytápění, voda, 1,17m3/h, 15kPa, řízení na proporcionální nebo konstatntní tlak, regulace otáček, vč. armatur, teploměru, tlakoměru, pojišťovací ventil, trojcestný regulační ventil vč. servopohonu, 2x uzavírací ventil (směšovací okruh VZT jednotky)</t>
  </si>
  <si>
    <t>1.2b</t>
  </si>
  <si>
    <t>Oběhové čerpadlo chlazení,30% ETG, 14,18m3/h, 150kPa, řízení na proporcionální nebo konstatntní tlak, regulace otáček, vč. armatur, teploměru, tlakoměru, pojišťovací ventil, trojcestný regulační ventil vč. servopohonu, expanzní nádoby 50l, 2x uzavírací ventil (směšovací okruh VZT jednotky)</t>
  </si>
  <si>
    <t>1.2c</t>
  </si>
  <si>
    <t>Oběhové čerpadlo ZZT, glykol, 2,15m3/h, 550kPa, řízení na proporcionální nebo konstatntní tlak, regulace otáček, vč. expanzní nádoby 50l, armatur, teploměru, tlakoměru, pojišťovací ventil, 4x uzavírací ventil</t>
  </si>
  <si>
    <t>1.4</t>
  </si>
  <si>
    <t>Nerezové potrubí lisované pro glykolový okruh d35x1,2, vč.tvarovek, spojek, spojovacího a těsnícího materiálu, závěsů, kaučukové izolace, ve vnitřním prostoru v nerezové chráničce, vč. náplně 35% ethylenglykol</t>
  </si>
  <si>
    <t>1.5a</t>
  </si>
  <si>
    <t>Vyústka přívodní nerezová dvouřadá s nastavitelnými lamelami, vč. regulace, montáčního mat., 600x150</t>
  </si>
  <si>
    <t>1.5b</t>
  </si>
  <si>
    <t>Vyústka přívodní nerezová dvouřadá s nastavitelnými lamelami, vč. regulace, montáčního mat., 425x425</t>
  </si>
  <si>
    <t>1.6</t>
  </si>
  <si>
    <t>Hranaté potrubí , pozink.plech, vč.tvarovek, spojek, spojovacího a těsnícího materiálu, závěsů, klapek do odboček, síta z tahokovu, třída těsnosti C</t>
  </si>
  <si>
    <t>1.7</t>
  </si>
  <si>
    <t>Kruhové potrubí SPIRO , pozink.plech , vč.tvarovek, spojek, spojovacího a těsnícího materiálu, závěsů, klapek do odboček, třída těsnosti C, DN 125</t>
  </si>
  <si>
    <t>1.8</t>
  </si>
  <si>
    <t>Tepelná izolace, minerální vata tl.4cm a pozink. oplechováním, rozsah celé přívodní potrubí od fasády po přívodní jednotku</t>
  </si>
  <si>
    <t>1.9a</t>
  </si>
  <si>
    <t>Tlumič hluku kulisový v hygienickém provedení, 1260x797-3000</t>
  </si>
  <si>
    <t>1.9b</t>
  </si>
  <si>
    <t>Tlumič hluku kulisový v hygienickém provedení, 1260x797-2000</t>
  </si>
  <si>
    <t>1.9c</t>
  </si>
  <si>
    <t>Tlumič hluku kulisový v hygienickém provedení, 1260x797-1500</t>
  </si>
  <si>
    <t>1.10</t>
  </si>
  <si>
    <t>Protidešťová žaluzie vč. síta 610x1355</t>
  </si>
  <si>
    <t>1.11</t>
  </si>
  <si>
    <t>Hranaté nerezové potrubí vč.tvarovek, spojek, spojovacího a těsnícího materiálu, závěsů, klapek do odboček, třída těsnosti C</t>
  </si>
  <si>
    <t>1.12a</t>
  </si>
  <si>
    <t>Kruhové potrubí , nerez.plech , vč.tvarovek, spojek, spojovacího a těsnícího materiálu, závěsů, klapek do odboček, třída těsnosti C, DN 315</t>
  </si>
  <si>
    <t>1.12b</t>
  </si>
  <si>
    <t>Kruhové potrubí , nerez.plech , vč.tvarovek, spojek, spojovacího a těsnícího materiálu, závěsů, klapek do odboček, třída těsnosti C, DN 250</t>
  </si>
  <si>
    <t>1.13a</t>
  </si>
  <si>
    <t>Regulátor průtoku elektronický nerezový, d(mm), pro průtoky:(m3/h), vč. tlumiče hluku L=…….mm, chemická zátěž: H2O2, formaldehyd, d315, 0-2600 m3/h, tlumič L=600mm</t>
  </si>
  <si>
    <t>1.13b</t>
  </si>
  <si>
    <t>Regulátor průtoku elektronický nerezový, d(mm), pro průtoky:(m3/h), vč. tlumiče hluku L=…….mm, chemická zátěž: H2O2, formaldehyd, d250, 0-1300 m3/h, tlumič L=600mm</t>
  </si>
  <si>
    <t>1.14</t>
  </si>
  <si>
    <t>1.15</t>
  </si>
  <si>
    <t>Taliřový ventil kovový d125</t>
  </si>
  <si>
    <t>1.16</t>
  </si>
  <si>
    <t>Tepelná izolace, minerální vata tl.4cm a nerezové oplechováním, rozsah od glykolového výměníku po fasádu</t>
  </si>
  <si>
    <t>Zařízení č. 1A – Rozvody chladu</t>
  </si>
  <si>
    <t>Pol15</t>
  </si>
  <si>
    <t>Trojcestný regulační ventil (chlzení 6/12°C, 30%ETG; 74kW; DN 50 včetně servopohonu</t>
  </si>
  <si>
    <t>Pol16</t>
  </si>
  <si>
    <t>Mezi přírubová klapka DN 50</t>
  </si>
  <si>
    <t>Pol17</t>
  </si>
  <si>
    <t>Přírubový filtr DN50</t>
  </si>
  <si>
    <t>Pol18</t>
  </si>
  <si>
    <t>Vyvažovací ventil DN 50</t>
  </si>
  <si>
    <t>Pol19</t>
  </si>
  <si>
    <t>Odvzdušňovací ventily</t>
  </si>
  <si>
    <t>Pol20</t>
  </si>
  <si>
    <t>Vypouštěcí ventily</t>
  </si>
  <si>
    <t>Pol21</t>
  </si>
  <si>
    <t>Potrubí do DN50 včetně tvarovek, ocelové bezešvé závitové</t>
  </si>
  <si>
    <t>Pol22</t>
  </si>
  <si>
    <t>Izolace ocelového potrubí s chladící vodou tl.25mm kaučuk s parozábranou</t>
  </si>
  <si>
    <t>Pol23</t>
  </si>
  <si>
    <t>Kompenzátor DN 50</t>
  </si>
  <si>
    <t>Pol24</t>
  </si>
  <si>
    <t>Manometr</t>
  </si>
  <si>
    <t>Pol25</t>
  </si>
  <si>
    <t>Teploměr</t>
  </si>
  <si>
    <t>Pol26</t>
  </si>
  <si>
    <t>Glykol</t>
  </si>
  <si>
    <t>Pol27</t>
  </si>
  <si>
    <t>Závěsový, montážní, spojovací a těsnící materiál</t>
  </si>
  <si>
    <t>kg</t>
  </si>
  <si>
    <t>D3</t>
  </si>
  <si>
    <t xml:space="preserve">Ostatní práce a dodávky </t>
  </si>
  <si>
    <t>Pol28</t>
  </si>
  <si>
    <t>Demontáž a úprava stávající VZT</t>
  </si>
  <si>
    <t>Pol29</t>
  </si>
  <si>
    <t>Projekt skutečného provedení</t>
  </si>
  <si>
    <t>Pol30</t>
  </si>
  <si>
    <t>Zaregulování, uvedení do provozu</t>
  </si>
  <si>
    <t>Pol31</t>
  </si>
  <si>
    <t>Kompletační činnost</t>
  </si>
  <si>
    <t>Pol32</t>
  </si>
  <si>
    <t>Stavební přípomoce, prostupy vč.začištění, validace</t>
  </si>
  <si>
    <t>05 - MaR - pitevny</t>
  </si>
  <si>
    <t>D1 - 1 Periferie</t>
  </si>
  <si>
    <t>D2 - 2 Řídící jednotka</t>
  </si>
  <si>
    <t>D3 - 3 Kabeláž</t>
  </si>
  <si>
    <t>D4 - 4 Rozvodnice</t>
  </si>
  <si>
    <t>D5 - 5 Ostatní práce a dodávky</t>
  </si>
  <si>
    <t>1 Periferie</t>
  </si>
  <si>
    <t>Pol33</t>
  </si>
  <si>
    <t>1.1 Snímač teploty s Ni 1000, venkovní provedení</t>
  </si>
  <si>
    <t>Pol34</t>
  </si>
  <si>
    <t>1.2 1.1, 1.22 - Pohon klapky 16Nm,24VAC,2P, s havarijní funkcí</t>
  </si>
  <si>
    <t>Pol35</t>
  </si>
  <si>
    <t>1.3 1.2, 1.15, 1.23 - Snímač dif.tlaku 50-500Pa</t>
  </si>
  <si>
    <t>Pol36</t>
  </si>
  <si>
    <t>1.4 1.3, 1.4, 1.7, 1.10 - Příložné teplotní čidlo Ni 1000.</t>
  </si>
  <si>
    <t>Pol37</t>
  </si>
  <si>
    <t>1.5 1.10 - Termostat protimrazové ochrany, -5..+15°C, 6m</t>
  </si>
  <si>
    <t>Pol38</t>
  </si>
  <si>
    <t>1.6 1.6 - Kanál.čidlo teploty Ni1000</t>
  </si>
  <si>
    <t>Pol39</t>
  </si>
  <si>
    <t>1.7 1.25, 1.29, 1.33, 1.37 - Snímač teploty s Ni 1000, venkovní provedení</t>
  </si>
  <si>
    <t>Pol40</t>
  </si>
  <si>
    <t>1.8 1.26, 1.30, 1.34, 1.38 - Čidlo tlakové diference pro vzduch a nekorosivní plyny provozní napětí AC 24 V nebo DC 13.5…33 V výstupní signál DC 0...10 V nastavení nulového bodu rozsah: +/-50Pa</t>
  </si>
  <si>
    <t>Pol41</t>
  </si>
  <si>
    <t>1.9 1.16, 1.19 - Čidlo tlakové diference pro vzduch a nekorosivní plyny provozní napětí AC 24 V nebo DC 13.5…33 V výstupní signál DC 0...10 V nastavení nulového bodu rozsah: 0až500Pa</t>
  </si>
  <si>
    <t>Pol42</t>
  </si>
  <si>
    <t>1.10 1.17, 1.18 - Kanálové čidlo relativní vlhkosti a teploty provozní napětí AC 24 V nebo DC 13.5…33 V vlhkost: 0..100% odpovídá 0-10V teplota: 0..+50% odpovídá 0-10V</t>
  </si>
  <si>
    <t>Pol43</t>
  </si>
  <si>
    <t>1.11 OK.1-8 - Magnetický kontakt pro systémy MaR, povrchová montáž</t>
  </si>
  <si>
    <t>Pol44</t>
  </si>
  <si>
    <t>1.12 1.41 - Trojcestné ventily s vnějším závitem, tělo ventilu z bronzu, PN16,DN50, Kvs=40, zdvih 20mm, teplota média od -25 do +150°C.</t>
  </si>
  <si>
    <t>Pol45</t>
  </si>
  <si>
    <t>1.13 1.41 - Servopohon pro ovládání regulačních ventilů se zdvihem 20mm. Napájecí napětí AC 24V s řídicím signálem 0-10VDC, ovládací síla 800N, zdvih 20mm, doba přeběhu 30s. Možnost ručního ovládání.</t>
  </si>
  <si>
    <t>2 Řídící jednotka</t>
  </si>
  <si>
    <t>2.1</t>
  </si>
  <si>
    <t>Rozvodnice RA1 (PITEVNY)</t>
  </si>
  <si>
    <t>2.2</t>
  </si>
  <si>
    <t>Procesní podstanice BACnet / IP (kompatibilní se stávajícím systémem SIEMENS v areálu)</t>
  </si>
  <si>
    <t>2.3</t>
  </si>
  <si>
    <t>Univerzální modul, 8 I/O</t>
  </si>
  <si>
    <t>2.4</t>
  </si>
  <si>
    <t>Modul digitálních výstupů, 6 I/O</t>
  </si>
  <si>
    <t>2.5</t>
  </si>
  <si>
    <t>Modul digitálních vstupů, 16 I/O</t>
  </si>
  <si>
    <t>2.6</t>
  </si>
  <si>
    <t>Ovládací panel pro podstanice PX, Ethernet</t>
  </si>
  <si>
    <t>2.7</t>
  </si>
  <si>
    <t>Napájecí modul 1.2 A, pojistka 10A</t>
  </si>
  <si>
    <t>2.8</t>
  </si>
  <si>
    <t>Kabel 3m pro panel PXM20</t>
  </si>
  <si>
    <t>2.9</t>
  </si>
  <si>
    <t>Adresovací kolíčky 1 ... 12, + resetovací (2x)</t>
  </si>
  <si>
    <t>2.10</t>
  </si>
  <si>
    <t>5-Port 100Base průmyslový Switch</t>
  </si>
  <si>
    <t>3 Kabeláž</t>
  </si>
  <si>
    <t>3.1</t>
  </si>
  <si>
    <t>Sdělovací kabel JYTY 2x1</t>
  </si>
  <si>
    <t>3.2</t>
  </si>
  <si>
    <t>Sdělovací kabel JYTY 4x1</t>
  </si>
  <si>
    <t>3.3</t>
  </si>
  <si>
    <t>Sdělovací kabel JYTY 7x1</t>
  </si>
  <si>
    <t>3.4</t>
  </si>
  <si>
    <t>Silový kabel CYKY 3Jx1,5</t>
  </si>
  <si>
    <t>3.5</t>
  </si>
  <si>
    <t>Silový kabel CYKY 4Jx1,5</t>
  </si>
  <si>
    <t>3.6</t>
  </si>
  <si>
    <t>Nosný a ostatní montážní materiál</t>
  </si>
  <si>
    <t>4 Rozvodnice</t>
  </si>
  <si>
    <t>4.1</t>
  </si>
  <si>
    <t>Rozvodnice RA1, předjištění 32A/3, 800x1000x250 - materiál celkem</t>
  </si>
  <si>
    <t>4.2</t>
  </si>
  <si>
    <t>Ovládací skříňka 300x300x150 - materiál celkem 5x ovladač ZAP/VYP 5x signálka CHOD 1x signálka PORUCHA</t>
  </si>
  <si>
    <t>5 Ostatní práce a dodávky</t>
  </si>
  <si>
    <t>5.1</t>
  </si>
  <si>
    <t>Výroba rozvodnice</t>
  </si>
  <si>
    <t>5.2</t>
  </si>
  <si>
    <t>Zpracování uživatelských programů</t>
  </si>
  <si>
    <t>5.3</t>
  </si>
  <si>
    <t>Montážní práce</t>
  </si>
  <si>
    <t>5.4</t>
  </si>
  <si>
    <t>Stavební přípomoce - sekání drážek pro kabeláže v pitevnách včetně zpětného zapravení</t>
  </si>
  <si>
    <t>5.5</t>
  </si>
  <si>
    <t>Oživení regulace a provedení zkoušek</t>
  </si>
  <si>
    <t>5.6</t>
  </si>
  <si>
    <t>Revizní zprávy</t>
  </si>
  <si>
    <t>5.7</t>
  </si>
  <si>
    <t>Projektová dokumentace - výrobní a skutečné provedení</t>
  </si>
  <si>
    <t>5.8</t>
  </si>
  <si>
    <t>Školení obsluhy, návody</t>
  </si>
  <si>
    <t>5.9</t>
  </si>
  <si>
    <t>Vedení zakázky, koordinace s ostatními profesemi, inženýring</t>
  </si>
  <si>
    <t>VON - Vedlejší a ostatní náklady</t>
  </si>
  <si>
    <t>VRN - Vedlejší rozpočtové náklady</t>
  </si>
  <si>
    <t xml:space="preserve">    VRN3 - Zařízení staveniště</t>
  </si>
  <si>
    <t xml:space="preserve">    VRN5 - Finanční náklady</t>
  </si>
  <si>
    <t xml:space="preserve">    VRN7 - Provozní vlivy</t>
  </si>
  <si>
    <t>VRN</t>
  </si>
  <si>
    <t>Vedlejší rozpočtové náklady</t>
  </si>
  <si>
    <t>VRN3</t>
  </si>
  <si>
    <t>Zařízení staveniště</t>
  </si>
  <si>
    <t>030001000</t>
  </si>
  <si>
    <t>1024</t>
  </si>
  <si>
    <t>436747620</t>
  </si>
  <si>
    <t>Poznámka k položce:
Cena je kalkulována jako % podíl z celkových nákladů na stavbu</t>
  </si>
  <si>
    <t>VRN5</t>
  </si>
  <si>
    <t>Finanční náklady</t>
  </si>
  <si>
    <t>051002000</t>
  </si>
  <si>
    <t>Pojistné</t>
  </si>
  <si>
    <t>469451150</t>
  </si>
  <si>
    <t>VRN7</t>
  </si>
  <si>
    <t>Provozní vlivy</t>
  </si>
  <si>
    <t>071002000</t>
  </si>
  <si>
    <t>Provoz investora, třetích osob</t>
  </si>
  <si>
    <t>1790238700</t>
  </si>
  <si>
    <t>Poznámka k položce:
Cena je kalkulována jako % podíl z celkových nákladů na stavbu
- jedná se o přizpůsobení prácí při provozu investora v objektu (práce za provozu objektu)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</si>
  <si>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</si>
  <si>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</si>
  <si>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</si>
  <si>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</si>
  <si>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</si>
  <si>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</si>
  <si>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</si>
  <si>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</si>
  <si>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</si>
  <si>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</si>
  <si>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</si>
  <si>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</si>
  <si>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</si>
  <si>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</si>
  <si>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</si>
  <si>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</si>
  <si>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</si>
  <si>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</si>
  <si>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</si>
  <si>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</si>
  <si>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</si>
  <si>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</si>
  <si>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</si>
  <si>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</si>
  <si>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</si>
  <si>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</si>
  <si>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</si>
  <si>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</si>
  <si>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</si>
  <si>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</si>
  <si>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</si>
  <si>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</si>
  <si>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</si>
  <si>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</si>
  <si>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</si>
  <si>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</si>
  <si>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</si>
  <si>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</si>
  <si>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</si>
  <si>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</si>
  <si>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</si>
  <si>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</si>
  <si>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</si>
  <si>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</si>
  <si>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</si>
  <si>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</si>
  <si>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</si>
  <si>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</si>
  <si>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</si>
  <si>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</si>
  <si>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</si>
  <si>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</si>
  <si>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</si>
  <si>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</si>
  <si>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</si>
  <si>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</si>
  <si>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</si>
  <si>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</si>
  <si>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</si>
  <si>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</si>
  <si>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</si>
  <si>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</si>
  <si>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</si>
  <si>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</si>
  <si>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</si>
  <si>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</si>
  <si>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</si>
  <si>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</si>
  <si>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</si>
  <si>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</si>
  <si>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</si>
  <si>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</si>
  <si>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</si>
  <si>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</si>
  <si>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</si>
  <si>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</si>
  <si>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</si>
  <si>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</si>
  <si>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</si>
  <si>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</si>
  <si>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</si>
  <si>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</si>
  <si>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</si>
  <si>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</si>
  <si>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</si>
  <si>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</si>
  <si>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</si>
  <si>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</si>
  <si>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</si>
  <si>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</si>
  <si>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</si>
  <si>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</si>
  <si>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</si>
  <si>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</si>
  <si>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</si>
  <si>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</si>
  <si>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</si>
  <si>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</si>
  <si>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</si>
  <si>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</si>
  <si>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</si>
  <si>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</si>
  <si>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</si>
  <si>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</si>
  <si>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</si>
  <si>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</si>
  <si>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</si>
  <si>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</si>
  <si>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</si>
  <si>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</si>
  <si>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</si>
  <si>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</si>
  <si>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</si>
  <si>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</si>
  <si>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</si>
  <si>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</si>
  <si>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</si>
  <si>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</si>
  <si>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</si>
  <si>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</si>
  <si>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</si>
  <si>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</si>
  <si>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</si>
  <si>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</si>
  <si>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</si>
  <si>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</si>
  <si>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</si>
  <si>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</si>
  <si>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</si>
  <si>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</si>
  <si>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</si>
  <si>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</si>
  <si>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</si>
  <si>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</si>
  <si>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</si>
  <si>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</si>
  <si>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</si>
  <si>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</si>
  <si>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</si>
  <si>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</si>
  <si>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</si>
  <si>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</si>
  <si>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</si>
  <si>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</si>
  <si>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</si>
  <si>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</si>
  <si>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</si>
  <si>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</si>
  <si>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</si>
  <si>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</si>
  <si>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</si>
  <si>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</si>
  <si>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</si>
  <si>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</si>
  <si>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</si>
  <si>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</si>
  <si>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</si>
  <si>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</si>
  <si>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</si>
  <si>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</si>
  <si>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</si>
  <si>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</si>
  <si>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</si>
  <si>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</si>
  <si>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</si>
  <si>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</si>
  <si>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</si>
  <si>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</si>
  <si>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</si>
  <si>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</si>
  <si>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</si>
  <si>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</si>
  <si>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</si>
  <si>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</si>
  <si>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</si>
  <si>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</si>
  <si>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</si>
  <si>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</si>
  <si>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</si>
  <si>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</si>
  <si>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</si>
  <si>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</si>
  <si>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Typ, popis položky</t>
  </si>
  <si>
    <t>Typ, popis položky - zde uchazeč vyplní typové označení dle výrobce, základní výkonové parametry</t>
  </si>
  <si>
    <t>Pružná hadice DN 125</t>
  </si>
  <si>
    <t>1.a-d</t>
  </si>
  <si>
    <t>Zdroj chladu - část 1.a-d</t>
  </si>
  <si>
    <t>Nástěnná jednotka; Qch(Min.)=2,8kW; Qt(Min.)=3,2kW; 25dB(A)(Max.)-1m od jednotky</t>
  </si>
  <si>
    <t>Nástěnná jednotka; Qch(Min.)=7,1kW; Qt(Min.)=8,0kW; 45dB(A)(Max.)-1m od jednotky</t>
  </si>
  <si>
    <t>Vnitřní jednotka; Qch(Min.)=4,5kW; Qt(Min.)=5,0kW; 40dB(A)(Max.)-1m od jednotky</t>
  </si>
  <si>
    <t>Podstropní jednotka; Qch(Min.)=11,2kW; Qt(Min.)=12,5kW; 44dB(A)(Max.)-1m od jednotky</t>
  </si>
  <si>
    <t>Nástěnná jednotka; Qch(Min.)=5,6kW; Qt(Min.)=6,3kW; 32dB(A)(Max.)-1m od jednotky</t>
  </si>
  <si>
    <t>Nástěnná jednotka; Qch(Min.)=3,6kW; Qt(Min.)=4kW; 25dB(A)(Max.)-1m od jednotky</t>
  </si>
  <si>
    <t>Venkovní jednotka, Qch(Min.)=12,1kW; Qt(Min.)=12,5kW; Nel(Max.)=3,24kW; 49dB(A)(Max.)-1m od jednotky</t>
  </si>
  <si>
    <t>Venkovní jednotka, Qch(Min.)=22,4kW; Qt(Min.)=25kW; Nel(Max.)=5,54kW; 55dB(A)(Max.)-1m od jednotky</t>
  </si>
  <si>
    <t>Venkovní jednotka, Qch(Min.)=50kW; Qt(Min.)=56kW; Nel(Max.)=14,61kW; 60dB(A)(Max.)-1m od jednotky</t>
  </si>
  <si>
    <t>Venkovní jednotka (tepelné čerpadlo), Qch(Min.)=33,5kW; Qt(Min.)=37,5kW; Nel(Max.)=10kW; 59dB(A)(Max.)-1m od jednotky</t>
  </si>
  <si>
    <t>Venkovní jednotka, Qch(Min.)=33,5kW; Qt(Min.)=37,5kW; Nel(Max.)=10,31W; 59dB(A)(Max.)-1m od jednotky</t>
  </si>
  <si>
    <t>Venkovní jednotka, Qch(Min.)=61,5kW; Qt(Min.)=64kW; Nel(Max.)=23,21W; 61dB(A)(Max.)-1m od jednotky</t>
  </si>
  <si>
    <t>Parametry zařízení "hluk, příkon" jsou dány jako maximální a nepřekročítelné. Parametry zařízení "topný a chladící výkon" jsou dány jako minimální a nepodkročítelné.</t>
  </si>
  <si>
    <t>1. lékařská fakulta Univerzity Karlovy, Kateřinská 1660/32, Praha 2</t>
  </si>
  <si>
    <t>ZRUŠENO</t>
  </si>
  <si>
    <t xml:space="preserve">Popis </t>
  </si>
  <si>
    <t xml:space="preserve">Do sloupce L "Typ, popis položky" vyplní účastníci zadávacího řízení povinně u položek č. 1 a 5 - 7 údaje o typu a výrobci nabízeného zařízení a jeho parametry </t>
  </si>
  <si>
    <t xml:space="preserve">DOPLŃTE </t>
  </si>
  <si>
    <t xml:space="preserve">Do sloupce L "Typ, popis položky" vyplní účastníci zadávacího řízení povinně u položek č. 1 - 4, 7 - 18, 21 - 32, 35 - 42 a 45 - 65 údaje o typu a výrobci nabízeného zařízení a jeho parametry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</si>
</sst>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i/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i/>
      <strike/>
      <sz val="7"/>
      <color rgb="FF969696"/>
      <name val="Arial CE"/>
      <family val="2"/>
    </font>
    <font>
      <strike/>
      <sz val="9"/>
      <name val="Arial CE"/>
      <family val="2"/>
    </font>
    <font>
      <strike/>
      <sz val="8"/>
      <name val="Arial CE"/>
      <family val="2"/>
    </font>
    <font>
      <strike/>
      <sz val="7"/>
      <color rgb="FF969696"/>
      <name val="Arial CE"/>
      <family val="2"/>
    </font>
    <font>
      <sz val="11"/>
      <name val="Calibri"/>
      <family val="2"/>
    </font>
    <font>
      <sz val="14"/>
      <color rgb="FFFF0000"/>
      <name val="Arial CE"/>
      <family val="2"/>
    </font>
    <font>
      <sz val="8"/>
      <name val="Arial"/>
      <family val="2"/>
    </font>
    <font>
      <sz val="16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2" tint="-0.09996999800205231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 style="hair">
        <color rgb="FF969696"/>
      </top>
      <bottom style="hair">
        <color rgb="FF969696"/>
      </bottom>
    </border>
    <border>
      <left/>
      <right style="thin">
        <color rgb="FF000000"/>
      </right>
      <top/>
      <bottom style="hair">
        <color rgb="FF969696"/>
      </bottom>
    </border>
    <border>
      <left/>
      <right style="thin">
        <color rgb="FF000000"/>
      </right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/>
    </xf>
    <xf numFmtId="0" fontId="13" fillId="0" borderId="3" xfId="0" applyFont="1" applyBorder="1" applyAlignment="1">
      <alignment/>
    </xf>
    <xf numFmtId="0" fontId="13" fillId="0" borderId="18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166" fontId="13" fillId="0" borderId="0" xfId="0" applyNumberFormat="1" applyFont="1" applyBorder="1" applyAlignment="1" applyProtection="1">
      <alignment/>
      <protection/>
    </xf>
    <xf numFmtId="166" fontId="13" fillId="0" borderId="12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0" fillId="0" borderId="0" xfId="0" applyBorder="1"/>
    <xf numFmtId="0" fontId="0" fillId="0" borderId="0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3" fillId="4" borderId="31" xfId="0" applyFont="1" applyFill="1" applyBorder="1" applyAlignment="1" applyProtection="1">
      <alignment horizontal="center" vertical="center" wrapText="1"/>
      <protection/>
    </xf>
    <xf numFmtId="0" fontId="0" fillId="0" borderId="0" xfId="0"/>
    <xf numFmtId="49" fontId="0" fillId="0" borderId="0" xfId="0" applyNumberFormat="1" applyFont="1" applyBorder="1" applyAlignment="1">
      <alignment horizontal="left" vertical="center" wrapText="1"/>
    </xf>
    <xf numFmtId="0" fontId="52" fillId="0" borderId="0" xfId="0" applyFont="1"/>
    <xf numFmtId="0" fontId="54" fillId="0" borderId="0" xfId="0" applyFont="1" applyAlignment="1">
      <alignment vertical="center"/>
    </xf>
    <xf numFmtId="0" fontId="49" fillId="0" borderId="22" xfId="0" applyFont="1" applyFill="1" applyBorder="1" applyAlignment="1" applyProtection="1">
      <alignment horizontal="center" vertical="center"/>
      <protection/>
    </xf>
    <xf numFmtId="49" fontId="49" fillId="0" borderId="22" xfId="0" applyNumberFormat="1" applyFont="1" applyFill="1" applyBorder="1" applyAlignment="1" applyProtection="1">
      <alignment horizontal="left" vertical="center" wrapText="1"/>
      <protection/>
    </xf>
    <xf numFmtId="0" fontId="49" fillId="0" borderId="22" xfId="0" applyFont="1" applyFill="1" applyBorder="1" applyAlignment="1" applyProtection="1">
      <alignment horizontal="left" vertical="center" wrapText="1"/>
      <protection/>
    </xf>
    <xf numFmtId="0" fontId="49" fillId="0" borderId="22" xfId="0" applyFont="1" applyFill="1" applyBorder="1" applyAlignment="1" applyProtection="1">
      <alignment horizontal="center" vertical="center" wrapText="1"/>
      <protection/>
    </xf>
    <xf numFmtId="167" fontId="49" fillId="0" borderId="22" xfId="0" applyNumberFormat="1" applyFont="1" applyFill="1" applyBorder="1" applyAlignment="1" applyProtection="1">
      <alignment vertical="center"/>
      <protection/>
    </xf>
    <xf numFmtId="4" fontId="49" fillId="0" borderId="22" xfId="0" applyNumberFormat="1" applyFont="1" applyFill="1" applyBorder="1" applyAlignment="1" applyProtection="1">
      <alignment vertical="center"/>
      <protection/>
    </xf>
    <xf numFmtId="0" fontId="50" fillId="0" borderId="0" xfId="0" applyFont="1" applyFill="1" applyAlignment="1" applyProtection="1">
      <alignment vertical="center"/>
      <protection/>
    </xf>
    <xf numFmtId="0" fontId="51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vertical="center" wrapText="1"/>
      <protection/>
    </xf>
    <xf numFmtId="0" fontId="1" fillId="5" borderId="0" xfId="0" applyFont="1" applyFill="1" applyAlignment="1">
      <alignment horizontal="center"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/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3" fillId="0" borderId="20" xfId="0" applyFont="1" applyBorder="1" applyAlignment="1" applyProtection="1">
      <alignment horizontal="center" vertical="center" wrapText="1"/>
      <protection/>
    </xf>
    <xf numFmtId="0" fontId="53" fillId="0" borderId="32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2"/>
  <sheetViews>
    <sheetView showGridLines="0" workbookViewId="0" topLeftCell="A37">
      <selection activeCell="L49" sqref="L4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85"/>
      <c r="AS2" s="385"/>
      <c r="AT2" s="385"/>
      <c r="AU2" s="385"/>
      <c r="AV2" s="385"/>
      <c r="AW2" s="385"/>
      <c r="AX2" s="385"/>
      <c r="AY2" s="385"/>
      <c r="AZ2" s="385"/>
      <c r="BA2" s="385"/>
      <c r="BB2" s="385"/>
      <c r="BC2" s="385"/>
      <c r="BD2" s="385"/>
      <c r="BE2" s="385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 hidden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93" t="s">
        <v>14</v>
      </c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4"/>
      <c r="AG5" s="394"/>
      <c r="AH5" s="394"/>
      <c r="AI5" s="394"/>
      <c r="AJ5" s="394"/>
      <c r="AK5" s="394"/>
      <c r="AL5" s="394"/>
      <c r="AM5" s="394"/>
      <c r="AN5" s="394"/>
      <c r="AO5" s="394"/>
      <c r="AP5" s="24"/>
      <c r="AQ5" s="24"/>
      <c r="AR5" s="22"/>
      <c r="BE5" s="390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95" t="s">
        <v>17</v>
      </c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  <c r="AE6" s="394"/>
      <c r="AF6" s="394"/>
      <c r="AG6" s="394"/>
      <c r="AH6" s="394"/>
      <c r="AI6" s="394"/>
      <c r="AJ6" s="394"/>
      <c r="AK6" s="394"/>
      <c r="AL6" s="394"/>
      <c r="AM6" s="394"/>
      <c r="AN6" s="394"/>
      <c r="AO6" s="394"/>
      <c r="AP6" s="24"/>
      <c r="AQ6" s="24"/>
      <c r="AR6" s="22"/>
      <c r="BE6" s="391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21</v>
      </c>
      <c r="AO7" s="24"/>
      <c r="AP7" s="24"/>
      <c r="AQ7" s="24"/>
      <c r="AR7" s="22"/>
      <c r="BE7" s="391"/>
      <c r="BS7" s="19" t="s">
        <v>6</v>
      </c>
    </row>
    <row r="8" spans="2:71" s="1" customFormat="1" ht="12" customHeight="1">
      <c r="B8" s="23"/>
      <c r="C8" s="24"/>
      <c r="D8" s="31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24</v>
      </c>
      <c r="AL8" s="24"/>
      <c r="AM8" s="24"/>
      <c r="AN8" s="34" t="s">
        <v>35</v>
      </c>
      <c r="AO8" s="24"/>
      <c r="AP8" s="24"/>
      <c r="AQ8" s="24"/>
      <c r="AR8" s="22"/>
      <c r="BE8" s="391"/>
      <c r="BS8" s="19" t="s">
        <v>6</v>
      </c>
    </row>
    <row r="9" spans="2:71" s="1" customFormat="1" ht="29.25" customHeight="1">
      <c r="B9" s="23"/>
      <c r="C9" s="24"/>
      <c r="D9" s="28" t="s">
        <v>25</v>
      </c>
      <c r="E9" s="24"/>
      <c r="F9" s="24"/>
      <c r="G9" s="24"/>
      <c r="H9" s="24"/>
      <c r="I9" s="24"/>
      <c r="J9" s="24"/>
      <c r="K9" s="33" t="s">
        <v>26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8" t="s">
        <v>27</v>
      </c>
      <c r="AL9" s="24"/>
      <c r="AM9" s="24"/>
      <c r="AN9" s="33" t="s">
        <v>28</v>
      </c>
      <c r="AO9" s="24"/>
      <c r="AP9" s="24"/>
      <c r="AQ9" s="24"/>
      <c r="AR9" s="22"/>
      <c r="BE9" s="391"/>
      <c r="BS9" s="19" t="s">
        <v>6</v>
      </c>
    </row>
    <row r="10" spans="2:71" s="1" customFormat="1" ht="12" customHeight="1">
      <c r="B10" s="23"/>
      <c r="C10" s="24"/>
      <c r="D10" s="31" t="s">
        <v>29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30</v>
      </c>
      <c r="AL10" s="24"/>
      <c r="AM10" s="24"/>
      <c r="AN10" s="29" t="s">
        <v>31</v>
      </c>
      <c r="AO10" s="24"/>
      <c r="AP10" s="24"/>
      <c r="AQ10" s="24"/>
      <c r="AR10" s="22"/>
      <c r="BE10" s="391"/>
      <c r="BS10" s="19" t="s">
        <v>6</v>
      </c>
    </row>
    <row r="11" spans="2:71" s="1" customFormat="1" ht="18.4" customHeight="1">
      <c r="B11" s="23"/>
      <c r="C11" s="24"/>
      <c r="D11" s="24"/>
      <c r="E11" s="346" t="s">
        <v>1168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32</v>
      </c>
      <c r="AL11" s="24"/>
      <c r="AM11" s="24"/>
      <c r="AN11" s="29" t="s">
        <v>33</v>
      </c>
      <c r="AO11" s="24"/>
      <c r="AP11" s="24"/>
      <c r="AQ11" s="24"/>
      <c r="AR11" s="22"/>
      <c r="BE11" s="391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91"/>
      <c r="BS12" s="19" t="s">
        <v>6</v>
      </c>
    </row>
    <row r="13" spans="2:71" s="1" customFormat="1" ht="12" customHeight="1">
      <c r="B13" s="23"/>
      <c r="C13" s="24"/>
      <c r="D13" s="31" t="s">
        <v>34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30</v>
      </c>
      <c r="AL13" s="24"/>
      <c r="AM13" s="24"/>
      <c r="AN13" s="34" t="s">
        <v>35</v>
      </c>
      <c r="AO13" s="24"/>
      <c r="AP13" s="24"/>
      <c r="AQ13" s="24"/>
      <c r="AR13" s="22"/>
      <c r="BE13" s="391"/>
      <c r="BS13" s="19" t="s">
        <v>6</v>
      </c>
    </row>
    <row r="14" spans="2:71" ht="12.75">
      <c r="B14" s="23"/>
      <c r="C14" s="24"/>
      <c r="D14" s="24"/>
      <c r="E14" s="396" t="s">
        <v>35</v>
      </c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1" t="s">
        <v>32</v>
      </c>
      <c r="AL14" s="24"/>
      <c r="AM14" s="24"/>
      <c r="AN14" s="34" t="s">
        <v>35</v>
      </c>
      <c r="AO14" s="24"/>
      <c r="AP14" s="24"/>
      <c r="AQ14" s="24"/>
      <c r="AR14" s="22"/>
      <c r="BE14" s="391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91"/>
      <c r="BS15" s="19" t="s">
        <v>4</v>
      </c>
    </row>
    <row r="16" spans="2:71" s="1" customFormat="1" ht="12" customHeight="1">
      <c r="B16" s="23"/>
      <c r="C16" s="24"/>
      <c r="D16" s="31" t="s">
        <v>36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30</v>
      </c>
      <c r="AL16" s="24"/>
      <c r="AM16" s="24"/>
      <c r="AN16" s="29" t="s">
        <v>37</v>
      </c>
      <c r="AO16" s="24"/>
      <c r="AP16" s="24"/>
      <c r="AQ16" s="24"/>
      <c r="AR16" s="22"/>
      <c r="BE16" s="391"/>
      <c r="BS16" s="19" t="s">
        <v>4</v>
      </c>
    </row>
    <row r="17" spans="2:71" s="1" customFormat="1" ht="18.4" customHeight="1">
      <c r="B17" s="23"/>
      <c r="C17" s="24"/>
      <c r="D17" s="24"/>
      <c r="E17" s="29" t="s">
        <v>38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32</v>
      </c>
      <c r="AL17" s="24"/>
      <c r="AM17" s="24"/>
      <c r="AN17" s="29" t="s">
        <v>37</v>
      </c>
      <c r="AO17" s="24"/>
      <c r="AP17" s="24"/>
      <c r="AQ17" s="24"/>
      <c r="AR17" s="22"/>
      <c r="BE17" s="391"/>
      <c r="BS17" s="19" t="s">
        <v>39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91"/>
      <c r="BS18" s="19" t="s">
        <v>6</v>
      </c>
    </row>
    <row r="19" spans="2:71" s="1" customFormat="1" ht="12" customHeight="1">
      <c r="B19" s="23"/>
      <c r="C19" s="24"/>
      <c r="D19" s="31" t="s">
        <v>40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30</v>
      </c>
      <c r="AL19" s="24"/>
      <c r="AM19" s="24"/>
      <c r="AN19" s="29" t="s">
        <v>41</v>
      </c>
      <c r="AO19" s="24"/>
      <c r="AP19" s="24"/>
      <c r="AQ19" s="24"/>
      <c r="AR19" s="22"/>
      <c r="BE19" s="391"/>
      <c r="BS19" s="19" t="s">
        <v>6</v>
      </c>
    </row>
    <row r="20" spans="2:71" s="1" customFormat="1" ht="18.4" customHeight="1">
      <c r="B20" s="23"/>
      <c r="C20" s="24"/>
      <c r="D20" s="24"/>
      <c r="E20" s="29" t="s">
        <v>42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32</v>
      </c>
      <c r="AL20" s="24"/>
      <c r="AM20" s="24"/>
      <c r="AN20" s="29" t="s">
        <v>37</v>
      </c>
      <c r="AO20" s="24"/>
      <c r="AP20" s="24"/>
      <c r="AQ20" s="24"/>
      <c r="AR20" s="22"/>
      <c r="BE20" s="391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91"/>
    </row>
    <row r="22" spans="2:57" s="1" customFormat="1" ht="12" customHeight="1">
      <c r="B22" s="23"/>
      <c r="C22" s="24"/>
      <c r="D22" s="31" t="s">
        <v>43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91"/>
    </row>
    <row r="23" spans="2:57" s="1" customFormat="1" ht="177.75" customHeight="1">
      <c r="B23" s="23"/>
      <c r="C23" s="24"/>
      <c r="D23" s="24"/>
      <c r="E23" s="398" t="s">
        <v>44</v>
      </c>
      <c r="F23" s="398"/>
      <c r="G23" s="398"/>
      <c r="H23" s="398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C23" s="398"/>
      <c r="AD23" s="398"/>
      <c r="AE23" s="398"/>
      <c r="AF23" s="398"/>
      <c r="AG23" s="398"/>
      <c r="AH23" s="398"/>
      <c r="AI23" s="398"/>
      <c r="AJ23" s="398"/>
      <c r="AK23" s="398"/>
      <c r="AL23" s="398"/>
      <c r="AM23" s="398"/>
      <c r="AN23" s="398"/>
      <c r="AO23" s="24"/>
      <c r="AP23" s="24"/>
      <c r="AQ23" s="24"/>
      <c r="AR23" s="22"/>
      <c r="BE23" s="391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91"/>
    </row>
    <row r="25" spans="2:57" s="1" customFormat="1" ht="6.95" customHeight="1">
      <c r="B25" s="23"/>
      <c r="C25" s="2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4"/>
      <c r="AQ25" s="24"/>
      <c r="AR25" s="22"/>
      <c r="BE25" s="391"/>
    </row>
    <row r="26" spans="1:57" s="2" customFormat="1" ht="25.9" customHeight="1">
      <c r="A26" s="37"/>
      <c r="B26" s="38"/>
      <c r="C26" s="39"/>
      <c r="D26" s="40" t="s">
        <v>45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82">
        <f>ROUND(AG54,2)</f>
        <v>0</v>
      </c>
      <c r="AL26" s="383"/>
      <c r="AM26" s="383"/>
      <c r="AN26" s="383"/>
      <c r="AO26" s="383"/>
      <c r="AP26" s="39"/>
      <c r="AQ26" s="39"/>
      <c r="AR26" s="42"/>
      <c r="BE26" s="391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2"/>
      <c r="BE27" s="391"/>
    </row>
    <row r="28" spans="1:57" s="2" customFormat="1" ht="12.75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84" t="s">
        <v>46</v>
      </c>
      <c r="M28" s="384"/>
      <c r="N28" s="384"/>
      <c r="O28" s="384"/>
      <c r="P28" s="384"/>
      <c r="Q28" s="39"/>
      <c r="R28" s="39"/>
      <c r="S28" s="39"/>
      <c r="T28" s="39"/>
      <c r="U28" s="39"/>
      <c r="V28" s="39"/>
      <c r="W28" s="384" t="s">
        <v>47</v>
      </c>
      <c r="X28" s="384"/>
      <c r="Y28" s="384"/>
      <c r="Z28" s="384"/>
      <c r="AA28" s="384"/>
      <c r="AB28" s="384"/>
      <c r="AC28" s="384"/>
      <c r="AD28" s="384"/>
      <c r="AE28" s="384"/>
      <c r="AF28" s="39"/>
      <c r="AG28" s="39"/>
      <c r="AH28" s="39"/>
      <c r="AI28" s="39"/>
      <c r="AJ28" s="39"/>
      <c r="AK28" s="384" t="s">
        <v>48</v>
      </c>
      <c r="AL28" s="384"/>
      <c r="AM28" s="384"/>
      <c r="AN28" s="384"/>
      <c r="AO28" s="384"/>
      <c r="AP28" s="39"/>
      <c r="AQ28" s="39"/>
      <c r="AR28" s="42"/>
      <c r="BE28" s="391"/>
    </row>
    <row r="29" spans="2:57" s="3" customFormat="1" ht="14.45" customHeight="1">
      <c r="B29" s="43"/>
      <c r="C29" s="44"/>
      <c r="D29" s="31" t="s">
        <v>49</v>
      </c>
      <c r="E29" s="44"/>
      <c r="F29" s="31" t="s">
        <v>50</v>
      </c>
      <c r="G29" s="44"/>
      <c r="H29" s="44"/>
      <c r="I29" s="44"/>
      <c r="J29" s="44"/>
      <c r="K29" s="44"/>
      <c r="L29" s="378">
        <v>0.21</v>
      </c>
      <c r="M29" s="377"/>
      <c r="N29" s="377"/>
      <c r="O29" s="377"/>
      <c r="P29" s="377"/>
      <c r="Q29" s="44"/>
      <c r="R29" s="44"/>
      <c r="S29" s="44"/>
      <c r="T29" s="44"/>
      <c r="U29" s="44"/>
      <c r="V29" s="44"/>
      <c r="W29" s="376">
        <f>ROUND(AZ54,2)</f>
        <v>0</v>
      </c>
      <c r="X29" s="377"/>
      <c r="Y29" s="377"/>
      <c r="Z29" s="377"/>
      <c r="AA29" s="377"/>
      <c r="AB29" s="377"/>
      <c r="AC29" s="377"/>
      <c r="AD29" s="377"/>
      <c r="AE29" s="377"/>
      <c r="AF29" s="44"/>
      <c r="AG29" s="44"/>
      <c r="AH29" s="44"/>
      <c r="AI29" s="44"/>
      <c r="AJ29" s="44"/>
      <c r="AK29" s="376">
        <f>ROUND(AV54,2)</f>
        <v>0</v>
      </c>
      <c r="AL29" s="377"/>
      <c r="AM29" s="377"/>
      <c r="AN29" s="377"/>
      <c r="AO29" s="377"/>
      <c r="AP29" s="44"/>
      <c r="AQ29" s="44"/>
      <c r="AR29" s="45"/>
      <c r="BE29" s="392"/>
    </row>
    <row r="30" spans="2:57" s="3" customFormat="1" ht="14.45" customHeight="1">
      <c r="B30" s="43"/>
      <c r="C30" s="44"/>
      <c r="D30" s="44"/>
      <c r="E30" s="44"/>
      <c r="F30" s="31" t="s">
        <v>51</v>
      </c>
      <c r="G30" s="44"/>
      <c r="H30" s="44"/>
      <c r="I30" s="44"/>
      <c r="J30" s="44"/>
      <c r="K30" s="44"/>
      <c r="L30" s="378">
        <v>0.15</v>
      </c>
      <c r="M30" s="377"/>
      <c r="N30" s="377"/>
      <c r="O30" s="377"/>
      <c r="P30" s="377"/>
      <c r="Q30" s="44"/>
      <c r="R30" s="44"/>
      <c r="S30" s="44"/>
      <c r="T30" s="44"/>
      <c r="U30" s="44"/>
      <c r="V30" s="44"/>
      <c r="W30" s="376">
        <f>ROUND(BA54,2)</f>
        <v>0</v>
      </c>
      <c r="X30" s="377"/>
      <c r="Y30" s="377"/>
      <c r="Z30" s="377"/>
      <c r="AA30" s="377"/>
      <c r="AB30" s="377"/>
      <c r="AC30" s="377"/>
      <c r="AD30" s="377"/>
      <c r="AE30" s="377"/>
      <c r="AF30" s="44"/>
      <c r="AG30" s="44"/>
      <c r="AH30" s="44"/>
      <c r="AI30" s="44"/>
      <c r="AJ30" s="44"/>
      <c r="AK30" s="376">
        <f>ROUND(AW54,2)</f>
        <v>0</v>
      </c>
      <c r="AL30" s="377"/>
      <c r="AM30" s="377"/>
      <c r="AN30" s="377"/>
      <c r="AO30" s="377"/>
      <c r="AP30" s="44"/>
      <c r="AQ30" s="44"/>
      <c r="AR30" s="45"/>
      <c r="BE30" s="392"/>
    </row>
    <row r="31" spans="2:57" s="3" customFormat="1" ht="14.45" customHeight="1" hidden="1">
      <c r="B31" s="43"/>
      <c r="C31" s="44"/>
      <c r="D31" s="44"/>
      <c r="E31" s="44"/>
      <c r="F31" s="31" t="s">
        <v>52</v>
      </c>
      <c r="G31" s="44"/>
      <c r="H31" s="44"/>
      <c r="I31" s="44"/>
      <c r="J31" s="44"/>
      <c r="K31" s="44"/>
      <c r="L31" s="378">
        <v>0.21</v>
      </c>
      <c r="M31" s="377"/>
      <c r="N31" s="377"/>
      <c r="O31" s="377"/>
      <c r="P31" s="377"/>
      <c r="Q31" s="44"/>
      <c r="R31" s="44"/>
      <c r="S31" s="44"/>
      <c r="T31" s="44"/>
      <c r="U31" s="44"/>
      <c r="V31" s="44"/>
      <c r="W31" s="376">
        <f>ROUND(BB54,2)</f>
        <v>0</v>
      </c>
      <c r="X31" s="377"/>
      <c r="Y31" s="377"/>
      <c r="Z31" s="377"/>
      <c r="AA31" s="377"/>
      <c r="AB31" s="377"/>
      <c r="AC31" s="377"/>
      <c r="AD31" s="377"/>
      <c r="AE31" s="377"/>
      <c r="AF31" s="44"/>
      <c r="AG31" s="44"/>
      <c r="AH31" s="44"/>
      <c r="AI31" s="44"/>
      <c r="AJ31" s="44"/>
      <c r="AK31" s="376">
        <v>0</v>
      </c>
      <c r="AL31" s="377"/>
      <c r="AM31" s="377"/>
      <c r="AN31" s="377"/>
      <c r="AO31" s="377"/>
      <c r="AP31" s="44"/>
      <c r="AQ31" s="44"/>
      <c r="AR31" s="45"/>
      <c r="BE31" s="392"/>
    </row>
    <row r="32" spans="2:57" s="3" customFormat="1" ht="14.45" customHeight="1" hidden="1">
      <c r="B32" s="43"/>
      <c r="C32" s="44"/>
      <c r="D32" s="44"/>
      <c r="E32" s="44"/>
      <c r="F32" s="31" t="s">
        <v>53</v>
      </c>
      <c r="G32" s="44"/>
      <c r="H32" s="44"/>
      <c r="I32" s="44"/>
      <c r="J32" s="44"/>
      <c r="K32" s="44"/>
      <c r="L32" s="378">
        <v>0.15</v>
      </c>
      <c r="M32" s="377"/>
      <c r="N32" s="377"/>
      <c r="O32" s="377"/>
      <c r="P32" s="377"/>
      <c r="Q32" s="44"/>
      <c r="R32" s="44"/>
      <c r="S32" s="44"/>
      <c r="T32" s="44"/>
      <c r="U32" s="44"/>
      <c r="V32" s="44"/>
      <c r="W32" s="376">
        <f>ROUND(BC54,2)</f>
        <v>0</v>
      </c>
      <c r="X32" s="377"/>
      <c r="Y32" s="377"/>
      <c r="Z32" s="377"/>
      <c r="AA32" s="377"/>
      <c r="AB32" s="377"/>
      <c r="AC32" s="377"/>
      <c r="AD32" s="377"/>
      <c r="AE32" s="377"/>
      <c r="AF32" s="44"/>
      <c r="AG32" s="44"/>
      <c r="AH32" s="44"/>
      <c r="AI32" s="44"/>
      <c r="AJ32" s="44"/>
      <c r="AK32" s="376">
        <v>0</v>
      </c>
      <c r="AL32" s="377"/>
      <c r="AM32" s="377"/>
      <c r="AN32" s="377"/>
      <c r="AO32" s="377"/>
      <c r="AP32" s="44"/>
      <c r="AQ32" s="44"/>
      <c r="AR32" s="45"/>
      <c r="BE32" s="392"/>
    </row>
    <row r="33" spans="2:44" s="3" customFormat="1" ht="14.45" customHeight="1" hidden="1">
      <c r="B33" s="43"/>
      <c r="C33" s="44"/>
      <c r="D33" s="44"/>
      <c r="E33" s="44"/>
      <c r="F33" s="31" t="s">
        <v>54</v>
      </c>
      <c r="G33" s="44"/>
      <c r="H33" s="44"/>
      <c r="I33" s="44"/>
      <c r="J33" s="44"/>
      <c r="K33" s="44"/>
      <c r="L33" s="378">
        <v>0</v>
      </c>
      <c r="M33" s="377"/>
      <c r="N33" s="377"/>
      <c r="O33" s="377"/>
      <c r="P33" s="377"/>
      <c r="Q33" s="44"/>
      <c r="R33" s="44"/>
      <c r="S33" s="44"/>
      <c r="T33" s="44"/>
      <c r="U33" s="44"/>
      <c r="V33" s="44"/>
      <c r="W33" s="376">
        <f>ROUND(BD54,2)</f>
        <v>0</v>
      </c>
      <c r="X33" s="377"/>
      <c r="Y33" s="377"/>
      <c r="Z33" s="377"/>
      <c r="AA33" s="377"/>
      <c r="AB33" s="377"/>
      <c r="AC33" s="377"/>
      <c r="AD33" s="377"/>
      <c r="AE33" s="377"/>
      <c r="AF33" s="44"/>
      <c r="AG33" s="44"/>
      <c r="AH33" s="44"/>
      <c r="AI33" s="44"/>
      <c r="AJ33" s="44"/>
      <c r="AK33" s="376">
        <v>0</v>
      </c>
      <c r="AL33" s="377"/>
      <c r="AM33" s="377"/>
      <c r="AN33" s="377"/>
      <c r="AO33" s="377"/>
      <c r="AP33" s="44"/>
      <c r="AQ33" s="44"/>
      <c r="AR33" s="45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2"/>
      <c r="BE34" s="37"/>
    </row>
    <row r="35" spans="1:57" s="2" customFormat="1" ht="25.9" customHeight="1">
      <c r="A35" s="37"/>
      <c r="B35" s="38"/>
      <c r="C35" s="46"/>
      <c r="D35" s="47" t="s">
        <v>55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56</v>
      </c>
      <c r="U35" s="48"/>
      <c r="V35" s="48"/>
      <c r="W35" s="48"/>
      <c r="X35" s="389" t="s">
        <v>57</v>
      </c>
      <c r="Y35" s="387"/>
      <c r="Z35" s="387"/>
      <c r="AA35" s="387"/>
      <c r="AB35" s="387"/>
      <c r="AC35" s="48"/>
      <c r="AD35" s="48"/>
      <c r="AE35" s="48"/>
      <c r="AF35" s="48"/>
      <c r="AG35" s="48"/>
      <c r="AH35" s="48"/>
      <c r="AI35" s="48"/>
      <c r="AJ35" s="48"/>
      <c r="AK35" s="386">
        <f>SUM(AK26:AK33)</f>
        <v>0</v>
      </c>
      <c r="AL35" s="387"/>
      <c r="AM35" s="387"/>
      <c r="AN35" s="387"/>
      <c r="AO35" s="388"/>
      <c r="AP35" s="46"/>
      <c r="AQ35" s="46"/>
      <c r="AR35" s="42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2"/>
      <c r="BE36" s="37"/>
    </row>
    <row r="37" spans="1:57" s="2" customFormat="1" ht="6.95" customHeight="1">
      <c r="A37" s="37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2"/>
      <c r="BE37" s="37"/>
    </row>
    <row r="41" spans="1:57" s="2" customFormat="1" ht="6.95" customHeight="1">
      <c r="A41" s="37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2"/>
      <c r="BE41" s="37"/>
    </row>
    <row r="42" spans="1:57" s="2" customFormat="1" ht="24.95" customHeight="1">
      <c r="A42" s="37"/>
      <c r="B42" s="38"/>
      <c r="C42" s="25" t="s">
        <v>58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2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2"/>
      <c r="BE43" s="37"/>
    </row>
    <row r="44" spans="2:44" s="4" customFormat="1" ht="12" customHeight="1" hidden="1">
      <c r="B44" s="54"/>
      <c r="C44" s="31" t="s">
        <v>13</v>
      </c>
      <c r="D44" s="55"/>
      <c r="E44" s="55"/>
      <c r="F44" s="55"/>
      <c r="G44" s="55"/>
      <c r="H44" s="55"/>
      <c r="I44" s="55"/>
      <c r="J44" s="55"/>
      <c r="K44" s="55"/>
      <c r="L44" s="55" t="str">
        <f>K5</f>
        <v>M228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</row>
    <row r="45" spans="2:44" s="5" customFormat="1" ht="36.95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379" t="str">
        <f>K6</f>
        <v>UK-1.LF- Instalace systému VZT a klimatizace, Studničkova 2, Praha</v>
      </c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0"/>
      <c r="X45" s="380"/>
      <c r="Y45" s="380"/>
      <c r="Z45" s="380"/>
      <c r="AA45" s="380"/>
      <c r="AB45" s="380"/>
      <c r="AC45" s="380"/>
      <c r="AD45" s="380"/>
      <c r="AE45" s="380"/>
      <c r="AF45" s="380"/>
      <c r="AG45" s="380"/>
      <c r="AH45" s="380"/>
      <c r="AI45" s="380"/>
      <c r="AJ45" s="380"/>
      <c r="AK45" s="380"/>
      <c r="AL45" s="380"/>
      <c r="AM45" s="380"/>
      <c r="AN45" s="380"/>
      <c r="AO45" s="380"/>
      <c r="AP45" s="59"/>
      <c r="AQ45" s="59"/>
      <c r="AR45" s="60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2"/>
      <c r="BE46" s="37"/>
    </row>
    <row r="47" spans="1:57" s="2" customFormat="1" ht="12" customHeight="1">
      <c r="A47" s="37"/>
      <c r="B47" s="38"/>
      <c r="C47" s="31" t="s">
        <v>22</v>
      </c>
      <c r="D47" s="39"/>
      <c r="E47" s="39"/>
      <c r="F47" s="39"/>
      <c r="G47" s="39"/>
      <c r="H47" s="39"/>
      <c r="I47" s="39"/>
      <c r="J47" s="39"/>
      <c r="K47" s="39"/>
      <c r="L47" s="61" t="str">
        <f>IF(K8="","",K8)</f>
        <v>Praha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24</v>
      </c>
      <c r="AJ47" s="39"/>
      <c r="AK47" s="39"/>
      <c r="AL47" s="39"/>
      <c r="AM47" s="381" t="str">
        <f>IF(AN8="","",AN8)</f>
        <v>Vyplň údaj</v>
      </c>
      <c r="AN47" s="381"/>
      <c r="AO47" s="39"/>
      <c r="AP47" s="39"/>
      <c r="AQ47" s="39"/>
      <c r="AR47" s="42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2"/>
      <c r="BE48" s="37"/>
    </row>
    <row r="49" spans="1:57" s="2" customFormat="1" ht="15.2" customHeight="1">
      <c r="A49" s="37"/>
      <c r="B49" s="38"/>
      <c r="C49" s="31" t="s">
        <v>29</v>
      </c>
      <c r="D49" s="39"/>
      <c r="E49" s="39"/>
      <c r="F49" s="39"/>
      <c r="G49" s="39"/>
      <c r="H49" s="39"/>
      <c r="I49" s="39"/>
      <c r="J49" s="39"/>
      <c r="K49" s="39"/>
      <c r="L49" s="55" t="str">
        <f>IF(E11="","",E11)</f>
        <v>1. lékařská fakulta Univerzity Karlovy, Kateřinská 1660/32, Praha 2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36</v>
      </c>
      <c r="AJ49" s="39"/>
      <c r="AK49" s="39"/>
      <c r="AL49" s="39"/>
      <c r="AM49" s="365" t="str">
        <f>IF(E17="","",E17)</f>
        <v xml:space="preserve"> </v>
      </c>
      <c r="AN49" s="366"/>
      <c r="AO49" s="366"/>
      <c r="AP49" s="366"/>
      <c r="AQ49" s="39"/>
      <c r="AR49" s="42"/>
      <c r="AS49" s="359" t="s">
        <v>59</v>
      </c>
      <c r="AT49" s="360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37"/>
    </row>
    <row r="50" spans="1:57" s="2" customFormat="1" ht="25.7" customHeight="1">
      <c r="A50" s="37"/>
      <c r="B50" s="38"/>
      <c r="C50" s="31" t="s">
        <v>34</v>
      </c>
      <c r="D50" s="39"/>
      <c r="E50" s="39"/>
      <c r="F50" s="39"/>
      <c r="G50" s="39"/>
      <c r="H50" s="39"/>
      <c r="I50" s="39"/>
      <c r="J50" s="39"/>
      <c r="K50" s="39"/>
      <c r="L50" s="55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40</v>
      </c>
      <c r="AJ50" s="39"/>
      <c r="AK50" s="39"/>
      <c r="AL50" s="39"/>
      <c r="AM50" s="365" t="str">
        <f>IF(E20="","",E20)</f>
        <v>Petr Krčál, Dukelská 973, 564 01 Žamberk</v>
      </c>
      <c r="AN50" s="366"/>
      <c r="AO50" s="366"/>
      <c r="AP50" s="366"/>
      <c r="AQ50" s="39"/>
      <c r="AR50" s="42"/>
      <c r="AS50" s="361"/>
      <c r="AT50" s="362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37"/>
    </row>
    <row r="51" spans="1:57" s="2" customFormat="1" ht="10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2"/>
      <c r="AS51" s="363"/>
      <c r="AT51" s="364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37"/>
    </row>
    <row r="52" spans="1:57" s="2" customFormat="1" ht="29.25" customHeight="1">
      <c r="A52" s="37"/>
      <c r="B52" s="38"/>
      <c r="C52" s="370" t="s">
        <v>60</v>
      </c>
      <c r="D52" s="371"/>
      <c r="E52" s="371"/>
      <c r="F52" s="371"/>
      <c r="G52" s="371"/>
      <c r="H52" s="69"/>
      <c r="I52" s="373" t="s">
        <v>61</v>
      </c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2" t="s">
        <v>62</v>
      </c>
      <c r="AH52" s="371"/>
      <c r="AI52" s="371"/>
      <c r="AJ52" s="371"/>
      <c r="AK52" s="371"/>
      <c r="AL52" s="371"/>
      <c r="AM52" s="371"/>
      <c r="AN52" s="373" t="s">
        <v>63</v>
      </c>
      <c r="AO52" s="371"/>
      <c r="AP52" s="371"/>
      <c r="AQ52" s="70" t="s">
        <v>64</v>
      </c>
      <c r="AR52" s="42"/>
      <c r="AS52" s="71" t="s">
        <v>65</v>
      </c>
      <c r="AT52" s="72" t="s">
        <v>66</v>
      </c>
      <c r="AU52" s="72" t="s">
        <v>67</v>
      </c>
      <c r="AV52" s="72" t="s">
        <v>68</v>
      </c>
      <c r="AW52" s="72" t="s">
        <v>69</v>
      </c>
      <c r="AX52" s="72" t="s">
        <v>70</v>
      </c>
      <c r="AY52" s="72" t="s">
        <v>71</v>
      </c>
      <c r="AZ52" s="72" t="s">
        <v>72</v>
      </c>
      <c r="BA52" s="72" t="s">
        <v>73</v>
      </c>
      <c r="BB52" s="72" t="s">
        <v>74</v>
      </c>
      <c r="BC52" s="72" t="s">
        <v>75</v>
      </c>
      <c r="BD52" s="73" t="s">
        <v>76</v>
      </c>
      <c r="BE52" s="37"/>
    </row>
    <row r="53" spans="1:57" s="2" customFormat="1" ht="10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2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  <c r="BE53" s="37"/>
    </row>
    <row r="54" spans="2:90" s="6" customFormat="1" ht="32.45" customHeight="1">
      <c r="B54" s="77"/>
      <c r="C54" s="78" t="s">
        <v>77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374">
        <f>ROUND(SUM(AG55:AG60),2)</f>
        <v>0</v>
      </c>
      <c r="AH54" s="374"/>
      <c r="AI54" s="374"/>
      <c r="AJ54" s="374"/>
      <c r="AK54" s="374"/>
      <c r="AL54" s="374"/>
      <c r="AM54" s="374"/>
      <c r="AN54" s="375">
        <f aca="true" t="shared" si="0" ref="AN54:AN60">SUM(AG54,AT54)</f>
        <v>0</v>
      </c>
      <c r="AO54" s="375"/>
      <c r="AP54" s="375"/>
      <c r="AQ54" s="81" t="s">
        <v>37</v>
      </c>
      <c r="AR54" s="82"/>
      <c r="AS54" s="83">
        <f>ROUND(SUM(AS55:AS60),2)</f>
        <v>0</v>
      </c>
      <c r="AT54" s="84">
        <f aca="true" t="shared" si="1" ref="AT54:AT60">ROUND(SUM(AV54:AW54),2)</f>
        <v>0</v>
      </c>
      <c r="AU54" s="85">
        <f>ROUND(SUM(AU55:AU60),5)</f>
        <v>0</v>
      </c>
      <c r="AV54" s="84">
        <f>ROUND(AZ54*L29,2)</f>
        <v>0</v>
      </c>
      <c r="AW54" s="84">
        <f>ROUND(BA54*L30,2)</f>
        <v>0</v>
      </c>
      <c r="AX54" s="84">
        <f>ROUND(BB54*L29,2)</f>
        <v>0</v>
      </c>
      <c r="AY54" s="84">
        <f>ROUND(BC54*L30,2)</f>
        <v>0</v>
      </c>
      <c r="AZ54" s="84">
        <f>ROUND(SUM(AZ55:AZ60),2)</f>
        <v>0</v>
      </c>
      <c r="BA54" s="84">
        <f>ROUND(SUM(BA55:BA60),2)</f>
        <v>0</v>
      </c>
      <c r="BB54" s="84">
        <f>ROUND(SUM(BB55:BB60),2)</f>
        <v>0</v>
      </c>
      <c r="BC54" s="84">
        <f>ROUND(SUM(BC55:BC60),2)</f>
        <v>0</v>
      </c>
      <c r="BD54" s="86">
        <f>ROUND(SUM(BD55:BD60),2)</f>
        <v>0</v>
      </c>
      <c r="BS54" s="87" t="s">
        <v>78</v>
      </c>
      <c r="BT54" s="87" t="s">
        <v>79</v>
      </c>
      <c r="BU54" s="88" t="s">
        <v>80</v>
      </c>
      <c r="BV54" s="87" t="s">
        <v>81</v>
      </c>
      <c r="BW54" s="87" t="s">
        <v>5</v>
      </c>
      <c r="BX54" s="87" t="s">
        <v>82</v>
      </c>
      <c r="CL54" s="87" t="s">
        <v>19</v>
      </c>
    </row>
    <row r="55" spans="1:91" s="7" customFormat="1" ht="16.5" customHeight="1">
      <c r="A55" s="89" t="s">
        <v>83</v>
      </c>
      <c r="B55" s="90"/>
      <c r="C55" s="91"/>
      <c r="D55" s="367" t="s">
        <v>84</v>
      </c>
      <c r="E55" s="367"/>
      <c r="F55" s="367"/>
      <c r="G55" s="367"/>
      <c r="H55" s="367"/>
      <c r="I55" s="92"/>
      <c r="J55" s="367" t="s">
        <v>85</v>
      </c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  <c r="Z55" s="367"/>
      <c r="AA55" s="367"/>
      <c r="AB55" s="367"/>
      <c r="AC55" s="367"/>
      <c r="AD55" s="367"/>
      <c r="AE55" s="367"/>
      <c r="AF55" s="367"/>
      <c r="AG55" s="368">
        <f>'01 - Stavební práce'!J30</f>
        <v>0</v>
      </c>
      <c r="AH55" s="369"/>
      <c r="AI55" s="369"/>
      <c r="AJ55" s="369"/>
      <c r="AK55" s="369"/>
      <c r="AL55" s="369"/>
      <c r="AM55" s="369"/>
      <c r="AN55" s="368">
        <f t="shared" si="0"/>
        <v>0</v>
      </c>
      <c r="AO55" s="369"/>
      <c r="AP55" s="369"/>
      <c r="AQ55" s="93" t="s">
        <v>86</v>
      </c>
      <c r="AR55" s="94"/>
      <c r="AS55" s="95">
        <v>0</v>
      </c>
      <c r="AT55" s="96">
        <f t="shared" si="1"/>
        <v>0</v>
      </c>
      <c r="AU55" s="97">
        <f>'01 - Stavební práce'!Q94</f>
        <v>0</v>
      </c>
      <c r="AV55" s="96">
        <f>'01 - Stavební práce'!J33</f>
        <v>0</v>
      </c>
      <c r="AW55" s="96">
        <f>'01 - Stavební práce'!J34</f>
        <v>0</v>
      </c>
      <c r="AX55" s="96">
        <f>'01 - Stavební práce'!J35</f>
        <v>0</v>
      </c>
      <c r="AY55" s="96">
        <f>'01 - Stavební práce'!J36</f>
        <v>0</v>
      </c>
      <c r="AZ55" s="96">
        <f>'01 - Stavební práce'!F33</f>
        <v>0</v>
      </c>
      <c r="BA55" s="96">
        <f>'01 - Stavební práce'!F34</f>
        <v>0</v>
      </c>
      <c r="BB55" s="96">
        <f>'01 - Stavební práce'!F35</f>
        <v>0</v>
      </c>
      <c r="BC55" s="96">
        <f>'01 - Stavební práce'!F36</f>
        <v>0</v>
      </c>
      <c r="BD55" s="98">
        <f>'01 - Stavební práce'!F37</f>
        <v>0</v>
      </c>
      <c r="BT55" s="99" t="s">
        <v>87</v>
      </c>
      <c r="BV55" s="99" t="s">
        <v>81</v>
      </c>
      <c r="BW55" s="99" t="s">
        <v>88</v>
      </c>
      <c r="BX55" s="99" t="s">
        <v>5</v>
      </c>
      <c r="CL55" s="99" t="s">
        <v>19</v>
      </c>
      <c r="CM55" s="99" t="s">
        <v>89</v>
      </c>
    </row>
    <row r="56" spans="1:91" s="7" customFormat="1" ht="16.5" customHeight="1">
      <c r="A56" s="89" t="s">
        <v>83</v>
      </c>
      <c r="B56" s="90"/>
      <c r="C56" s="91"/>
      <c r="D56" s="367" t="s">
        <v>90</v>
      </c>
      <c r="E56" s="367"/>
      <c r="F56" s="367"/>
      <c r="G56" s="367"/>
      <c r="H56" s="367"/>
      <c r="I56" s="92"/>
      <c r="J56" s="367" t="s">
        <v>91</v>
      </c>
      <c r="K56" s="367"/>
      <c r="L56" s="367"/>
      <c r="M56" s="367"/>
      <c r="N56" s="367"/>
      <c r="O56" s="367"/>
      <c r="P56" s="367"/>
      <c r="Q56" s="367"/>
      <c r="R56" s="367"/>
      <c r="S56" s="367"/>
      <c r="T56" s="367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8">
        <f>'02 - Elektroinstalace'!J30</f>
        <v>0</v>
      </c>
      <c r="AH56" s="369"/>
      <c r="AI56" s="369"/>
      <c r="AJ56" s="369"/>
      <c r="AK56" s="369"/>
      <c r="AL56" s="369"/>
      <c r="AM56" s="369"/>
      <c r="AN56" s="368">
        <f t="shared" si="0"/>
        <v>0</v>
      </c>
      <c r="AO56" s="369"/>
      <c r="AP56" s="369"/>
      <c r="AQ56" s="93" t="s">
        <v>86</v>
      </c>
      <c r="AR56" s="94"/>
      <c r="AS56" s="95">
        <v>0</v>
      </c>
      <c r="AT56" s="96">
        <f t="shared" si="1"/>
        <v>0</v>
      </c>
      <c r="AU56" s="97">
        <f>'02 - Elektroinstalace'!Q88</f>
        <v>0</v>
      </c>
      <c r="AV56" s="96">
        <f>'02 - Elektroinstalace'!J33</f>
        <v>0</v>
      </c>
      <c r="AW56" s="96">
        <f>'02 - Elektroinstalace'!J34</f>
        <v>0</v>
      </c>
      <c r="AX56" s="96">
        <f>'02 - Elektroinstalace'!J35</f>
        <v>0</v>
      </c>
      <c r="AY56" s="96">
        <f>'02 - Elektroinstalace'!J36</f>
        <v>0</v>
      </c>
      <c r="AZ56" s="96">
        <f>'02 - Elektroinstalace'!F33</f>
        <v>0</v>
      </c>
      <c r="BA56" s="96">
        <f>'02 - Elektroinstalace'!F34</f>
        <v>0</v>
      </c>
      <c r="BB56" s="96">
        <f>'02 - Elektroinstalace'!F35</f>
        <v>0</v>
      </c>
      <c r="BC56" s="96">
        <f>'02 - Elektroinstalace'!F36</f>
        <v>0</v>
      </c>
      <c r="BD56" s="98">
        <f>'02 - Elektroinstalace'!F37</f>
        <v>0</v>
      </c>
      <c r="BT56" s="99" t="s">
        <v>87</v>
      </c>
      <c r="BV56" s="99" t="s">
        <v>81</v>
      </c>
      <c r="BW56" s="99" t="s">
        <v>92</v>
      </c>
      <c r="BX56" s="99" t="s">
        <v>5</v>
      </c>
      <c r="CL56" s="99" t="s">
        <v>19</v>
      </c>
      <c r="CM56" s="99" t="s">
        <v>89</v>
      </c>
    </row>
    <row r="57" spans="1:91" s="7" customFormat="1" ht="16.5" customHeight="1">
      <c r="A57" s="89" t="s">
        <v>83</v>
      </c>
      <c r="B57" s="90"/>
      <c r="C57" s="91"/>
      <c r="D57" s="367" t="s">
        <v>93</v>
      </c>
      <c r="E57" s="367"/>
      <c r="F57" s="367"/>
      <c r="G57" s="367"/>
      <c r="H57" s="367"/>
      <c r="I57" s="92"/>
      <c r="J57" s="367" t="s">
        <v>94</v>
      </c>
      <c r="K57" s="367"/>
      <c r="L57" s="367"/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8">
        <f>'03 - Klimatizace'!J30</f>
        <v>0</v>
      </c>
      <c r="AH57" s="369"/>
      <c r="AI57" s="369"/>
      <c r="AJ57" s="369"/>
      <c r="AK57" s="369"/>
      <c r="AL57" s="369"/>
      <c r="AM57" s="369"/>
      <c r="AN57" s="368">
        <f t="shared" si="0"/>
        <v>0</v>
      </c>
      <c r="AO57" s="369"/>
      <c r="AP57" s="369"/>
      <c r="AQ57" s="93" t="s">
        <v>86</v>
      </c>
      <c r="AR57" s="94"/>
      <c r="AS57" s="95">
        <v>0</v>
      </c>
      <c r="AT57" s="96">
        <f t="shared" si="1"/>
        <v>0</v>
      </c>
      <c r="AU57" s="97">
        <f>'03 - Klimatizace'!Q97</f>
        <v>0</v>
      </c>
      <c r="AV57" s="96">
        <f>'03 - Klimatizace'!J33</f>
        <v>0</v>
      </c>
      <c r="AW57" s="96">
        <f>'03 - Klimatizace'!J34</f>
        <v>0</v>
      </c>
      <c r="AX57" s="96">
        <f>'03 - Klimatizace'!J35</f>
        <v>0</v>
      </c>
      <c r="AY57" s="96">
        <f>'03 - Klimatizace'!J36</f>
        <v>0</v>
      </c>
      <c r="AZ57" s="96">
        <f>'03 - Klimatizace'!F33</f>
        <v>0</v>
      </c>
      <c r="BA57" s="96">
        <f>'03 - Klimatizace'!F34</f>
        <v>0</v>
      </c>
      <c r="BB57" s="96">
        <f>'03 - Klimatizace'!F35</f>
        <v>0</v>
      </c>
      <c r="BC57" s="96">
        <f>'03 - Klimatizace'!F36</f>
        <v>0</v>
      </c>
      <c r="BD57" s="98">
        <f>'03 - Klimatizace'!F37</f>
        <v>0</v>
      </c>
      <c r="BT57" s="99" t="s">
        <v>87</v>
      </c>
      <c r="BV57" s="99" t="s">
        <v>81</v>
      </c>
      <c r="BW57" s="99" t="s">
        <v>95</v>
      </c>
      <c r="BX57" s="99" t="s">
        <v>5</v>
      </c>
      <c r="CL57" s="99" t="s">
        <v>37</v>
      </c>
      <c r="CM57" s="99" t="s">
        <v>89</v>
      </c>
    </row>
    <row r="58" spans="1:91" s="7" customFormat="1" ht="16.5" customHeight="1">
      <c r="A58" s="89" t="s">
        <v>83</v>
      </c>
      <c r="B58" s="90"/>
      <c r="C58" s="91"/>
      <c r="D58" s="367" t="s">
        <v>96</v>
      </c>
      <c r="E58" s="367"/>
      <c r="F58" s="367"/>
      <c r="G58" s="367"/>
      <c r="H58" s="367"/>
      <c r="I58" s="92"/>
      <c r="J58" s="367" t="s">
        <v>97</v>
      </c>
      <c r="K58" s="367"/>
      <c r="L58" s="367"/>
      <c r="M58" s="367"/>
      <c r="N58" s="367"/>
      <c r="O58" s="367"/>
      <c r="P58" s="367"/>
      <c r="Q58" s="367"/>
      <c r="R58" s="367"/>
      <c r="S58" s="367"/>
      <c r="T58" s="367"/>
      <c r="U58" s="367"/>
      <c r="V58" s="367"/>
      <c r="W58" s="367"/>
      <c r="X58" s="367"/>
      <c r="Y58" s="367"/>
      <c r="Z58" s="367"/>
      <c r="AA58" s="367"/>
      <c r="AB58" s="367"/>
      <c r="AC58" s="367"/>
      <c r="AD58" s="367"/>
      <c r="AE58" s="367"/>
      <c r="AF58" s="367"/>
      <c r="AG58" s="368">
        <f>'04 - Vzduchotechnika - pitevny'!J30</f>
        <v>0</v>
      </c>
      <c r="AH58" s="369"/>
      <c r="AI58" s="369"/>
      <c r="AJ58" s="369"/>
      <c r="AK58" s="369"/>
      <c r="AL58" s="369"/>
      <c r="AM58" s="369"/>
      <c r="AN58" s="368">
        <f t="shared" si="0"/>
        <v>0</v>
      </c>
      <c r="AO58" s="369"/>
      <c r="AP58" s="369"/>
      <c r="AQ58" s="93" t="s">
        <v>86</v>
      </c>
      <c r="AR58" s="94"/>
      <c r="AS58" s="95">
        <v>0</v>
      </c>
      <c r="AT58" s="96">
        <f t="shared" si="1"/>
        <v>0</v>
      </c>
      <c r="AU58" s="97">
        <f>'04 - Vzduchotechnika - pitevny'!Q82</f>
        <v>0</v>
      </c>
      <c r="AV58" s="96">
        <f>'04 - Vzduchotechnika - pitevny'!J33</f>
        <v>0</v>
      </c>
      <c r="AW58" s="96">
        <f>'04 - Vzduchotechnika - pitevny'!J34</f>
        <v>0</v>
      </c>
      <c r="AX58" s="96">
        <f>'04 - Vzduchotechnika - pitevny'!J35</f>
        <v>0</v>
      </c>
      <c r="AY58" s="96">
        <f>'04 - Vzduchotechnika - pitevny'!J36</f>
        <v>0</v>
      </c>
      <c r="AZ58" s="96">
        <f>'04 - Vzduchotechnika - pitevny'!F33</f>
        <v>0</v>
      </c>
      <c r="BA58" s="96">
        <f>'04 - Vzduchotechnika - pitevny'!F34</f>
        <v>0</v>
      </c>
      <c r="BB58" s="96">
        <f>'04 - Vzduchotechnika - pitevny'!F35</f>
        <v>0</v>
      </c>
      <c r="BC58" s="96">
        <f>'04 - Vzduchotechnika - pitevny'!F36</f>
        <v>0</v>
      </c>
      <c r="BD58" s="98">
        <f>'04 - Vzduchotechnika - pitevny'!F37</f>
        <v>0</v>
      </c>
      <c r="BT58" s="99" t="s">
        <v>87</v>
      </c>
      <c r="BV58" s="99" t="s">
        <v>81</v>
      </c>
      <c r="BW58" s="99" t="s">
        <v>98</v>
      </c>
      <c r="BX58" s="99" t="s">
        <v>5</v>
      </c>
      <c r="CL58" s="99" t="s">
        <v>37</v>
      </c>
      <c r="CM58" s="99" t="s">
        <v>89</v>
      </c>
    </row>
    <row r="59" spans="1:91" s="7" customFormat="1" ht="16.5" customHeight="1">
      <c r="A59" s="89" t="s">
        <v>83</v>
      </c>
      <c r="B59" s="90"/>
      <c r="C59" s="91"/>
      <c r="D59" s="367" t="s">
        <v>99</v>
      </c>
      <c r="E59" s="367"/>
      <c r="F59" s="367"/>
      <c r="G59" s="367"/>
      <c r="H59" s="367"/>
      <c r="I59" s="92"/>
      <c r="J59" s="367" t="s">
        <v>100</v>
      </c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367"/>
      <c r="V59" s="367"/>
      <c r="W59" s="367"/>
      <c r="X59" s="367"/>
      <c r="Y59" s="367"/>
      <c r="Z59" s="367"/>
      <c r="AA59" s="367"/>
      <c r="AB59" s="367"/>
      <c r="AC59" s="367"/>
      <c r="AD59" s="367"/>
      <c r="AE59" s="367"/>
      <c r="AF59" s="367"/>
      <c r="AG59" s="368">
        <f>'05 - MaR - pitevny'!J30</f>
        <v>0</v>
      </c>
      <c r="AH59" s="369"/>
      <c r="AI59" s="369"/>
      <c r="AJ59" s="369"/>
      <c r="AK59" s="369"/>
      <c r="AL59" s="369"/>
      <c r="AM59" s="369"/>
      <c r="AN59" s="368">
        <f t="shared" si="0"/>
        <v>0</v>
      </c>
      <c r="AO59" s="369"/>
      <c r="AP59" s="369"/>
      <c r="AQ59" s="93" t="s">
        <v>86</v>
      </c>
      <c r="AR59" s="94"/>
      <c r="AS59" s="95">
        <v>0</v>
      </c>
      <c r="AT59" s="96">
        <f t="shared" si="1"/>
        <v>0</v>
      </c>
      <c r="AU59" s="97">
        <f>'05 - MaR - pitevny'!Q84</f>
        <v>0</v>
      </c>
      <c r="AV59" s="96">
        <f>'05 - MaR - pitevny'!J33</f>
        <v>0</v>
      </c>
      <c r="AW59" s="96">
        <f>'05 - MaR - pitevny'!J34</f>
        <v>0</v>
      </c>
      <c r="AX59" s="96">
        <f>'05 - MaR - pitevny'!J35</f>
        <v>0</v>
      </c>
      <c r="AY59" s="96">
        <f>'05 - MaR - pitevny'!J36</f>
        <v>0</v>
      </c>
      <c r="AZ59" s="96">
        <f>'05 - MaR - pitevny'!F33</f>
        <v>0</v>
      </c>
      <c r="BA59" s="96">
        <f>'05 - MaR - pitevny'!F34</f>
        <v>0</v>
      </c>
      <c r="BB59" s="96">
        <f>'05 - MaR - pitevny'!F35</f>
        <v>0</v>
      </c>
      <c r="BC59" s="96">
        <f>'05 - MaR - pitevny'!F36</f>
        <v>0</v>
      </c>
      <c r="BD59" s="98">
        <f>'05 - MaR - pitevny'!F37</f>
        <v>0</v>
      </c>
      <c r="BT59" s="99" t="s">
        <v>87</v>
      </c>
      <c r="BV59" s="99" t="s">
        <v>81</v>
      </c>
      <c r="BW59" s="99" t="s">
        <v>101</v>
      </c>
      <c r="BX59" s="99" t="s">
        <v>5</v>
      </c>
      <c r="CL59" s="99" t="s">
        <v>37</v>
      </c>
      <c r="CM59" s="99" t="s">
        <v>89</v>
      </c>
    </row>
    <row r="60" spans="1:91" s="7" customFormat="1" ht="16.5" customHeight="1">
      <c r="A60" s="89" t="s">
        <v>83</v>
      </c>
      <c r="B60" s="90"/>
      <c r="C60" s="91"/>
      <c r="D60" s="367" t="s">
        <v>102</v>
      </c>
      <c r="E60" s="367"/>
      <c r="F60" s="367"/>
      <c r="G60" s="367"/>
      <c r="H60" s="367"/>
      <c r="I60" s="92"/>
      <c r="J60" s="367" t="s">
        <v>103</v>
      </c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367"/>
      <c r="V60" s="367"/>
      <c r="W60" s="367"/>
      <c r="X60" s="367"/>
      <c r="Y60" s="367"/>
      <c r="Z60" s="367"/>
      <c r="AA60" s="367"/>
      <c r="AB60" s="367"/>
      <c r="AC60" s="367"/>
      <c r="AD60" s="367"/>
      <c r="AE60" s="367"/>
      <c r="AF60" s="367"/>
      <c r="AG60" s="368">
        <f>'VON - Vedlejší a ostatní ...'!J30</f>
        <v>0</v>
      </c>
      <c r="AH60" s="369"/>
      <c r="AI60" s="369"/>
      <c r="AJ60" s="369"/>
      <c r="AK60" s="369"/>
      <c r="AL60" s="369"/>
      <c r="AM60" s="369"/>
      <c r="AN60" s="368">
        <f t="shared" si="0"/>
        <v>0</v>
      </c>
      <c r="AO60" s="369"/>
      <c r="AP60" s="369"/>
      <c r="AQ60" s="93" t="s">
        <v>102</v>
      </c>
      <c r="AR60" s="94"/>
      <c r="AS60" s="100">
        <v>0</v>
      </c>
      <c r="AT60" s="101">
        <f t="shared" si="1"/>
        <v>0</v>
      </c>
      <c r="AU60" s="102">
        <f>'VON - Vedlejší a ostatní ...'!P83</f>
        <v>0</v>
      </c>
      <c r="AV60" s="101">
        <f>'VON - Vedlejší a ostatní ...'!J33</f>
        <v>0</v>
      </c>
      <c r="AW60" s="101">
        <f>'VON - Vedlejší a ostatní ...'!J34</f>
        <v>0</v>
      </c>
      <c r="AX60" s="101">
        <f>'VON - Vedlejší a ostatní ...'!J35</f>
        <v>0</v>
      </c>
      <c r="AY60" s="101">
        <f>'VON - Vedlejší a ostatní ...'!J36</f>
        <v>0</v>
      </c>
      <c r="AZ60" s="101">
        <f>'VON - Vedlejší a ostatní ...'!F33</f>
        <v>0</v>
      </c>
      <c r="BA60" s="101">
        <f>'VON - Vedlejší a ostatní ...'!F34</f>
        <v>0</v>
      </c>
      <c r="BB60" s="101">
        <f>'VON - Vedlejší a ostatní ...'!F35</f>
        <v>0</v>
      </c>
      <c r="BC60" s="101">
        <f>'VON - Vedlejší a ostatní ...'!F36</f>
        <v>0</v>
      </c>
      <c r="BD60" s="103">
        <f>'VON - Vedlejší a ostatní ...'!F37</f>
        <v>0</v>
      </c>
      <c r="BT60" s="99" t="s">
        <v>87</v>
      </c>
      <c r="BV60" s="99" t="s">
        <v>81</v>
      </c>
      <c r="BW60" s="99" t="s">
        <v>104</v>
      </c>
      <c r="BX60" s="99" t="s">
        <v>5</v>
      </c>
      <c r="CL60" s="99" t="s">
        <v>19</v>
      </c>
      <c r="CM60" s="99" t="s">
        <v>89</v>
      </c>
    </row>
    <row r="61" spans="1:57" s="2" customFormat="1" ht="30" customHeight="1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42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  <row r="62" spans="1:57" s="2" customFormat="1" ht="6.95" customHeight="1">
      <c r="A62" s="37"/>
      <c r="B62" s="50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42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</row>
  </sheetData>
  <sheetProtection formatColumns="0" formatRows="0"/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0:AP60"/>
    <mergeCell ref="AG60:AM60"/>
    <mergeCell ref="AN57:AP57"/>
    <mergeCell ref="AN52:AP52"/>
    <mergeCell ref="AN55:AP55"/>
    <mergeCell ref="L45:AO45"/>
    <mergeCell ref="AM47:AN47"/>
    <mergeCell ref="AM49:AP49"/>
    <mergeCell ref="D60:H60"/>
    <mergeCell ref="J60:AF60"/>
    <mergeCell ref="AG54:AM54"/>
    <mergeCell ref="AN54:AP54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S49:AT51"/>
    <mergeCell ref="AM50:AP50"/>
    <mergeCell ref="D57:H57"/>
    <mergeCell ref="J57:AF57"/>
    <mergeCell ref="AG57:AM57"/>
    <mergeCell ref="C52:G52"/>
    <mergeCell ref="AG52:AM52"/>
    <mergeCell ref="I52:AF52"/>
    <mergeCell ref="D55:H55"/>
    <mergeCell ref="AG55:AM55"/>
    <mergeCell ref="J55:AF55"/>
  </mergeCells>
  <hyperlinks>
    <hyperlink ref="A55" location="'01 - Stavební práce'!C2" display="/"/>
    <hyperlink ref="A56" location="'02 - Elektroinstalace'!C2" display="/"/>
    <hyperlink ref="A57" location="'03 - Klimatizace'!C2" display="/"/>
    <hyperlink ref="A58" location="'04 - Vzduchotechnika - pi...'!C2" display="/"/>
    <hyperlink ref="A59" location="'05 - MaR - pitevny'!C2" display="/"/>
    <hyperlink ref="A60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9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N198"/>
  <sheetViews>
    <sheetView showGridLines="0" workbookViewId="0" topLeftCell="A127">
      <selection activeCell="E106" sqref="E10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2" width="22.28125" style="1" customWidth="1"/>
    <col min="13" max="13" width="1.7109375" style="1" customWidth="1"/>
    <col min="14" max="14" width="10.8515625" style="1" hidden="1" customWidth="1"/>
    <col min="15" max="15" width="9.140625" style="0" hidden="1" customWidth="1"/>
    <col min="16" max="21" width="14.140625" style="1" hidden="1" customWidth="1"/>
    <col min="22" max="22" width="16.28125" style="1" customWidth="1"/>
    <col min="23" max="23" width="12.28125" style="1" customWidth="1"/>
    <col min="24" max="24" width="16.28125" style="1" customWidth="1"/>
    <col min="25" max="25" width="12.28125" style="1" customWidth="1"/>
    <col min="26" max="26" width="15.00390625" style="1" customWidth="1"/>
    <col min="27" max="27" width="11.00390625" style="1" customWidth="1"/>
    <col min="28" max="28" width="15.00390625" style="1" customWidth="1"/>
    <col min="29" max="29" width="16.28125" style="1" customWidth="1"/>
    <col min="30" max="30" width="11.00390625" style="1" customWidth="1"/>
    <col min="31" max="31" width="15.00390625" style="1" customWidth="1"/>
    <col min="32" max="32" width="16.28125" style="1" customWidth="1"/>
    <col min="45" max="66" width="9.28125" style="1" hidden="1" customWidth="1"/>
  </cols>
  <sheetData>
    <row r="1" ht="12"/>
    <row r="2" spans="13:47" s="1" customFormat="1" ht="36.95" customHeight="1"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AU2" s="19" t="s">
        <v>88</v>
      </c>
    </row>
    <row r="3" spans="2:47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338"/>
      <c r="M3" s="22"/>
      <c r="AU3" s="19" t="s">
        <v>89</v>
      </c>
    </row>
    <row r="4" spans="2:47" s="1" customFormat="1" ht="24.95" customHeight="1">
      <c r="B4" s="22"/>
      <c r="D4" s="106" t="s">
        <v>105</v>
      </c>
      <c r="M4" s="22"/>
      <c r="N4" s="107" t="s">
        <v>10</v>
      </c>
      <c r="AU4" s="19" t="s">
        <v>4</v>
      </c>
    </row>
    <row r="5" spans="2:13" s="1" customFormat="1" ht="6.95" customHeight="1">
      <c r="B5" s="22"/>
      <c r="M5" s="22"/>
    </row>
    <row r="6" spans="2:13" s="1" customFormat="1" ht="12" customHeight="1">
      <c r="B6" s="22"/>
      <c r="D6" s="108" t="s">
        <v>16</v>
      </c>
      <c r="M6" s="22"/>
    </row>
    <row r="7" spans="2:13" s="1" customFormat="1" ht="16.5" customHeight="1">
      <c r="B7" s="22"/>
      <c r="E7" s="402" t="str">
        <f>'Rekapitulace stavby'!K6</f>
        <v>UK-1.LF- Instalace systému VZT a klimatizace, Studničkova 2, Praha</v>
      </c>
      <c r="F7" s="403"/>
      <c r="G7" s="403"/>
      <c r="H7" s="403"/>
      <c r="M7" s="22"/>
    </row>
    <row r="8" spans="1:32" s="2" customFormat="1" ht="12" customHeight="1">
      <c r="A8" s="37"/>
      <c r="B8" s="42"/>
      <c r="C8" s="37"/>
      <c r="D8" s="108" t="s">
        <v>106</v>
      </c>
      <c r="E8" s="37"/>
      <c r="F8" s="37"/>
      <c r="G8" s="37"/>
      <c r="H8" s="37"/>
      <c r="I8" s="37"/>
      <c r="J8" s="37"/>
      <c r="K8" s="37"/>
      <c r="L8" s="37"/>
      <c r="M8" s="109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</row>
    <row r="9" spans="1:32" s="2" customFormat="1" ht="16.5" customHeight="1">
      <c r="A9" s="37"/>
      <c r="B9" s="42"/>
      <c r="C9" s="37"/>
      <c r="D9" s="37"/>
      <c r="E9" s="404" t="s">
        <v>107</v>
      </c>
      <c r="F9" s="405"/>
      <c r="G9" s="405"/>
      <c r="H9" s="405"/>
      <c r="I9" s="37"/>
      <c r="J9" s="37"/>
      <c r="K9" s="37"/>
      <c r="L9" s="37"/>
      <c r="M9" s="109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</row>
    <row r="10" spans="1:32" s="2" customFormat="1" ht="1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109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</row>
    <row r="11" spans="1:32" s="2" customFormat="1" ht="12" customHeight="1">
      <c r="A11" s="37"/>
      <c r="B11" s="42"/>
      <c r="C11" s="37"/>
      <c r="D11" s="108" t="s">
        <v>18</v>
      </c>
      <c r="E11" s="37"/>
      <c r="F11" s="110" t="s">
        <v>19</v>
      </c>
      <c r="G11" s="37"/>
      <c r="H11" s="37"/>
      <c r="I11" s="108" t="s">
        <v>20</v>
      </c>
      <c r="J11" s="110" t="s">
        <v>37</v>
      </c>
      <c r="K11" s="37"/>
      <c r="L11" s="37"/>
      <c r="M11" s="109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</row>
    <row r="12" spans="1:32" s="2" customFormat="1" ht="12" customHeight="1">
      <c r="A12" s="37"/>
      <c r="B12" s="42"/>
      <c r="C12" s="37"/>
      <c r="D12" s="108" t="s">
        <v>22</v>
      </c>
      <c r="E12" s="37"/>
      <c r="F12" s="110" t="s">
        <v>23</v>
      </c>
      <c r="G12" s="37"/>
      <c r="H12" s="37"/>
      <c r="I12" s="108" t="s">
        <v>24</v>
      </c>
      <c r="J12" s="111" t="str">
        <f>'Rekapitulace stavby'!AN8</f>
        <v>Vyplň údaj</v>
      </c>
      <c r="K12" s="37"/>
      <c r="L12" s="37"/>
      <c r="M12" s="109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</row>
    <row r="13" spans="1:32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109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</row>
    <row r="14" spans="1:32" s="2" customFormat="1" ht="12" customHeight="1">
      <c r="A14" s="37"/>
      <c r="B14" s="42"/>
      <c r="C14" s="37"/>
      <c r="D14" s="108" t="s">
        <v>29</v>
      </c>
      <c r="E14" s="37"/>
      <c r="F14" s="37"/>
      <c r="G14" s="37"/>
      <c r="H14" s="37"/>
      <c r="I14" s="108" t="s">
        <v>30</v>
      </c>
      <c r="J14" s="110" t="s">
        <v>31</v>
      </c>
      <c r="K14" s="37"/>
      <c r="L14" s="37"/>
      <c r="M14" s="109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</row>
    <row r="15" spans="1:32" s="2" customFormat="1" ht="18" customHeight="1">
      <c r="A15" s="37"/>
      <c r="B15" s="42"/>
      <c r="C15" s="37"/>
      <c r="D15" s="37"/>
      <c r="E15" s="346" t="s">
        <v>1168</v>
      </c>
      <c r="F15" s="37"/>
      <c r="G15" s="37"/>
      <c r="H15" s="37"/>
      <c r="I15" s="108" t="s">
        <v>32</v>
      </c>
      <c r="J15" s="110" t="s">
        <v>33</v>
      </c>
      <c r="K15" s="37"/>
      <c r="L15" s="37"/>
      <c r="M15" s="109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</row>
    <row r="16" spans="1:32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109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</row>
    <row r="17" spans="1:32" s="2" customFormat="1" ht="12" customHeight="1">
      <c r="A17" s="37"/>
      <c r="B17" s="42"/>
      <c r="C17" s="37"/>
      <c r="D17" s="108" t="s">
        <v>34</v>
      </c>
      <c r="E17" s="37"/>
      <c r="F17" s="37"/>
      <c r="G17" s="37"/>
      <c r="H17" s="37"/>
      <c r="I17" s="108" t="s">
        <v>30</v>
      </c>
      <c r="J17" s="32" t="str">
        <f>'Rekapitulace stavby'!AN13</f>
        <v>Vyplň údaj</v>
      </c>
      <c r="K17" s="37"/>
      <c r="L17" s="37"/>
      <c r="M17" s="109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</row>
    <row r="18" spans="1:32" s="2" customFormat="1" ht="18" customHeight="1">
      <c r="A18" s="37"/>
      <c r="B18" s="42"/>
      <c r="C18" s="37"/>
      <c r="D18" s="37"/>
      <c r="E18" s="406" t="str">
        <f>'Rekapitulace stavby'!E14</f>
        <v>Vyplň údaj</v>
      </c>
      <c r="F18" s="407"/>
      <c r="G18" s="407"/>
      <c r="H18" s="407"/>
      <c r="I18" s="108" t="s">
        <v>32</v>
      </c>
      <c r="J18" s="32" t="str">
        <f>'Rekapitulace stavby'!AN14</f>
        <v>Vyplň údaj</v>
      </c>
      <c r="K18" s="37"/>
      <c r="L18" s="37"/>
      <c r="M18" s="109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</row>
    <row r="19" spans="1:32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109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</row>
    <row r="20" spans="1:32" s="2" customFormat="1" ht="12" customHeight="1">
      <c r="A20" s="37"/>
      <c r="B20" s="42"/>
      <c r="C20" s="37"/>
      <c r="D20" s="108" t="s">
        <v>36</v>
      </c>
      <c r="E20" s="37"/>
      <c r="F20" s="37"/>
      <c r="G20" s="37"/>
      <c r="H20" s="37"/>
      <c r="I20" s="108" t="s">
        <v>30</v>
      </c>
      <c r="J20" s="110" t="str">
        <f>IF('Rekapitulace stavby'!AN16="","",'Rekapitulace stavby'!AN16)</f>
        <v/>
      </c>
      <c r="K20" s="37"/>
      <c r="L20" s="37"/>
      <c r="M20" s="109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</row>
    <row r="21" spans="1:32" s="2" customFormat="1" ht="18" customHeight="1">
      <c r="A21" s="37"/>
      <c r="B21" s="42"/>
      <c r="C21" s="37"/>
      <c r="D21" s="37"/>
      <c r="E21" s="110" t="str">
        <f>IF('Rekapitulace stavby'!E17="","",'Rekapitulace stavby'!E17)</f>
        <v xml:space="preserve"> </v>
      </c>
      <c r="F21" s="37"/>
      <c r="G21" s="37"/>
      <c r="H21" s="37"/>
      <c r="I21" s="108" t="s">
        <v>32</v>
      </c>
      <c r="J21" s="110" t="str">
        <f>IF('Rekapitulace stavby'!AN17="","",'Rekapitulace stavby'!AN17)</f>
        <v/>
      </c>
      <c r="K21" s="37"/>
      <c r="L21" s="37"/>
      <c r="M21" s="109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</row>
    <row r="22" spans="1:32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109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</row>
    <row r="23" spans="1:32" s="2" customFormat="1" ht="12" customHeight="1">
      <c r="A23" s="37"/>
      <c r="B23" s="42"/>
      <c r="C23" s="37"/>
      <c r="D23" s="108" t="s">
        <v>40</v>
      </c>
      <c r="E23" s="37"/>
      <c r="F23" s="37"/>
      <c r="G23" s="37"/>
      <c r="H23" s="37"/>
      <c r="I23" s="108" t="s">
        <v>30</v>
      </c>
      <c r="J23" s="110" t="s">
        <v>41</v>
      </c>
      <c r="K23" s="37"/>
      <c r="L23" s="37"/>
      <c r="M23" s="109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</row>
    <row r="24" spans="1:32" s="2" customFormat="1" ht="18" customHeight="1">
      <c r="A24" s="37"/>
      <c r="B24" s="42"/>
      <c r="C24" s="37"/>
      <c r="D24" s="37"/>
      <c r="E24" s="110" t="s">
        <v>42</v>
      </c>
      <c r="F24" s="37"/>
      <c r="G24" s="37"/>
      <c r="H24" s="37"/>
      <c r="I24" s="108" t="s">
        <v>32</v>
      </c>
      <c r="J24" s="110" t="s">
        <v>37</v>
      </c>
      <c r="K24" s="37"/>
      <c r="L24" s="37"/>
      <c r="M24" s="109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</row>
    <row r="25" spans="1:32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109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32" s="2" customFormat="1" ht="12" customHeight="1">
      <c r="A26" s="37"/>
      <c r="B26" s="42"/>
      <c r="C26" s="37"/>
      <c r="D26" s="108" t="s">
        <v>43</v>
      </c>
      <c r="E26" s="37"/>
      <c r="F26" s="37"/>
      <c r="G26" s="37"/>
      <c r="H26" s="37"/>
      <c r="I26" s="37"/>
      <c r="J26" s="37"/>
      <c r="K26" s="37"/>
      <c r="L26" s="37"/>
      <c r="M26" s="109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</row>
    <row r="27" spans="1:32" s="8" customFormat="1" ht="16.5" customHeight="1">
      <c r="A27" s="112"/>
      <c r="B27" s="113"/>
      <c r="C27" s="112"/>
      <c r="D27" s="112"/>
      <c r="E27" s="408" t="s">
        <v>37</v>
      </c>
      <c r="F27" s="408"/>
      <c r="G27" s="408"/>
      <c r="H27" s="408"/>
      <c r="I27" s="112"/>
      <c r="J27" s="112"/>
      <c r="K27" s="112"/>
      <c r="L27" s="112"/>
      <c r="M27" s="114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</row>
    <row r="28" spans="1:32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109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  <row r="29" spans="1:32" s="2" customFormat="1" ht="6.95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339"/>
      <c r="M29" s="109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</row>
    <row r="30" spans="1:32" s="2" customFormat="1" ht="25.35" customHeight="1">
      <c r="A30" s="37"/>
      <c r="B30" s="42"/>
      <c r="C30" s="37"/>
      <c r="D30" s="116" t="s">
        <v>45</v>
      </c>
      <c r="E30" s="37"/>
      <c r="F30" s="37"/>
      <c r="G30" s="37"/>
      <c r="H30" s="37"/>
      <c r="I30" s="37"/>
      <c r="J30" s="117">
        <f>ROUND(J94,2)</f>
        <v>0</v>
      </c>
      <c r="K30" s="37"/>
      <c r="L30" s="37"/>
      <c r="M30" s="109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</row>
    <row r="31" spans="1:32" s="2" customFormat="1" ht="6.95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339"/>
      <c r="M31" s="109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  <row r="32" spans="1:32" s="2" customFormat="1" ht="14.45" customHeight="1">
      <c r="A32" s="37"/>
      <c r="B32" s="42"/>
      <c r="C32" s="37"/>
      <c r="D32" s="37"/>
      <c r="E32" s="37"/>
      <c r="F32" s="118" t="s">
        <v>47</v>
      </c>
      <c r="G32" s="37"/>
      <c r="H32" s="37"/>
      <c r="I32" s="118" t="s">
        <v>46</v>
      </c>
      <c r="J32" s="118" t="s">
        <v>48</v>
      </c>
      <c r="K32" s="37"/>
      <c r="L32" s="37"/>
      <c r="M32" s="109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</row>
    <row r="33" spans="1:32" s="2" customFormat="1" ht="14.45" customHeight="1">
      <c r="A33" s="37"/>
      <c r="B33" s="42"/>
      <c r="C33" s="37"/>
      <c r="D33" s="119" t="s">
        <v>49</v>
      </c>
      <c r="E33" s="108" t="s">
        <v>50</v>
      </c>
      <c r="F33" s="120">
        <f>ROUND((SUM(BF94:BF197)),2)</f>
        <v>0</v>
      </c>
      <c r="G33" s="37"/>
      <c r="H33" s="37"/>
      <c r="I33" s="121">
        <v>0.21</v>
      </c>
      <c r="J33" s="120">
        <f>ROUND(((SUM(BF94:BF197))*I33),2)</f>
        <v>0</v>
      </c>
      <c r="K33" s="37"/>
      <c r="L33" s="37"/>
      <c r="M33" s="109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4" spans="1:32" s="2" customFormat="1" ht="14.45" customHeight="1">
      <c r="A34" s="37"/>
      <c r="B34" s="42"/>
      <c r="C34" s="37"/>
      <c r="D34" s="37"/>
      <c r="E34" s="108" t="s">
        <v>51</v>
      </c>
      <c r="F34" s="120">
        <f>ROUND((SUM(BG94:BG197)),2)</f>
        <v>0</v>
      </c>
      <c r="G34" s="37"/>
      <c r="H34" s="37"/>
      <c r="I34" s="121">
        <v>0.15</v>
      </c>
      <c r="J34" s="120">
        <f>ROUND(((SUM(BG94:BG197))*I34),2)</f>
        <v>0</v>
      </c>
      <c r="K34" s="37"/>
      <c r="L34" s="37"/>
      <c r="M34" s="109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  <row r="35" spans="1:32" s="2" customFormat="1" ht="14.45" customHeight="1" hidden="1">
      <c r="A35" s="37"/>
      <c r="B35" s="42"/>
      <c r="C35" s="37"/>
      <c r="D35" s="37"/>
      <c r="E35" s="108" t="s">
        <v>52</v>
      </c>
      <c r="F35" s="120">
        <f>ROUND((SUM(BH94:BH197)),2)</f>
        <v>0</v>
      </c>
      <c r="G35" s="37"/>
      <c r="H35" s="37"/>
      <c r="I35" s="121">
        <v>0.21</v>
      </c>
      <c r="J35" s="120">
        <f>0</f>
        <v>0</v>
      </c>
      <c r="K35" s="37"/>
      <c r="L35" s="37"/>
      <c r="M35" s="109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1:32" s="2" customFormat="1" ht="14.45" customHeight="1" hidden="1">
      <c r="A36" s="37"/>
      <c r="B36" s="42"/>
      <c r="C36" s="37"/>
      <c r="D36" s="37"/>
      <c r="E36" s="108" t="s">
        <v>53</v>
      </c>
      <c r="F36" s="120">
        <f>ROUND((SUM(BI94:BI197)),2)</f>
        <v>0</v>
      </c>
      <c r="G36" s="37"/>
      <c r="H36" s="37"/>
      <c r="I36" s="121">
        <v>0.15</v>
      </c>
      <c r="J36" s="120">
        <f>0</f>
        <v>0</v>
      </c>
      <c r="K36" s="37"/>
      <c r="L36" s="37"/>
      <c r="M36" s="109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s="2" customFormat="1" ht="14.45" customHeight="1" hidden="1">
      <c r="A37" s="37"/>
      <c r="B37" s="42"/>
      <c r="C37" s="37"/>
      <c r="D37" s="37"/>
      <c r="E37" s="108" t="s">
        <v>54</v>
      </c>
      <c r="F37" s="120">
        <f>ROUND((SUM(BJ94:BJ197)),2)</f>
        <v>0</v>
      </c>
      <c r="G37" s="37"/>
      <c r="H37" s="37"/>
      <c r="I37" s="121">
        <v>0</v>
      </c>
      <c r="J37" s="120">
        <f>0</f>
        <v>0</v>
      </c>
      <c r="K37" s="37"/>
      <c r="L37" s="37"/>
      <c r="M37" s="109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  <row r="38" spans="1:32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109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</row>
    <row r="39" spans="1:32" s="2" customFormat="1" ht="25.35" customHeight="1">
      <c r="A39" s="37"/>
      <c r="B39" s="42"/>
      <c r="C39" s="122"/>
      <c r="D39" s="123" t="s">
        <v>55</v>
      </c>
      <c r="E39" s="124"/>
      <c r="F39" s="124"/>
      <c r="G39" s="125" t="s">
        <v>56</v>
      </c>
      <c r="H39" s="126" t="s">
        <v>57</v>
      </c>
      <c r="I39" s="124"/>
      <c r="J39" s="127">
        <f>SUM(J30:J37)</f>
        <v>0</v>
      </c>
      <c r="K39" s="128"/>
      <c r="L39" s="340"/>
      <c r="M39" s="109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</row>
    <row r="40" spans="1:32" s="2" customFormat="1" ht="14.45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339"/>
      <c r="M40" s="109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</row>
    <row r="44" spans="1:32" s="2" customFormat="1" ht="6.95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339"/>
      <c r="M44" s="109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</row>
    <row r="45" spans="1:32" s="2" customFormat="1" ht="24.95" customHeight="1">
      <c r="A45" s="37"/>
      <c r="B45" s="38"/>
      <c r="C45" s="25" t="s">
        <v>108</v>
      </c>
      <c r="D45" s="39"/>
      <c r="E45" s="39"/>
      <c r="F45" s="39"/>
      <c r="G45" s="39"/>
      <c r="H45" s="39"/>
      <c r="I45" s="39"/>
      <c r="J45" s="39"/>
      <c r="K45" s="39"/>
      <c r="L45" s="39"/>
      <c r="M45" s="109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</row>
    <row r="46" spans="1:32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109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</row>
    <row r="47" spans="1:32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39"/>
      <c r="M47" s="109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</row>
    <row r="48" spans="1:32" s="2" customFormat="1" ht="16.5" customHeight="1">
      <c r="A48" s="37"/>
      <c r="B48" s="38"/>
      <c r="C48" s="39"/>
      <c r="D48" s="39"/>
      <c r="E48" s="400" t="str">
        <f>E7</f>
        <v>UK-1.LF- Instalace systému VZT a klimatizace, Studničkova 2, Praha</v>
      </c>
      <c r="F48" s="401"/>
      <c r="G48" s="401"/>
      <c r="H48" s="401"/>
      <c r="I48" s="39"/>
      <c r="J48" s="39"/>
      <c r="K48" s="39"/>
      <c r="L48" s="39"/>
      <c r="M48" s="109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</row>
    <row r="49" spans="1:32" s="2" customFormat="1" ht="12" customHeight="1">
      <c r="A49" s="37"/>
      <c r="B49" s="38"/>
      <c r="C49" s="31" t="s">
        <v>106</v>
      </c>
      <c r="D49" s="39"/>
      <c r="E49" s="39"/>
      <c r="F49" s="39"/>
      <c r="G49" s="39"/>
      <c r="H49" s="39"/>
      <c r="I49" s="39"/>
      <c r="J49" s="39"/>
      <c r="K49" s="39"/>
      <c r="L49" s="39"/>
      <c r="M49" s="109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</row>
    <row r="50" spans="1:32" s="2" customFormat="1" ht="16.5" customHeight="1">
      <c r="A50" s="37"/>
      <c r="B50" s="38"/>
      <c r="C50" s="39"/>
      <c r="D50" s="39"/>
      <c r="E50" s="379" t="str">
        <f>E9</f>
        <v>01 - Stavební práce</v>
      </c>
      <c r="F50" s="399"/>
      <c r="G50" s="399"/>
      <c r="H50" s="399"/>
      <c r="I50" s="39"/>
      <c r="J50" s="39"/>
      <c r="K50" s="39"/>
      <c r="L50" s="39"/>
      <c r="M50" s="109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</row>
    <row r="51" spans="1:32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109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</row>
    <row r="52" spans="1:32" s="2" customFormat="1" ht="12" customHeight="1">
      <c r="A52" s="37"/>
      <c r="B52" s="38"/>
      <c r="C52" s="31" t="s">
        <v>22</v>
      </c>
      <c r="D52" s="39"/>
      <c r="E52" s="39"/>
      <c r="F52" s="29" t="str">
        <f>F12</f>
        <v>Praha</v>
      </c>
      <c r="G52" s="39"/>
      <c r="H52" s="39"/>
      <c r="I52" s="31" t="s">
        <v>24</v>
      </c>
      <c r="J52" s="62" t="str">
        <f>IF(J12="","",J12)</f>
        <v>Vyplň údaj</v>
      </c>
      <c r="K52" s="39"/>
      <c r="L52" s="39"/>
      <c r="M52" s="109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</row>
    <row r="53" spans="1:32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109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</row>
    <row r="54" spans="1:32" s="2" customFormat="1" ht="15.2" customHeight="1">
      <c r="A54" s="37"/>
      <c r="B54" s="38"/>
      <c r="C54" s="31" t="s">
        <v>29</v>
      </c>
      <c r="D54" s="39"/>
      <c r="E54" s="39"/>
      <c r="F54" s="29" t="str">
        <f>E15</f>
        <v>1. lékařská fakulta Univerzity Karlovy, Kateřinská 1660/32, Praha 2</v>
      </c>
      <c r="G54" s="39"/>
      <c r="H54" s="39"/>
      <c r="I54" s="31" t="s">
        <v>36</v>
      </c>
      <c r="J54" s="35" t="str">
        <f>E21</f>
        <v xml:space="preserve"> </v>
      </c>
      <c r="K54" s="39"/>
      <c r="L54" s="39"/>
      <c r="M54" s="109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</row>
    <row r="55" spans="1:32" s="2" customFormat="1" ht="25.7" customHeight="1">
      <c r="A55" s="37"/>
      <c r="B55" s="38"/>
      <c r="C55" s="31" t="s">
        <v>34</v>
      </c>
      <c r="D55" s="39"/>
      <c r="E55" s="39"/>
      <c r="F55" s="29" t="str">
        <f>IF(E18="","",E18)</f>
        <v>Vyplň údaj</v>
      </c>
      <c r="G55" s="39"/>
      <c r="H55" s="39"/>
      <c r="I55" s="31" t="s">
        <v>40</v>
      </c>
      <c r="J55" s="35" t="str">
        <f>E24</f>
        <v>Petr Krčál, Dukelská 973, 564 01 Žamberk</v>
      </c>
      <c r="K55" s="39"/>
      <c r="L55" s="39"/>
      <c r="M55" s="109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</row>
    <row r="56" spans="1:32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109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</row>
    <row r="57" spans="1:32" s="2" customFormat="1" ht="29.25" customHeight="1">
      <c r="A57" s="37"/>
      <c r="B57" s="38"/>
      <c r="C57" s="133" t="s">
        <v>109</v>
      </c>
      <c r="D57" s="134"/>
      <c r="E57" s="134"/>
      <c r="F57" s="134"/>
      <c r="G57" s="134"/>
      <c r="H57" s="134"/>
      <c r="I57" s="134"/>
      <c r="J57" s="135" t="s">
        <v>110</v>
      </c>
      <c r="K57" s="134"/>
      <c r="L57" s="134"/>
      <c r="M57" s="109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</row>
    <row r="58" spans="1:32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109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</row>
    <row r="59" spans="1:48" s="2" customFormat="1" ht="22.9" customHeight="1">
      <c r="A59" s="37"/>
      <c r="B59" s="38"/>
      <c r="C59" s="136" t="s">
        <v>77</v>
      </c>
      <c r="D59" s="39"/>
      <c r="E59" s="39"/>
      <c r="F59" s="39"/>
      <c r="G59" s="39"/>
      <c r="H59" s="39"/>
      <c r="I59" s="39"/>
      <c r="J59" s="80">
        <f>J94</f>
        <v>0</v>
      </c>
      <c r="K59" s="39"/>
      <c r="L59" s="39"/>
      <c r="M59" s="109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V59" s="19" t="s">
        <v>111</v>
      </c>
    </row>
    <row r="60" spans="2:13" s="9" customFormat="1" ht="24.95" customHeight="1">
      <c r="B60" s="137"/>
      <c r="C60" s="138"/>
      <c r="D60" s="139" t="s">
        <v>112</v>
      </c>
      <c r="E60" s="140"/>
      <c r="F60" s="140"/>
      <c r="G60" s="140"/>
      <c r="H60" s="140"/>
      <c r="I60" s="140"/>
      <c r="J60" s="141">
        <f>J95</f>
        <v>0</v>
      </c>
      <c r="K60" s="138"/>
      <c r="L60" s="138"/>
      <c r="M60" s="142"/>
    </row>
    <row r="61" spans="2:13" s="10" customFormat="1" ht="19.9" customHeight="1">
      <c r="B61" s="143"/>
      <c r="C61" s="144"/>
      <c r="D61" s="145" t="s">
        <v>113</v>
      </c>
      <c r="E61" s="146"/>
      <c r="F61" s="146"/>
      <c r="G61" s="146"/>
      <c r="H61" s="146"/>
      <c r="I61" s="146"/>
      <c r="J61" s="147">
        <f>J96</f>
        <v>0</v>
      </c>
      <c r="K61" s="144"/>
      <c r="L61" s="144"/>
      <c r="M61" s="148"/>
    </row>
    <row r="62" spans="2:13" s="10" customFormat="1" ht="19.9" customHeight="1">
      <c r="B62" s="143"/>
      <c r="C62" s="144"/>
      <c r="D62" s="145" t="s">
        <v>114</v>
      </c>
      <c r="E62" s="146"/>
      <c r="F62" s="146"/>
      <c r="G62" s="146"/>
      <c r="H62" s="146"/>
      <c r="I62" s="146"/>
      <c r="J62" s="147">
        <f>J98</f>
        <v>0</v>
      </c>
      <c r="K62" s="144"/>
      <c r="L62" s="144"/>
      <c r="M62" s="148"/>
    </row>
    <row r="63" spans="2:13" s="10" customFormat="1" ht="19.9" customHeight="1">
      <c r="B63" s="143"/>
      <c r="C63" s="144"/>
      <c r="D63" s="145" t="s">
        <v>115</v>
      </c>
      <c r="E63" s="146"/>
      <c r="F63" s="146"/>
      <c r="G63" s="146"/>
      <c r="H63" s="146"/>
      <c r="I63" s="146"/>
      <c r="J63" s="147">
        <f>J101</f>
        <v>0</v>
      </c>
      <c r="K63" s="144"/>
      <c r="L63" s="144"/>
      <c r="M63" s="148"/>
    </row>
    <row r="64" spans="2:13" s="10" customFormat="1" ht="19.9" customHeight="1">
      <c r="B64" s="143"/>
      <c r="C64" s="144"/>
      <c r="D64" s="145" t="s">
        <v>116</v>
      </c>
      <c r="E64" s="146"/>
      <c r="F64" s="146"/>
      <c r="G64" s="146"/>
      <c r="H64" s="146"/>
      <c r="I64" s="146"/>
      <c r="J64" s="147">
        <f>J109</f>
        <v>0</v>
      </c>
      <c r="K64" s="144"/>
      <c r="L64" s="144"/>
      <c r="M64" s="148"/>
    </row>
    <row r="65" spans="2:13" s="10" customFormat="1" ht="19.9" customHeight="1">
      <c r="B65" s="143"/>
      <c r="C65" s="144"/>
      <c r="D65" s="145" t="s">
        <v>117</v>
      </c>
      <c r="E65" s="146"/>
      <c r="F65" s="146"/>
      <c r="G65" s="146"/>
      <c r="H65" s="146"/>
      <c r="I65" s="146"/>
      <c r="J65" s="147">
        <f>J114</f>
        <v>0</v>
      </c>
      <c r="K65" s="144"/>
      <c r="L65" s="144"/>
      <c r="M65" s="148"/>
    </row>
    <row r="66" spans="2:13" s="10" customFormat="1" ht="19.9" customHeight="1">
      <c r="B66" s="143"/>
      <c r="C66" s="144"/>
      <c r="D66" s="145" t="s">
        <v>118</v>
      </c>
      <c r="E66" s="146"/>
      <c r="F66" s="146"/>
      <c r="G66" s="146"/>
      <c r="H66" s="146"/>
      <c r="I66" s="146"/>
      <c r="J66" s="147">
        <f>J143</f>
        <v>0</v>
      </c>
      <c r="K66" s="144"/>
      <c r="L66" s="144"/>
      <c r="M66" s="148"/>
    </row>
    <row r="67" spans="2:13" s="10" customFormat="1" ht="19.9" customHeight="1">
      <c r="B67" s="143"/>
      <c r="C67" s="144"/>
      <c r="D67" s="145" t="s">
        <v>119</v>
      </c>
      <c r="E67" s="146"/>
      <c r="F67" s="146"/>
      <c r="G67" s="146"/>
      <c r="H67" s="146"/>
      <c r="I67" s="146"/>
      <c r="J67" s="147">
        <f>J152</f>
        <v>0</v>
      </c>
      <c r="K67" s="144"/>
      <c r="L67" s="144"/>
      <c r="M67" s="148"/>
    </row>
    <row r="68" spans="2:13" s="9" customFormat="1" ht="24.95" customHeight="1">
      <c r="B68" s="137"/>
      <c r="C68" s="138"/>
      <c r="D68" s="139" t="s">
        <v>120</v>
      </c>
      <c r="E68" s="140"/>
      <c r="F68" s="140"/>
      <c r="G68" s="140"/>
      <c r="H68" s="140"/>
      <c r="I68" s="140"/>
      <c r="J68" s="141">
        <f>J154</f>
        <v>0</v>
      </c>
      <c r="K68" s="138"/>
      <c r="L68" s="138"/>
      <c r="M68" s="142"/>
    </row>
    <row r="69" spans="2:13" s="10" customFormat="1" ht="19.9" customHeight="1">
      <c r="B69" s="143"/>
      <c r="C69" s="144"/>
      <c r="D69" s="145" t="s">
        <v>121</v>
      </c>
      <c r="E69" s="146"/>
      <c r="F69" s="146"/>
      <c r="G69" s="146"/>
      <c r="H69" s="146"/>
      <c r="I69" s="146"/>
      <c r="J69" s="147">
        <f>J155</f>
        <v>0</v>
      </c>
      <c r="K69" s="144"/>
      <c r="L69" s="144"/>
      <c r="M69" s="148"/>
    </row>
    <row r="70" spans="2:13" s="10" customFormat="1" ht="19.9" customHeight="1">
      <c r="B70" s="143"/>
      <c r="C70" s="144"/>
      <c r="D70" s="145" t="s">
        <v>122</v>
      </c>
      <c r="E70" s="146"/>
      <c r="F70" s="146"/>
      <c r="G70" s="146"/>
      <c r="H70" s="146"/>
      <c r="I70" s="146"/>
      <c r="J70" s="147">
        <f>J162</f>
        <v>0</v>
      </c>
      <c r="K70" s="144"/>
      <c r="L70" s="144"/>
      <c r="M70" s="148"/>
    </row>
    <row r="71" spans="2:13" s="10" customFormat="1" ht="19.9" customHeight="1">
      <c r="B71" s="143"/>
      <c r="C71" s="144"/>
      <c r="D71" s="145" t="s">
        <v>123</v>
      </c>
      <c r="E71" s="146"/>
      <c r="F71" s="146"/>
      <c r="G71" s="146"/>
      <c r="H71" s="146"/>
      <c r="I71" s="146"/>
      <c r="J71" s="147">
        <f>J172</f>
        <v>0</v>
      </c>
      <c r="K71" s="144"/>
      <c r="L71" s="144"/>
      <c r="M71" s="148"/>
    </row>
    <row r="72" spans="2:13" s="10" customFormat="1" ht="19.9" customHeight="1">
      <c r="B72" s="143"/>
      <c r="C72" s="144"/>
      <c r="D72" s="145" t="s">
        <v>124</v>
      </c>
      <c r="E72" s="146"/>
      <c r="F72" s="146"/>
      <c r="G72" s="146"/>
      <c r="H72" s="146"/>
      <c r="I72" s="146"/>
      <c r="J72" s="147">
        <f>J176</f>
        <v>0</v>
      </c>
      <c r="K72" s="144"/>
      <c r="L72" s="144"/>
      <c r="M72" s="148"/>
    </row>
    <row r="73" spans="2:13" s="10" customFormat="1" ht="19.9" customHeight="1">
      <c r="B73" s="143"/>
      <c r="C73" s="144"/>
      <c r="D73" s="145" t="s">
        <v>125</v>
      </c>
      <c r="E73" s="146"/>
      <c r="F73" s="146"/>
      <c r="G73" s="146"/>
      <c r="H73" s="146"/>
      <c r="I73" s="146"/>
      <c r="J73" s="147">
        <f>J187</f>
        <v>0</v>
      </c>
      <c r="K73" s="144"/>
      <c r="L73" s="144"/>
      <c r="M73" s="148"/>
    </row>
    <row r="74" spans="2:13" s="9" customFormat="1" ht="24.95" customHeight="1">
      <c r="B74" s="137"/>
      <c r="C74" s="138"/>
      <c r="D74" s="139" t="s">
        <v>126</v>
      </c>
      <c r="E74" s="140"/>
      <c r="F74" s="140"/>
      <c r="G74" s="140"/>
      <c r="H74" s="140"/>
      <c r="I74" s="140"/>
      <c r="J74" s="141">
        <f>J193</f>
        <v>0</v>
      </c>
      <c r="K74" s="138"/>
      <c r="L74" s="138"/>
      <c r="M74" s="142"/>
    </row>
    <row r="75" spans="1:32" s="2" customFormat="1" ht="21.75" customHeight="1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109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</row>
    <row r="76" spans="1:32" s="2" customFormat="1" ht="6.95" customHeight="1">
      <c r="A76" s="37"/>
      <c r="B76" s="50"/>
      <c r="C76" s="51"/>
      <c r="D76" s="51"/>
      <c r="E76" s="51"/>
      <c r="F76" s="51"/>
      <c r="G76" s="51"/>
      <c r="H76" s="51"/>
      <c r="I76" s="51"/>
      <c r="J76" s="51"/>
      <c r="K76" s="51"/>
      <c r="L76" s="341"/>
      <c r="M76" s="109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</row>
    <row r="80" spans="1:32" s="2" customFormat="1" ht="6.95" customHeight="1">
      <c r="A80" s="37"/>
      <c r="B80" s="52"/>
      <c r="C80" s="53"/>
      <c r="D80" s="53"/>
      <c r="E80" s="53"/>
      <c r="F80" s="53"/>
      <c r="G80" s="53"/>
      <c r="H80" s="53"/>
      <c r="I80" s="53"/>
      <c r="J80" s="53"/>
      <c r="K80" s="53"/>
      <c r="L80" s="341"/>
      <c r="M80" s="109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</row>
    <row r="81" spans="1:32" s="2" customFormat="1" ht="24.95" customHeight="1">
      <c r="A81" s="37"/>
      <c r="B81" s="38"/>
      <c r="C81" s="25" t="s">
        <v>127</v>
      </c>
      <c r="D81" s="39"/>
      <c r="E81" s="39"/>
      <c r="F81" s="39"/>
      <c r="G81" s="39"/>
      <c r="H81" s="39"/>
      <c r="I81" s="39"/>
      <c r="J81" s="39"/>
      <c r="K81" s="39"/>
      <c r="L81" s="39"/>
      <c r="M81" s="109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</row>
    <row r="82" spans="1:32" s="2" customFormat="1" ht="6.9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109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</row>
    <row r="83" spans="1:32" s="2" customFormat="1" ht="12" customHeight="1">
      <c r="A83" s="37"/>
      <c r="B83" s="38"/>
      <c r="C83" s="31" t="s">
        <v>16</v>
      </c>
      <c r="D83" s="39"/>
      <c r="E83" s="39"/>
      <c r="F83" s="39"/>
      <c r="G83" s="39"/>
      <c r="H83" s="39"/>
      <c r="I83" s="39"/>
      <c r="J83" s="39"/>
      <c r="K83" s="39"/>
      <c r="L83" s="39"/>
      <c r="M83" s="109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</row>
    <row r="84" spans="1:32" s="2" customFormat="1" ht="16.5" customHeight="1">
      <c r="A84" s="37"/>
      <c r="B84" s="38"/>
      <c r="C84" s="39"/>
      <c r="D84" s="39"/>
      <c r="E84" s="400" t="str">
        <f>E7</f>
        <v>UK-1.LF- Instalace systému VZT a klimatizace, Studničkova 2, Praha</v>
      </c>
      <c r="F84" s="401"/>
      <c r="G84" s="401"/>
      <c r="H84" s="401"/>
      <c r="I84" s="39"/>
      <c r="J84" s="39"/>
      <c r="K84" s="39"/>
      <c r="L84" s="39"/>
      <c r="M84" s="109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</row>
    <row r="85" spans="1:32" s="2" customFormat="1" ht="12" customHeight="1">
      <c r="A85" s="37"/>
      <c r="B85" s="38"/>
      <c r="C85" s="31" t="s">
        <v>106</v>
      </c>
      <c r="D85" s="39"/>
      <c r="E85" s="39"/>
      <c r="F85" s="39"/>
      <c r="G85" s="39"/>
      <c r="H85" s="39"/>
      <c r="I85" s="39"/>
      <c r="J85" s="39"/>
      <c r="K85" s="39"/>
      <c r="L85" s="39"/>
      <c r="M85" s="109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</row>
    <row r="86" spans="1:32" s="2" customFormat="1" ht="16.5" customHeight="1">
      <c r="A86" s="37"/>
      <c r="B86" s="38"/>
      <c r="C86" s="39"/>
      <c r="D86" s="39"/>
      <c r="E86" s="379" t="str">
        <f>E9</f>
        <v>01 - Stavební práce</v>
      </c>
      <c r="F86" s="399"/>
      <c r="G86" s="399"/>
      <c r="H86" s="399"/>
      <c r="I86" s="39"/>
      <c r="J86" s="39"/>
      <c r="K86" s="39"/>
      <c r="L86" s="39"/>
      <c r="M86" s="109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</row>
    <row r="87" spans="1:32" s="2" customFormat="1" ht="6.95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109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</row>
    <row r="88" spans="1:32" s="2" customFormat="1" ht="12" customHeight="1">
      <c r="A88" s="37"/>
      <c r="B88" s="38"/>
      <c r="C88" s="31" t="s">
        <v>22</v>
      </c>
      <c r="D88" s="39"/>
      <c r="E88" s="39"/>
      <c r="F88" s="29" t="str">
        <f>F12</f>
        <v>Praha</v>
      </c>
      <c r="G88" s="39"/>
      <c r="H88" s="39"/>
      <c r="I88" s="31" t="s">
        <v>24</v>
      </c>
      <c r="J88" s="62" t="str">
        <f>IF(J12="","",J12)</f>
        <v>Vyplň údaj</v>
      </c>
      <c r="K88" s="39"/>
      <c r="L88" s="39"/>
      <c r="M88" s="109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</row>
    <row r="89" spans="1:32" s="2" customFormat="1" ht="6.95" customHeigh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109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</row>
    <row r="90" spans="1:32" s="2" customFormat="1" ht="15.2" customHeight="1">
      <c r="A90" s="37"/>
      <c r="B90" s="38"/>
      <c r="C90" s="31" t="s">
        <v>29</v>
      </c>
      <c r="D90" s="39"/>
      <c r="E90" s="39"/>
      <c r="F90" s="29" t="str">
        <f>E15</f>
        <v>1. lékařská fakulta Univerzity Karlovy, Kateřinská 1660/32, Praha 2</v>
      </c>
      <c r="G90" s="39"/>
      <c r="H90" s="39"/>
      <c r="I90" s="31" t="s">
        <v>36</v>
      </c>
      <c r="J90" s="35" t="str">
        <f>E21</f>
        <v xml:space="preserve"> </v>
      </c>
      <c r="K90" s="39"/>
      <c r="L90" s="39"/>
      <c r="M90" s="109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</row>
    <row r="91" spans="1:32" s="2" customFormat="1" ht="25.7" customHeight="1">
      <c r="A91" s="37"/>
      <c r="B91" s="38"/>
      <c r="C91" s="31" t="s">
        <v>34</v>
      </c>
      <c r="D91" s="39"/>
      <c r="E91" s="39"/>
      <c r="F91" s="29" t="str">
        <f>IF(E18="","",E18)</f>
        <v>Vyplň údaj</v>
      </c>
      <c r="G91" s="39"/>
      <c r="H91" s="39"/>
      <c r="I91" s="31" t="s">
        <v>40</v>
      </c>
      <c r="J91" s="35" t="str">
        <f>E24</f>
        <v>Petr Krčál, Dukelská 973, 564 01 Žamberk</v>
      </c>
      <c r="K91" s="39"/>
      <c r="L91" s="39"/>
      <c r="M91" s="109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</row>
    <row r="92" spans="1:32" s="2" customFormat="1" ht="10.3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109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</row>
    <row r="93" spans="1:32" s="11" customFormat="1" ht="29.25" customHeight="1">
      <c r="A93" s="149"/>
      <c r="B93" s="150"/>
      <c r="C93" s="151" t="s">
        <v>128</v>
      </c>
      <c r="D93" s="152" t="s">
        <v>64</v>
      </c>
      <c r="E93" s="152" t="s">
        <v>60</v>
      </c>
      <c r="F93" s="152" t="s">
        <v>61</v>
      </c>
      <c r="G93" s="152" t="s">
        <v>129</v>
      </c>
      <c r="H93" s="152" t="s">
        <v>130</v>
      </c>
      <c r="I93" s="152" t="s">
        <v>131</v>
      </c>
      <c r="J93" s="152" t="s">
        <v>110</v>
      </c>
      <c r="K93" s="152" t="s">
        <v>132</v>
      </c>
      <c r="L93" s="343" t="s">
        <v>1150</v>
      </c>
      <c r="M93" s="154"/>
      <c r="N93" s="71" t="s">
        <v>37</v>
      </c>
      <c r="O93" s="72" t="s">
        <v>49</v>
      </c>
      <c r="P93" s="72" t="s">
        <v>133</v>
      </c>
      <c r="Q93" s="72" t="s">
        <v>134</v>
      </c>
      <c r="R93" s="72" t="s">
        <v>135</v>
      </c>
      <c r="S93" s="72" t="s">
        <v>136</v>
      </c>
      <c r="T93" s="72" t="s">
        <v>137</v>
      </c>
      <c r="U93" s="73" t="s">
        <v>138</v>
      </c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</row>
    <row r="94" spans="1:64" s="2" customFormat="1" ht="22.9" customHeight="1">
      <c r="A94" s="37"/>
      <c r="B94" s="38"/>
      <c r="C94" s="78" t="s">
        <v>139</v>
      </c>
      <c r="D94" s="39"/>
      <c r="E94" s="39"/>
      <c r="F94" s="39"/>
      <c r="G94" s="39"/>
      <c r="H94" s="39"/>
      <c r="I94" s="39"/>
      <c r="J94" s="155">
        <f>BL94</f>
        <v>0</v>
      </c>
      <c r="K94" s="39"/>
      <c r="L94" s="39"/>
      <c r="M94" s="42"/>
      <c r="N94" s="74"/>
      <c r="O94" s="156"/>
      <c r="P94" s="75"/>
      <c r="Q94" s="157">
        <f>Q95+Q154+Q193</f>
        <v>0</v>
      </c>
      <c r="R94" s="75"/>
      <c r="S94" s="157">
        <f>S95+S154+S193</f>
        <v>14.168111999999999</v>
      </c>
      <c r="T94" s="75"/>
      <c r="U94" s="158">
        <f>U95+U154+U193</f>
        <v>13.485999999999999</v>
      </c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U94" s="19" t="s">
        <v>78</v>
      </c>
      <c r="AV94" s="19" t="s">
        <v>111</v>
      </c>
      <c r="BL94" s="159">
        <f>BL95+BL154+BL193</f>
        <v>0</v>
      </c>
    </row>
    <row r="95" spans="2:64" s="12" customFormat="1" ht="25.9" customHeight="1">
      <c r="B95" s="160"/>
      <c r="C95" s="161"/>
      <c r="D95" s="162" t="s">
        <v>78</v>
      </c>
      <c r="E95" s="163" t="s">
        <v>140</v>
      </c>
      <c r="F95" s="163" t="s">
        <v>141</v>
      </c>
      <c r="G95" s="161"/>
      <c r="H95" s="161"/>
      <c r="I95" s="164"/>
      <c r="J95" s="165">
        <f>BL95</f>
        <v>0</v>
      </c>
      <c r="K95" s="161"/>
      <c r="L95" s="161"/>
      <c r="M95" s="166"/>
      <c r="N95" s="167"/>
      <c r="O95" s="168"/>
      <c r="P95" s="168"/>
      <c r="Q95" s="169">
        <f>Q96+Q98+Q101+Q109+Q114+Q143+Q152</f>
        <v>0</v>
      </c>
      <c r="R95" s="168"/>
      <c r="S95" s="169">
        <f>S96+S98+S101+S109+S114+S143+S152</f>
        <v>12.280586999999999</v>
      </c>
      <c r="T95" s="168"/>
      <c r="U95" s="170">
        <f>U96+U98+U101+U109+U114+U143+U152</f>
        <v>12.398</v>
      </c>
      <c r="AS95" s="171" t="s">
        <v>87</v>
      </c>
      <c r="AU95" s="172" t="s">
        <v>78</v>
      </c>
      <c r="AV95" s="172" t="s">
        <v>79</v>
      </c>
      <c r="AZ95" s="171" t="s">
        <v>142</v>
      </c>
      <c r="BL95" s="173">
        <f>BL96+BL98+BL101+BL109+BL114+BL143+BL152</f>
        <v>0</v>
      </c>
    </row>
    <row r="96" spans="2:64" s="12" customFormat="1" ht="22.9" customHeight="1">
      <c r="B96" s="160"/>
      <c r="C96" s="161"/>
      <c r="D96" s="162" t="s">
        <v>78</v>
      </c>
      <c r="E96" s="174" t="s">
        <v>143</v>
      </c>
      <c r="F96" s="174" t="s">
        <v>144</v>
      </c>
      <c r="G96" s="161"/>
      <c r="H96" s="161"/>
      <c r="I96" s="164"/>
      <c r="J96" s="175">
        <f>BL96</f>
        <v>0</v>
      </c>
      <c r="K96" s="161"/>
      <c r="L96" s="161"/>
      <c r="M96" s="166"/>
      <c r="N96" s="167"/>
      <c r="O96" s="168"/>
      <c r="P96" s="168"/>
      <c r="Q96" s="169">
        <f>Q97</f>
        <v>0</v>
      </c>
      <c r="R96" s="168"/>
      <c r="S96" s="169">
        <f>S97</f>
        <v>4.6611</v>
      </c>
      <c r="T96" s="168"/>
      <c r="U96" s="170">
        <f>U97</f>
        <v>0</v>
      </c>
      <c r="AS96" s="171" t="s">
        <v>87</v>
      </c>
      <c r="AU96" s="172" t="s">
        <v>78</v>
      </c>
      <c r="AV96" s="172" t="s">
        <v>87</v>
      </c>
      <c r="AZ96" s="171" t="s">
        <v>142</v>
      </c>
      <c r="BL96" s="173">
        <f>BL97</f>
        <v>0</v>
      </c>
    </row>
    <row r="97" spans="1:66" s="2" customFormat="1" ht="24.2" customHeight="1">
      <c r="A97" s="37"/>
      <c r="B97" s="38"/>
      <c r="C97" s="176" t="s">
        <v>87</v>
      </c>
      <c r="D97" s="176" t="s">
        <v>145</v>
      </c>
      <c r="E97" s="177" t="s">
        <v>146</v>
      </c>
      <c r="F97" s="178" t="s">
        <v>147</v>
      </c>
      <c r="G97" s="179" t="s">
        <v>148</v>
      </c>
      <c r="H97" s="180">
        <v>2</v>
      </c>
      <c r="I97" s="181"/>
      <c r="J97" s="182">
        <f>ROUND(I97*H97,2)</f>
        <v>0</v>
      </c>
      <c r="K97" s="178" t="s">
        <v>149</v>
      </c>
      <c r="L97" s="178"/>
      <c r="M97" s="42"/>
      <c r="N97" s="183" t="s">
        <v>37</v>
      </c>
      <c r="O97" s="184" t="s">
        <v>50</v>
      </c>
      <c r="P97" s="67"/>
      <c r="Q97" s="185">
        <f>P97*H97</f>
        <v>0</v>
      </c>
      <c r="R97" s="185">
        <v>2.33055</v>
      </c>
      <c r="S97" s="185">
        <f>R97*H97</f>
        <v>4.6611</v>
      </c>
      <c r="T97" s="185">
        <v>0</v>
      </c>
      <c r="U97" s="186">
        <f>T97*H97</f>
        <v>0</v>
      </c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S97" s="187" t="s">
        <v>150</v>
      </c>
      <c r="AU97" s="187" t="s">
        <v>145</v>
      </c>
      <c r="AV97" s="187" t="s">
        <v>89</v>
      </c>
      <c r="AZ97" s="19" t="s">
        <v>142</v>
      </c>
      <c r="BF97" s="188">
        <f>IF(O97="základní",J97,0)</f>
        <v>0</v>
      </c>
      <c r="BG97" s="188">
        <f>IF(O97="snížená",J97,0)</f>
        <v>0</v>
      </c>
      <c r="BH97" s="188">
        <f>IF(O97="zákl. přenesená",J97,0)</f>
        <v>0</v>
      </c>
      <c r="BI97" s="188">
        <f>IF(O97="sníž. přenesená",J97,0)</f>
        <v>0</v>
      </c>
      <c r="BJ97" s="188">
        <f>IF(O97="nulová",J97,0)</f>
        <v>0</v>
      </c>
      <c r="BK97" s="19" t="s">
        <v>87</v>
      </c>
      <c r="BL97" s="188">
        <f>ROUND(I97*H97,2)</f>
        <v>0</v>
      </c>
      <c r="BM97" s="19" t="s">
        <v>150</v>
      </c>
      <c r="BN97" s="187" t="s">
        <v>151</v>
      </c>
    </row>
    <row r="98" spans="2:64" s="12" customFormat="1" ht="22.9" customHeight="1">
      <c r="B98" s="160"/>
      <c r="C98" s="161"/>
      <c r="D98" s="162" t="s">
        <v>78</v>
      </c>
      <c r="E98" s="174" t="s">
        <v>150</v>
      </c>
      <c r="F98" s="174" t="s">
        <v>152</v>
      </c>
      <c r="G98" s="161"/>
      <c r="H98" s="161"/>
      <c r="I98" s="164"/>
      <c r="J98" s="175">
        <f>BL98</f>
        <v>0</v>
      </c>
      <c r="K98" s="161"/>
      <c r="L98" s="161"/>
      <c r="M98" s="166"/>
      <c r="N98" s="167"/>
      <c r="O98" s="168"/>
      <c r="P98" s="168"/>
      <c r="Q98" s="169">
        <f>SUM(Q99:Q100)</f>
        <v>0</v>
      </c>
      <c r="R98" s="168"/>
      <c r="S98" s="169">
        <f>SUM(S99:S100)</f>
        <v>0.6657930000000001</v>
      </c>
      <c r="T98" s="168"/>
      <c r="U98" s="170">
        <f>SUM(U99:U100)</f>
        <v>0</v>
      </c>
      <c r="AS98" s="171" t="s">
        <v>87</v>
      </c>
      <c r="AU98" s="172" t="s">
        <v>78</v>
      </c>
      <c r="AV98" s="172" t="s">
        <v>87</v>
      </c>
      <c r="AZ98" s="171" t="s">
        <v>142</v>
      </c>
      <c r="BL98" s="173">
        <f>SUM(BL99:BL100)</f>
        <v>0</v>
      </c>
    </row>
    <row r="99" spans="1:66" s="2" customFormat="1" ht="24.2" customHeight="1">
      <c r="A99" s="37"/>
      <c r="B99" s="38"/>
      <c r="C99" s="176" t="s">
        <v>89</v>
      </c>
      <c r="D99" s="176" t="s">
        <v>145</v>
      </c>
      <c r="E99" s="177" t="s">
        <v>153</v>
      </c>
      <c r="F99" s="178" t="s">
        <v>154</v>
      </c>
      <c r="G99" s="179" t="s">
        <v>148</v>
      </c>
      <c r="H99" s="180">
        <v>0.1</v>
      </c>
      <c r="I99" s="181"/>
      <c r="J99" s="182">
        <f>ROUND(I99*H99,2)</f>
        <v>0</v>
      </c>
      <c r="K99" s="178" t="s">
        <v>149</v>
      </c>
      <c r="L99" s="178"/>
      <c r="M99" s="42"/>
      <c r="N99" s="183" t="s">
        <v>37</v>
      </c>
      <c r="O99" s="184" t="s">
        <v>50</v>
      </c>
      <c r="P99" s="67"/>
      <c r="Q99" s="185">
        <f>P99*H99</f>
        <v>0</v>
      </c>
      <c r="R99" s="185">
        <v>2.39553</v>
      </c>
      <c r="S99" s="185">
        <f>R99*H99</f>
        <v>0.23955300000000002</v>
      </c>
      <c r="T99" s="185">
        <v>0</v>
      </c>
      <c r="U99" s="186">
        <f>T99*H99</f>
        <v>0</v>
      </c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S99" s="187" t="s">
        <v>150</v>
      </c>
      <c r="AU99" s="187" t="s">
        <v>145</v>
      </c>
      <c r="AV99" s="187" t="s">
        <v>89</v>
      </c>
      <c r="AZ99" s="19" t="s">
        <v>142</v>
      </c>
      <c r="BF99" s="188">
        <f>IF(O99="základní",J99,0)</f>
        <v>0</v>
      </c>
      <c r="BG99" s="188">
        <f>IF(O99="snížená",J99,0)</f>
        <v>0</v>
      </c>
      <c r="BH99" s="188">
        <f>IF(O99="zákl. přenesená",J99,0)</f>
        <v>0</v>
      </c>
      <c r="BI99" s="188">
        <f>IF(O99="sníž. přenesená",J99,0)</f>
        <v>0</v>
      </c>
      <c r="BJ99" s="188">
        <f>IF(O99="nulová",J99,0)</f>
        <v>0</v>
      </c>
      <c r="BK99" s="19" t="s">
        <v>87</v>
      </c>
      <c r="BL99" s="188">
        <f>ROUND(I99*H99,2)</f>
        <v>0</v>
      </c>
      <c r="BM99" s="19" t="s">
        <v>150</v>
      </c>
      <c r="BN99" s="187" t="s">
        <v>155</v>
      </c>
    </row>
    <row r="100" spans="1:66" s="2" customFormat="1" ht="37.9" customHeight="1">
      <c r="A100" s="37"/>
      <c r="B100" s="38"/>
      <c r="C100" s="176" t="s">
        <v>143</v>
      </c>
      <c r="D100" s="176" t="s">
        <v>145</v>
      </c>
      <c r="E100" s="177" t="s">
        <v>156</v>
      </c>
      <c r="F100" s="178" t="s">
        <v>157</v>
      </c>
      <c r="G100" s="179" t="s">
        <v>158</v>
      </c>
      <c r="H100" s="180">
        <v>8</v>
      </c>
      <c r="I100" s="181"/>
      <c r="J100" s="182">
        <f>ROUND(I100*H100,2)</f>
        <v>0</v>
      </c>
      <c r="K100" s="178" t="s">
        <v>149</v>
      </c>
      <c r="L100" s="178"/>
      <c r="M100" s="42"/>
      <c r="N100" s="183" t="s">
        <v>37</v>
      </c>
      <c r="O100" s="184" t="s">
        <v>50</v>
      </c>
      <c r="P100" s="67"/>
      <c r="Q100" s="185">
        <f>P100*H100</f>
        <v>0</v>
      </c>
      <c r="R100" s="185">
        <v>0.05328</v>
      </c>
      <c r="S100" s="185">
        <f>R100*H100</f>
        <v>0.42624</v>
      </c>
      <c r="T100" s="185">
        <v>0</v>
      </c>
      <c r="U100" s="186">
        <f>T100*H100</f>
        <v>0</v>
      </c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S100" s="187" t="s">
        <v>150</v>
      </c>
      <c r="AU100" s="187" t="s">
        <v>145</v>
      </c>
      <c r="AV100" s="187" t="s">
        <v>89</v>
      </c>
      <c r="AZ100" s="19" t="s">
        <v>142</v>
      </c>
      <c r="BF100" s="188">
        <f>IF(O100="základní",J100,0)</f>
        <v>0</v>
      </c>
      <c r="BG100" s="188">
        <f>IF(O100="snížená",J100,0)</f>
        <v>0</v>
      </c>
      <c r="BH100" s="188">
        <f>IF(O100="zákl. přenesená",J100,0)</f>
        <v>0</v>
      </c>
      <c r="BI100" s="188">
        <f>IF(O100="sníž. přenesená",J100,0)</f>
        <v>0</v>
      </c>
      <c r="BJ100" s="188">
        <f>IF(O100="nulová",J100,0)</f>
        <v>0</v>
      </c>
      <c r="BK100" s="19" t="s">
        <v>87</v>
      </c>
      <c r="BL100" s="188">
        <f>ROUND(I100*H100,2)</f>
        <v>0</v>
      </c>
      <c r="BM100" s="19" t="s">
        <v>150</v>
      </c>
      <c r="BN100" s="187" t="s">
        <v>159</v>
      </c>
    </row>
    <row r="101" spans="2:64" s="12" customFormat="1" ht="22.9" customHeight="1">
      <c r="B101" s="160"/>
      <c r="C101" s="161"/>
      <c r="D101" s="162" t="s">
        <v>78</v>
      </c>
      <c r="E101" s="174" t="s">
        <v>160</v>
      </c>
      <c r="F101" s="174" t="s">
        <v>161</v>
      </c>
      <c r="G101" s="161"/>
      <c r="H101" s="161"/>
      <c r="I101" s="164"/>
      <c r="J101" s="175">
        <f>BL101</f>
        <v>0</v>
      </c>
      <c r="K101" s="161"/>
      <c r="L101" s="161"/>
      <c r="M101" s="166"/>
      <c r="N101" s="167"/>
      <c r="O101" s="168"/>
      <c r="P101" s="168"/>
      <c r="Q101" s="169">
        <f>SUM(Q102:Q108)</f>
        <v>0</v>
      </c>
      <c r="R101" s="168"/>
      <c r="S101" s="169">
        <f>SUM(S102:S108)</f>
        <v>1.8972000000000002</v>
      </c>
      <c r="T101" s="168"/>
      <c r="U101" s="170">
        <f>SUM(U102:U108)</f>
        <v>0</v>
      </c>
      <c r="AS101" s="171" t="s">
        <v>87</v>
      </c>
      <c r="AU101" s="172" t="s">
        <v>78</v>
      </c>
      <c r="AV101" s="172" t="s">
        <v>87</v>
      </c>
      <c r="AZ101" s="171" t="s">
        <v>142</v>
      </c>
      <c r="BL101" s="173">
        <f>SUM(BL102:BL108)</f>
        <v>0</v>
      </c>
    </row>
    <row r="102" spans="1:66" s="2" customFormat="1" ht="24.2" customHeight="1">
      <c r="A102" s="37"/>
      <c r="B102" s="38"/>
      <c r="C102" s="176" t="s">
        <v>150</v>
      </c>
      <c r="D102" s="176" t="s">
        <v>145</v>
      </c>
      <c r="E102" s="177" t="s">
        <v>162</v>
      </c>
      <c r="F102" s="178" t="s">
        <v>163</v>
      </c>
      <c r="G102" s="179" t="s">
        <v>158</v>
      </c>
      <c r="H102" s="180">
        <v>9</v>
      </c>
      <c r="I102" s="181"/>
      <c r="J102" s="182">
        <f>ROUND(I102*H102,2)</f>
        <v>0</v>
      </c>
      <c r="K102" s="178" t="s">
        <v>149</v>
      </c>
      <c r="L102" s="178"/>
      <c r="M102" s="42"/>
      <c r="N102" s="183" t="s">
        <v>37</v>
      </c>
      <c r="O102" s="184" t="s">
        <v>50</v>
      </c>
      <c r="P102" s="67"/>
      <c r="Q102" s="185">
        <f>P102*H102</f>
        <v>0</v>
      </c>
      <c r="R102" s="185">
        <v>0.0102</v>
      </c>
      <c r="S102" s="185">
        <f>R102*H102</f>
        <v>0.0918</v>
      </c>
      <c r="T102" s="185">
        <v>0</v>
      </c>
      <c r="U102" s="186">
        <f>T102*H102</f>
        <v>0</v>
      </c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S102" s="187" t="s">
        <v>150</v>
      </c>
      <c r="AU102" s="187" t="s">
        <v>145</v>
      </c>
      <c r="AV102" s="187" t="s">
        <v>89</v>
      </c>
      <c r="AZ102" s="19" t="s">
        <v>142</v>
      </c>
      <c r="BF102" s="188">
        <f>IF(O102="základní",J102,0)</f>
        <v>0</v>
      </c>
      <c r="BG102" s="188">
        <f>IF(O102="snížená",J102,0)</f>
        <v>0</v>
      </c>
      <c r="BH102" s="188">
        <f>IF(O102="zákl. přenesená",J102,0)</f>
        <v>0</v>
      </c>
      <c r="BI102" s="188">
        <f>IF(O102="sníž. přenesená",J102,0)</f>
        <v>0</v>
      </c>
      <c r="BJ102" s="188">
        <f>IF(O102="nulová",J102,0)</f>
        <v>0</v>
      </c>
      <c r="BK102" s="19" t="s">
        <v>87</v>
      </c>
      <c r="BL102" s="188">
        <f>ROUND(I102*H102,2)</f>
        <v>0</v>
      </c>
      <c r="BM102" s="19" t="s">
        <v>150</v>
      </c>
      <c r="BN102" s="187" t="s">
        <v>164</v>
      </c>
    </row>
    <row r="103" spans="1:66" s="2" customFormat="1" ht="24.2" customHeight="1">
      <c r="A103" s="37"/>
      <c r="B103" s="38"/>
      <c r="C103" s="176" t="s">
        <v>165</v>
      </c>
      <c r="D103" s="176" t="s">
        <v>145</v>
      </c>
      <c r="E103" s="177" t="s">
        <v>166</v>
      </c>
      <c r="F103" s="178" t="s">
        <v>167</v>
      </c>
      <c r="G103" s="179" t="s">
        <v>158</v>
      </c>
      <c r="H103" s="180">
        <v>177</v>
      </c>
      <c r="I103" s="181"/>
      <c r="J103" s="182">
        <f>ROUND(I103*H103,2)</f>
        <v>0</v>
      </c>
      <c r="K103" s="178" t="s">
        <v>149</v>
      </c>
      <c r="L103" s="178"/>
      <c r="M103" s="42"/>
      <c r="N103" s="183" t="s">
        <v>37</v>
      </c>
      <c r="O103" s="184" t="s">
        <v>50</v>
      </c>
      <c r="P103" s="67"/>
      <c r="Q103" s="185">
        <f>P103*H103</f>
        <v>0</v>
      </c>
      <c r="R103" s="185">
        <v>0.0102</v>
      </c>
      <c r="S103" s="185">
        <f>R103*H103</f>
        <v>1.8054000000000001</v>
      </c>
      <c r="T103" s="185">
        <v>0</v>
      </c>
      <c r="U103" s="186">
        <f>T103*H103</f>
        <v>0</v>
      </c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S103" s="187" t="s">
        <v>150</v>
      </c>
      <c r="AU103" s="187" t="s">
        <v>145</v>
      </c>
      <c r="AV103" s="187" t="s">
        <v>89</v>
      </c>
      <c r="AZ103" s="19" t="s">
        <v>142</v>
      </c>
      <c r="BF103" s="188">
        <f>IF(O103="základní",J103,0)</f>
        <v>0</v>
      </c>
      <c r="BG103" s="188">
        <f>IF(O103="snížená",J103,0)</f>
        <v>0</v>
      </c>
      <c r="BH103" s="188">
        <f>IF(O103="zákl. přenesená",J103,0)</f>
        <v>0</v>
      </c>
      <c r="BI103" s="188">
        <f>IF(O103="sníž. přenesená",J103,0)</f>
        <v>0</v>
      </c>
      <c r="BJ103" s="188">
        <f>IF(O103="nulová",J103,0)</f>
        <v>0</v>
      </c>
      <c r="BK103" s="19" t="s">
        <v>87</v>
      </c>
      <c r="BL103" s="188">
        <f>ROUND(I103*H103,2)</f>
        <v>0</v>
      </c>
      <c r="BM103" s="19" t="s">
        <v>150</v>
      </c>
      <c r="BN103" s="187" t="s">
        <v>168</v>
      </c>
    </row>
    <row r="104" spans="2:52" s="13" customFormat="1" ht="12">
      <c r="B104" s="189"/>
      <c r="C104" s="190"/>
      <c r="D104" s="191" t="s">
        <v>169</v>
      </c>
      <c r="E104" s="192" t="s">
        <v>37</v>
      </c>
      <c r="F104" s="193" t="s">
        <v>170</v>
      </c>
      <c r="G104" s="190"/>
      <c r="H104" s="192" t="s">
        <v>37</v>
      </c>
      <c r="I104" s="194"/>
      <c r="J104" s="190"/>
      <c r="K104" s="190"/>
      <c r="L104" s="190"/>
      <c r="M104" s="195"/>
      <c r="N104" s="196"/>
      <c r="O104" s="197"/>
      <c r="P104" s="197"/>
      <c r="Q104" s="197"/>
      <c r="R104" s="197"/>
      <c r="S104" s="197"/>
      <c r="T104" s="197"/>
      <c r="U104" s="198"/>
      <c r="AU104" s="199" t="s">
        <v>169</v>
      </c>
      <c r="AV104" s="199" t="s">
        <v>89</v>
      </c>
      <c r="AW104" s="13" t="s">
        <v>87</v>
      </c>
      <c r="AX104" s="13" t="s">
        <v>39</v>
      </c>
      <c r="AY104" s="13" t="s">
        <v>79</v>
      </c>
      <c r="AZ104" s="199" t="s">
        <v>142</v>
      </c>
    </row>
    <row r="105" spans="2:52" s="14" customFormat="1" ht="12">
      <c r="B105" s="200"/>
      <c r="C105" s="201"/>
      <c r="D105" s="191" t="s">
        <v>169</v>
      </c>
      <c r="E105" s="202" t="s">
        <v>37</v>
      </c>
      <c r="F105" s="203" t="s">
        <v>171</v>
      </c>
      <c r="G105" s="201"/>
      <c r="H105" s="204">
        <v>59</v>
      </c>
      <c r="I105" s="205"/>
      <c r="J105" s="201"/>
      <c r="K105" s="201"/>
      <c r="L105" s="201"/>
      <c r="M105" s="206"/>
      <c r="N105" s="207"/>
      <c r="O105" s="208"/>
      <c r="P105" s="208"/>
      <c r="Q105" s="208"/>
      <c r="R105" s="208"/>
      <c r="S105" s="208"/>
      <c r="T105" s="208"/>
      <c r="U105" s="209"/>
      <c r="AU105" s="210" t="s">
        <v>169</v>
      </c>
      <c r="AV105" s="210" t="s">
        <v>89</v>
      </c>
      <c r="AW105" s="14" t="s">
        <v>89</v>
      </c>
      <c r="AX105" s="14" t="s">
        <v>39</v>
      </c>
      <c r="AY105" s="14" t="s">
        <v>79</v>
      </c>
      <c r="AZ105" s="210" t="s">
        <v>142</v>
      </c>
    </row>
    <row r="106" spans="2:52" s="13" customFormat="1" ht="12">
      <c r="B106" s="189"/>
      <c r="C106" s="190"/>
      <c r="D106" s="191" t="s">
        <v>169</v>
      </c>
      <c r="E106" s="192" t="s">
        <v>37</v>
      </c>
      <c r="F106" s="193" t="s">
        <v>172</v>
      </c>
      <c r="G106" s="190"/>
      <c r="H106" s="192" t="s">
        <v>37</v>
      </c>
      <c r="I106" s="194"/>
      <c r="J106" s="190"/>
      <c r="K106" s="190"/>
      <c r="L106" s="190"/>
      <c r="M106" s="195"/>
      <c r="N106" s="196"/>
      <c r="O106" s="197"/>
      <c r="P106" s="197"/>
      <c r="Q106" s="197"/>
      <c r="R106" s="197"/>
      <c r="S106" s="197"/>
      <c r="T106" s="197"/>
      <c r="U106" s="198"/>
      <c r="AU106" s="199" t="s">
        <v>169</v>
      </c>
      <c r="AV106" s="199" t="s">
        <v>89</v>
      </c>
      <c r="AW106" s="13" t="s">
        <v>87</v>
      </c>
      <c r="AX106" s="13" t="s">
        <v>39</v>
      </c>
      <c r="AY106" s="13" t="s">
        <v>79</v>
      </c>
      <c r="AZ106" s="199" t="s">
        <v>142</v>
      </c>
    </row>
    <row r="107" spans="2:52" s="14" customFormat="1" ht="12">
      <c r="B107" s="200"/>
      <c r="C107" s="201"/>
      <c r="D107" s="191" t="s">
        <v>169</v>
      </c>
      <c r="E107" s="202" t="s">
        <v>37</v>
      </c>
      <c r="F107" s="203" t="s">
        <v>173</v>
      </c>
      <c r="G107" s="201"/>
      <c r="H107" s="204">
        <v>118</v>
      </c>
      <c r="I107" s="205"/>
      <c r="J107" s="201"/>
      <c r="K107" s="201"/>
      <c r="L107" s="201"/>
      <c r="M107" s="206"/>
      <c r="N107" s="207"/>
      <c r="O107" s="208"/>
      <c r="P107" s="208"/>
      <c r="Q107" s="208"/>
      <c r="R107" s="208"/>
      <c r="S107" s="208"/>
      <c r="T107" s="208"/>
      <c r="U107" s="209"/>
      <c r="AU107" s="210" t="s">
        <v>169</v>
      </c>
      <c r="AV107" s="210" t="s">
        <v>89</v>
      </c>
      <c r="AW107" s="14" t="s">
        <v>89</v>
      </c>
      <c r="AX107" s="14" t="s">
        <v>39</v>
      </c>
      <c r="AY107" s="14" t="s">
        <v>79</v>
      </c>
      <c r="AZ107" s="210" t="s">
        <v>142</v>
      </c>
    </row>
    <row r="108" spans="2:52" s="15" customFormat="1" ht="12">
      <c r="B108" s="211"/>
      <c r="C108" s="212"/>
      <c r="D108" s="191" t="s">
        <v>169</v>
      </c>
      <c r="E108" s="213" t="s">
        <v>37</v>
      </c>
      <c r="F108" s="214" t="s">
        <v>174</v>
      </c>
      <c r="G108" s="212"/>
      <c r="H108" s="215">
        <v>177</v>
      </c>
      <c r="I108" s="216"/>
      <c r="J108" s="212"/>
      <c r="K108" s="212"/>
      <c r="L108" s="212"/>
      <c r="M108" s="217"/>
      <c r="N108" s="218"/>
      <c r="O108" s="219"/>
      <c r="P108" s="219"/>
      <c r="Q108" s="219"/>
      <c r="R108" s="219"/>
      <c r="S108" s="219"/>
      <c r="T108" s="219"/>
      <c r="U108" s="220"/>
      <c r="AU108" s="221" t="s">
        <v>169</v>
      </c>
      <c r="AV108" s="221" t="s">
        <v>89</v>
      </c>
      <c r="AW108" s="15" t="s">
        <v>150</v>
      </c>
      <c r="AX108" s="15" t="s">
        <v>39</v>
      </c>
      <c r="AY108" s="15" t="s">
        <v>87</v>
      </c>
      <c r="AZ108" s="221" t="s">
        <v>142</v>
      </c>
    </row>
    <row r="109" spans="2:64" s="12" customFormat="1" ht="22.9" customHeight="1">
      <c r="B109" s="160"/>
      <c r="C109" s="161"/>
      <c r="D109" s="162" t="s">
        <v>78</v>
      </c>
      <c r="E109" s="174" t="s">
        <v>175</v>
      </c>
      <c r="F109" s="174" t="s">
        <v>176</v>
      </c>
      <c r="G109" s="161"/>
      <c r="H109" s="161"/>
      <c r="I109" s="164"/>
      <c r="J109" s="175">
        <f>BL109</f>
        <v>0</v>
      </c>
      <c r="K109" s="161"/>
      <c r="L109" s="161"/>
      <c r="M109" s="166"/>
      <c r="N109" s="167"/>
      <c r="O109" s="168"/>
      <c r="P109" s="168"/>
      <c r="Q109" s="169">
        <f>SUM(Q110:Q113)</f>
        <v>0</v>
      </c>
      <c r="R109" s="168"/>
      <c r="S109" s="169">
        <f>SUM(S110:S113)</f>
        <v>4.875494</v>
      </c>
      <c r="T109" s="168"/>
      <c r="U109" s="170">
        <f>SUM(U110:U113)</f>
        <v>0</v>
      </c>
      <c r="AS109" s="171" t="s">
        <v>87</v>
      </c>
      <c r="AU109" s="172" t="s">
        <v>78</v>
      </c>
      <c r="AV109" s="172" t="s">
        <v>87</v>
      </c>
      <c r="AZ109" s="171" t="s">
        <v>142</v>
      </c>
      <c r="BL109" s="173">
        <f>SUM(BL110:BL113)</f>
        <v>0</v>
      </c>
    </row>
    <row r="110" spans="1:66" s="2" customFormat="1" ht="16.5" customHeight="1">
      <c r="A110" s="37"/>
      <c r="B110" s="38"/>
      <c r="C110" s="176" t="s">
        <v>160</v>
      </c>
      <c r="D110" s="176" t="s">
        <v>145</v>
      </c>
      <c r="E110" s="177" t="s">
        <v>177</v>
      </c>
      <c r="F110" s="178" t="s">
        <v>178</v>
      </c>
      <c r="G110" s="179" t="s">
        <v>179</v>
      </c>
      <c r="H110" s="180">
        <v>59.8</v>
      </c>
      <c r="I110" s="181"/>
      <c r="J110" s="182">
        <f>ROUND(I110*H110,2)</f>
        <v>0</v>
      </c>
      <c r="K110" s="178" t="s">
        <v>149</v>
      </c>
      <c r="L110" s="178"/>
      <c r="M110" s="42"/>
      <c r="N110" s="183" t="s">
        <v>37</v>
      </c>
      <c r="O110" s="184" t="s">
        <v>50</v>
      </c>
      <c r="P110" s="67"/>
      <c r="Q110" s="185">
        <f>P110*H110</f>
        <v>0</v>
      </c>
      <c r="R110" s="185">
        <v>0.04</v>
      </c>
      <c r="S110" s="185">
        <f>R110*H110</f>
        <v>2.392</v>
      </c>
      <c r="T110" s="185">
        <v>0</v>
      </c>
      <c r="U110" s="186">
        <f>T110*H110</f>
        <v>0</v>
      </c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S110" s="187" t="s">
        <v>150</v>
      </c>
      <c r="AU110" s="187" t="s">
        <v>145</v>
      </c>
      <c r="AV110" s="187" t="s">
        <v>89</v>
      </c>
      <c r="AZ110" s="19" t="s">
        <v>142</v>
      </c>
      <c r="BF110" s="188">
        <f>IF(O110="základní",J110,0)</f>
        <v>0</v>
      </c>
      <c r="BG110" s="188">
        <f>IF(O110="snížená",J110,0)</f>
        <v>0</v>
      </c>
      <c r="BH110" s="188">
        <f>IF(O110="zákl. přenesená",J110,0)</f>
        <v>0</v>
      </c>
      <c r="BI110" s="188">
        <f>IF(O110="sníž. přenesená",J110,0)</f>
        <v>0</v>
      </c>
      <c r="BJ110" s="188">
        <f>IF(O110="nulová",J110,0)</f>
        <v>0</v>
      </c>
      <c r="BK110" s="19" t="s">
        <v>87</v>
      </c>
      <c r="BL110" s="188">
        <f>ROUND(I110*H110,2)</f>
        <v>0</v>
      </c>
      <c r="BM110" s="19" t="s">
        <v>150</v>
      </c>
      <c r="BN110" s="187" t="s">
        <v>180</v>
      </c>
    </row>
    <row r="111" spans="1:66" s="2" customFormat="1" ht="16.5" customHeight="1">
      <c r="A111" s="37"/>
      <c r="B111" s="38"/>
      <c r="C111" s="176" t="s">
        <v>181</v>
      </c>
      <c r="D111" s="176" t="s">
        <v>145</v>
      </c>
      <c r="E111" s="177" t="s">
        <v>182</v>
      </c>
      <c r="F111" s="178" t="s">
        <v>183</v>
      </c>
      <c r="G111" s="179" t="s">
        <v>179</v>
      </c>
      <c r="H111" s="180">
        <v>59.8</v>
      </c>
      <c r="I111" s="181"/>
      <c r="J111" s="182">
        <f>ROUND(I111*H111,2)</f>
        <v>0</v>
      </c>
      <c r="K111" s="178" t="s">
        <v>149</v>
      </c>
      <c r="L111" s="178"/>
      <c r="M111" s="42"/>
      <c r="N111" s="183" t="s">
        <v>37</v>
      </c>
      <c r="O111" s="184" t="s">
        <v>50</v>
      </c>
      <c r="P111" s="67"/>
      <c r="Q111" s="185">
        <f>P111*H111</f>
        <v>0</v>
      </c>
      <c r="R111" s="185">
        <v>0.04153</v>
      </c>
      <c r="S111" s="185">
        <f>R111*H111</f>
        <v>2.483494</v>
      </c>
      <c r="T111" s="185">
        <v>0</v>
      </c>
      <c r="U111" s="186">
        <f>T111*H111</f>
        <v>0</v>
      </c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S111" s="187" t="s">
        <v>150</v>
      </c>
      <c r="AU111" s="187" t="s">
        <v>145</v>
      </c>
      <c r="AV111" s="187" t="s">
        <v>89</v>
      </c>
      <c r="AZ111" s="19" t="s">
        <v>142</v>
      </c>
      <c r="BF111" s="188">
        <f>IF(O111="základní",J111,0)</f>
        <v>0</v>
      </c>
      <c r="BG111" s="188">
        <f>IF(O111="snížená",J111,0)</f>
        <v>0</v>
      </c>
      <c r="BH111" s="188">
        <f>IF(O111="zákl. přenesená",J111,0)</f>
        <v>0</v>
      </c>
      <c r="BI111" s="188">
        <f>IF(O111="sníž. přenesená",J111,0)</f>
        <v>0</v>
      </c>
      <c r="BJ111" s="188">
        <f>IF(O111="nulová",J111,0)</f>
        <v>0</v>
      </c>
      <c r="BK111" s="19" t="s">
        <v>87</v>
      </c>
      <c r="BL111" s="188">
        <f>ROUND(I111*H111,2)</f>
        <v>0</v>
      </c>
      <c r="BM111" s="19" t="s">
        <v>150</v>
      </c>
      <c r="BN111" s="187" t="s">
        <v>184</v>
      </c>
    </row>
    <row r="112" spans="2:52" s="14" customFormat="1" ht="12">
      <c r="B112" s="200"/>
      <c r="C112" s="201"/>
      <c r="D112" s="191" t="s">
        <v>169</v>
      </c>
      <c r="E112" s="202" t="s">
        <v>37</v>
      </c>
      <c r="F112" s="203" t="s">
        <v>185</v>
      </c>
      <c r="G112" s="201"/>
      <c r="H112" s="204">
        <v>59.8</v>
      </c>
      <c r="I112" s="205"/>
      <c r="J112" s="201"/>
      <c r="K112" s="201"/>
      <c r="L112" s="201"/>
      <c r="M112" s="206"/>
      <c r="N112" s="207"/>
      <c r="O112" s="208"/>
      <c r="P112" s="208"/>
      <c r="Q112" s="208"/>
      <c r="R112" s="208"/>
      <c r="S112" s="208"/>
      <c r="T112" s="208"/>
      <c r="U112" s="209"/>
      <c r="AU112" s="210" t="s">
        <v>169</v>
      </c>
      <c r="AV112" s="210" t="s">
        <v>89</v>
      </c>
      <c r="AW112" s="14" t="s">
        <v>89</v>
      </c>
      <c r="AX112" s="14" t="s">
        <v>39</v>
      </c>
      <c r="AY112" s="14" t="s">
        <v>79</v>
      </c>
      <c r="AZ112" s="210" t="s">
        <v>142</v>
      </c>
    </row>
    <row r="113" spans="2:52" s="15" customFormat="1" ht="12">
      <c r="B113" s="211"/>
      <c r="C113" s="212"/>
      <c r="D113" s="191" t="s">
        <v>169</v>
      </c>
      <c r="E113" s="213" t="s">
        <v>37</v>
      </c>
      <c r="F113" s="214" t="s">
        <v>186</v>
      </c>
      <c r="G113" s="212"/>
      <c r="H113" s="215">
        <v>59.8</v>
      </c>
      <c r="I113" s="216"/>
      <c r="J113" s="212"/>
      <c r="K113" s="212"/>
      <c r="L113" s="212"/>
      <c r="M113" s="217"/>
      <c r="N113" s="218"/>
      <c r="O113" s="219"/>
      <c r="P113" s="219"/>
      <c r="Q113" s="219"/>
      <c r="R113" s="219"/>
      <c r="S113" s="219"/>
      <c r="T113" s="219"/>
      <c r="U113" s="220"/>
      <c r="AU113" s="221" t="s">
        <v>169</v>
      </c>
      <c r="AV113" s="221" t="s">
        <v>89</v>
      </c>
      <c r="AW113" s="15" t="s">
        <v>150</v>
      </c>
      <c r="AX113" s="15" t="s">
        <v>39</v>
      </c>
      <c r="AY113" s="15" t="s">
        <v>87</v>
      </c>
      <c r="AZ113" s="221" t="s">
        <v>142</v>
      </c>
    </row>
    <row r="114" spans="2:64" s="12" customFormat="1" ht="22.9" customHeight="1">
      <c r="B114" s="160"/>
      <c r="C114" s="161"/>
      <c r="D114" s="162" t="s">
        <v>78</v>
      </c>
      <c r="E114" s="174" t="s">
        <v>187</v>
      </c>
      <c r="F114" s="174" t="s">
        <v>188</v>
      </c>
      <c r="G114" s="161"/>
      <c r="H114" s="161"/>
      <c r="I114" s="164"/>
      <c r="J114" s="175">
        <f>BL114</f>
        <v>0</v>
      </c>
      <c r="K114" s="161"/>
      <c r="L114" s="161"/>
      <c r="M114" s="166"/>
      <c r="N114" s="167"/>
      <c r="O114" s="168"/>
      <c r="P114" s="168"/>
      <c r="Q114" s="169">
        <f>SUM(Q115:Q142)</f>
        <v>0</v>
      </c>
      <c r="R114" s="168"/>
      <c r="S114" s="169">
        <f>SUM(S115:S142)</f>
        <v>0.18100000000000002</v>
      </c>
      <c r="T114" s="168"/>
      <c r="U114" s="170">
        <f>SUM(U115:U142)</f>
        <v>12.398</v>
      </c>
      <c r="AS114" s="171" t="s">
        <v>87</v>
      </c>
      <c r="AU114" s="172" t="s">
        <v>78</v>
      </c>
      <c r="AV114" s="172" t="s">
        <v>87</v>
      </c>
      <c r="AZ114" s="171" t="s">
        <v>142</v>
      </c>
      <c r="BL114" s="173">
        <f>SUM(BL115:BL142)</f>
        <v>0</v>
      </c>
    </row>
    <row r="115" spans="1:66" s="2" customFormat="1" ht="24.2" customHeight="1">
      <c r="A115" s="37"/>
      <c r="B115" s="38"/>
      <c r="C115" s="176" t="s">
        <v>189</v>
      </c>
      <c r="D115" s="176" t="s">
        <v>145</v>
      </c>
      <c r="E115" s="177" t="s">
        <v>190</v>
      </c>
      <c r="F115" s="178" t="s">
        <v>191</v>
      </c>
      <c r="G115" s="179" t="s">
        <v>179</v>
      </c>
      <c r="H115" s="180">
        <v>700</v>
      </c>
      <c r="I115" s="181"/>
      <c r="J115" s="182">
        <f>ROUND(I115*H115,2)</f>
        <v>0</v>
      </c>
      <c r="K115" s="178" t="s">
        <v>149</v>
      </c>
      <c r="L115" s="178"/>
      <c r="M115" s="42"/>
      <c r="N115" s="183" t="s">
        <v>37</v>
      </c>
      <c r="O115" s="184" t="s">
        <v>50</v>
      </c>
      <c r="P115" s="67"/>
      <c r="Q115" s="185">
        <f>P115*H115</f>
        <v>0</v>
      </c>
      <c r="R115" s="185">
        <v>0.00021</v>
      </c>
      <c r="S115" s="185">
        <f>R115*H115</f>
        <v>0.14700000000000002</v>
      </c>
      <c r="T115" s="185">
        <v>0</v>
      </c>
      <c r="U115" s="186">
        <f>T115*H115</f>
        <v>0</v>
      </c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S115" s="187" t="s">
        <v>150</v>
      </c>
      <c r="AU115" s="187" t="s">
        <v>145</v>
      </c>
      <c r="AV115" s="187" t="s">
        <v>89</v>
      </c>
      <c r="AZ115" s="19" t="s">
        <v>142</v>
      </c>
      <c r="BF115" s="188">
        <f>IF(O115="základní",J115,0)</f>
        <v>0</v>
      </c>
      <c r="BG115" s="188">
        <f>IF(O115="snížená",J115,0)</f>
        <v>0</v>
      </c>
      <c r="BH115" s="188">
        <f>IF(O115="zákl. přenesená",J115,0)</f>
        <v>0</v>
      </c>
      <c r="BI115" s="188">
        <f>IF(O115="sníž. přenesená",J115,0)</f>
        <v>0</v>
      </c>
      <c r="BJ115" s="188">
        <f>IF(O115="nulová",J115,0)</f>
        <v>0</v>
      </c>
      <c r="BK115" s="19" t="s">
        <v>87</v>
      </c>
      <c r="BL115" s="188">
        <f>ROUND(I115*H115,2)</f>
        <v>0</v>
      </c>
      <c r="BM115" s="19" t="s">
        <v>150</v>
      </c>
      <c r="BN115" s="187" t="s">
        <v>192</v>
      </c>
    </row>
    <row r="116" spans="2:52" s="13" customFormat="1" ht="12">
      <c r="B116" s="189"/>
      <c r="C116" s="190"/>
      <c r="D116" s="191" t="s">
        <v>169</v>
      </c>
      <c r="E116" s="192" t="s">
        <v>37</v>
      </c>
      <c r="F116" s="193" t="s">
        <v>193</v>
      </c>
      <c r="G116" s="190"/>
      <c r="H116" s="192" t="s">
        <v>37</v>
      </c>
      <c r="I116" s="194"/>
      <c r="J116" s="190"/>
      <c r="K116" s="190"/>
      <c r="L116" s="190"/>
      <c r="M116" s="195"/>
      <c r="N116" s="196"/>
      <c r="O116" s="197"/>
      <c r="P116" s="197"/>
      <c r="Q116" s="197"/>
      <c r="R116" s="197"/>
      <c r="S116" s="197"/>
      <c r="T116" s="197"/>
      <c r="U116" s="198"/>
      <c r="AU116" s="199" t="s">
        <v>169</v>
      </c>
      <c r="AV116" s="199" t="s">
        <v>89</v>
      </c>
      <c r="AW116" s="13" t="s">
        <v>87</v>
      </c>
      <c r="AX116" s="13" t="s">
        <v>39</v>
      </c>
      <c r="AY116" s="13" t="s">
        <v>79</v>
      </c>
      <c r="AZ116" s="199" t="s">
        <v>142</v>
      </c>
    </row>
    <row r="117" spans="2:52" s="14" customFormat="1" ht="12">
      <c r="B117" s="200"/>
      <c r="C117" s="201"/>
      <c r="D117" s="191" t="s">
        <v>169</v>
      </c>
      <c r="E117" s="202" t="s">
        <v>37</v>
      </c>
      <c r="F117" s="203" t="s">
        <v>194</v>
      </c>
      <c r="G117" s="201"/>
      <c r="H117" s="204">
        <v>100</v>
      </c>
      <c r="I117" s="205"/>
      <c r="J117" s="201"/>
      <c r="K117" s="201"/>
      <c r="L117" s="201"/>
      <c r="M117" s="206"/>
      <c r="N117" s="207"/>
      <c r="O117" s="208"/>
      <c r="P117" s="208"/>
      <c r="Q117" s="208"/>
      <c r="R117" s="208"/>
      <c r="S117" s="208"/>
      <c r="T117" s="208"/>
      <c r="U117" s="209"/>
      <c r="AU117" s="210" t="s">
        <v>169</v>
      </c>
      <c r="AV117" s="210" t="s">
        <v>89</v>
      </c>
      <c r="AW117" s="14" t="s">
        <v>89</v>
      </c>
      <c r="AX117" s="14" t="s">
        <v>39</v>
      </c>
      <c r="AY117" s="14" t="s">
        <v>79</v>
      </c>
      <c r="AZ117" s="210" t="s">
        <v>142</v>
      </c>
    </row>
    <row r="118" spans="2:52" s="13" customFormat="1" ht="12">
      <c r="B118" s="189"/>
      <c r="C118" s="190"/>
      <c r="D118" s="191" t="s">
        <v>169</v>
      </c>
      <c r="E118" s="192" t="s">
        <v>37</v>
      </c>
      <c r="F118" s="193" t="s">
        <v>195</v>
      </c>
      <c r="G118" s="190"/>
      <c r="H118" s="192" t="s">
        <v>37</v>
      </c>
      <c r="I118" s="194"/>
      <c r="J118" s="190"/>
      <c r="K118" s="190"/>
      <c r="L118" s="190"/>
      <c r="M118" s="195"/>
      <c r="N118" s="196"/>
      <c r="O118" s="197"/>
      <c r="P118" s="197"/>
      <c r="Q118" s="197"/>
      <c r="R118" s="197"/>
      <c r="S118" s="197"/>
      <c r="T118" s="197"/>
      <c r="U118" s="198"/>
      <c r="AU118" s="199" t="s">
        <v>169</v>
      </c>
      <c r="AV118" s="199" t="s">
        <v>89</v>
      </c>
      <c r="AW118" s="13" t="s">
        <v>87</v>
      </c>
      <c r="AX118" s="13" t="s">
        <v>39</v>
      </c>
      <c r="AY118" s="13" t="s">
        <v>79</v>
      </c>
      <c r="AZ118" s="199" t="s">
        <v>142</v>
      </c>
    </row>
    <row r="119" spans="2:52" s="14" customFormat="1" ht="12">
      <c r="B119" s="200"/>
      <c r="C119" s="201"/>
      <c r="D119" s="191" t="s">
        <v>169</v>
      </c>
      <c r="E119" s="202" t="s">
        <v>37</v>
      </c>
      <c r="F119" s="203" t="s">
        <v>196</v>
      </c>
      <c r="G119" s="201"/>
      <c r="H119" s="204">
        <v>600</v>
      </c>
      <c r="I119" s="205"/>
      <c r="J119" s="201"/>
      <c r="K119" s="201"/>
      <c r="L119" s="201"/>
      <c r="M119" s="206"/>
      <c r="N119" s="207"/>
      <c r="O119" s="208"/>
      <c r="P119" s="208"/>
      <c r="Q119" s="208"/>
      <c r="R119" s="208"/>
      <c r="S119" s="208"/>
      <c r="T119" s="208"/>
      <c r="U119" s="209"/>
      <c r="AU119" s="210" t="s">
        <v>169</v>
      </c>
      <c r="AV119" s="210" t="s">
        <v>89</v>
      </c>
      <c r="AW119" s="14" t="s">
        <v>89</v>
      </c>
      <c r="AX119" s="14" t="s">
        <v>39</v>
      </c>
      <c r="AY119" s="14" t="s">
        <v>79</v>
      </c>
      <c r="AZ119" s="210" t="s">
        <v>142</v>
      </c>
    </row>
    <row r="120" spans="2:52" s="15" customFormat="1" ht="12">
      <c r="B120" s="211"/>
      <c r="C120" s="212"/>
      <c r="D120" s="191" t="s">
        <v>169</v>
      </c>
      <c r="E120" s="213" t="s">
        <v>37</v>
      </c>
      <c r="F120" s="214" t="s">
        <v>174</v>
      </c>
      <c r="G120" s="212"/>
      <c r="H120" s="215">
        <v>700</v>
      </c>
      <c r="I120" s="216"/>
      <c r="J120" s="212"/>
      <c r="K120" s="212"/>
      <c r="L120" s="212"/>
      <c r="M120" s="217"/>
      <c r="N120" s="218"/>
      <c r="O120" s="219"/>
      <c r="P120" s="219"/>
      <c r="Q120" s="219"/>
      <c r="R120" s="219"/>
      <c r="S120" s="219"/>
      <c r="T120" s="219"/>
      <c r="U120" s="220"/>
      <c r="AU120" s="221" t="s">
        <v>169</v>
      </c>
      <c r="AV120" s="221" t="s">
        <v>89</v>
      </c>
      <c r="AW120" s="15" t="s">
        <v>150</v>
      </c>
      <c r="AX120" s="15" t="s">
        <v>39</v>
      </c>
      <c r="AY120" s="15" t="s">
        <v>87</v>
      </c>
      <c r="AZ120" s="221" t="s">
        <v>142</v>
      </c>
    </row>
    <row r="121" spans="1:66" s="2" customFormat="1" ht="24.2" customHeight="1">
      <c r="A121" s="37"/>
      <c r="B121" s="38"/>
      <c r="C121" s="176" t="s">
        <v>187</v>
      </c>
      <c r="D121" s="176" t="s">
        <v>145</v>
      </c>
      <c r="E121" s="177" t="s">
        <v>197</v>
      </c>
      <c r="F121" s="178" t="s">
        <v>198</v>
      </c>
      <c r="G121" s="179" t="s">
        <v>179</v>
      </c>
      <c r="H121" s="180">
        <v>850</v>
      </c>
      <c r="I121" s="181"/>
      <c r="J121" s="182">
        <f>ROUND(I121*H121,2)</f>
        <v>0</v>
      </c>
      <c r="K121" s="178" t="s">
        <v>149</v>
      </c>
      <c r="L121" s="178"/>
      <c r="M121" s="42"/>
      <c r="N121" s="183" t="s">
        <v>37</v>
      </c>
      <c r="O121" s="184" t="s">
        <v>50</v>
      </c>
      <c r="P121" s="67"/>
      <c r="Q121" s="185">
        <f>P121*H121</f>
        <v>0</v>
      </c>
      <c r="R121" s="185">
        <v>4E-05</v>
      </c>
      <c r="S121" s="185">
        <f>R121*H121</f>
        <v>0.034</v>
      </c>
      <c r="T121" s="185">
        <v>0</v>
      </c>
      <c r="U121" s="186">
        <f>T121*H121</f>
        <v>0</v>
      </c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S121" s="187" t="s">
        <v>150</v>
      </c>
      <c r="AU121" s="187" t="s">
        <v>145</v>
      </c>
      <c r="AV121" s="187" t="s">
        <v>89</v>
      </c>
      <c r="AZ121" s="19" t="s">
        <v>142</v>
      </c>
      <c r="BF121" s="188">
        <f>IF(O121="základní",J121,0)</f>
        <v>0</v>
      </c>
      <c r="BG121" s="188">
        <f>IF(O121="snížená",J121,0)</f>
        <v>0</v>
      </c>
      <c r="BH121" s="188">
        <f>IF(O121="zákl. přenesená",J121,0)</f>
        <v>0</v>
      </c>
      <c r="BI121" s="188">
        <f>IF(O121="sníž. přenesená",J121,0)</f>
        <v>0</v>
      </c>
      <c r="BJ121" s="188">
        <f>IF(O121="nulová",J121,0)</f>
        <v>0</v>
      </c>
      <c r="BK121" s="19" t="s">
        <v>87</v>
      </c>
      <c r="BL121" s="188">
        <f>ROUND(I121*H121,2)</f>
        <v>0</v>
      </c>
      <c r="BM121" s="19" t="s">
        <v>150</v>
      </c>
      <c r="BN121" s="187" t="s">
        <v>199</v>
      </c>
    </row>
    <row r="122" spans="1:66" s="2" customFormat="1" ht="24.2" customHeight="1">
      <c r="A122" s="37"/>
      <c r="B122" s="38"/>
      <c r="C122" s="176" t="s">
        <v>200</v>
      </c>
      <c r="D122" s="176" t="s">
        <v>145</v>
      </c>
      <c r="E122" s="177" t="s">
        <v>201</v>
      </c>
      <c r="F122" s="178" t="s">
        <v>202</v>
      </c>
      <c r="G122" s="179" t="s">
        <v>158</v>
      </c>
      <c r="H122" s="180">
        <v>27</v>
      </c>
      <c r="I122" s="181"/>
      <c r="J122" s="182">
        <f>ROUND(I122*H122,2)</f>
        <v>0</v>
      </c>
      <c r="K122" s="178" t="s">
        <v>149</v>
      </c>
      <c r="L122" s="178"/>
      <c r="M122" s="42"/>
      <c r="N122" s="183" t="s">
        <v>37</v>
      </c>
      <c r="O122" s="184" t="s">
        <v>50</v>
      </c>
      <c r="P122" s="67"/>
      <c r="Q122" s="185">
        <f>P122*H122</f>
        <v>0</v>
      </c>
      <c r="R122" s="185">
        <v>0</v>
      </c>
      <c r="S122" s="185">
        <f>R122*H122</f>
        <v>0</v>
      </c>
      <c r="T122" s="185">
        <v>0.025</v>
      </c>
      <c r="U122" s="186">
        <f>T122*H122</f>
        <v>0.675</v>
      </c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S122" s="187" t="s">
        <v>150</v>
      </c>
      <c r="AU122" s="187" t="s">
        <v>145</v>
      </c>
      <c r="AV122" s="187" t="s">
        <v>89</v>
      </c>
      <c r="AZ122" s="19" t="s">
        <v>142</v>
      </c>
      <c r="BF122" s="188">
        <f>IF(O122="základní",J122,0)</f>
        <v>0</v>
      </c>
      <c r="BG122" s="188">
        <f>IF(O122="snížená",J122,0)</f>
        <v>0</v>
      </c>
      <c r="BH122" s="188">
        <f>IF(O122="zákl. přenesená",J122,0)</f>
        <v>0</v>
      </c>
      <c r="BI122" s="188">
        <f>IF(O122="sníž. přenesená",J122,0)</f>
        <v>0</v>
      </c>
      <c r="BJ122" s="188">
        <f>IF(O122="nulová",J122,0)</f>
        <v>0</v>
      </c>
      <c r="BK122" s="19" t="s">
        <v>87</v>
      </c>
      <c r="BL122" s="188">
        <f>ROUND(I122*H122,2)</f>
        <v>0</v>
      </c>
      <c r="BM122" s="19" t="s">
        <v>150</v>
      </c>
      <c r="BN122" s="187" t="s">
        <v>203</v>
      </c>
    </row>
    <row r="123" spans="1:48" s="2" customFormat="1" ht="19.5">
      <c r="A123" s="37"/>
      <c r="B123" s="38"/>
      <c r="C123" s="39"/>
      <c r="D123" s="191" t="s">
        <v>204</v>
      </c>
      <c r="E123" s="39"/>
      <c r="F123" s="222" t="s">
        <v>205</v>
      </c>
      <c r="G123" s="39"/>
      <c r="H123" s="39"/>
      <c r="I123" s="223"/>
      <c r="J123" s="39"/>
      <c r="K123" s="39"/>
      <c r="L123" s="342"/>
      <c r="M123" s="42"/>
      <c r="N123" s="224"/>
      <c r="O123" s="225"/>
      <c r="P123" s="67"/>
      <c r="Q123" s="67"/>
      <c r="R123" s="67"/>
      <c r="S123" s="67"/>
      <c r="T123" s="67"/>
      <c r="U123" s="68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U123" s="19" t="s">
        <v>204</v>
      </c>
      <c r="AV123" s="19" t="s">
        <v>89</v>
      </c>
    </row>
    <row r="124" spans="1:66" s="2" customFormat="1" ht="24.2" customHeight="1">
      <c r="A124" s="37"/>
      <c r="B124" s="38"/>
      <c r="C124" s="176" t="s">
        <v>206</v>
      </c>
      <c r="D124" s="176" t="s">
        <v>145</v>
      </c>
      <c r="E124" s="177" t="s">
        <v>207</v>
      </c>
      <c r="F124" s="178" t="s">
        <v>208</v>
      </c>
      <c r="G124" s="179" t="s">
        <v>158</v>
      </c>
      <c r="H124" s="180">
        <v>12</v>
      </c>
      <c r="I124" s="181"/>
      <c r="J124" s="182">
        <f>ROUND(I124*H124,2)</f>
        <v>0</v>
      </c>
      <c r="K124" s="178" t="s">
        <v>149</v>
      </c>
      <c r="L124" s="178"/>
      <c r="M124" s="42"/>
      <c r="N124" s="183" t="s">
        <v>37</v>
      </c>
      <c r="O124" s="184" t="s">
        <v>50</v>
      </c>
      <c r="P124" s="67"/>
      <c r="Q124" s="185">
        <f>P124*H124</f>
        <v>0</v>
      </c>
      <c r="R124" s="185">
        <v>0</v>
      </c>
      <c r="S124" s="185">
        <f>R124*H124</f>
        <v>0</v>
      </c>
      <c r="T124" s="185">
        <v>0.054</v>
      </c>
      <c r="U124" s="186">
        <f>T124*H124</f>
        <v>0.648</v>
      </c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S124" s="187" t="s">
        <v>150</v>
      </c>
      <c r="AU124" s="187" t="s">
        <v>145</v>
      </c>
      <c r="AV124" s="187" t="s">
        <v>89</v>
      </c>
      <c r="AZ124" s="19" t="s">
        <v>142</v>
      </c>
      <c r="BF124" s="188">
        <f>IF(O124="základní",J124,0)</f>
        <v>0</v>
      </c>
      <c r="BG124" s="188">
        <f>IF(O124="snížená",J124,0)</f>
        <v>0</v>
      </c>
      <c r="BH124" s="188">
        <f>IF(O124="zákl. přenesená",J124,0)</f>
        <v>0</v>
      </c>
      <c r="BI124" s="188">
        <f>IF(O124="sníž. přenesená",J124,0)</f>
        <v>0</v>
      </c>
      <c r="BJ124" s="188">
        <f>IF(O124="nulová",J124,0)</f>
        <v>0</v>
      </c>
      <c r="BK124" s="19" t="s">
        <v>87</v>
      </c>
      <c r="BL124" s="188">
        <f>ROUND(I124*H124,2)</f>
        <v>0</v>
      </c>
      <c r="BM124" s="19" t="s">
        <v>150</v>
      </c>
      <c r="BN124" s="187" t="s">
        <v>209</v>
      </c>
    </row>
    <row r="125" spans="1:48" s="2" customFormat="1" ht="19.5">
      <c r="A125" s="37"/>
      <c r="B125" s="38"/>
      <c r="C125" s="39"/>
      <c r="D125" s="191" t="s">
        <v>204</v>
      </c>
      <c r="E125" s="39"/>
      <c r="F125" s="222" t="s">
        <v>205</v>
      </c>
      <c r="G125" s="39"/>
      <c r="H125" s="39"/>
      <c r="I125" s="223"/>
      <c r="J125" s="39"/>
      <c r="K125" s="39"/>
      <c r="L125" s="342"/>
      <c r="M125" s="42"/>
      <c r="N125" s="224"/>
      <c r="O125" s="225"/>
      <c r="P125" s="67"/>
      <c r="Q125" s="67"/>
      <c r="R125" s="67"/>
      <c r="S125" s="67"/>
      <c r="T125" s="67"/>
      <c r="U125" s="68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U125" s="19" t="s">
        <v>204</v>
      </c>
      <c r="AV125" s="19" t="s">
        <v>89</v>
      </c>
    </row>
    <row r="126" spans="1:66" s="2" customFormat="1" ht="24.2" customHeight="1">
      <c r="A126" s="37"/>
      <c r="B126" s="38"/>
      <c r="C126" s="176" t="s">
        <v>210</v>
      </c>
      <c r="D126" s="176" t="s">
        <v>145</v>
      </c>
      <c r="E126" s="177" t="s">
        <v>211</v>
      </c>
      <c r="F126" s="178" t="s">
        <v>212</v>
      </c>
      <c r="G126" s="179" t="s">
        <v>158</v>
      </c>
      <c r="H126" s="180">
        <v>5</v>
      </c>
      <c r="I126" s="181"/>
      <c r="J126" s="182">
        <f>ROUND(I126*H126,2)</f>
        <v>0</v>
      </c>
      <c r="K126" s="178" t="s">
        <v>149</v>
      </c>
      <c r="L126" s="178"/>
      <c r="M126" s="42"/>
      <c r="N126" s="183" t="s">
        <v>37</v>
      </c>
      <c r="O126" s="184" t="s">
        <v>50</v>
      </c>
      <c r="P126" s="67"/>
      <c r="Q126" s="185">
        <f>P126*H126</f>
        <v>0</v>
      </c>
      <c r="R126" s="185">
        <v>0</v>
      </c>
      <c r="S126" s="185">
        <f>R126*H126</f>
        <v>0</v>
      </c>
      <c r="T126" s="185">
        <v>0.074</v>
      </c>
      <c r="U126" s="186">
        <f>T126*H126</f>
        <v>0.37</v>
      </c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S126" s="187" t="s">
        <v>150</v>
      </c>
      <c r="AU126" s="187" t="s">
        <v>145</v>
      </c>
      <c r="AV126" s="187" t="s">
        <v>89</v>
      </c>
      <c r="AZ126" s="19" t="s">
        <v>142</v>
      </c>
      <c r="BF126" s="188">
        <f>IF(O126="základní",J126,0)</f>
        <v>0</v>
      </c>
      <c r="BG126" s="188">
        <f>IF(O126="snížená",J126,0)</f>
        <v>0</v>
      </c>
      <c r="BH126" s="188">
        <f>IF(O126="zákl. přenesená",J126,0)</f>
        <v>0</v>
      </c>
      <c r="BI126" s="188">
        <f>IF(O126="sníž. přenesená",J126,0)</f>
        <v>0</v>
      </c>
      <c r="BJ126" s="188">
        <f>IF(O126="nulová",J126,0)</f>
        <v>0</v>
      </c>
      <c r="BK126" s="19" t="s">
        <v>87</v>
      </c>
      <c r="BL126" s="188">
        <f>ROUND(I126*H126,2)</f>
        <v>0</v>
      </c>
      <c r="BM126" s="19" t="s">
        <v>150</v>
      </c>
      <c r="BN126" s="187" t="s">
        <v>213</v>
      </c>
    </row>
    <row r="127" spans="1:48" s="2" customFormat="1" ht="19.5">
      <c r="A127" s="37"/>
      <c r="B127" s="38"/>
      <c r="C127" s="39"/>
      <c r="D127" s="191" t="s">
        <v>204</v>
      </c>
      <c r="E127" s="39"/>
      <c r="F127" s="222" t="s">
        <v>205</v>
      </c>
      <c r="G127" s="39"/>
      <c r="H127" s="39"/>
      <c r="I127" s="223"/>
      <c r="J127" s="39"/>
      <c r="K127" s="39"/>
      <c r="L127" s="342"/>
      <c r="M127" s="42"/>
      <c r="N127" s="224"/>
      <c r="O127" s="225"/>
      <c r="P127" s="67"/>
      <c r="Q127" s="67"/>
      <c r="R127" s="67"/>
      <c r="S127" s="67"/>
      <c r="T127" s="67"/>
      <c r="U127" s="68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U127" s="19" t="s">
        <v>204</v>
      </c>
      <c r="AV127" s="19" t="s">
        <v>89</v>
      </c>
    </row>
    <row r="128" spans="1:66" s="2" customFormat="1" ht="24.2" customHeight="1">
      <c r="A128" s="37"/>
      <c r="B128" s="38"/>
      <c r="C128" s="176" t="s">
        <v>214</v>
      </c>
      <c r="D128" s="176" t="s">
        <v>145</v>
      </c>
      <c r="E128" s="177" t="s">
        <v>215</v>
      </c>
      <c r="F128" s="178" t="s">
        <v>216</v>
      </c>
      <c r="G128" s="179" t="s">
        <v>158</v>
      </c>
      <c r="H128" s="180">
        <v>6</v>
      </c>
      <c r="I128" s="181"/>
      <c r="J128" s="182">
        <f>ROUND(I128*H128,2)</f>
        <v>0</v>
      </c>
      <c r="K128" s="178" t="s">
        <v>149</v>
      </c>
      <c r="L128" s="178"/>
      <c r="M128" s="42"/>
      <c r="N128" s="183" t="s">
        <v>37</v>
      </c>
      <c r="O128" s="184" t="s">
        <v>50</v>
      </c>
      <c r="P128" s="67"/>
      <c r="Q128" s="185">
        <f>P128*H128</f>
        <v>0</v>
      </c>
      <c r="R128" s="185">
        <v>0</v>
      </c>
      <c r="S128" s="185">
        <f>R128*H128</f>
        <v>0</v>
      </c>
      <c r="T128" s="185">
        <v>0.099</v>
      </c>
      <c r="U128" s="186">
        <f>T128*H128</f>
        <v>0.5940000000000001</v>
      </c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S128" s="187" t="s">
        <v>150</v>
      </c>
      <c r="AU128" s="187" t="s">
        <v>145</v>
      </c>
      <c r="AV128" s="187" t="s">
        <v>89</v>
      </c>
      <c r="AZ128" s="19" t="s">
        <v>142</v>
      </c>
      <c r="BF128" s="188">
        <f>IF(O128="základní",J128,0)</f>
        <v>0</v>
      </c>
      <c r="BG128" s="188">
        <f>IF(O128="snížená",J128,0)</f>
        <v>0</v>
      </c>
      <c r="BH128" s="188">
        <f>IF(O128="zákl. přenesená",J128,0)</f>
        <v>0</v>
      </c>
      <c r="BI128" s="188">
        <f>IF(O128="sníž. přenesená",J128,0)</f>
        <v>0</v>
      </c>
      <c r="BJ128" s="188">
        <f>IF(O128="nulová",J128,0)</f>
        <v>0</v>
      </c>
      <c r="BK128" s="19" t="s">
        <v>87</v>
      </c>
      <c r="BL128" s="188">
        <f>ROUND(I128*H128,2)</f>
        <v>0</v>
      </c>
      <c r="BM128" s="19" t="s">
        <v>150</v>
      </c>
      <c r="BN128" s="187" t="s">
        <v>217</v>
      </c>
    </row>
    <row r="129" spans="1:48" s="2" customFormat="1" ht="19.5">
      <c r="A129" s="37"/>
      <c r="B129" s="38"/>
      <c r="C129" s="39"/>
      <c r="D129" s="191" t="s">
        <v>204</v>
      </c>
      <c r="E129" s="39"/>
      <c r="F129" s="222" t="s">
        <v>205</v>
      </c>
      <c r="G129" s="39"/>
      <c r="H129" s="39"/>
      <c r="I129" s="223"/>
      <c r="J129" s="39"/>
      <c r="K129" s="39"/>
      <c r="L129" s="342"/>
      <c r="M129" s="42"/>
      <c r="N129" s="224"/>
      <c r="O129" s="225"/>
      <c r="P129" s="67"/>
      <c r="Q129" s="67"/>
      <c r="R129" s="67"/>
      <c r="S129" s="67"/>
      <c r="T129" s="67"/>
      <c r="U129" s="68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U129" s="19" t="s">
        <v>204</v>
      </c>
      <c r="AV129" s="19" t="s">
        <v>89</v>
      </c>
    </row>
    <row r="130" spans="1:66" s="2" customFormat="1" ht="24.2" customHeight="1">
      <c r="A130" s="37"/>
      <c r="B130" s="38"/>
      <c r="C130" s="176" t="s">
        <v>218</v>
      </c>
      <c r="D130" s="176" t="s">
        <v>145</v>
      </c>
      <c r="E130" s="177" t="s">
        <v>219</v>
      </c>
      <c r="F130" s="178" t="s">
        <v>220</v>
      </c>
      <c r="G130" s="179" t="s">
        <v>158</v>
      </c>
      <c r="H130" s="180">
        <v>7</v>
      </c>
      <c r="I130" s="181"/>
      <c r="J130" s="182">
        <f>ROUND(I130*H130,2)</f>
        <v>0</v>
      </c>
      <c r="K130" s="178" t="s">
        <v>149</v>
      </c>
      <c r="L130" s="178"/>
      <c r="M130" s="42"/>
      <c r="N130" s="183" t="s">
        <v>37</v>
      </c>
      <c r="O130" s="184" t="s">
        <v>50</v>
      </c>
      <c r="P130" s="67"/>
      <c r="Q130" s="185">
        <f>P130*H130</f>
        <v>0</v>
      </c>
      <c r="R130" s="185">
        <v>0</v>
      </c>
      <c r="S130" s="185">
        <f>R130*H130</f>
        <v>0</v>
      </c>
      <c r="T130" s="185">
        <v>0.149</v>
      </c>
      <c r="U130" s="186">
        <f>T130*H130</f>
        <v>1.043</v>
      </c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S130" s="187" t="s">
        <v>150</v>
      </c>
      <c r="AU130" s="187" t="s">
        <v>145</v>
      </c>
      <c r="AV130" s="187" t="s">
        <v>89</v>
      </c>
      <c r="AZ130" s="19" t="s">
        <v>142</v>
      </c>
      <c r="BF130" s="188">
        <f>IF(O130="základní",J130,0)</f>
        <v>0</v>
      </c>
      <c r="BG130" s="188">
        <f>IF(O130="snížená",J130,0)</f>
        <v>0</v>
      </c>
      <c r="BH130" s="188">
        <f>IF(O130="zákl. přenesená",J130,0)</f>
        <v>0</v>
      </c>
      <c r="BI130" s="188">
        <f>IF(O130="sníž. přenesená",J130,0)</f>
        <v>0</v>
      </c>
      <c r="BJ130" s="188">
        <f>IF(O130="nulová",J130,0)</f>
        <v>0</v>
      </c>
      <c r="BK130" s="19" t="s">
        <v>87</v>
      </c>
      <c r="BL130" s="188">
        <f>ROUND(I130*H130,2)</f>
        <v>0</v>
      </c>
      <c r="BM130" s="19" t="s">
        <v>150</v>
      </c>
      <c r="BN130" s="187" t="s">
        <v>221</v>
      </c>
    </row>
    <row r="131" spans="1:48" s="2" customFormat="1" ht="19.5">
      <c r="A131" s="37"/>
      <c r="B131" s="38"/>
      <c r="C131" s="39"/>
      <c r="D131" s="191" t="s">
        <v>204</v>
      </c>
      <c r="E131" s="39"/>
      <c r="F131" s="222" t="s">
        <v>205</v>
      </c>
      <c r="G131" s="39"/>
      <c r="H131" s="39"/>
      <c r="I131" s="223"/>
      <c r="J131" s="39"/>
      <c r="K131" s="39"/>
      <c r="L131" s="342"/>
      <c r="M131" s="42"/>
      <c r="N131" s="224"/>
      <c r="O131" s="225"/>
      <c r="P131" s="67"/>
      <c r="Q131" s="67"/>
      <c r="R131" s="67"/>
      <c r="S131" s="67"/>
      <c r="T131" s="67"/>
      <c r="U131" s="68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U131" s="19" t="s">
        <v>204</v>
      </c>
      <c r="AV131" s="19" t="s">
        <v>89</v>
      </c>
    </row>
    <row r="132" spans="1:66" s="2" customFormat="1" ht="24.2" customHeight="1">
      <c r="A132" s="37"/>
      <c r="B132" s="38"/>
      <c r="C132" s="176" t="s">
        <v>8</v>
      </c>
      <c r="D132" s="176" t="s">
        <v>145</v>
      </c>
      <c r="E132" s="177" t="s">
        <v>222</v>
      </c>
      <c r="F132" s="178" t="s">
        <v>223</v>
      </c>
      <c r="G132" s="179" t="s">
        <v>148</v>
      </c>
      <c r="H132" s="180">
        <v>0.15</v>
      </c>
      <c r="I132" s="181"/>
      <c r="J132" s="182">
        <f>ROUND(I132*H132,2)</f>
        <v>0</v>
      </c>
      <c r="K132" s="178" t="s">
        <v>149</v>
      </c>
      <c r="L132" s="178"/>
      <c r="M132" s="42"/>
      <c r="N132" s="183" t="s">
        <v>37</v>
      </c>
      <c r="O132" s="184" t="s">
        <v>50</v>
      </c>
      <c r="P132" s="67"/>
      <c r="Q132" s="185">
        <f>P132*H132</f>
        <v>0</v>
      </c>
      <c r="R132" s="185">
        <v>0</v>
      </c>
      <c r="S132" s="185">
        <f>R132*H132</f>
        <v>0</v>
      </c>
      <c r="T132" s="185">
        <v>1.8</v>
      </c>
      <c r="U132" s="186">
        <f>T132*H132</f>
        <v>0.27</v>
      </c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S132" s="187" t="s">
        <v>150</v>
      </c>
      <c r="AU132" s="187" t="s">
        <v>145</v>
      </c>
      <c r="AV132" s="187" t="s">
        <v>89</v>
      </c>
      <c r="AZ132" s="19" t="s">
        <v>142</v>
      </c>
      <c r="BF132" s="188">
        <f>IF(O132="základní",J132,0)</f>
        <v>0</v>
      </c>
      <c r="BG132" s="188">
        <f>IF(O132="snížená",J132,0)</f>
        <v>0</v>
      </c>
      <c r="BH132" s="188">
        <f>IF(O132="zákl. přenesená",J132,0)</f>
        <v>0</v>
      </c>
      <c r="BI132" s="188">
        <f>IF(O132="sníž. přenesená",J132,0)</f>
        <v>0</v>
      </c>
      <c r="BJ132" s="188">
        <f>IF(O132="nulová",J132,0)</f>
        <v>0</v>
      </c>
      <c r="BK132" s="19" t="s">
        <v>87</v>
      </c>
      <c r="BL132" s="188">
        <f>ROUND(I132*H132,2)</f>
        <v>0</v>
      </c>
      <c r="BM132" s="19" t="s">
        <v>150</v>
      </c>
      <c r="BN132" s="187" t="s">
        <v>224</v>
      </c>
    </row>
    <row r="133" spans="1:48" s="2" customFormat="1" ht="19.5">
      <c r="A133" s="37"/>
      <c r="B133" s="38"/>
      <c r="C133" s="39"/>
      <c r="D133" s="191" t="s">
        <v>204</v>
      </c>
      <c r="E133" s="39"/>
      <c r="F133" s="222" t="s">
        <v>205</v>
      </c>
      <c r="G133" s="39"/>
      <c r="H133" s="39"/>
      <c r="I133" s="223"/>
      <c r="J133" s="39"/>
      <c r="K133" s="39"/>
      <c r="L133" s="342"/>
      <c r="M133" s="42"/>
      <c r="N133" s="224"/>
      <c r="O133" s="225"/>
      <c r="P133" s="67"/>
      <c r="Q133" s="67"/>
      <c r="R133" s="67"/>
      <c r="S133" s="67"/>
      <c r="T133" s="67"/>
      <c r="U133" s="68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U133" s="19" t="s">
        <v>204</v>
      </c>
      <c r="AV133" s="19" t="s">
        <v>89</v>
      </c>
    </row>
    <row r="134" spans="2:52" s="14" customFormat="1" ht="12">
      <c r="B134" s="200"/>
      <c r="C134" s="201"/>
      <c r="D134" s="191" t="s">
        <v>169</v>
      </c>
      <c r="E134" s="202" t="s">
        <v>37</v>
      </c>
      <c r="F134" s="203" t="s">
        <v>225</v>
      </c>
      <c r="G134" s="201"/>
      <c r="H134" s="204">
        <v>0.15</v>
      </c>
      <c r="I134" s="205"/>
      <c r="J134" s="201"/>
      <c r="K134" s="201"/>
      <c r="L134" s="201"/>
      <c r="M134" s="206"/>
      <c r="N134" s="207"/>
      <c r="O134" s="208"/>
      <c r="P134" s="208"/>
      <c r="Q134" s="208"/>
      <c r="R134" s="208"/>
      <c r="S134" s="208"/>
      <c r="T134" s="208"/>
      <c r="U134" s="209"/>
      <c r="AU134" s="210" t="s">
        <v>169</v>
      </c>
      <c r="AV134" s="210" t="s">
        <v>89</v>
      </c>
      <c r="AW134" s="14" t="s">
        <v>89</v>
      </c>
      <c r="AX134" s="14" t="s">
        <v>39</v>
      </c>
      <c r="AY134" s="14" t="s">
        <v>87</v>
      </c>
      <c r="AZ134" s="210" t="s">
        <v>142</v>
      </c>
    </row>
    <row r="135" spans="1:66" s="2" customFormat="1" ht="21.75" customHeight="1">
      <c r="A135" s="37"/>
      <c r="B135" s="38"/>
      <c r="C135" s="176" t="s">
        <v>226</v>
      </c>
      <c r="D135" s="176" t="s">
        <v>145</v>
      </c>
      <c r="E135" s="177" t="s">
        <v>227</v>
      </c>
      <c r="F135" s="178" t="s">
        <v>228</v>
      </c>
      <c r="G135" s="179" t="s">
        <v>158</v>
      </c>
      <c r="H135" s="180">
        <v>1</v>
      </c>
      <c r="I135" s="181"/>
      <c r="J135" s="182">
        <f>ROUND(I135*H135,2)</f>
        <v>0</v>
      </c>
      <c r="K135" s="178" t="s">
        <v>149</v>
      </c>
      <c r="L135" s="178"/>
      <c r="M135" s="42"/>
      <c r="N135" s="183" t="s">
        <v>37</v>
      </c>
      <c r="O135" s="184" t="s">
        <v>50</v>
      </c>
      <c r="P135" s="67"/>
      <c r="Q135" s="185">
        <f>P135*H135</f>
        <v>0</v>
      </c>
      <c r="R135" s="185">
        <v>0</v>
      </c>
      <c r="S135" s="185">
        <f>R135*H135</f>
        <v>0</v>
      </c>
      <c r="T135" s="185">
        <v>0.018</v>
      </c>
      <c r="U135" s="186">
        <f>T135*H135</f>
        <v>0.018</v>
      </c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S135" s="187" t="s">
        <v>150</v>
      </c>
      <c r="AU135" s="187" t="s">
        <v>145</v>
      </c>
      <c r="AV135" s="187" t="s">
        <v>89</v>
      </c>
      <c r="AZ135" s="19" t="s">
        <v>142</v>
      </c>
      <c r="BF135" s="188">
        <f>IF(O135="základní",J135,0)</f>
        <v>0</v>
      </c>
      <c r="BG135" s="188">
        <f>IF(O135="snížená",J135,0)</f>
        <v>0</v>
      </c>
      <c r="BH135" s="188">
        <f>IF(O135="zákl. přenesená",J135,0)</f>
        <v>0</v>
      </c>
      <c r="BI135" s="188">
        <f>IF(O135="sníž. přenesená",J135,0)</f>
        <v>0</v>
      </c>
      <c r="BJ135" s="188">
        <f>IF(O135="nulová",J135,0)</f>
        <v>0</v>
      </c>
      <c r="BK135" s="19" t="s">
        <v>87</v>
      </c>
      <c r="BL135" s="188">
        <f>ROUND(I135*H135,2)</f>
        <v>0</v>
      </c>
      <c r="BM135" s="19" t="s">
        <v>150</v>
      </c>
      <c r="BN135" s="187" t="s">
        <v>229</v>
      </c>
    </row>
    <row r="136" spans="1:48" s="2" customFormat="1" ht="19.5">
      <c r="A136" s="37"/>
      <c r="B136" s="38"/>
      <c r="C136" s="39"/>
      <c r="D136" s="191" t="s">
        <v>204</v>
      </c>
      <c r="E136" s="39"/>
      <c r="F136" s="222" t="s">
        <v>205</v>
      </c>
      <c r="G136" s="39"/>
      <c r="H136" s="39"/>
      <c r="I136" s="223"/>
      <c r="J136" s="39"/>
      <c r="K136" s="39"/>
      <c r="L136" s="342"/>
      <c r="M136" s="42"/>
      <c r="N136" s="224"/>
      <c r="O136" s="225"/>
      <c r="P136" s="67"/>
      <c r="Q136" s="67"/>
      <c r="R136" s="67"/>
      <c r="S136" s="67"/>
      <c r="T136" s="67"/>
      <c r="U136" s="68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U136" s="19" t="s">
        <v>204</v>
      </c>
      <c r="AV136" s="19" t="s">
        <v>89</v>
      </c>
    </row>
    <row r="137" spans="1:66" s="2" customFormat="1" ht="24.2" customHeight="1">
      <c r="A137" s="37"/>
      <c r="B137" s="38"/>
      <c r="C137" s="176" t="s">
        <v>230</v>
      </c>
      <c r="D137" s="176" t="s">
        <v>145</v>
      </c>
      <c r="E137" s="177" t="s">
        <v>231</v>
      </c>
      <c r="F137" s="178" t="s">
        <v>232</v>
      </c>
      <c r="G137" s="179" t="s">
        <v>158</v>
      </c>
      <c r="H137" s="180">
        <v>8</v>
      </c>
      <c r="I137" s="181"/>
      <c r="J137" s="182">
        <f>ROUND(I137*H137,2)</f>
        <v>0</v>
      </c>
      <c r="K137" s="178" t="s">
        <v>149</v>
      </c>
      <c r="L137" s="178"/>
      <c r="M137" s="42"/>
      <c r="N137" s="183" t="s">
        <v>37</v>
      </c>
      <c r="O137" s="184" t="s">
        <v>50</v>
      </c>
      <c r="P137" s="67"/>
      <c r="Q137" s="185">
        <f>P137*H137</f>
        <v>0</v>
      </c>
      <c r="R137" s="185">
        <v>0</v>
      </c>
      <c r="S137" s="185">
        <f>R137*H137</f>
        <v>0</v>
      </c>
      <c r="T137" s="185">
        <v>0.032</v>
      </c>
      <c r="U137" s="186">
        <f>T137*H137</f>
        <v>0.256</v>
      </c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S137" s="187" t="s">
        <v>150</v>
      </c>
      <c r="AU137" s="187" t="s">
        <v>145</v>
      </c>
      <c r="AV137" s="187" t="s">
        <v>89</v>
      </c>
      <c r="AZ137" s="19" t="s">
        <v>142</v>
      </c>
      <c r="BF137" s="188">
        <f>IF(O137="základní",J137,0)</f>
        <v>0</v>
      </c>
      <c r="BG137" s="188">
        <f>IF(O137="snížená",J137,0)</f>
        <v>0</v>
      </c>
      <c r="BH137" s="188">
        <f>IF(O137="zákl. přenesená",J137,0)</f>
        <v>0</v>
      </c>
      <c r="BI137" s="188">
        <f>IF(O137="sníž. přenesená",J137,0)</f>
        <v>0</v>
      </c>
      <c r="BJ137" s="188">
        <f>IF(O137="nulová",J137,0)</f>
        <v>0</v>
      </c>
      <c r="BK137" s="19" t="s">
        <v>87</v>
      </c>
      <c r="BL137" s="188">
        <f>ROUND(I137*H137,2)</f>
        <v>0</v>
      </c>
      <c r="BM137" s="19" t="s">
        <v>150</v>
      </c>
      <c r="BN137" s="187" t="s">
        <v>233</v>
      </c>
    </row>
    <row r="138" spans="1:48" s="2" customFormat="1" ht="19.5">
      <c r="A138" s="37"/>
      <c r="B138" s="38"/>
      <c r="C138" s="39"/>
      <c r="D138" s="191" t="s">
        <v>204</v>
      </c>
      <c r="E138" s="39"/>
      <c r="F138" s="222" t="s">
        <v>205</v>
      </c>
      <c r="G138" s="39"/>
      <c r="H138" s="39"/>
      <c r="I138" s="223"/>
      <c r="J138" s="39"/>
      <c r="K138" s="39"/>
      <c r="L138" s="342"/>
      <c r="M138" s="42"/>
      <c r="N138" s="224"/>
      <c r="O138" s="225"/>
      <c r="P138" s="67"/>
      <c r="Q138" s="67"/>
      <c r="R138" s="67"/>
      <c r="S138" s="67"/>
      <c r="T138" s="67"/>
      <c r="U138" s="68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U138" s="19" t="s">
        <v>204</v>
      </c>
      <c r="AV138" s="19" t="s">
        <v>89</v>
      </c>
    </row>
    <row r="139" spans="1:66" s="2" customFormat="1" ht="24.2" customHeight="1">
      <c r="A139" s="37"/>
      <c r="B139" s="38"/>
      <c r="C139" s="176" t="s">
        <v>234</v>
      </c>
      <c r="D139" s="176" t="s">
        <v>145</v>
      </c>
      <c r="E139" s="177" t="s">
        <v>235</v>
      </c>
      <c r="F139" s="178" t="s">
        <v>236</v>
      </c>
      <c r="G139" s="179" t="s">
        <v>158</v>
      </c>
      <c r="H139" s="180">
        <v>50</v>
      </c>
      <c r="I139" s="181"/>
      <c r="J139" s="182">
        <f>ROUND(I139*H139,2)</f>
        <v>0</v>
      </c>
      <c r="K139" s="178" t="s">
        <v>149</v>
      </c>
      <c r="L139" s="178"/>
      <c r="M139" s="42"/>
      <c r="N139" s="183" t="s">
        <v>37</v>
      </c>
      <c r="O139" s="184" t="s">
        <v>50</v>
      </c>
      <c r="P139" s="67"/>
      <c r="Q139" s="185">
        <f>P139*H139</f>
        <v>0</v>
      </c>
      <c r="R139" s="185">
        <v>0</v>
      </c>
      <c r="S139" s="185">
        <f>R139*H139</f>
        <v>0</v>
      </c>
      <c r="T139" s="185">
        <v>0.015</v>
      </c>
      <c r="U139" s="186">
        <f>T139*H139</f>
        <v>0.75</v>
      </c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S139" s="187" t="s">
        <v>150</v>
      </c>
      <c r="AU139" s="187" t="s">
        <v>145</v>
      </c>
      <c r="AV139" s="187" t="s">
        <v>89</v>
      </c>
      <c r="AZ139" s="19" t="s">
        <v>142</v>
      </c>
      <c r="BF139" s="188">
        <f>IF(O139="základní",J139,0)</f>
        <v>0</v>
      </c>
      <c r="BG139" s="188">
        <f>IF(O139="snížená",J139,0)</f>
        <v>0</v>
      </c>
      <c r="BH139" s="188">
        <f>IF(O139="zákl. přenesená",J139,0)</f>
        <v>0</v>
      </c>
      <c r="BI139" s="188">
        <f>IF(O139="sníž. přenesená",J139,0)</f>
        <v>0</v>
      </c>
      <c r="BJ139" s="188">
        <f>IF(O139="nulová",J139,0)</f>
        <v>0</v>
      </c>
      <c r="BK139" s="19" t="s">
        <v>87</v>
      </c>
      <c r="BL139" s="188">
        <f>ROUND(I139*H139,2)</f>
        <v>0</v>
      </c>
      <c r="BM139" s="19" t="s">
        <v>150</v>
      </c>
      <c r="BN139" s="187" t="s">
        <v>237</v>
      </c>
    </row>
    <row r="140" spans="1:48" s="2" customFormat="1" ht="19.5">
      <c r="A140" s="37"/>
      <c r="B140" s="38"/>
      <c r="C140" s="39"/>
      <c r="D140" s="191" t="s">
        <v>204</v>
      </c>
      <c r="E140" s="39"/>
      <c r="F140" s="222" t="s">
        <v>238</v>
      </c>
      <c r="G140" s="39"/>
      <c r="H140" s="39"/>
      <c r="I140" s="223"/>
      <c r="J140" s="39"/>
      <c r="K140" s="39"/>
      <c r="L140" s="342"/>
      <c r="M140" s="42"/>
      <c r="N140" s="224"/>
      <c r="O140" s="225"/>
      <c r="P140" s="67"/>
      <c r="Q140" s="67"/>
      <c r="R140" s="67"/>
      <c r="S140" s="67"/>
      <c r="T140" s="67"/>
      <c r="U140" s="68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U140" s="19" t="s">
        <v>204</v>
      </c>
      <c r="AV140" s="19" t="s">
        <v>89</v>
      </c>
    </row>
    <row r="141" spans="1:66" s="2" customFormat="1" ht="21.75" customHeight="1">
      <c r="A141" s="37"/>
      <c r="B141" s="38"/>
      <c r="C141" s="176" t="s">
        <v>239</v>
      </c>
      <c r="D141" s="176" t="s">
        <v>145</v>
      </c>
      <c r="E141" s="177" t="s">
        <v>240</v>
      </c>
      <c r="F141" s="178" t="s">
        <v>241</v>
      </c>
      <c r="G141" s="179" t="s">
        <v>242</v>
      </c>
      <c r="H141" s="180">
        <v>598</v>
      </c>
      <c r="I141" s="181"/>
      <c r="J141" s="182">
        <f>ROUND(I141*H141,2)</f>
        <v>0</v>
      </c>
      <c r="K141" s="178" t="s">
        <v>149</v>
      </c>
      <c r="L141" s="178"/>
      <c r="M141" s="42"/>
      <c r="N141" s="183" t="s">
        <v>37</v>
      </c>
      <c r="O141" s="184" t="s">
        <v>50</v>
      </c>
      <c r="P141" s="67"/>
      <c r="Q141" s="185">
        <f>P141*H141</f>
        <v>0</v>
      </c>
      <c r="R141" s="185">
        <v>0</v>
      </c>
      <c r="S141" s="185">
        <f>R141*H141</f>
        <v>0</v>
      </c>
      <c r="T141" s="185">
        <v>0.013</v>
      </c>
      <c r="U141" s="186">
        <f>T141*H141</f>
        <v>7.774</v>
      </c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S141" s="187" t="s">
        <v>150</v>
      </c>
      <c r="AU141" s="187" t="s">
        <v>145</v>
      </c>
      <c r="AV141" s="187" t="s">
        <v>89</v>
      </c>
      <c r="AZ141" s="19" t="s">
        <v>142</v>
      </c>
      <c r="BF141" s="188">
        <f>IF(O141="základní",J141,0)</f>
        <v>0</v>
      </c>
      <c r="BG141" s="188">
        <f>IF(O141="snížená",J141,0)</f>
        <v>0</v>
      </c>
      <c r="BH141" s="188">
        <f>IF(O141="zákl. přenesená",J141,0)</f>
        <v>0</v>
      </c>
      <c r="BI141" s="188">
        <f>IF(O141="sníž. přenesená",J141,0)</f>
        <v>0</v>
      </c>
      <c r="BJ141" s="188">
        <f>IF(O141="nulová",J141,0)</f>
        <v>0</v>
      </c>
      <c r="BK141" s="19" t="s">
        <v>87</v>
      </c>
      <c r="BL141" s="188">
        <f>ROUND(I141*H141,2)</f>
        <v>0</v>
      </c>
      <c r="BM141" s="19" t="s">
        <v>150</v>
      </c>
      <c r="BN141" s="187" t="s">
        <v>243</v>
      </c>
    </row>
    <row r="142" spans="1:48" s="2" customFormat="1" ht="19.5">
      <c r="A142" s="37"/>
      <c r="B142" s="38"/>
      <c r="C142" s="39"/>
      <c r="D142" s="191" t="s">
        <v>204</v>
      </c>
      <c r="E142" s="39"/>
      <c r="F142" s="222" t="s">
        <v>244</v>
      </c>
      <c r="G142" s="39"/>
      <c r="H142" s="39"/>
      <c r="I142" s="223"/>
      <c r="J142" s="39"/>
      <c r="K142" s="39"/>
      <c r="L142" s="342"/>
      <c r="M142" s="42"/>
      <c r="N142" s="224"/>
      <c r="O142" s="225"/>
      <c r="P142" s="67"/>
      <c r="Q142" s="67"/>
      <c r="R142" s="67"/>
      <c r="S142" s="67"/>
      <c r="T142" s="67"/>
      <c r="U142" s="68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U142" s="19" t="s">
        <v>204</v>
      </c>
      <c r="AV142" s="19" t="s">
        <v>89</v>
      </c>
    </row>
    <row r="143" spans="2:64" s="12" customFormat="1" ht="22.9" customHeight="1">
      <c r="B143" s="160"/>
      <c r="C143" s="161"/>
      <c r="D143" s="162" t="s">
        <v>78</v>
      </c>
      <c r="E143" s="174" t="s">
        <v>245</v>
      </c>
      <c r="F143" s="174" t="s">
        <v>246</v>
      </c>
      <c r="G143" s="161"/>
      <c r="H143" s="161"/>
      <c r="I143" s="164"/>
      <c r="J143" s="175">
        <f>BL143</f>
        <v>0</v>
      </c>
      <c r="K143" s="161"/>
      <c r="L143" s="161"/>
      <c r="M143" s="166"/>
      <c r="N143" s="167"/>
      <c r="O143" s="168"/>
      <c r="P143" s="168"/>
      <c r="Q143" s="169">
        <f>SUM(Q144:Q151)</f>
        <v>0</v>
      </c>
      <c r="R143" s="168"/>
      <c r="S143" s="169">
        <f>SUM(S144:S151)</f>
        <v>0</v>
      </c>
      <c r="T143" s="168"/>
      <c r="U143" s="170">
        <f>SUM(U144:U151)</f>
        <v>0</v>
      </c>
      <c r="AS143" s="171" t="s">
        <v>87</v>
      </c>
      <c r="AU143" s="172" t="s">
        <v>78</v>
      </c>
      <c r="AV143" s="172" t="s">
        <v>87</v>
      </c>
      <c r="AZ143" s="171" t="s">
        <v>142</v>
      </c>
      <c r="BL143" s="173">
        <f>SUM(BL144:BL151)</f>
        <v>0</v>
      </c>
    </row>
    <row r="144" spans="1:66" s="2" customFormat="1" ht="16.5" customHeight="1">
      <c r="A144" s="37"/>
      <c r="B144" s="38"/>
      <c r="C144" s="176" t="s">
        <v>247</v>
      </c>
      <c r="D144" s="176" t="s">
        <v>145</v>
      </c>
      <c r="E144" s="177" t="s">
        <v>248</v>
      </c>
      <c r="F144" s="178" t="s">
        <v>249</v>
      </c>
      <c r="G144" s="179" t="s">
        <v>250</v>
      </c>
      <c r="H144" s="180">
        <v>13.486</v>
      </c>
      <c r="I144" s="181"/>
      <c r="J144" s="182">
        <f>ROUND(I144*H144,2)</f>
        <v>0</v>
      </c>
      <c r="K144" s="178" t="s">
        <v>149</v>
      </c>
      <c r="L144" s="178"/>
      <c r="M144" s="42"/>
      <c r="N144" s="183" t="s">
        <v>37</v>
      </c>
      <c r="O144" s="184" t="s">
        <v>50</v>
      </c>
      <c r="P144" s="67"/>
      <c r="Q144" s="185">
        <f>P144*H144</f>
        <v>0</v>
      </c>
      <c r="R144" s="185">
        <v>0</v>
      </c>
      <c r="S144" s="185">
        <f>R144*H144</f>
        <v>0</v>
      </c>
      <c r="T144" s="185">
        <v>0</v>
      </c>
      <c r="U144" s="186">
        <f>T144*H144</f>
        <v>0</v>
      </c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S144" s="187" t="s">
        <v>150</v>
      </c>
      <c r="AU144" s="187" t="s">
        <v>145</v>
      </c>
      <c r="AV144" s="187" t="s">
        <v>89</v>
      </c>
      <c r="AZ144" s="19" t="s">
        <v>142</v>
      </c>
      <c r="BF144" s="188">
        <f>IF(O144="základní",J144,0)</f>
        <v>0</v>
      </c>
      <c r="BG144" s="188">
        <f>IF(O144="snížená",J144,0)</f>
        <v>0</v>
      </c>
      <c r="BH144" s="188">
        <f>IF(O144="zákl. přenesená",J144,0)</f>
        <v>0</v>
      </c>
      <c r="BI144" s="188">
        <f>IF(O144="sníž. přenesená",J144,0)</f>
        <v>0</v>
      </c>
      <c r="BJ144" s="188">
        <f>IF(O144="nulová",J144,0)</f>
        <v>0</v>
      </c>
      <c r="BK144" s="19" t="s">
        <v>87</v>
      </c>
      <c r="BL144" s="188">
        <f>ROUND(I144*H144,2)</f>
        <v>0</v>
      </c>
      <c r="BM144" s="19" t="s">
        <v>150</v>
      </c>
      <c r="BN144" s="187" t="s">
        <v>251</v>
      </c>
    </row>
    <row r="145" spans="1:66" s="2" customFormat="1" ht="24.2" customHeight="1">
      <c r="A145" s="37"/>
      <c r="B145" s="38"/>
      <c r="C145" s="176" t="s">
        <v>7</v>
      </c>
      <c r="D145" s="176" t="s">
        <v>145</v>
      </c>
      <c r="E145" s="177" t="s">
        <v>252</v>
      </c>
      <c r="F145" s="178" t="s">
        <v>253</v>
      </c>
      <c r="G145" s="179" t="s">
        <v>250</v>
      </c>
      <c r="H145" s="180">
        <v>13.486</v>
      </c>
      <c r="I145" s="181"/>
      <c r="J145" s="182">
        <f>ROUND(I145*H145,2)</f>
        <v>0</v>
      </c>
      <c r="K145" s="178" t="s">
        <v>149</v>
      </c>
      <c r="L145" s="178"/>
      <c r="M145" s="42"/>
      <c r="N145" s="183" t="s">
        <v>37</v>
      </c>
      <c r="O145" s="184" t="s">
        <v>50</v>
      </c>
      <c r="P145" s="67"/>
      <c r="Q145" s="185">
        <f>P145*H145</f>
        <v>0</v>
      </c>
      <c r="R145" s="185">
        <v>0</v>
      </c>
      <c r="S145" s="185">
        <f>R145*H145</f>
        <v>0</v>
      </c>
      <c r="T145" s="185">
        <v>0</v>
      </c>
      <c r="U145" s="186">
        <f>T145*H145</f>
        <v>0</v>
      </c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S145" s="187" t="s">
        <v>150</v>
      </c>
      <c r="AU145" s="187" t="s">
        <v>145</v>
      </c>
      <c r="AV145" s="187" t="s">
        <v>89</v>
      </c>
      <c r="AZ145" s="19" t="s">
        <v>142</v>
      </c>
      <c r="BF145" s="188">
        <f>IF(O145="základní",J145,0)</f>
        <v>0</v>
      </c>
      <c r="BG145" s="188">
        <f>IF(O145="snížená",J145,0)</f>
        <v>0</v>
      </c>
      <c r="BH145" s="188">
        <f>IF(O145="zákl. přenesená",J145,0)</f>
        <v>0</v>
      </c>
      <c r="BI145" s="188">
        <f>IF(O145="sníž. přenesená",J145,0)</f>
        <v>0</v>
      </c>
      <c r="BJ145" s="188">
        <f>IF(O145="nulová",J145,0)</f>
        <v>0</v>
      </c>
      <c r="BK145" s="19" t="s">
        <v>87</v>
      </c>
      <c r="BL145" s="188">
        <f>ROUND(I145*H145,2)</f>
        <v>0</v>
      </c>
      <c r="BM145" s="19" t="s">
        <v>150</v>
      </c>
      <c r="BN145" s="187" t="s">
        <v>254</v>
      </c>
    </row>
    <row r="146" spans="1:66" s="2" customFormat="1" ht="33" customHeight="1">
      <c r="A146" s="37"/>
      <c r="B146" s="38"/>
      <c r="C146" s="176" t="s">
        <v>255</v>
      </c>
      <c r="D146" s="176" t="s">
        <v>145</v>
      </c>
      <c r="E146" s="177" t="s">
        <v>256</v>
      </c>
      <c r="F146" s="178" t="s">
        <v>257</v>
      </c>
      <c r="G146" s="179" t="s">
        <v>250</v>
      </c>
      <c r="H146" s="180">
        <v>13.486</v>
      </c>
      <c r="I146" s="181"/>
      <c r="J146" s="182">
        <f>ROUND(I146*H146,2)</f>
        <v>0</v>
      </c>
      <c r="K146" s="178" t="s">
        <v>149</v>
      </c>
      <c r="L146" s="178"/>
      <c r="M146" s="42"/>
      <c r="N146" s="183" t="s">
        <v>37</v>
      </c>
      <c r="O146" s="184" t="s">
        <v>50</v>
      </c>
      <c r="P146" s="67"/>
      <c r="Q146" s="185">
        <f>P146*H146</f>
        <v>0</v>
      </c>
      <c r="R146" s="185">
        <v>0</v>
      </c>
      <c r="S146" s="185">
        <f>R146*H146</f>
        <v>0</v>
      </c>
      <c r="T146" s="185">
        <v>0</v>
      </c>
      <c r="U146" s="186">
        <f>T146*H146</f>
        <v>0</v>
      </c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S146" s="187" t="s">
        <v>150</v>
      </c>
      <c r="AU146" s="187" t="s">
        <v>145</v>
      </c>
      <c r="AV146" s="187" t="s">
        <v>89</v>
      </c>
      <c r="AZ146" s="19" t="s">
        <v>142</v>
      </c>
      <c r="BF146" s="188">
        <f>IF(O146="základní",J146,0)</f>
        <v>0</v>
      </c>
      <c r="BG146" s="188">
        <f>IF(O146="snížená",J146,0)</f>
        <v>0</v>
      </c>
      <c r="BH146" s="188">
        <f>IF(O146="zákl. přenesená",J146,0)</f>
        <v>0</v>
      </c>
      <c r="BI146" s="188">
        <f>IF(O146="sníž. přenesená",J146,0)</f>
        <v>0</v>
      </c>
      <c r="BJ146" s="188">
        <f>IF(O146="nulová",J146,0)</f>
        <v>0</v>
      </c>
      <c r="BK146" s="19" t="s">
        <v>87</v>
      </c>
      <c r="BL146" s="188">
        <f>ROUND(I146*H146,2)</f>
        <v>0</v>
      </c>
      <c r="BM146" s="19" t="s">
        <v>150</v>
      </c>
      <c r="BN146" s="187" t="s">
        <v>258</v>
      </c>
    </row>
    <row r="147" spans="1:66" s="2" customFormat="1" ht="24.2" customHeight="1">
      <c r="A147" s="37"/>
      <c r="B147" s="38"/>
      <c r="C147" s="176" t="s">
        <v>259</v>
      </c>
      <c r="D147" s="176" t="s">
        <v>145</v>
      </c>
      <c r="E147" s="177" t="s">
        <v>260</v>
      </c>
      <c r="F147" s="178" t="s">
        <v>261</v>
      </c>
      <c r="G147" s="179" t="s">
        <v>250</v>
      </c>
      <c r="H147" s="180">
        <v>256.234</v>
      </c>
      <c r="I147" s="181"/>
      <c r="J147" s="182">
        <f>ROUND(I147*H147,2)</f>
        <v>0</v>
      </c>
      <c r="K147" s="178" t="s">
        <v>149</v>
      </c>
      <c r="L147" s="178"/>
      <c r="M147" s="42"/>
      <c r="N147" s="183" t="s">
        <v>37</v>
      </c>
      <c r="O147" s="184" t="s">
        <v>50</v>
      </c>
      <c r="P147" s="67"/>
      <c r="Q147" s="185">
        <f>P147*H147</f>
        <v>0</v>
      </c>
      <c r="R147" s="185">
        <v>0</v>
      </c>
      <c r="S147" s="185">
        <f>R147*H147</f>
        <v>0</v>
      </c>
      <c r="T147" s="185">
        <v>0</v>
      </c>
      <c r="U147" s="186">
        <f>T147*H147</f>
        <v>0</v>
      </c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S147" s="187" t="s">
        <v>150</v>
      </c>
      <c r="AU147" s="187" t="s">
        <v>145</v>
      </c>
      <c r="AV147" s="187" t="s">
        <v>89</v>
      </c>
      <c r="AZ147" s="19" t="s">
        <v>142</v>
      </c>
      <c r="BF147" s="188">
        <f>IF(O147="základní",J147,0)</f>
        <v>0</v>
      </c>
      <c r="BG147" s="188">
        <f>IF(O147="snížená",J147,0)</f>
        <v>0</v>
      </c>
      <c r="BH147" s="188">
        <f>IF(O147="zákl. přenesená",J147,0)</f>
        <v>0</v>
      </c>
      <c r="BI147" s="188">
        <f>IF(O147="sníž. přenesená",J147,0)</f>
        <v>0</v>
      </c>
      <c r="BJ147" s="188">
        <f>IF(O147="nulová",J147,0)</f>
        <v>0</v>
      </c>
      <c r="BK147" s="19" t="s">
        <v>87</v>
      </c>
      <c r="BL147" s="188">
        <f>ROUND(I147*H147,2)</f>
        <v>0</v>
      </c>
      <c r="BM147" s="19" t="s">
        <v>150</v>
      </c>
      <c r="BN147" s="187" t="s">
        <v>262</v>
      </c>
    </row>
    <row r="148" spans="2:52" s="14" customFormat="1" ht="12">
      <c r="B148" s="200"/>
      <c r="C148" s="201"/>
      <c r="D148" s="191" t="s">
        <v>169</v>
      </c>
      <c r="E148" s="201"/>
      <c r="F148" s="203" t="s">
        <v>263</v>
      </c>
      <c r="G148" s="201"/>
      <c r="H148" s="204">
        <v>256.234</v>
      </c>
      <c r="I148" s="205"/>
      <c r="J148" s="201"/>
      <c r="K148" s="201"/>
      <c r="L148" s="201"/>
      <c r="M148" s="206"/>
      <c r="N148" s="207"/>
      <c r="O148" s="208"/>
      <c r="P148" s="208"/>
      <c r="Q148" s="208"/>
      <c r="R148" s="208"/>
      <c r="S148" s="208"/>
      <c r="T148" s="208"/>
      <c r="U148" s="209"/>
      <c r="AU148" s="210" t="s">
        <v>169</v>
      </c>
      <c r="AV148" s="210" t="s">
        <v>89</v>
      </c>
      <c r="AW148" s="14" t="s">
        <v>89</v>
      </c>
      <c r="AX148" s="14" t="s">
        <v>4</v>
      </c>
      <c r="AY148" s="14" t="s">
        <v>87</v>
      </c>
      <c r="AZ148" s="210" t="s">
        <v>142</v>
      </c>
    </row>
    <row r="149" spans="1:66" s="2" customFormat="1" ht="21.75" customHeight="1">
      <c r="A149" s="37"/>
      <c r="B149" s="38"/>
      <c r="C149" s="176" t="s">
        <v>264</v>
      </c>
      <c r="D149" s="176" t="s">
        <v>145</v>
      </c>
      <c r="E149" s="177" t="s">
        <v>265</v>
      </c>
      <c r="F149" s="178" t="s">
        <v>266</v>
      </c>
      <c r="G149" s="179" t="s">
        <v>250</v>
      </c>
      <c r="H149" s="180">
        <v>13.486</v>
      </c>
      <c r="I149" s="181"/>
      <c r="J149" s="182">
        <f>ROUND(I149*H149,2)</f>
        <v>0</v>
      </c>
      <c r="K149" s="178" t="s">
        <v>149</v>
      </c>
      <c r="L149" s="178"/>
      <c r="M149" s="42"/>
      <c r="N149" s="183" t="s">
        <v>37</v>
      </c>
      <c r="O149" s="184" t="s">
        <v>50</v>
      </c>
      <c r="P149" s="67"/>
      <c r="Q149" s="185">
        <f>P149*H149</f>
        <v>0</v>
      </c>
      <c r="R149" s="185">
        <v>0</v>
      </c>
      <c r="S149" s="185">
        <f>R149*H149</f>
        <v>0</v>
      </c>
      <c r="T149" s="185">
        <v>0</v>
      </c>
      <c r="U149" s="186">
        <f>T149*H149</f>
        <v>0</v>
      </c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S149" s="187" t="s">
        <v>150</v>
      </c>
      <c r="AU149" s="187" t="s">
        <v>145</v>
      </c>
      <c r="AV149" s="187" t="s">
        <v>89</v>
      </c>
      <c r="AZ149" s="19" t="s">
        <v>142</v>
      </c>
      <c r="BF149" s="188">
        <f>IF(O149="základní",J149,0)</f>
        <v>0</v>
      </c>
      <c r="BG149" s="188">
        <f>IF(O149="snížená",J149,0)</f>
        <v>0</v>
      </c>
      <c r="BH149" s="188">
        <f>IF(O149="zákl. přenesená",J149,0)</f>
        <v>0</v>
      </c>
      <c r="BI149" s="188">
        <f>IF(O149="sníž. přenesená",J149,0)</f>
        <v>0</v>
      </c>
      <c r="BJ149" s="188">
        <f>IF(O149="nulová",J149,0)</f>
        <v>0</v>
      </c>
      <c r="BK149" s="19" t="s">
        <v>87</v>
      </c>
      <c r="BL149" s="188">
        <f>ROUND(I149*H149,2)</f>
        <v>0</v>
      </c>
      <c r="BM149" s="19" t="s">
        <v>150</v>
      </c>
      <c r="BN149" s="187" t="s">
        <v>267</v>
      </c>
    </row>
    <row r="150" spans="1:66" s="2" customFormat="1" ht="24.2" customHeight="1">
      <c r="A150" s="37"/>
      <c r="B150" s="38"/>
      <c r="C150" s="176" t="s">
        <v>268</v>
      </c>
      <c r="D150" s="176" t="s">
        <v>145</v>
      </c>
      <c r="E150" s="177" t="s">
        <v>269</v>
      </c>
      <c r="F150" s="178" t="s">
        <v>270</v>
      </c>
      <c r="G150" s="179" t="s">
        <v>250</v>
      </c>
      <c r="H150" s="180">
        <v>13.486</v>
      </c>
      <c r="I150" s="181"/>
      <c r="J150" s="182">
        <f>ROUND(I150*H150,2)</f>
        <v>0</v>
      </c>
      <c r="K150" s="178" t="s">
        <v>149</v>
      </c>
      <c r="L150" s="178"/>
      <c r="M150" s="42"/>
      <c r="N150" s="183" t="s">
        <v>37</v>
      </c>
      <c r="O150" s="184" t="s">
        <v>50</v>
      </c>
      <c r="P150" s="67"/>
      <c r="Q150" s="185">
        <f>P150*H150</f>
        <v>0</v>
      </c>
      <c r="R150" s="185">
        <v>0</v>
      </c>
      <c r="S150" s="185">
        <f>R150*H150</f>
        <v>0</v>
      </c>
      <c r="T150" s="185">
        <v>0</v>
      </c>
      <c r="U150" s="186">
        <f>T150*H150</f>
        <v>0</v>
      </c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S150" s="187" t="s">
        <v>150</v>
      </c>
      <c r="AU150" s="187" t="s">
        <v>145</v>
      </c>
      <c r="AV150" s="187" t="s">
        <v>89</v>
      </c>
      <c r="AZ150" s="19" t="s">
        <v>142</v>
      </c>
      <c r="BF150" s="188">
        <f>IF(O150="základní",J150,0)</f>
        <v>0</v>
      </c>
      <c r="BG150" s="188">
        <f>IF(O150="snížená",J150,0)</f>
        <v>0</v>
      </c>
      <c r="BH150" s="188">
        <f>IF(O150="zákl. přenesená",J150,0)</f>
        <v>0</v>
      </c>
      <c r="BI150" s="188">
        <f>IF(O150="sníž. přenesená",J150,0)</f>
        <v>0</v>
      </c>
      <c r="BJ150" s="188">
        <f>IF(O150="nulová",J150,0)</f>
        <v>0</v>
      </c>
      <c r="BK150" s="19" t="s">
        <v>87</v>
      </c>
      <c r="BL150" s="188">
        <f>ROUND(I150*H150,2)</f>
        <v>0</v>
      </c>
      <c r="BM150" s="19" t="s">
        <v>150</v>
      </c>
      <c r="BN150" s="187" t="s">
        <v>271</v>
      </c>
    </row>
    <row r="151" spans="1:48" s="2" customFormat="1" ht="19.5">
      <c r="A151" s="37"/>
      <c r="B151" s="38"/>
      <c r="C151" s="39"/>
      <c r="D151" s="191" t="s">
        <v>204</v>
      </c>
      <c r="E151" s="39"/>
      <c r="F151" s="222" t="s">
        <v>272</v>
      </c>
      <c r="G151" s="39"/>
      <c r="H151" s="39"/>
      <c r="I151" s="223"/>
      <c r="J151" s="39"/>
      <c r="K151" s="39"/>
      <c r="L151" s="342"/>
      <c r="M151" s="42"/>
      <c r="N151" s="224"/>
      <c r="O151" s="225"/>
      <c r="P151" s="67"/>
      <c r="Q151" s="67"/>
      <c r="R151" s="67"/>
      <c r="S151" s="67"/>
      <c r="T151" s="67"/>
      <c r="U151" s="68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U151" s="19" t="s">
        <v>204</v>
      </c>
      <c r="AV151" s="19" t="s">
        <v>89</v>
      </c>
    </row>
    <row r="152" spans="2:64" s="12" customFormat="1" ht="22.9" customHeight="1">
      <c r="B152" s="160"/>
      <c r="C152" s="161"/>
      <c r="D152" s="162" t="s">
        <v>78</v>
      </c>
      <c r="E152" s="174" t="s">
        <v>273</v>
      </c>
      <c r="F152" s="174" t="s">
        <v>274</v>
      </c>
      <c r="G152" s="161"/>
      <c r="H152" s="161"/>
      <c r="I152" s="164"/>
      <c r="J152" s="175">
        <f>BL152</f>
        <v>0</v>
      </c>
      <c r="K152" s="161"/>
      <c r="L152" s="161"/>
      <c r="M152" s="166"/>
      <c r="N152" s="167"/>
      <c r="O152" s="168"/>
      <c r="P152" s="168"/>
      <c r="Q152" s="169">
        <f>Q153</f>
        <v>0</v>
      </c>
      <c r="R152" s="168"/>
      <c r="S152" s="169">
        <f>S153</f>
        <v>0</v>
      </c>
      <c r="T152" s="168"/>
      <c r="U152" s="170">
        <f>U153</f>
        <v>0</v>
      </c>
      <c r="AS152" s="171" t="s">
        <v>87</v>
      </c>
      <c r="AU152" s="172" t="s">
        <v>78</v>
      </c>
      <c r="AV152" s="172" t="s">
        <v>87</v>
      </c>
      <c r="AZ152" s="171" t="s">
        <v>142</v>
      </c>
      <c r="BL152" s="173">
        <f>BL153</f>
        <v>0</v>
      </c>
    </row>
    <row r="153" spans="1:66" s="2" customFormat="1" ht="33" customHeight="1">
      <c r="A153" s="37"/>
      <c r="B153" s="38"/>
      <c r="C153" s="176" t="s">
        <v>275</v>
      </c>
      <c r="D153" s="176" t="s">
        <v>145</v>
      </c>
      <c r="E153" s="177" t="s">
        <v>276</v>
      </c>
      <c r="F153" s="178" t="s">
        <v>277</v>
      </c>
      <c r="G153" s="179" t="s">
        <v>250</v>
      </c>
      <c r="H153" s="180">
        <v>12.281</v>
      </c>
      <c r="I153" s="181"/>
      <c r="J153" s="182">
        <f>ROUND(I153*H153,2)</f>
        <v>0</v>
      </c>
      <c r="K153" s="178" t="s">
        <v>149</v>
      </c>
      <c r="L153" s="178"/>
      <c r="M153" s="42"/>
      <c r="N153" s="183" t="s">
        <v>37</v>
      </c>
      <c r="O153" s="184" t="s">
        <v>50</v>
      </c>
      <c r="P153" s="67"/>
      <c r="Q153" s="185">
        <f>P153*H153</f>
        <v>0</v>
      </c>
      <c r="R153" s="185">
        <v>0</v>
      </c>
      <c r="S153" s="185">
        <f>R153*H153</f>
        <v>0</v>
      </c>
      <c r="T153" s="185">
        <v>0</v>
      </c>
      <c r="U153" s="186">
        <f>T153*H153</f>
        <v>0</v>
      </c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S153" s="187" t="s">
        <v>150</v>
      </c>
      <c r="AU153" s="187" t="s">
        <v>145</v>
      </c>
      <c r="AV153" s="187" t="s">
        <v>89</v>
      </c>
      <c r="AZ153" s="19" t="s">
        <v>142</v>
      </c>
      <c r="BF153" s="188">
        <f>IF(O153="základní",J153,0)</f>
        <v>0</v>
      </c>
      <c r="BG153" s="188">
        <f>IF(O153="snížená",J153,0)</f>
        <v>0</v>
      </c>
      <c r="BH153" s="188">
        <f>IF(O153="zákl. přenesená",J153,0)</f>
        <v>0</v>
      </c>
      <c r="BI153" s="188">
        <f>IF(O153="sníž. přenesená",J153,0)</f>
        <v>0</v>
      </c>
      <c r="BJ153" s="188">
        <f>IF(O153="nulová",J153,0)</f>
        <v>0</v>
      </c>
      <c r="BK153" s="19" t="s">
        <v>87</v>
      </c>
      <c r="BL153" s="188">
        <f>ROUND(I153*H153,2)</f>
        <v>0</v>
      </c>
      <c r="BM153" s="19" t="s">
        <v>150</v>
      </c>
      <c r="BN153" s="187" t="s">
        <v>278</v>
      </c>
    </row>
    <row r="154" spans="2:64" s="12" customFormat="1" ht="25.9" customHeight="1">
      <c r="B154" s="160"/>
      <c r="C154" s="161"/>
      <c r="D154" s="162" t="s">
        <v>78</v>
      </c>
      <c r="E154" s="163" t="s">
        <v>279</v>
      </c>
      <c r="F154" s="163" t="s">
        <v>280</v>
      </c>
      <c r="G154" s="161"/>
      <c r="H154" s="161"/>
      <c r="I154" s="164"/>
      <c r="J154" s="165">
        <f>BL154</f>
        <v>0</v>
      </c>
      <c r="K154" s="161"/>
      <c r="L154" s="161"/>
      <c r="M154" s="166"/>
      <c r="N154" s="167"/>
      <c r="O154" s="168"/>
      <c r="P154" s="168"/>
      <c r="Q154" s="169">
        <f>Q155+Q162+Q172+Q176+Q187</f>
        <v>0</v>
      </c>
      <c r="R154" s="168"/>
      <c r="S154" s="169">
        <f>S155+S162+S172+S176+S187</f>
        <v>1.887525</v>
      </c>
      <c r="T154" s="168"/>
      <c r="U154" s="170">
        <f>U155+U162+U172+U176+U187</f>
        <v>1.0879999999999999</v>
      </c>
      <c r="AS154" s="171" t="s">
        <v>89</v>
      </c>
      <c r="AU154" s="172" t="s">
        <v>78</v>
      </c>
      <c r="AV154" s="172" t="s">
        <v>79</v>
      </c>
      <c r="AZ154" s="171" t="s">
        <v>142</v>
      </c>
      <c r="BL154" s="173">
        <f>BL155+BL162+BL172+BL176+BL187</f>
        <v>0</v>
      </c>
    </row>
    <row r="155" spans="2:64" s="12" customFormat="1" ht="22.9" customHeight="1">
      <c r="B155" s="160"/>
      <c r="C155" s="161"/>
      <c r="D155" s="162" t="s">
        <v>78</v>
      </c>
      <c r="E155" s="174" t="s">
        <v>281</v>
      </c>
      <c r="F155" s="174" t="s">
        <v>282</v>
      </c>
      <c r="G155" s="161"/>
      <c r="H155" s="161"/>
      <c r="I155" s="164"/>
      <c r="J155" s="175">
        <f>BL155</f>
        <v>0</v>
      </c>
      <c r="K155" s="161"/>
      <c r="L155" s="161"/>
      <c r="M155" s="166"/>
      <c r="N155" s="167"/>
      <c r="O155" s="168"/>
      <c r="P155" s="168"/>
      <c r="Q155" s="169">
        <f>SUM(Q156:Q161)</f>
        <v>0</v>
      </c>
      <c r="R155" s="168"/>
      <c r="S155" s="169">
        <f>SUM(S156:S161)</f>
        <v>0.021825000000000004</v>
      </c>
      <c r="T155" s="168"/>
      <c r="U155" s="170">
        <f>SUM(U156:U161)</f>
        <v>0</v>
      </c>
      <c r="AS155" s="171" t="s">
        <v>89</v>
      </c>
      <c r="AU155" s="172" t="s">
        <v>78</v>
      </c>
      <c r="AV155" s="172" t="s">
        <v>87</v>
      </c>
      <c r="AZ155" s="171" t="s">
        <v>142</v>
      </c>
      <c r="BL155" s="173">
        <f>SUM(BL156:BL161)</f>
        <v>0</v>
      </c>
    </row>
    <row r="156" spans="1:66" s="2" customFormat="1" ht="16.5" customHeight="1">
      <c r="A156" s="37"/>
      <c r="B156" s="38"/>
      <c r="C156" s="176" t="s">
        <v>283</v>
      </c>
      <c r="D156" s="176" t="s">
        <v>145</v>
      </c>
      <c r="E156" s="177" t="s">
        <v>284</v>
      </c>
      <c r="F156" s="178" t="s">
        <v>285</v>
      </c>
      <c r="G156" s="179" t="s">
        <v>179</v>
      </c>
      <c r="H156" s="180">
        <v>2.5</v>
      </c>
      <c r="I156" s="181"/>
      <c r="J156" s="182">
        <f>ROUND(I156*H156,2)</f>
        <v>0</v>
      </c>
      <c r="K156" s="178" t="s">
        <v>149</v>
      </c>
      <c r="L156" s="178"/>
      <c r="M156" s="42"/>
      <c r="N156" s="183" t="s">
        <v>37</v>
      </c>
      <c r="O156" s="184" t="s">
        <v>50</v>
      </c>
      <c r="P156" s="67"/>
      <c r="Q156" s="185">
        <f>P156*H156</f>
        <v>0</v>
      </c>
      <c r="R156" s="185">
        <v>0.00036</v>
      </c>
      <c r="S156" s="185">
        <f>R156*H156</f>
        <v>0.0009000000000000001</v>
      </c>
      <c r="T156" s="185">
        <v>0</v>
      </c>
      <c r="U156" s="186">
        <f>T156*H156</f>
        <v>0</v>
      </c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S156" s="187" t="s">
        <v>226</v>
      </c>
      <c r="AU156" s="187" t="s">
        <v>145</v>
      </c>
      <c r="AV156" s="187" t="s">
        <v>89</v>
      </c>
      <c r="AZ156" s="19" t="s">
        <v>142</v>
      </c>
      <c r="BF156" s="188">
        <f>IF(O156="základní",J156,0)</f>
        <v>0</v>
      </c>
      <c r="BG156" s="188">
        <f>IF(O156="snížená",J156,0)</f>
        <v>0</v>
      </c>
      <c r="BH156" s="188">
        <f>IF(O156="zákl. přenesená",J156,0)</f>
        <v>0</v>
      </c>
      <c r="BI156" s="188">
        <f>IF(O156="sníž. přenesená",J156,0)</f>
        <v>0</v>
      </c>
      <c r="BJ156" s="188">
        <f>IF(O156="nulová",J156,0)</f>
        <v>0</v>
      </c>
      <c r="BK156" s="19" t="s">
        <v>87</v>
      </c>
      <c r="BL156" s="188">
        <f>ROUND(I156*H156,2)</f>
        <v>0</v>
      </c>
      <c r="BM156" s="19" t="s">
        <v>226</v>
      </c>
      <c r="BN156" s="187" t="s">
        <v>286</v>
      </c>
    </row>
    <row r="157" spans="1:66" s="2" customFormat="1" ht="24.2" customHeight="1">
      <c r="A157" s="37"/>
      <c r="B157" s="38"/>
      <c r="C157" s="226" t="s">
        <v>287</v>
      </c>
      <c r="D157" s="226" t="s">
        <v>288</v>
      </c>
      <c r="E157" s="227" t="s">
        <v>289</v>
      </c>
      <c r="F157" s="228" t="s">
        <v>290</v>
      </c>
      <c r="G157" s="229" t="s">
        <v>179</v>
      </c>
      <c r="H157" s="230">
        <v>2.875</v>
      </c>
      <c r="I157" s="231"/>
      <c r="J157" s="232">
        <f>ROUND(I157*H157,2)</f>
        <v>0</v>
      </c>
      <c r="K157" s="228" t="s">
        <v>149</v>
      </c>
      <c r="L157" s="228"/>
      <c r="M157" s="233"/>
      <c r="N157" s="234" t="s">
        <v>37</v>
      </c>
      <c r="O157" s="235" t="s">
        <v>50</v>
      </c>
      <c r="P157" s="67"/>
      <c r="Q157" s="185">
        <f>P157*H157</f>
        <v>0</v>
      </c>
      <c r="R157" s="185">
        <v>0.0054</v>
      </c>
      <c r="S157" s="185">
        <f>R157*H157</f>
        <v>0.015525</v>
      </c>
      <c r="T157" s="185">
        <v>0</v>
      </c>
      <c r="U157" s="186">
        <f>T157*H157</f>
        <v>0</v>
      </c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S157" s="187" t="s">
        <v>291</v>
      </c>
      <c r="AU157" s="187" t="s">
        <v>288</v>
      </c>
      <c r="AV157" s="187" t="s">
        <v>89</v>
      </c>
      <c r="AZ157" s="19" t="s">
        <v>142</v>
      </c>
      <c r="BF157" s="188">
        <f>IF(O157="základní",J157,0)</f>
        <v>0</v>
      </c>
      <c r="BG157" s="188">
        <f>IF(O157="snížená",J157,0)</f>
        <v>0</v>
      </c>
      <c r="BH157" s="188">
        <f>IF(O157="zákl. přenesená",J157,0)</f>
        <v>0</v>
      </c>
      <c r="BI157" s="188">
        <f>IF(O157="sníž. přenesená",J157,0)</f>
        <v>0</v>
      </c>
      <c r="BJ157" s="188">
        <f>IF(O157="nulová",J157,0)</f>
        <v>0</v>
      </c>
      <c r="BK157" s="19" t="s">
        <v>87</v>
      </c>
      <c r="BL157" s="188">
        <f>ROUND(I157*H157,2)</f>
        <v>0</v>
      </c>
      <c r="BM157" s="19" t="s">
        <v>226</v>
      </c>
      <c r="BN157" s="187" t="s">
        <v>292</v>
      </c>
    </row>
    <row r="158" spans="2:52" s="14" customFormat="1" ht="12">
      <c r="B158" s="200"/>
      <c r="C158" s="201"/>
      <c r="D158" s="191" t="s">
        <v>169</v>
      </c>
      <c r="E158" s="201"/>
      <c r="F158" s="203" t="s">
        <v>293</v>
      </c>
      <c r="G158" s="201"/>
      <c r="H158" s="204">
        <v>2.875</v>
      </c>
      <c r="I158" s="205"/>
      <c r="J158" s="201"/>
      <c r="K158" s="201"/>
      <c r="L158" s="201"/>
      <c r="M158" s="206"/>
      <c r="N158" s="207"/>
      <c r="O158" s="208"/>
      <c r="P158" s="208"/>
      <c r="Q158" s="208"/>
      <c r="R158" s="208"/>
      <c r="S158" s="208"/>
      <c r="T158" s="208"/>
      <c r="U158" s="209"/>
      <c r="AU158" s="210" t="s">
        <v>169</v>
      </c>
      <c r="AV158" s="210" t="s">
        <v>89</v>
      </c>
      <c r="AW158" s="14" t="s">
        <v>89</v>
      </c>
      <c r="AX158" s="14" t="s">
        <v>4</v>
      </c>
      <c r="AY158" s="14" t="s">
        <v>87</v>
      </c>
      <c r="AZ158" s="210" t="s">
        <v>142</v>
      </c>
    </row>
    <row r="159" spans="1:66" s="2" customFormat="1" ht="33" customHeight="1">
      <c r="A159" s="37"/>
      <c r="B159" s="38"/>
      <c r="C159" s="176" t="s">
        <v>294</v>
      </c>
      <c r="D159" s="176" t="s">
        <v>145</v>
      </c>
      <c r="E159" s="177" t="s">
        <v>295</v>
      </c>
      <c r="F159" s="178" t="s">
        <v>296</v>
      </c>
      <c r="G159" s="179" t="s">
        <v>158</v>
      </c>
      <c r="H159" s="180">
        <v>5</v>
      </c>
      <c r="I159" s="181"/>
      <c r="J159" s="182">
        <f>ROUND(I159*H159,2)</f>
        <v>0</v>
      </c>
      <c r="K159" s="178" t="s">
        <v>149</v>
      </c>
      <c r="L159" s="178"/>
      <c r="M159" s="42"/>
      <c r="N159" s="183" t="s">
        <v>37</v>
      </c>
      <c r="O159" s="184" t="s">
        <v>50</v>
      </c>
      <c r="P159" s="67"/>
      <c r="Q159" s="185">
        <f>P159*H159</f>
        <v>0</v>
      </c>
      <c r="R159" s="185">
        <v>0.00108</v>
      </c>
      <c r="S159" s="185">
        <f>R159*H159</f>
        <v>0.0054</v>
      </c>
      <c r="T159" s="185">
        <v>0</v>
      </c>
      <c r="U159" s="186">
        <f>T159*H159</f>
        <v>0</v>
      </c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S159" s="187" t="s">
        <v>226</v>
      </c>
      <c r="AU159" s="187" t="s">
        <v>145</v>
      </c>
      <c r="AV159" s="187" t="s">
        <v>89</v>
      </c>
      <c r="AZ159" s="19" t="s">
        <v>142</v>
      </c>
      <c r="BF159" s="188">
        <f>IF(O159="základní",J159,0)</f>
        <v>0</v>
      </c>
      <c r="BG159" s="188">
        <f>IF(O159="snížená",J159,0)</f>
        <v>0</v>
      </c>
      <c r="BH159" s="188">
        <f>IF(O159="zákl. přenesená",J159,0)</f>
        <v>0</v>
      </c>
      <c r="BI159" s="188">
        <f>IF(O159="sníž. přenesená",J159,0)</f>
        <v>0</v>
      </c>
      <c r="BJ159" s="188">
        <f>IF(O159="nulová",J159,0)</f>
        <v>0</v>
      </c>
      <c r="BK159" s="19" t="s">
        <v>87</v>
      </c>
      <c r="BL159" s="188">
        <f>ROUND(I159*H159,2)</f>
        <v>0</v>
      </c>
      <c r="BM159" s="19" t="s">
        <v>226</v>
      </c>
      <c r="BN159" s="187" t="s">
        <v>297</v>
      </c>
    </row>
    <row r="160" spans="1:66" s="2" customFormat="1" ht="24.2" customHeight="1">
      <c r="A160" s="37"/>
      <c r="B160" s="38"/>
      <c r="C160" s="176" t="s">
        <v>298</v>
      </c>
      <c r="D160" s="176" t="s">
        <v>145</v>
      </c>
      <c r="E160" s="177" t="s">
        <v>299</v>
      </c>
      <c r="F160" s="178" t="s">
        <v>300</v>
      </c>
      <c r="G160" s="179" t="s">
        <v>250</v>
      </c>
      <c r="H160" s="180">
        <v>0.022</v>
      </c>
      <c r="I160" s="181"/>
      <c r="J160" s="182">
        <f>ROUND(I160*H160,2)</f>
        <v>0</v>
      </c>
      <c r="K160" s="178" t="s">
        <v>149</v>
      </c>
      <c r="L160" s="178"/>
      <c r="M160" s="42"/>
      <c r="N160" s="183" t="s">
        <v>37</v>
      </c>
      <c r="O160" s="184" t="s">
        <v>50</v>
      </c>
      <c r="P160" s="67"/>
      <c r="Q160" s="185">
        <f>P160*H160</f>
        <v>0</v>
      </c>
      <c r="R160" s="185">
        <v>0</v>
      </c>
      <c r="S160" s="185">
        <f>R160*H160</f>
        <v>0</v>
      </c>
      <c r="T160" s="185">
        <v>0</v>
      </c>
      <c r="U160" s="186">
        <f>T160*H160</f>
        <v>0</v>
      </c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S160" s="187" t="s">
        <v>226</v>
      </c>
      <c r="AU160" s="187" t="s">
        <v>145</v>
      </c>
      <c r="AV160" s="187" t="s">
        <v>89</v>
      </c>
      <c r="AZ160" s="19" t="s">
        <v>142</v>
      </c>
      <c r="BF160" s="188">
        <f>IF(O160="základní",J160,0)</f>
        <v>0</v>
      </c>
      <c r="BG160" s="188">
        <f>IF(O160="snížená",J160,0)</f>
        <v>0</v>
      </c>
      <c r="BH160" s="188">
        <f>IF(O160="zákl. přenesená",J160,0)</f>
        <v>0</v>
      </c>
      <c r="BI160" s="188">
        <f>IF(O160="sníž. přenesená",J160,0)</f>
        <v>0</v>
      </c>
      <c r="BJ160" s="188">
        <f>IF(O160="nulová",J160,0)</f>
        <v>0</v>
      </c>
      <c r="BK160" s="19" t="s">
        <v>87</v>
      </c>
      <c r="BL160" s="188">
        <f>ROUND(I160*H160,2)</f>
        <v>0</v>
      </c>
      <c r="BM160" s="19" t="s">
        <v>226</v>
      </c>
      <c r="BN160" s="187" t="s">
        <v>301</v>
      </c>
    </row>
    <row r="161" spans="1:66" s="2" customFormat="1" ht="24.2" customHeight="1">
      <c r="A161" s="37"/>
      <c r="B161" s="38"/>
      <c r="C161" s="176" t="s">
        <v>302</v>
      </c>
      <c r="D161" s="176" t="s">
        <v>145</v>
      </c>
      <c r="E161" s="177" t="s">
        <v>303</v>
      </c>
      <c r="F161" s="178" t="s">
        <v>304</v>
      </c>
      <c r="G161" s="179" t="s">
        <v>250</v>
      </c>
      <c r="H161" s="180">
        <v>0.022</v>
      </c>
      <c r="I161" s="181"/>
      <c r="J161" s="182">
        <f>ROUND(I161*H161,2)</f>
        <v>0</v>
      </c>
      <c r="K161" s="178" t="s">
        <v>149</v>
      </c>
      <c r="L161" s="178"/>
      <c r="M161" s="42"/>
      <c r="N161" s="183" t="s">
        <v>37</v>
      </c>
      <c r="O161" s="184" t="s">
        <v>50</v>
      </c>
      <c r="P161" s="67"/>
      <c r="Q161" s="185">
        <f>P161*H161</f>
        <v>0</v>
      </c>
      <c r="R161" s="185">
        <v>0</v>
      </c>
      <c r="S161" s="185">
        <f>R161*H161</f>
        <v>0</v>
      </c>
      <c r="T161" s="185">
        <v>0</v>
      </c>
      <c r="U161" s="186">
        <f>T161*H161</f>
        <v>0</v>
      </c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S161" s="187" t="s">
        <v>226</v>
      </c>
      <c r="AU161" s="187" t="s">
        <v>145</v>
      </c>
      <c r="AV161" s="187" t="s">
        <v>89</v>
      </c>
      <c r="AZ161" s="19" t="s">
        <v>142</v>
      </c>
      <c r="BF161" s="188">
        <f>IF(O161="základní",J161,0)</f>
        <v>0</v>
      </c>
      <c r="BG161" s="188">
        <f>IF(O161="snížená",J161,0)</f>
        <v>0</v>
      </c>
      <c r="BH161" s="188">
        <f>IF(O161="zákl. přenesená",J161,0)</f>
        <v>0</v>
      </c>
      <c r="BI161" s="188">
        <f>IF(O161="sníž. přenesená",J161,0)</f>
        <v>0</v>
      </c>
      <c r="BJ161" s="188">
        <f>IF(O161="nulová",J161,0)</f>
        <v>0</v>
      </c>
      <c r="BK161" s="19" t="s">
        <v>87</v>
      </c>
      <c r="BL161" s="188">
        <f>ROUND(I161*H161,2)</f>
        <v>0</v>
      </c>
      <c r="BM161" s="19" t="s">
        <v>226</v>
      </c>
      <c r="BN161" s="187" t="s">
        <v>305</v>
      </c>
    </row>
    <row r="162" spans="2:64" s="12" customFormat="1" ht="22.9" customHeight="1">
      <c r="B162" s="160"/>
      <c r="C162" s="161"/>
      <c r="D162" s="162" t="s">
        <v>78</v>
      </c>
      <c r="E162" s="174" t="s">
        <v>306</v>
      </c>
      <c r="F162" s="174" t="s">
        <v>307</v>
      </c>
      <c r="G162" s="161"/>
      <c r="H162" s="161"/>
      <c r="I162" s="164"/>
      <c r="J162" s="175">
        <f>BL162</f>
        <v>0</v>
      </c>
      <c r="K162" s="161"/>
      <c r="L162" s="161"/>
      <c r="M162" s="166"/>
      <c r="N162" s="167"/>
      <c r="O162" s="168"/>
      <c r="P162" s="168"/>
      <c r="Q162" s="169">
        <f>SUM(Q163:Q171)</f>
        <v>0</v>
      </c>
      <c r="R162" s="168"/>
      <c r="S162" s="169">
        <f>SUM(S163:S171)</f>
        <v>0.13629999999999998</v>
      </c>
      <c r="T162" s="168"/>
      <c r="U162" s="170">
        <f>SUM(U163:U171)</f>
        <v>0</v>
      </c>
      <c r="AS162" s="171" t="s">
        <v>89</v>
      </c>
      <c r="AU162" s="172" t="s">
        <v>78</v>
      </c>
      <c r="AV162" s="172" t="s">
        <v>87</v>
      </c>
      <c r="AZ162" s="171" t="s">
        <v>142</v>
      </c>
      <c r="BL162" s="173">
        <f>SUM(BL163:BL171)</f>
        <v>0</v>
      </c>
    </row>
    <row r="163" spans="1:66" s="2" customFormat="1" ht="16.5" customHeight="1">
      <c r="A163" s="37"/>
      <c r="B163" s="38"/>
      <c r="C163" s="176" t="s">
        <v>291</v>
      </c>
      <c r="D163" s="176" t="s">
        <v>145</v>
      </c>
      <c r="E163" s="177" t="s">
        <v>308</v>
      </c>
      <c r="F163" s="178" t="s">
        <v>309</v>
      </c>
      <c r="G163" s="179" t="s">
        <v>158</v>
      </c>
      <c r="H163" s="180">
        <v>9</v>
      </c>
      <c r="I163" s="181"/>
      <c r="J163" s="182">
        <f aca="true" t="shared" si="0" ref="J163:J171">ROUND(I163*H163,2)</f>
        <v>0</v>
      </c>
      <c r="K163" s="178" t="s">
        <v>37</v>
      </c>
      <c r="L163" s="178"/>
      <c r="M163" s="42"/>
      <c r="N163" s="183" t="s">
        <v>37</v>
      </c>
      <c r="O163" s="184" t="s">
        <v>50</v>
      </c>
      <c r="P163" s="67"/>
      <c r="Q163" s="185">
        <f aca="true" t="shared" si="1" ref="Q163:Q171">P163*H163</f>
        <v>0</v>
      </c>
      <c r="R163" s="185">
        <v>0</v>
      </c>
      <c r="S163" s="185">
        <f aca="true" t="shared" si="2" ref="S163:S171">R163*H163</f>
        <v>0</v>
      </c>
      <c r="T163" s="185">
        <v>0</v>
      </c>
      <c r="U163" s="186">
        <f aca="true" t="shared" si="3" ref="U163:U171">T163*H163</f>
        <v>0</v>
      </c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S163" s="187" t="s">
        <v>226</v>
      </c>
      <c r="AU163" s="187" t="s">
        <v>145</v>
      </c>
      <c r="AV163" s="187" t="s">
        <v>89</v>
      </c>
      <c r="AZ163" s="19" t="s">
        <v>142</v>
      </c>
      <c r="BF163" s="188">
        <f aca="true" t="shared" si="4" ref="BF163:BF171">IF(O163="základní",J163,0)</f>
        <v>0</v>
      </c>
      <c r="BG163" s="188">
        <f aca="true" t="shared" si="5" ref="BG163:BG171">IF(O163="snížená",J163,0)</f>
        <v>0</v>
      </c>
      <c r="BH163" s="188">
        <f aca="true" t="shared" si="6" ref="BH163:BH171">IF(O163="zákl. přenesená",J163,0)</f>
        <v>0</v>
      </c>
      <c r="BI163" s="188">
        <f aca="true" t="shared" si="7" ref="BI163:BI171">IF(O163="sníž. přenesená",J163,0)</f>
        <v>0</v>
      </c>
      <c r="BJ163" s="188">
        <f aca="true" t="shared" si="8" ref="BJ163:BJ171">IF(O163="nulová",J163,0)</f>
        <v>0</v>
      </c>
      <c r="BK163" s="19" t="s">
        <v>87</v>
      </c>
      <c r="BL163" s="188">
        <f aca="true" t="shared" si="9" ref="BL163:BL171">ROUND(I163*H163,2)</f>
        <v>0</v>
      </c>
      <c r="BM163" s="19" t="s">
        <v>226</v>
      </c>
      <c r="BN163" s="187" t="s">
        <v>310</v>
      </c>
    </row>
    <row r="164" spans="1:66" s="2" customFormat="1" ht="16.5" customHeight="1">
      <c r="A164" s="37"/>
      <c r="B164" s="38"/>
      <c r="C164" s="176" t="s">
        <v>311</v>
      </c>
      <c r="D164" s="176" t="s">
        <v>145</v>
      </c>
      <c r="E164" s="177" t="s">
        <v>312</v>
      </c>
      <c r="F164" s="178" t="s">
        <v>313</v>
      </c>
      <c r="G164" s="179" t="s">
        <v>158</v>
      </c>
      <c r="H164" s="180">
        <v>40</v>
      </c>
      <c r="I164" s="181"/>
      <c r="J164" s="182">
        <f t="shared" si="0"/>
        <v>0</v>
      </c>
      <c r="K164" s="178" t="s">
        <v>149</v>
      </c>
      <c r="L164" s="178"/>
      <c r="M164" s="42"/>
      <c r="N164" s="183" t="s">
        <v>37</v>
      </c>
      <c r="O164" s="184" t="s">
        <v>50</v>
      </c>
      <c r="P164" s="67"/>
      <c r="Q164" s="185">
        <f t="shared" si="1"/>
        <v>0</v>
      </c>
      <c r="R164" s="185">
        <v>0.00042</v>
      </c>
      <c r="S164" s="185">
        <f t="shared" si="2"/>
        <v>0.016800000000000002</v>
      </c>
      <c r="T164" s="185">
        <v>0</v>
      </c>
      <c r="U164" s="186">
        <f t="shared" si="3"/>
        <v>0</v>
      </c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S164" s="187" t="s">
        <v>226</v>
      </c>
      <c r="AU164" s="187" t="s">
        <v>145</v>
      </c>
      <c r="AV164" s="187" t="s">
        <v>89</v>
      </c>
      <c r="AZ164" s="19" t="s">
        <v>142</v>
      </c>
      <c r="BF164" s="188">
        <f t="shared" si="4"/>
        <v>0</v>
      </c>
      <c r="BG164" s="188">
        <f t="shared" si="5"/>
        <v>0</v>
      </c>
      <c r="BH164" s="188">
        <f t="shared" si="6"/>
        <v>0</v>
      </c>
      <c r="BI164" s="188">
        <f t="shared" si="7"/>
        <v>0</v>
      </c>
      <c r="BJ164" s="188">
        <f t="shared" si="8"/>
        <v>0</v>
      </c>
      <c r="BK164" s="19" t="s">
        <v>87</v>
      </c>
      <c r="BL164" s="188">
        <f t="shared" si="9"/>
        <v>0</v>
      </c>
      <c r="BM164" s="19" t="s">
        <v>226</v>
      </c>
      <c r="BN164" s="187" t="s">
        <v>314</v>
      </c>
    </row>
    <row r="165" spans="1:66" s="2" customFormat="1" ht="16.5" customHeight="1">
      <c r="A165" s="37"/>
      <c r="B165" s="38"/>
      <c r="C165" s="176" t="s">
        <v>315</v>
      </c>
      <c r="D165" s="176" t="s">
        <v>145</v>
      </c>
      <c r="E165" s="177" t="s">
        <v>316</v>
      </c>
      <c r="F165" s="178" t="s">
        <v>317</v>
      </c>
      <c r="G165" s="179" t="s">
        <v>242</v>
      </c>
      <c r="H165" s="180">
        <v>250</v>
      </c>
      <c r="I165" s="181"/>
      <c r="J165" s="182">
        <f t="shared" si="0"/>
        <v>0</v>
      </c>
      <c r="K165" s="178" t="s">
        <v>37</v>
      </c>
      <c r="L165" s="178"/>
      <c r="M165" s="42"/>
      <c r="N165" s="183" t="s">
        <v>37</v>
      </c>
      <c r="O165" s="184" t="s">
        <v>50</v>
      </c>
      <c r="P165" s="67"/>
      <c r="Q165" s="185">
        <f t="shared" si="1"/>
        <v>0</v>
      </c>
      <c r="R165" s="185">
        <v>0.00041</v>
      </c>
      <c r="S165" s="185">
        <f t="shared" si="2"/>
        <v>0.1025</v>
      </c>
      <c r="T165" s="185">
        <v>0</v>
      </c>
      <c r="U165" s="186">
        <f t="shared" si="3"/>
        <v>0</v>
      </c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S165" s="187" t="s">
        <v>226</v>
      </c>
      <c r="AU165" s="187" t="s">
        <v>145</v>
      </c>
      <c r="AV165" s="187" t="s">
        <v>89</v>
      </c>
      <c r="AZ165" s="19" t="s">
        <v>142</v>
      </c>
      <c r="BF165" s="188">
        <f t="shared" si="4"/>
        <v>0</v>
      </c>
      <c r="BG165" s="188">
        <f t="shared" si="5"/>
        <v>0</v>
      </c>
      <c r="BH165" s="188">
        <f t="shared" si="6"/>
        <v>0</v>
      </c>
      <c r="BI165" s="188">
        <f t="shared" si="7"/>
        <v>0</v>
      </c>
      <c r="BJ165" s="188">
        <f t="shared" si="8"/>
        <v>0</v>
      </c>
      <c r="BK165" s="19" t="s">
        <v>87</v>
      </c>
      <c r="BL165" s="188">
        <f t="shared" si="9"/>
        <v>0</v>
      </c>
      <c r="BM165" s="19" t="s">
        <v>226</v>
      </c>
      <c r="BN165" s="187" t="s">
        <v>318</v>
      </c>
    </row>
    <row r="166" spans="1:66" s="2" customFormat="1" ht="16.5" customHeight="1">
      <c r="A166" s="37"/>
      <c r="B166" s="38"/>
      <c r="C166" s="176" t="s">
        <v>319</v>
      </c>
      <c r="D166" s="176" t="s">
        <v>145</v>
      </c>
      <c r="E166" s="177" t="s">
        <v>320</v>
      </c>
      <c r="F166" s="178" t="s">
        <v>321</v>
      </c>
      <c r="G166" s="179" t="s">
        <v>158</v>
      </c>
      <c r="H166" s="180">
        <v>50</v>
      </c>
      <c r="I166" s="181"/>
      <c r="J166" s="182">
        <f t="shared" si="0"/>
        <v>0</v>
      </c>
      <c r="K166" s="178" t="s">
        <v>149</v>
      </c>
      <c r="L166" s="178"/>
      <c r="M166" s="42"/>
      <c r="N166" s="183" t="s">
        <v>37</v>
      </c>
      <c r="O166" s="184" t="s">
        <v>50</v>
      </c>
      <c r="P166" s="67"/>
      <c r="Q166" s="185">
        <f t="shared" si="1"/>
        <v>0</v>
      </c>
      <c r="R166" s="185">
        <v>0</v>
      </c>
      <c r="S166" s="185">
        <f t="shared" si="2"/>
        <v>0</v>
      </c>
      <c r="T166" s="185">
        <v>0</v>
      </c>
      <c r="U166" s="186">
        <f t="shared" si="3"/>
        <v>0</v>
      </c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S166" s="187" t="s">
        <v>226</v>
      </c>
      <c r="AU166" s="187" t="s">
        <v>145</v>
      </c>
      <c r="AV166" s="187" t="s">
        <v>89</v>
      </c>
      <c r="AZ166" s="19" t="s">
        <v>142</v>
      </c>
      <c r="BF166" s="188">
        <f t="shared" si="4"/>
        <v>0</v>
      </c>
      <c r="BG166" s="188">
        <f t="shared" si="5"/>
        <v>0</v>
      </c>
      <c r="BH166" s="188">
        <f t="shared" si="6"/>
        <v>0</v>
      </c>
      <c r="BI166" s="188">
        <f t="shared" si="7"/>
        <v>0</v>
      </c>
      <c r="BJ166" s="188">
        <f t="shared" si="8"/>
        <v>0</v>
      </c>
      <c r="BK166" s="19" t="s">
        <v>87</v>
      </c>
      <c r="BL166" s="188">
        <f t="shared" si="9"/>
        <v>0</v>
      </c>
      <c r="BM166" s="19" t="s">
        <v>226</v>
      </c>
      <c r="BN166" s="187" t="s">
        <v>322</v>
      </c>
    </row>
    <row r="167" spans="1:66" s="2" customFormat="1" ht="16.5" customHeight="1">
      <c r="A167" s="37"/>
      <c r="B167" s="38"/>
      <c r="C167" s="176" t="s">
        <v>323</v>
      </c>
      <c r="D167" s="176" t="s">
        <v>145</v>
      </c>
      <c r="E167" s="177" t="s">
        <v>324</v>
      </c>
      <c r="F167" s="178" t="s">
        <v>325</v>
      </c>
      <c r="G167" s="179" t="s">
        <v>158</v>
      </c>
      <c r="H167" s="180">
        <v>50</v>
      </c>
      <c r="I167" s="181"/>
      <c r="J167" s="182">
        <f t="shared" si="0"/>
        <v>0</v>
      </c>
      <c r="K167" s="178" t="s">
        <v>149</v>
      </c>
      <c r="L167" s="178"/>
      <c r="M167" s="42"/>
      <c r="N167" s="183" t="s">
        <v>37</v>
      </c>
      <c r="O167" s="184" t="s">
        <v>50</v>
      </c>
      <c r="P167" s="67"/>
      <c r="Q167" s="185">
        <f t="shared" si="1"/>
        <v>0</v>
      </c>
      <c r="R167" s="185">
        <v>6E-05</v>
      </c>
      <c r="S167" s="185">
        <f t="shared" si="2"/>
        <v>0.003</v>
      </c>
      <c r="T167" s="185">
        <v>0</v>
      </c>
      <c r="U167" s="186">
        <f t="shared" si="3"/>
        <v>0</v>
      </c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S167" s="187" t="s">
        <v>226</v>
      </c>
      <c r="AU167" s="187" t="s">
        <v>145</v>
      </c>
      <c r="AV167" s="187" t="s">
        <v>89</v>
      </c>
      <c r="AZ167" s="19" t="s">
        <v>142</v>
      </c>
      <c r="BF167" s="188">
        <f t="shared" si="4"/>
        <v>0</v>
      </c>
      <c r="BG167" s="188">
        <f t="shared" si="5"/>
        <v>0</v>
      </c>
      <c r="BH167" s="188">
        <f t="shared" si="6"/>
        <v>0</v>
      </c>
      <c r="BI167" s="188">
        <f t="shared" si="7"/>
        <v>0</v>
      </c>
      <c r="BJ167" s="188">
        <f t="shared" si="8"/>
        <v>0</v>
      </c>
      <c r="BK167" s="19" t="s">
        <v>87</v>
      </c>
      <c r="BL167" s="188">
        <f t="shared" si="9"/>
        <v>0</v>
      </c>
      <c r="BM167" s="19" t="s">
        <v>226</v>
      </c>
      <c r="BN167" s="187" t="s">
        <v>326</v>
      </c>
    </row>
    <row r="168" spans="1:66" s="2" customFormat="1" ht="16.5" customHeight="1">
      <c r="A168" s="37"/>
      <c r="B168" s="38"/>
      <c r="C168" s="226" t="s">
        <v>327</v>
      </c>
      <c r="D168" s="226" t="s">
        <v>288</v>
      </c>
      <c r="E168" s="227" t="s">
        <v>328</v>
      </c>
      <c r="F168" s="228" t="s">
        <v>329</v>
      </c>
      <c r="G168" s="229" t="s">
        <v>158</v>
      </c>
      <c r="H168" s="230">
        <v>50</v>
      </c>
      <c r="I168" s="231"/>
      <c r="J168" s="232">
        <f t="shared" si="0"/>
        <v>0</v>
      </c>
      <c r="K168" s="228" t="s">
        <v>37</v>
      </c>
      <c r="L168" s="228"/>
      <c r="M168" s="233"/>
      <c r="N168" s="234" t="s">
        <v>37</v>
      </c>
      <c r="O168" s="235" t="s">
        <v>50</v>
      </c>
      <c r="P168" s="67"/>
      <c r="Q168" s="185">
        <f t="shared" si="1"/>
        <v>0</v>
      </c>
      <c r="R168" s="185">
        <v>0.00028</v>
      </c>
      <c r="S168" s="185">
        <f t="shared" si="2"/>
        <v>0.013999999999999999</v>
      </c>
      <c r="T168" s="185">
        <v>0</v>
      </c>
      <c r="U168" s="186">
        <f t="shared" si="3"/>
        <v>0</v>
      </c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S168" s="187" t="s">
        <v>291</v>
      </c>
      <c r="AU168" s="187" t="s">
        <v>288</v>
      </c>
      <c r="AV168" s="187" t="s">
        <v>89</v>
      </c>
      <c r="AZ168" s="19" t="s">
        <v>142</v>
      </c>
      <c r="BF168" s="188">
        <f t="shared" si="4"/>
        <v>0</v>
      </c>
      <c r="BG168" s="188">
        <f t="shared" si="5"/>
        <v>0</v>
      </c>
      <c r="BH168" s="188">
        <f t="shared" si="6"/>
        <v>0</v>
      </c>
      <c r="BI168" s="188">
        <f t="shared" si="7"/>
        <v>0</v>
      </c>
      <c r="BJ168" s="188">
        <f t="shared" si="8"/>
        <v>0</v>
      </c>
      <c r="BK168" s="19" t="s">
        <v>87</v>
      </c>
      <c r="BL168" s="188">
        <f t="shared" si="9"/>
        <v>0</v>
      </c>
      <c r="BM168" s="19" t="s">
        <v>226</v>
      </c>
      <c r="BN168" s="187" t="s">
        <v>330</v>
      </c>
    </row>
    <row r="169" spans="1:66" s="2" customFormat="1" ht="16.5" customHeight="1">
      <c r="A169" s="37"/>
      <c r="B169" s="38"/>
      <c r="C169" s="176" t="s">
        <v>331</v>
      </c>
      <c r="D169" s="176" t="s">
        <v>145</v>
      </c>
      <c r="E169" s="177" t="s">
        <v>332</v>
      </c>
      <c r="F169" s="178" t="s">
        <v>333</v>
      </c>
      <c r="G169" s="179" t="s">
        <v>242</v>
      </c>
      <c r="H169" s="180">
        <v>250</v>
      </c>
      <c r="I169" s="181"/>
      <c r="J169" s="182">
        <f t="shared" si="0"/>
        <v>0</v>
      </c>
      <c r="K169" s="178" t="s">
        <v>149</v>
      </c>
      <c r="L169" s="178"/>
      <c r="M169" s="42"/>
      <c r="N169" s="183" t="s">
        <v>37</v>
      </c>
      <c r="O169" s="184" t="s">
        <v>50</v>
      </c>
      <c r="P169" s="67"/>
      <c r="Q169" s="185">
        <f t="shared" si="1"/>
        <v>0</v>
      </c>
      <c r="R169" s="185">
        <v>0</v>
      </c>
      <c r="S169" s="185">
        <f t="shared" si="2"/>
        <v>0</v>
      </c>
      <c r="T169" s="185">
        <v>0</v>
      </c>
      <c r="U169" s="186">
        <f t="shared" si="3"/>
        <v>0</v>
      </c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S169" s="187" t="s">
        <v>226</v>
      </c>
      <c r="AU169" s="187" t="s">
        <v>145</v>
      </c>
      <c r="AV169" s="187" t="s">
        <v>89</v>
      </c>
      <c r="AZ169" s="19" t="s">
        <v>142</v>
      </c>
      <c r="BF169" s="188">
        <f t="shared" si="4"/>
        <v>0</v>
      </c>
      <c r="BG169" s="188">
        <f t="shared" si="5"/>
        <v>0</v>
      </c>
      <c r="BH169" s="188">
        <f t="shared" si="6"/>
        <v>0</v>
      </c>
      <c r="BI169" s="188">
        <f t="shared" si="7"/>
        <v>0</v>
      </c>
      <c r="BJ169" s="188">
        <f t="shared" si="8"/>
        <v>0</v>
      </c>
      <c r="BK169" s="19" t="s">
        <v>87</v>
      </c>
      <c r="BL169" s="188">
        <f t="shared" si="9"/>
        <v>0</v>
      </c>
      <c r="BM169" s="19" t="s">
        <v>226</v>
      </c>
      <c r="BN169" s="187" t="s">
        <v>334</v>
      </c>
    </row>
    <row r="170" spans="1:66" s="2" customFormat="1" ht="24.2" customHeight="1">
      <c r="A170" s="37"/>
      <c r="B170" s="38"/>
      <c r="C170" s="176" t="s">
        <v>335</v>
      </c>
      <c r="D170" s="176" t="s">
        <v>145</v>
      </c>
      <c r="E170" s="177" t="s">
        <v>336</v>
      </c>
      <c r="F170" s="178" t="s">
        <v>337</v>
      </c>
      <c r="G170" s="179" t="s">
        <v>250</v>
      </c>
      <c r="H170" s="180">
        <v>0.136</v>
      </c>
      <c r="I170" s="181"/>
      <c r="J170" s="182">
        <f t="shared" si="0"/>
        <v>0</v>
      </c>
      <c r="K170" s="178" t="s">
        <v>149</v>
      </c>
      <c r="L170" s="178"/>
      <c r="M170" s="42"/>
      <c r="N170" s="183" t="s">
        <v>37</v>
      </c>
      <c r="O170" s="184" t="s">
        <v>50</v>
      </c>
      <c r="P170" s="67"/>
      <c r="Q170" s="185">
        <f t="shared" si="1"/>
        <v>0</v>
      </c>
      <c r="R170" s="185">
        <v>0</v>
      </c>
      <c r="S170" s="185">
        <f t="shared" si="2"/>
        <v>0</v>
      </c>
      <c r="T170" s="185">
        <v>0</v>
      </c>
      <c r="U170" s="186">
        <f t="shared" si="3"/>
        <v>0</v>
      </c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S170" s="187" t="s">
        <v>226</v>
      </c>
      <c r="AU170" s="187" t="s">
        <v>145</v>
      </c>
      <c r="AV170" s="187" t="s">
        <v>89</v>
      </c>
      <c r="AZ170" s="19" t="s">
        <v>142</v>
      </c>
      <c r="BF170" s="188">
        <f t="shared" si="4"/>
        <v>0</v>
      </c>
      <c r="BG170" s="188">
        <f t="shared" si="5"/>
        <v>0</v>
      </c>
      <c r="BH170" s="188">
        <f t="shared" si="6"/>
        <v>0</v>
      </c>
      <c r="BI170" s="188">
        <f t="shared" si="7"/>
        <v>0</v>
      </c>
      <c r="BJ170" s="188">
        <f t="shared" si="8"/>
        <v>0</v>
      </c>
      <c r="BK170" s="19" t="s">
        <v>87</v>
      </c>
      <c r="BL170" s="188">
        <f t="shared" si="9"/>
        <v>0</v>
      </c>
      <c r="BM170" s="19" t="s">
        <v>226</v>
      </c>
      <c r="BN170" s="187" t="s">
        <v>338</v>
      </c>
    </row>
    <row r="171" spans="1:66" s="2" customFormat="1" ht="24.2" customHeight="1">
      <c r="A171" s="37"/>
      <c r="B171" s="38"/>
      <c r="C171" s="176" t="s">
        <v>339</v>
      </c>
      <c r="D171" s="176" t="s">
        <v>145</v>
      </c>
      <c r="E171" s="177" t="s">
        <v>340</v>
      </c>
      <c r="F171" s="178" t="s">
        <v>341</v>
      </c>
      <c r="G171" s="179" t="s">
        <v>250</v>
      </c>
      <c r="H171" s="180">
        <v>0.136</v>
      </c>
      <c r="I171" s="181"/>
      <c r="J171" s="182">
        <f t="shared" si="0"/>
        <v>0</v>
      </c>
      <c r="K171" s="178" t="s">
        <v>149</v>
      </c>
      <c r="L171" s="178"/>
      <c r="M171" s="42"/>
      <c r="N171" s="183" t="s">
        <v>37</v>
      </c>
      <c r="O171" s="184" t="s">
        <v>50</v>
      </c>
      <c r="P171" s="67"/>
      <c r="Q171" s="185">
        <f t="shared" si="1"/>
        <v>0</v>
      </c>
      <c r="R171" s="185">
        <v>0</v>
      </c>
      <c r="S171" s="185">
        <f t="shared" si="2"/>
        <v>0</v>
      </c>
      <c r="T171" s="185">
        <v>0</v>
      </c>
      <c r="U171" s="186">
        <f t="shared" si="3"/>
        <v>0</v>
      </c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S171" s="187" t="s">
        <v>226</v>
      </c>
      <c r="AU171" s="187" t="s">
        <v>145</v>
      </c>
      <c r="AV171" s="187" t="s">
        <v>89</v>
      </c>
      <c r="AZ171" s="19" t="s">
        <v>142</v>
      </c>
      <c r="BF171" s="188">
        <f t="shared" si="4"/>
        <v>0</v>
      </c>
      <c r="BG171" s="188">
        <f t="shared" si="5"/>
        <v>0</v>
      </c>
      <c r="BH171" s="188">
        <f t="shared" si="6"/>
        <v>0</v>
      </c>
      <c r="BI171" s="188">
        <f t="shared" si="7"/>
        <v>0</v>
      </c>
      <c r="BJ171" s="188">
        <f t="shared" si="8"/>
        <v>0</v>
      </c>
      <c r="BK171" s="19" t="s">
        <v>87</v>
      </c>
      <c r="BL171" s="188">
        <f t="shared" si="9"/>
        <v>0</v>
      </c>
      <c r="BM171" s="19" t="s">
        <v>226</v>
      </c>
      <c r="BN171" s="187" t="s">
        <v>342</v>
      </c>
    </row>
    <row r="172" spans="2:64" s="12" customFormat="1" ht="22.9" customHeight="1">
      <c r="B172" s="160"/>
      <c r="C172" s="161"/>
      <c r="D172" s="162" t="s">
        <v>78</v>
      </c>
      <c r="E172" s="174" t="s">
        <v>343</v>
      </c>
      <c r="F172" s="174" t="s">
        <v>344</v>
      </c>
      <c r="G172" s="161"/>
      <c r="H172" s="161"/>
      <c r="I172" s="164"/>
      <c r="J172" s="175">
        <f>BL172</f>
        <v>0</v>
      </c>
      <c r="K172" s="161"/>
      <c r="L172" s="161"/>
      <c r="M172" s="166"/>
      <c r="N172" s="167"/>
      <c r="O172" s="168"/>
      <c r="P172" s="168"/>
      <c r="Q172" s="169">
        <f>SUM(Q173:Q175)</f>
        <v>0</v>
      </c>
      <c r="R172" s="168"/>
      <c r="S172" s="169">
        <f>SUM(S173:S175)</f>
        <v>0.59</v>
      </c>
      <c r="T172" s="168"/>
      <c r="U172" s="170">
        <f>SUM(U173:U175)</f>
        <v>0</v>
      </c>
      <c r="AS172" s="171" t="s">
        <v>89</v>
      </c>
      <c r="AU172" s="172" t="s">
        <v>78</v>
      </c>
      <c r="AV172" s="172" t="s">
        <v>87</v>
      </c>
      <c r="AZ172" s="171" t="s">
        <v>142</v>
      </c>
      <c r="BL172" s="173">
        <f>SUM(BL173:BL175)</f>
        <v>0</v>
      </c>
    </row>
    <row r="173" spans="1:66" s="2" customFormat="1" ht="21.75" customHeight="1">
      <c r="A173" s="37"/>
      <c r="B173" s="38"/>
      <c r="C173" s="176" t="s">
        <v>345</v>
      </c>
      <c r="D173" s="176" t="s">
        <v>145</v>
      </c>
      <c r="E173" s="177" t="s">
        <v>346</v>
      </c>
      <c r="F173" s="178" t="s">
        <v>347</v>
      </c>
      <c r="G173" s="179" t="s">
        <v>158</v>
      </c>
      <c r="H173" s="180">
        <v>59</v>
      </c>
      <c r="I173" s="181"/>
      <c r="J173" s="182">
        <f>ROUND(I173*H173,2)</f>
        <v>0</v>
      </c>
      <c r="K173" s="178" t="s">
        <v>37</v>
      </c>
      <c r="L173" s="178"/>
      <c r="M173" s="42"/>
      <c r="N173" s="183" t="s">
        <v>37</v>
      </c>
      <c r="O173" s="184" t="s">
        <v>50</v>
      </c>
      <c r="P173" s="67"/>
      <c r="Q173" s="185">
        <f>P173*H173</f>
        <v>0</v>
      </c>
      <c r="R173" s="185">
        <v>0.01</v>
      </c>
      <c r="S173" s="185">
        <f>R173*H173</f>
        <v>0.59</v>
      </c>
      <c r="T173" s="185">
        <v>0</v>
      </c>
      <c r="U173" s="186">
        <f>T173*H173</f>
        <v>0</v>
      </c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S173" s="187" t="s">
        <v>226</v>
      </c>
      <c r="AU173" s="187" t="s">
        <v>145</v>
      </c>
      <c r="AV173" s="187" t="s">
        <v>89</v>
      </c>
      <c r="AZ173" s="19" t="s">
        <v>142</v>
      </c>
      <c r="BF173" s="188">
        <f>IF(O173="základní",J173,0)</f>
        <v>0</v>
      </c>
      <c r="BG173" s="188">
        <f>IF(O173="snížená",J173,0)</f>
        <v>0</v>
      </c>
      <c r="BH173" s="188">
        <f>IF(O173="zákl. přenesená",J173,0)</f>
        <v>0</v>
      </c>
      <c r="BI173" s="188">
        <f>IF(O173="sníž. přenesená",J173,0)</f>
        <v>0</v>
      </c>
      <c r="BJ173" s="188">
        <f>IF(O173="nulová",J173,0)</f>
        <v>0</v>
      </c>
      <c r="BK173" s="19" t="s">
        <v>87</v>
      </c>
      <c r="BL173" s="188">
        <f>ROUND(I173*H173,2)</f>
        <v>0</v>
      </c>
      <c r="BM173" s="19" t="s">
        <v>226</v>
      </c>
      <c r="BN173" s="187" t="s">
        <v>348</v>
      </c>
    </row>
    <row r="174" spans="1:66" s="2" customFormat="1" ht="37.9" customHeight="1">
      <c r="A174" s="37"/>
      <c r="B174" s="38"/>
      <c r="C174" s="176" t="s">
        <v>349</v>
      </c>
      <c r="D174" s="176" t="s">
        <v>145</v>
      </c>
      <c r="E174" s="177" t="s">
        <v>350</v>
      </c>
      <c r="F174" s="178" t="s">
        <v>351</v>
      </c>
      <c r="G174" s="179" t="s">
        <v>250</v>
      </c>
      <c r="H174" s="180">
        <v>0.59</v>
      </c>
      <c r="I174" s="181"/>
      <c r="J174" s="182">
        <f>ROUND(I174*H174,2)</f>
        <v>0</v>
      </c>
      <c r="K174" s="178" t="s">
        <v>149</v>
      </c>
      <c r="L174" s="178"/>
      <c r="M174" s="42"/>
      <c r="N174" s="183" t="s">
        <v>37</v>
      </c>
      <c r="O174" s="184" t="s">
        <v>50</v>
      </c>
      <c r="P174" s="67"/>
      <c r="Q174" s="185">
        <f>P174*H174</f>
        <v>0</v>
      </c>
      <c r="R174" s="185">
        <v>0</v>
      </c>
      <c r="S174" s="185">
        <f>R174*H174</f>
        <v>0</v>
      </c>
      <c r="T174" s="185">
        <v>0</v>
      </c>
      <c r="U174" s="186">
        <f>T174*H174</f>
        <v>0</v>
      </c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S174" s="187" t="s">
        <v>226</v>
      </c>
      <c r="AU174" s="187" t="s">
        <v>145</v>
      </c>
      <c r="AV174" s="187" t="s">
        <v>89</v>
      </c>
      <c r="AZ174" s="19" t="s">
        <v>142</v>
      </c>
      <c r="BF174" s="188">
        <f>IF(O174="základní",J174,0)</f>
        <v>0</v>
      </c>
      <c r="BG174" s="188">
        <f>IF(O174="snížená",J174,0)</f>
        <v>0</v>
      </c>
      <c r="BH174" s="188">
        <f>IF(O174="zákl. přenesená",J174,0)</f>
        <v>0</v>
      </c>
      <c r="BI174" s="188">
        <f>IF(O174="sníž. přenesená",J174,0)</f>
        <v>0</v>
      </c>
      <c r="BJ174" s="188">
        <f>IF(O174="nulová",J174,0)</f>
        <v>0</v>
      </c>
      <c r="BK174" s="19" t="s">
        <v>87</v>
      </c>
      <c r="BL174" s="188">
        <f>ROUND(I174*H174,2)</f>
        <v>0</v>
      </c>
      <c r="BM174" s="19" t="s">
        <v>226</v>
      </c>
      <c r="BN174" s="187" t="s">
        <v>352</v>
      </c>
    </row>
    <row r="175" spans="1:66" s="2" customFormat="1" ht="33" customHeight="1">
      <c r="A175" s="37"/>
      <c r="B175" s="38"/>
      <c r="C175" s="176" t="s">
        <v>353</v>
      </c>
      <c r="D175" s="176" t="s">
        <v>145</v>
      </c>
      <c r="E175" s="177" t="s">
        <v>354</v>
      </c>
      <c r="F175" s="178" t="s">
        <v>355</v>
      </c>
      <c r="G175" s="179" t="s">
        <v>250</v>
      </c>
      <c r="H175" s="180">
        <v>0.59</v>
      </c>
      <c r="I175" s="181"/>
      <c r="J175" s="182">
        <f>ROUND(I175*H175,2)</f>
        <v>0</v>
      </c>
      <c r="K175" s="178" t="s">
        <v>149</v>
      </c>
      <c r="L175" s="178"/>
      <c r="M175" s="42"/>
      <c r="N175" s="183" t="s">
        <v>37</v>
      </c>
      <c r="O175" s="184" t="s">
        <v>50</v>
      </c>
      <c r="P175" s="67"/>
      <c r="Q175" s="185">
        <f>P175*H175</f>
        <v>0</v>
      </c>
      <c r="R175" s="185">
        <v>0</v>
      </c>
      <c r="S175" s="185">
        <f>R175*H175</f>
        <v>0</v>
      </c>
      <c r="T175" s="185">
        <v>0</v>
      </c>
      <c r="U175" s="186">
        <f>T175*H175</f>
        <v>0</v>
      </c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S175" s="187" t="s">
        <v>226</v>
      </c>
      <c r="AU175" s="187" t="s">
        <v>145</v>
      </c>
      <c r="AV175" s="187" t="s">
        <v>89</v>
      </c>
      <c r="AZ175" s="19" t="s">
        <v>142</v>
      </c>
      <c r="BF175" s="188">
        <f>IF(O175="základní",J175,0)</f>
        <v>0</v>
      </c>
      <c r="BG175" s="188">
        <f>IF(O175="snížená",J175,0)</f>
        <v>0</v>
      </c>
      <c r="BH175" s="188">
        <f>IF(O175="zákl. přenesená",J175,0)</f>
        <v>0</v>
      </c>
      <c r="BI175" s="188">
        <f>IF(O175="sníž. přenesená",J175,0)</f>
        <v>0</v>
      </c>
      <c r="BJ175" s="188">
        <f>IF(O175="nulová",J175,0)</f>
        <v>0</v>
      </c>
      <c r="BK175" s="19" t="s">
        <v>87</v>
      </c>
      <c r="BL175" s="188">
        <f>ROUND(I175*H175,2)</f>
        <v>0</v>
      </c>
      <c r="BM175" s="19" t="s">
        <v>226</v>
      </c>
      <c r="BN175" s="187" t="s">
        <v>356</v>
      </c>
    </row>
    <row r="176" spans="2:64" s="12" customFormat="1" ht="22.9" customHeight="1">
      <c r="B176" s="160"/>
      <c r="C176" s="161"/>
      <c r="D176" s="162" t="s">
        <v>78</v>
      </c>
      <c r="E176" s="174" t="s">
        <v>357</v>
      </c>
      <c r="F176" s="174" t="s">
        <v>358</v>
      </c>
      <c r="G176" s="161"/>
      <c r="H176" s="161"/>
      <c r="I176" s="164"/>
      <c r="J176" s="175">
        <f>BL176</f>
        <v>0</v>
      </c>
      <c r="K176" s="161"/>
      <c r="L176" s="161"/>
      <c r="M176" s="166"/>
      <c r="N176" s="167"/>
      <c r="O176" s="168"/>
      <c r="P176" s="168"/>
      <c r="Q176" s="169">
        <f>SUM(Q177:Q186)</f>
        <v>0</v>
      </c>
      <c r="R176" s="168"/>
      <c r="S176" s="169">
        <f>SUM(S177:S186)</f>
        <v>0.7644</v>
      </c>
      <c r="T176" s="168"/>
      <c r="U176" s="170">
        <f>SUM(U177:U186)</f>
        <v>1.0879999999999999</v>
      </c>
      <c r="AS176" s="171" t="s">
        <v>89</v>
      </c>
      <c r="AU176" s="172" t="s">
        <v>78</v>
      </c>
      <c r="AV176" s="172" t="s">
        <v>87</v>
      </c>
      <c r="AZ176" s="171" t="s">
        <v>142</v>
      </c>
      <c r="BL176" s="173">
        <f>SUM(BL177:BL186)</f>
        <v>0</v>
      </c>
    </row>
    <row r="177" spans="1:66" s="2" customFormat="1" ht="16.5" customHeight="1">
      <c r="A177" s="37"/>
      <c r="B177" s="38"/>
      <c r="C177" s="176" t="s">
        <v>359</v>
      </c>
      <c r="D177" s="176" t="s">
        <v>145</v>
      </c>
      <c r="E177" s="177" t="s">
        <v>360</v>
      </c>
      <c r="F177" s="178" t="s">
        <v>361</v>
      </c>
      <c r="G177" s="179" t="s">
        <v>179</v>
      </c>
      <c r="H177" s="180">
        <v>40</v>
      </c>
      <c r="I177" s="181"/>
      <c r="J177" s="182">
        <f>ROUND(I177*H177,2)</f>
        <v>0</v>
      </c>
      <c r="K177" s="178" t="s">
        <v>149</v>
      </c>
      <c r="L177" s="178"/>
      <c r="M177" s="42"/>
      <c r="N177" s="183" t="s">
        <v>37</v>
      </c>
      <c r="O177" s="184" t="s">
        <v>50</v>
      </c>
      <c r="P177" s="67"/>
      <c r="Q177" s="185">
        <f>P177*H177</f>
        <v>0</v>
      </c>
      <c r="R177" s="185">
        <v>0</v>
      </c>
      <c r="S177" s="185">
        <f>R177*H177</f>
        <v>0</v>
      </c>
      <c r="T177" s="185">
        <v>0.0272</v>
      </c>
      <c r="U177" s="186">
        <f>T177*H177</f>
        <v>1.0879999999999999</v>
      </c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S177" s="187" t="s">
        <v>226</v>
      </c>
      <c r="AU177" s="187" t="s">
        <v>145</v>
      </c>
      <c r="AV177" s="187" t="s">
        <v>89</v>
      </c>
      <c r="AZ177" s="19" t="s">
        <v>142</v>
      </c>
      <c r="BF177" s="188">
        <f>IF(O177="základní",J177,0)</f>
        <v>0</v>
      </c>
      <c r="BG177" s="188">
        <f>IF(O177="snížená",J177,0)</f>
        <v>0</v>
      </c>
      <c r="BH177" s="188">
        <f>IF(O177="zákl. přenesená",J177,0)</f>
        <v>0</v>
      </c>
      <c r="BI177" s="188">
        <f>IF(O177="sníž. přenesená",J177,0)</f>
        <v>0</v>
      </c>
      <c r="BJ177" s="188">
        <f>IF(O177="nulová",J177,0)</f>
        <v>0</v>
      </c>
      <c r="BK177" s="19" t="s">
        <v>87</v>
      </c>
      <c r="BL177" s="188">
        <f>ROUND(I177*H177,2)</f>
        <v>0</v>
      </c>
      <c r="BM177" s="19" t="s">
        <v>226</v>
      </c>
      <c r="BN177" s="187" t="s">
        <v>362</v>
      </c>
    </row>
    <row r="178" spans="1:48" s="2" customFormat="1" ht="19.5">
      <c r="A178" s="37"/>
      <c r="B178" s="38"/>
      <c r="C178" s="39"/>
      <c r="D178" s="191" t="s">
        <v>204</v>
      </c>
      <c r="E178" s="39"/>
      <c r="F178" s="222" t="s">
        <v>205</v>
      </c>
      <c r="G178" s="39"/>
      <c r="H178" s="39"/>
      <c r="I178" s="223"/>
      <c r="J178" s="39"/>
      <c r="K178" s="39"/>
      <c r="L178" s="342"/>
      <c r="M178" s="42"/>
      <c r="N178" s="224"/>
      <c r="O178" s="225"/>
      <c r="P178" s="67"/>
      <c r="Q178" s="67"/>
      <c r="R178" s="67"/>
      <c r="S178" s="67"/>
      <c r="T178" s="67"/>
      <c r="U178" s="68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U178" s="19" t="s">
        <v>204</v>
      </c>
      <c r="AV178" s="19" t="s">
        <v>89</v>
      </c>
    </row>
    <row r="179" spans="1:66" s="2" customFormat="1" ht="24.2" customHeight="1">
      <c r="A179" s="37"/>
      <c r="B179" s="38"/>
      <c r="C179" s="176" t="s">
        <v>363</v>
      </c>
      <c r="D179" s="176" t="s">
        <v>145</v>
      </c>
      <c r="E179" s="177" t="s">
        <v>364</v>
      </c>
      <c r="F179" s="178" t="s">
        <v>365</v>
      </c>
      <c r="G179" s="179" t="s">
        <v>179</v>
      </c>
      <c r="H179" s="180">
        <v>40</v>
      </c>
      <c r="I179" s="181"/>
      <c r="J179" s="182">
        <f>ROUND(I179*H179,2)</f>
        <v>0</v>
      </c>
      <c r="K179" s="178" t="s">
        <v>149</v>
      </c>
      <c r="L179" s="178"/>
      <c r="M179" s="42"/>
      <c r="N179" s="183" t="s">
        <v>37</v>
      </c>
      <c r="O179" s="184" t="s">
        <v>50</v>
      </c>
      <c r="P179" s="67"/>
      <c r="Q179" s="185">
        <f>P179*H179</f>
        <v>0</v>
      </c>
      <c r="R179" s="185">
        <v>0.0052</v>
      </c>
      <c r="S179" s="185">
        <f>R179*H179</f>
        <v>0.208</v>
      </c>
      <c r="T179" s="185">
        <v>0</v>
      </c>
      <c r="U179" s="186">
        <f>T179*H179</f>
        <v>0</v>
      </c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S179" s="187" t="s">
        <v>226</v>
      </c>
      <c r="AU179" s="187" t="s">
        <v>145</v>
      </c>
      <c r="AV179" s="187" t="s">
        <v>89</v>
      </c>
      <c r="AZ179" s="19" t="s">
        <v>142</v>
      </c>
      <c r="BF179" s="188">
        <f>IF(O179="základní",J179,0)</f>
        <v>0</v>
      </c>
      <c r="BG179" s="188">
        <f>IF(O179="snížená",J179,0)</f>
        <v>0</v>
      </c>
      <c r="BH179" s="188">
        <f>IF(O179="zákl. přenesená",J179,0)</f>
        <v>0</v>
      </c>
      <c r="BI179" s="188">
        <f>IF(O179="sníž. přenesená",J179,0)</f>
        <v>0</v>
      </c>
      <c r="BJ179" s="188">
        <f>IF(O179="nulová",J179,0)</f>
        <v>0</v>
      </c>
      <c r="BK179" s="19" t="s">
        <v>87</v>
      </c>
      <c r="BL179" s="188">
        <f>ROUND(I179*H179,2)</f>
        <v>0</v>
      </c>
      <c r="BM179" s="19" t="s">
        <v>226</v>
      </c>
      <c r="BN179" s="187" t="s">
        <v>366</v>
      </c>
    </row>
    <row r="180" spans="1:48" s="2" customFormat="1" ht="19.5">
      <c r="A180" s="37"/>
      <c r="B180" s="38"/>
      <c r="C180" s="39"/>
      <c r="D180" s="191" t="s">
        <v>204</v>
      </c>
      <c r="E180" s="39"/>
      <c r="F180" s="222" t="s">
        <v>205</v>
      </c>
      <c r="G180" s="39"/>
      <c r="H180" s="39"/>
      <c r="I180" s="223"/>
      <c r="J180" s="39"/>
      <c r="K180" s="39"/>
      <c r="L180" s="342"/>
      <c r="M180" s="42"/>
      <c r="N180" s="224"/>
      <c r="O180" s="225"/>
      <c r="P180" s="67"/>
      <c r="Q180" s="67"/>
      <c r="R180" s="67"/>
      <c r="S180" s="67"/>
      <c r="T180" s="67"/>
      <c r="U180" s="68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U180" s="19" t="s">
        <v>204</v>
      </c>
      <c r="AV180" s="19" t="s">
        <v>89</v>
      </c>
    </row>
    <row r="181" spans="1:66" s="2" customFormat="1" ht="16.5" customHeight="1">
      <c r="A181" s="37"/>
      <c r="B181" s="38"/>
      <c r="C181" s="226" t="s">
        <v>367</v>
      </c>
      <c r="D181" s="226" t="s">
        <v>288</v>
      </c>
      <c r="E181" s="227" t="s">
        <v>368</v>
      </c>
      <c r="F181" s="228" t="s">
        <v>369</v>
      </c>
      <c r="G181" s="229" t="s">
        <v>179</v>
      </c>
      <c r="H181" s="230">
        <v>44</v>
      </c>
      <c r="I181" s="231"/>
      <c r="J181" s="232">
        <f>ROUND(I181*H181,2)</f>
        <v>0</v>
      </c>
      <c r="K181" s="228" t="s">
        <v>149</v>
      </c>
      <c r="L181" s="228"/>
      <c r="M181" s="233"/>
      <c r="N181" s="234" t="s">
        <v>37</v>
      </c>
      <c r="O181" s="235" t="s">
        <v>50</v>
      </c>
      <c r="P181" s="67"/>
      <c r="Q181" s="185">
        <f>P181*H181</f>
        <v>0</v>
      </c>
      <c r="R181" s="185">
        <v>0.0126</v>
      </c>
      <c r="S181" s="185">
        <f>R181*H181</f>
        <v>0.5544</v>
      </c>
      <c r="T181" s="185">
        <v>0</v>
      </c>
      <c r="U181" s="186">
        <f>T181*H181</f>
        <v>0</v>
      </c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S181" s="187" t="s">
        <v>291</v>
      </c>
      <c r="AU181" s="187" t="s">
        <v>288</v>
      </c>
      <c r="AV181" s="187" t="s">
        <v>89</v>
      </c>
      <c r="AZ181" s="19" t="s">
        <v>142</v>
      </c>
      <c r="BF181" s="188">
        <f>IF(O181="základní",J181,0)</f>
        <v>0</v>
      </c>
      <c r="BG181" s="188">
        <f>IF(O181="snížená",J181,0)</f>
        <v>0</v>
      </c>
      <c r="BH181" s="188">
        <f>IF(O181="zákl. přenesená",J181,0)</f>
        <v>0</v>
      </c>
      <c r="BI181" s="188">
        <f>IF(O181="sníž. přenesená",J181,0)</f>
        <v>0</v>
      </c>
      <c r="BJ181" s="188">
        <f>IF(O181="nulová",J181,0)</f>
        <v>0</v>
      </c>
      <c r="BK181" s="19" t="s">
        <v>87</v>
      </c>
      <c r="BL181" s="188">
        <f>ROUND(I181*H181,2)</f>
        <v>0</v>
      </c>
      <c r="BM181" s="19" t="s">
        <v>226</v>
      </c>
      <c r="BN181" s="187" t="s">
        <v>370</v>
      </c>
    </row>
    <row r="182" spans="2:52" s="14" customFormat="1" ht="12">
      <c r="B182" s="200"/>
      <c r="C182" s="201"/>
      <c r="D182" s="191" t="s">
        <v>169</v>
      </c>
      <c r="E182" s="201"/>
      <c r="F182" s="203" t="s">
        <v>371</v>
      </c>
      <c r="G182" s="201"/>
      <c r="H182" s="204">
        <v>44</v>
      </c>
      <c r="I182" s="205"/>
      <c r="J182" s="201"/>
      <c r="K182" s="201"/>
      <c r="L182" s="201"/>
      <c r="M182" s="206"/>
      <c r="N182" s="207"/>
      <c r="O182" s="208"/>
      <c r="P182" s="208"/>
      <c r="Q182" s="208"/>
      <c r="R182" s="208"/>
      <c r="S182" s="208"/>
      <c r="T182" s="208"/>
      <c r="U182" s="209"/>
      <c r="AU182" s="210" t="s">
        <v>169</v>
      </c>
      <c r="AV182" s="210" t="s">
        <v>89</v>
      </c>
      <c r="AW182" s="14" t="s">
        <v>89</v>
      </c>
      <c r="AX182" s="14" t="s">
        <v>4</v>
      </c>
      <c r="AY182" s="14" t="s">
        <v>87</v>
      </c>
      <c r="AZ182" s="210" t="s">
        <v>142</v>
      </c>
    </row>
    <row r="183" spans="1:66" s="2" customFormat="1" ht="21.75" customHeight="1">
      <c r="A183" s="37"/>
      <c r="B183" s="38"/>
      <c r="C183" s="176" t="s">
        <v>372</v>
      </c>
      <c r="D183" s="176" t="s">
        <v>145</v>
      </c>
      <c r="E183" s="177" t="s">
        <v>373</v>
      </c>
      <c r="F183" s="178" t="s">
        <v>374</v>
      </c>
      <c r="G183" s="179" t="s">
        <v>179</v>
      </c>
      <c r="H183" s="180">
        <v>40</v>
      </c>
      <c r="I183" s="181"/>
      <c r="J183" s="182">
        <f>ROUND(I183*H183,2)</f>
        <v>0</v>
      </c>
      <c r="K183" s="178" t="s">
        <v>149</v>
      </c>
      <c r="L183" s="178"/>
      <c r="M183" s="42"/>
      <c r="N183" s="183" t="s">
        <v>37</v>
      </c>
      <c r="O183" s="184" t="s">
        <v>50</v>
      </c>
      <c r="P183" s="67"/>
      <c r="Q183" s="185">
        <f>P183*H183</f>
        <v>0</v>
      </c>
      <c r="R183" s="185">
        <v>0</v>
      </c>
      <c r="S183" s="185">
        <f>R183*H183</f>
        <v>0</v>
      </c>
      <c r="T183" s="185">
        <v>0</v>
      </c>
      <c r="U183" s="186">
        <f>T183*H183</f>
        <v>0</v>
      </c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S183" s="187" t="s">
        <v>226</v>
      </c>
      <c r="AU183" s="187" t="s">
        <v>145</v>
      </c>
      <c r="AV183" s="187" t="s">
        <v>89</v>
      </c>
      <c r="AZ183" s="19" t="s">
        <v>142</v>
      </c>
      <c r="BF183" s="188">
        <f>IF(O183="základní",J183,0)</f>
        <v>0</v>
      </c>
      <c r="BG183" s="188">
        <f>IF(O183="snížená",J183,0)</f>
        <v>0</v>
      </c>
      <c r="BH183" s="188">
        <f>IF(O183="zákl. přenesená",J183,0)</f>
        <v>0</v>
      </c>
      <c r="BI183" s="188">
        <f>IF(O183="sníž. přenesená",J183,0)</f>
        <v>0</v>
      </c>
      <c r="BJ183" s="188">
        <f>IF(O183="nulová",J183,0)</f>
        <v>0</v>
      </c>
      <c r="BK183" s="19" t="s">
        <v>87</v>
      </c>
      <c r="BL183" s="188">
        <f>ROUND(I183*H183,2)</f>
        <v>0</v>
      </c>
      <c r="BM183" s="19" t="s">
        <v>226</v>
      </c>
      <c r="BN183" s="187" t="s">
        <v>375</v>
      </c>
    </row>
    <row r="184" spans="1:66" s="2" customFormat="1" ht="16.5" customHeight="1">
      <c r="A184" s="37"/>
      <c r="B184" s="38"/>
      <c r="C184" s="176" t="s">
        <v>376</v>
      </c>
      <c r="D184" s="176" t="s">
        <v>145</v>
      </c>
      <c r="E184" s="177" t="s">
        <v>377</v>
      </c>
      <c r="F184" s="178" t="s">
        <v>378</v>
      </c>
      <c r="G184" s="179" t="s">
        <v>179</v>
      </c>
      <c r="H184" s="180">
        <v>40</v>
      </c>
      <c r="I184" s="181"/>
      <c r="J184" s="182">
        <f>ROUND(I184*H184,2)</f>
        <v>0</v>
      </c>
      <c r="K184" s="178" t="s">
        <v>149</v>
      </c>
      <c r="L184" s="178"/>
      <c r="M184" s="42"/>
      <c r="N184" s="183" t="s">
        <v>37</v>
      </c>
      <c r="O184" s="184" t="s">
        <v>50</v>
      </c>
      <c r="P184" s="67"/>
      <c r="Q184" s="185">
        <f>P184*H184</f>
        <v>0</v>
      </c>
      <c r="R184" s="185">
        <v>5E-05</v>
      </c>
      <c r="S184" s="185">
        <f>R184*H184</f>
        <v>0.002</v>
      </c>
      <c r="T184" s="185">
        <v>0</v>
      </c>
      <c r="U184" s="186">
        <f>T184*H184</f>
        <v>0</v>
      </c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S184" s="187" t="s">
        <v>226</v>
      </c>
      <c r="AU184" s="187" t="s">
        <v>145</v>
      </c>
      <c r="AV184" s="187" t="s">
        <v>89</v>
      </c>
      <c r="AZ184" s="19" t="s">
        <v>142</v>
      </c>
      <c r="BF184" s="188">
        <f>IF(O184="základní",J184,0)</f>
        <v>0</v>
      </c>
      <c r="BG184" s="188">
        <f>IF(O184="snížená",J184,0)</f>
        <v>0</v>
      </c>
      <c r="BH184" s="188">
        <f>IF(O184="zákl. přenesená",J184,0)</f>
        <v>0</v>
      </c>
      <c r="BI184" s="188">
        <f>IF(O184="sníž. přenesená",J184,0)</f>
        <v>0</v>
      </c>
      <c r="BJ184" s="188">
        <f>IF(O184="nulová",J184,0)</f>
        <v>0</v>
      </c>
      <c r="BK184" s="19" t="s">
        <v>87</v>
      </c>
      <c r="BL184" s="188">
        <f>ROUND(I184*H184,2)</f>
        <v>0</v>
      </c>
      <c r="BM184" s="19" t="s">
        <v>226</v>
      </c>
      <c r="BN184" s="187" t="s">
        <v>379</v>
      </c>
    </row>
    <row r="185" spans="1:66" s="2" customFormat="1" ht="24.2" customHeight="1">
      <c r="A185" s="37"/>
      <c r="B185" s="38"/>
      <c r="C185" s="176" t="s">
        <v>380</v>
      </c>
      <c r="D185" s="176" t="s">
        <v>145</v>
      </c>
      <c r="E185" s="177" t="s">
        <v>381</v>
      </c>
      <c r="F185" s="178" t="s">
        <v>382</v>
      </c>
      <c r="G185" s="179" t="s">
        <v>250</v>
      </c>
      <c r="H185" s="180">
        <v>0.764</v>
      </c>
      <c r="I185" s="181"/>
      <c r="J185" s="182">
        <f>ROUND(I185*H185,2)</f>
        <v>0</v>
      </c>
      <c r="K185" s="178" t="s">
        <v>149</v>
      </c>
      <c r="L185" s="178"/>
      <c r="M185" s="42"/>
      <c r="N185" s="183" t="s">
        <v>37</v>
      </c>
      <c r="O185" s="184" t="s">
        <v>50</v>
      </c>
      <c r="P185" s="67"/>
      <c r="Q185" s="185">
        <f>P185*H185</f>
        <v>0</v>
      </c>
      <c r="R185" s="185">
        <v>0</v>
      </c>
      <c r="S185" s="185">
        <f>R185*H185</f>
        <v>0</v>
      </c>
      <c r="T185" s="185">
        <v>0</v>
      </c>
      <c r="U185" s="186">
        <f>T185*H185</f>
        <v>0</v>
      </c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S185" s="187" t="s">
        <v>226</v>
      </c>
      <c r="AU185" s="187" t="s">
        <v>145</v>
      </c>
      <c r="AV185" s="187" t="s">
        <v>89</v>
      </c>
      <c r="AZ185" s="19" t="s">
        <v>142</v>
      </c>
      <c r="BF185" s="188">
        <f>IF(O185="základní",J185,0)</f>
        <v>0</v>
      </c>
      <c r="BG185" s="188">
        <f>IF(O185="snížená",J185,0)</f>
        <v>0</v>
      </c>
      <c r="BH185" s="188">
        <f>IF(O185="zákl. přenesená",J185,0)</f>
        <v>0</v>
      </c>
      <c r="BI185" s="188">
        <f>IF(O185="sníž. přenesená",J185,0)</f>
        <v>0</v>
      </c>
      <c r="BJ185" s="188">
        <f>IF(O185="nulová",J185,0)</f>
        <v>0</v>
      </c>
      <c r="BK185" s="19" t="s">
        <v>87</v>
      </c>
      <c r="BL185" s="188">
        <f>ROUND(I185*H185,2)</f>
        <v>0</v>
      </c>
      <c r="BM185" s="19" t="s">
        <v>226</v>
      </c>
      <c r="BN185" s="187" t="s">
        <v>383</v>
      </c>
    </row>
    <row r="186" spans="1:66" s="2" customFormat="1" ht="24.2" customHeight="1">
      <c r="A186" s="37"/>
      <c r="B186" s="38"/>
      <c r="C186" s="176" t="s">
        <v>384</v>
      </c>
      <c r="D186" s="176" t="s">
        <v>145</v>
      </c>
      <c r="E186" s="177" t="s">
        <v>385</v>
      </c>
      <c r="F186" s="178" t="s">
        <v>386</v>
      </c>
      <c r="G186" s="179" t="s">
        <v>250</v>
      </c>
      <c r="H186" s="180">
        <v>0.764</v>
      </c>
      <c r="I186" s="181"/>
      <c r="J186" s="182">
        <f>ROUND(I186*H186,2)</f>
        <v>0</v>
      </c>
      <c r="K186" s="178" t="s">
        <v>149</v>
      </c>
      <c r="L186" s="178"/>
      <c r="M186" s="42"/>
      <c r="N186" s="183" t="s">
        <v>37</v>
      </c>
      <c r="O186" s="184" t="s">
        <v>50</v>
      </c>
      <c r="P186" s="67"/>
      <c r="Q186" s="185">
        <f>P186*H186</f>
        <v>0</v>
      </c>
      <c r="R186" s="185">
        <v>0</v>
      </c>
      <c r="S186" s="185">
        <f>R186*H186</f>
        <v>0</v>
      </c>
      <c r="T186" s="185">
        <v>0</v>
      </c>
      <c r="U186" s="186">
        <f>T186*H186</f>
        <v>0</v>
      </c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S186" s="187" t="s">
        <v>226</v>
      </c>
      <c r="AU186" s="187" t="s">
        <v>145</v>
      </c>
      <c r="AV186" s="187" t="s">
        <v>89</v>
      </c>
      <c r="AZ186" s="19" t="s">
        <v>142</v>
      </c>
      <c r="BF186" s="188">
        <f>IF(O186="základní",J186,0)</f>
        <v>0</v>
      </c>
      <c r="BG186" s="188">
        <f>IF(O186="snížená",J186,0)</f>
        <v>0</v>
      </c>
      <c r="BH186" s="188">
        <f>IF(O186="zákl. přenesená",J186,0)</f>
        <v>0</v>
      </c>
      <c r="BI186" s="188">
        <f>IF(O186="sníž. přenesená",J186,0)</f>
        <v>0</v>
      </c>
      <c r="BJ186" s="188">
        <f>IF(O186="nulová",J186,0)</f>
        <v>0</v>
      </c>
      <c r="BK186" s="19" t="s">
        <v>87</v>
      </c>
      <c r="BL186" s="188">
        <f>ROUND(I186*H186,2)</f>
        <v>0</v>
      </c>
      <c r="BM186" s="19" t="s">
        <v>226</v>
      </c>
      <c r="BN186" s="187" t="s">
        <v>387</v>
      </c>
    </row>
    <row r="187" spans="2:64" s="12" customFormat="1" ht="22.9" customHeight="1">
      <c r="B187" s="160"/>
      <c r="C187" s="161"/>
      <c r="D187" s="162" t="s">
        <v>78</v>
      </c>
      <c r="E187" s="174" t="s">
        <v>388</v>
      </c>
      <c r="F187" s="174" t="s">
        <v>389</v>
      </c>
      <c r="G187" s="161"/>
      <c r="H187" s="161"/>
      <c r="I187" s="164"/>
      <c r="J187" s="175">
        <f>BL187</f>
        <v>0</v>
      </c>
      <c r="K187" s="161"/>
      <c r="L187" s="161"/>
      <c r="M187" s="166"/>
      <c r="N187" s="167"/>
      <c r="O187" s="168"/>
      <c r="P187" s="168"/>
      <c r="Q187" s="169">
        <f>SUM(Q188:Q192)</f>
        <v>0</v>
      </c>
      <c r="R187" s="168"/>
      <c r="S187" s="169">
        <f>SUM(S188:S192)</f>
        <v>0.375</v>
      </c>
      <c r="T187" s="168"/>
      <c r="U187" s="170">
        <f>SUM(U188:U192)</f>
        <v>0</v>
      </c>
      <c r="AS187" s="171" t="s">
        <v>89</v>
      </c>
      <c r="AU187" s="172" t="s">
        <v>78</v>
      </c>
      <c r="AV187" s="172" t="s">
        <v>87</v>
      </c>
      <c r="AZ187" s="171" t="s">
        <v>142</v>
      </c>
      <c r="BL187" s="173">
        <f>SUM(BL188:BL192)</f>
        <v>0</v>
      </c>
    </row>
    <row r="188" spans="1:66" s="2" customFormat="1" ht="16.5" customHeight="1">
      <c r="A188" s="37"/>
      <c r="B188" s="38"/>
      <c r="C188" s="176" t="s">
        <v>390</v>
      </c>
      <c r="D188" s="176" t="s">
        <v>145</v>
      </c>
      <c r="E188" s="177" t="s">
        <v>391</v>
      </c>
      <c r="F188" s="178" t="s">
        <v>392</v>
      </c>
      <c r="G188" s="179" t="s">
        <v>179</v>
      </c>
      <c r="H188" s="180">
        <v>750</v>
      </c>
      <c r="I188" s="181"/>
      <c r="J188" s="182">
        <f>ROUND(I188*H188,2)</f>
        <v>0</v>
      </c>
      <c r="K188" s="178" t="s">
        <v>149</v>
      </c>
      <c r="L188" s="178"/>
      <c r="M188" s="42"/>
      <c r="N188" s="183" t="s">
        <v>37</v>
      </c>
      <c r="O188" s="184" t="s">
        <v>50</v>
      </c>
      <c r="P188" s="67"/>
      <c r="Q188" s="185">
        <f>P188*H188</f>
        <v>0</v>
      </c>
      <c r="R188" s="185">
        <v>0</v>
      </c>
      <c r="S188" s="185">
        <f>R188*H188</f>
        <v>0</v>
      </c>
      <c r="T188" s="185">
        <v>0</v>
      </c>
      <c r="U188" s="186">
        <f>T188*H188</f>
        <v>0</v>
      </c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S188" s="187" t="s">
        <v>226</v>
      </c>
      <c r="AU188" s="187" t="s">
        <v>145</v>
      </c>
      <c r="AV188" s="187" t="s">
        <v>89</v>
      </c>
      <c r="AZ188" s="19" t="s">
        <v>142</v>
      </c>
      <c r="BF188" s="188">
        <f>IF(O188="základní",J188,0)</f>
        <v>0</v>
      </c>
      <c r="BG188" s="188">
        <f>IF(O188="snížená",J188,0)</f>
        <v>0</v>
      </c>
      <c r="BH188" s="188">
        <f>IF(O188="zákl. přenesená",J188,0)</f>
        <v>0</v>
      </c>
      <c r="BI188" s="188">
        <f>IF(O188="sníž. přenesená",J188,0)</f>
        <v>0</v>
      </c>
      <c r="BJ188" s="188">
        <f>IF(O188="nulová",J188,0)</f>
        <v>0</v>
      </c>
      <c r="BK188" s="19" t="s">
        <v>87</v>
      </c>
      <c r="BL188" s="188">
        <f>ROUND(I188*H188,2)</f>
        <v>0</v>
      </c>
      <c r="BM188" s="19" t="s">
        <v>226</v>
      </c>
      <c r="BN188" s="187" t="s">
        <v>393</v>
      </c>
    </row>
    <row r="189" spans="1:66" s="2" customFormat="1" ht="16.5" customHeight="1">
      <c r="A189" s="37"/>
      <c r="B189" s="38"/>
      <c r="C189" s="176" t="s">
        <v>394</v>
      </c>
      <c r="D189" s="176" t="s">
        <v>145</v>
      </c>
      <c r="E189" s="177" t="s">
        <v>395</v>
      </c>
      <c r="F189" s="178" t="s">
        <v>396</v>
      </c>
      <c r="G189" s="179" t="s">
        <v>179</v>
      </c>
      <c r="H189" s="180">
        <v>750</v>
      </c>
      <c r="I189" s="181"/>
      <c r="J189" s="182">
        <f>ROUND(I189*H189,2)</f>
        <v>0</v>
      </c>
      <c r="K189" s="178" t="s">
        <v>149</v>
      </c>
      <c r="L189" s="178"/>
      <c r="M189" s="42"/>
      <c r="N189" s="183" t="s">
        <v>37</v>
      </c>
      <c r="O189" s="184" t="s">
        <v>50</v>
      </c>
      <c r="P189" s="67"/>
      <c r="Q189" s="185">
        <f>P189*H189</f>
        <v>0</v>
      </c>
      <c r="R189" s="185">
        <v>0.0002</v>
      </c>
      <c r="S189" s="185">
        <f>R189*H189</f>
        <v>0.15</v>
      </c>
      <c r="T189" s="185">
        <v>0</v>
      </c>
      <c r="U189" s="186">
        <f>T189*H189</f>
        <v>0</v>
      </c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S189" s="187" t="s">
        <v>226</v>
      </c>
      <c r="AU189" s="187" t="s">
        <v>145</v>
      </c>
      <c r="AV189" s="187" t="s">
        <v>89</v>
      </c>
      <c r="AZ189" s="19" t="s">
        <v>142</v>
      </c>
      <c r="BF189" s="188">
        <f>IF(O189="základní",J189,0)</f>
        <v>0</v>
      </c>
      <c r="BG189" s="188">
        <f>IF(O189="snížená",J189,0)</f>
        <v>0</v>
      </c>
      <c r="BH189" s="188">
        <f>IF(O189="zákl. přenesená",J189,0)</f>
        <v>0</v>
      </c>
      <c r="BI189" s="188">
        <f>IF(O189="sníž. přenesená",J189,0)</f>
        <v>0</v>
      </c>
      <c r="BJ189" s="188">
        <f>IF(O189="nulová",J189,0)</f>
        <v>0</v>
      </c>
      <c r="BK189" s="19" t="s">
        <v>87</v>
      </c>
      <c r="BL189" s="188">
        <f>ROUND(I189*H189,2)</f>
        <v>0</v>
      </c>
      <c r="BM189" s="19" t="s">
        <v>226</v>
      </c>
      <c r="BN189" s="187" t="s">
        <v>397</v>
      </c>
    </row>
    <row r="190" spans="1:66" s="2" customFormat="1" ht="16.5" customHeight="1">
      <c r="A190" s="37"/>
      <c r="B190" s="38"/>
      <c r="C190" s="176" t="s">
        <v>398</v>
      </c>
      <c r="D190" s="176" t="s">
        <v>145</v>
      </c>
      <c r="E190" s="177" t="s">
        <v>399</v>
      </c>
      <c r="F190" s="178" t="s">
        <v>400</v>
      </c>
      <c r="G190" s="179" t="s">
        <v>179</v>
      </c>
      <c r="H190" s="180">
        <v>750</v>
      </c>
      <c r="I190" s="181"/>
      <c r="J190" s="182">
        <f>ROUND(I190*H190,2)</f>
        <v>0</v>
      </c>
      <c r="K190" s="178" t="s">
        <v>149</v>
      </c>
      <c r="L190" s="178"/>
      <c r="M190" s="42"/>
      <c r="N190" s="183" t="s">
        <v>37</v>
      </c>
      <c r="O190" s="184" t="s">
        <v>50</v>
      </c>
      <c r="P190" s="67"/>
      <c r="Q190" s="185">
        <f>P190*H190</f>
        <v>0</v>
      </c>
      <c r="R190" s="185">
        <v>1E-05</v>
      </c>
      <c r="S190" s="185">
        <f>R190*H190</f>
        <v>0.007500000000000001</v>
      </c>
      <c r="T190" s="185">
        <v>0</v>
      </c>
      <c r="U190" s="186">
        <f>T190*H190</f>
        <v>0</v>
      </c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S190" s="187" t="s">
        <v>226</v>
      </c>
      <c r="AU190" s="187" t="s">
        <v>145</v>
      </c>
      <c r="AV190" s="187" t="s">
        <v>89</v>
      </c>
      <c r="AZ190" s="19" t="s">
        <v>142</v>
      </c>
      <c r="BF190" s="188">
        <f>IF(O190="základní",J190,0)</f>
        <v>0</v>
      </c>
      <c r="BG190" s="188">
        <f>IF(O190="snížená",J190,0)</f>
        <v>0</v>
      </c>
      <c r="BH190" s="188">
        <f>IF(O190="zákl. přenesená",J190,0)</f>
        <v>0</v>
      </c>
      <c r="BI190" s="188">
        <f>IF(O190="sníž. přenesená",J190,0)</f>
        <v>0</v>
      </c>
      <c r="BJ190" s="188">
        <f>IF(O190="nulová",J190,0)</f>
        <v>0</v>
      </c>
      <c r="BK190" s="19" t="s">
        <v>87</v>
      </c>
      <c r="BL190" s="188">
        <f>ROUND(I190*H190,2)</f>
        <v>0</v>
      </c>
      <c r="BM190" s="19" t="s">
        <v>226</v>
      </c>
      <c r="BN190" s="187" t="s">
        <v>401</v>
      </c>
    </row>
    <row r="191" spans="1:66" s="2" customFormat="1" ht="24.2" customHeight="1">
      <c r="A191" s="37"/>
      <c r="B191" s="38"/>
      <c r="C191" s="176" t="s">
        <v>402</v>
      </c>
      <c r="D191" s="176" t="s">
        <v>145</v>
      </c>
      <c r="E191" s="177" t="s">
        <v>403</v>
      </c>
      <c r="F191" s="178" t="s">
        <v>404</v>
      </c>
      <c r="G191" s="179" t="s">
        <v>179</v>
      </c>
      <c r="H191" s="180">
        <v>750</v>
      </c>
      <c r="I191" s="181"/>
      <c r="J191" s="182">
        <f>ROUND(I191*H191,2)</f>
        <v>0</v>
      </c>
      <c r="K191" s="178" t="s">
        <v>149</v>
      </c>
      <c r="L191" s="178"/>
      <c r="M191" s="42"/>
      <c r="N191" s="183" t="s">
        <v>37</v>
      </c>
      <c r="O191" s="184" t="s">
        <v>50</v>
      </c>
      <c r="P191" s="67"/>
      <c r="Q191" s="185">
        <f>P191*H191</f>
        <v>0</v>
      </c>
      <c r="R191" s="185">
        <v>0.00029</v>
      </c>
      <c r="S191" s="185">
        <f>R191*H191</f>
        <v>0.2175</v>
      </c>
      <c r="T191" s="185">
        <v>0</v>
      </c>
      <c r="U191" s="186">
        <f>T191*H191</f>
        <v>0</v>
      </c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S191" s="187" t="s">
        <v>226</v>
      </c>
      <c r="AU191" s="187" t="s">
        <v>145</v>
      </c>
      <c r="AV191" s="187" t="s">
        <v>89</v>
      </c>
      <c r="AZ191" s="19" t="s">
        <v>142</v>
      </c>
      <c r="BF191" s="188">
        <f>IF(O191="základní",J191,0)</f>
        <v>0</v>
      </c>
      <c r="BG191" s="188">
        <f>IF(O191="snížená",J191,0)</f>
        <v>0</v>
      </c>
      <c r="BH191" s="188">
        <f>IF(O191="zákl. přenesená",J191,0)</f>
        <v>0</v>
      </c>
      <c r="BI191" s="188">
        <f>IF(O191="sníž. přenesená",J191,0)</f>
        <v>0</v>
      </c>
      <c r="BJ191" s="188">
        <f>IF(O191="nulová",J191,0)</f>
        <v>0</v>
      </c>
      <c r="BK191" s="19" t="s">
        <v>87</v>
      </c>
      <c r="BL191" s="188">
        <f>ROUND(I191*H191,2)</f>
        <v>0</v>
      </c>
      <c r="BM191" s="19" t="s">
        <v>226</v>
      </c>
      <c r="BN191" s="187" t="s">
        <v>405</v>
      </c>
    </row>
    <row r="192" spans="1:66" s="2" customFormat="1" ht="24.2" customHeight="1">
      <c r="A192" s="37"/>
      <c r="B192" s="38"/>
      <c r="C192" s="176" t="s">
        <v>406</v>
      </c>
      <c r="D192" s="176" t="s">
        <v>145</v>
      </c>
      <c r="E192" s="177" t="s">
        <v>407</v>
      </c>
      <c r="F192" s="178" t="s">
        <v>408</v>
      </c>
      <c r="G192" s="179" t="s">
        <v>179</v>
      </c>
      <c r="H192" s="180">
        <v>750</v>
      </c>
      <c r="I192" s="181"/>
      <c r="J192" s="182">
        <f>ROUND(I192*H192,2)</f>
        <v>0</v>
      </c>
      <c r="K192" s="178" t="s">
        <v>149</v>
      </c>
      <c r="L192" s="178"/>
      <c r="M192" s="42"/>
      <c r="N192" s="183" t="s">
        <v>37</v>
      </c>
      <c r="O192" s="184" t="s">
        <v>50</v>
      </c>
      <c r="P192" s="67"/>
      <c r="Q192" s="185">
        <f>P192*H192</f>
        <v>0</v>
      </c>
      <c r="R192" s="185">
        <v>0</v>
      </c>
      <c r="S192" s="185">
        <f>R192*H192</f>
        <v>0</v>
      </c>
      <c r="T192" s="185">
        <v>0</v>
      </c>
      <c r="U192" s="186">
        <f>T192*H192</f>
        <v>0</v>
      </c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S192" s="187" t="s">
        <v>226</v>
      </c>
      <c r="AU192" s="187" t="s">
        <v>145</v>
      </c>
      <c r="AV192" s="187" t="s">
        <v>89</v>
      </c>
      <c r="AZ192" s="19" t="s">
        <v>142</v>
      </c>
      <c r="BF192" s="188">
        <f>IF(O192="základní",J192,0)</f>
        <v>0</v>
      </c>
      <c r="BG192" s="188">
        <f>IF(O192="snížená",J192,0)</f>
        <v>0</v>
      </c>
      <c r="BH192" s="188">
        <f>IF(O192="zákl. přenesená",J192,0)</f>
        <v>0</v>
      </c>
      <c r="BI192" s="188">
        <f>IF(O192="sníž. přenesená",J192,0)</f>
        <v>0</v>
      </c>
      <c r="BJ192" s="188">
        <f>IF(O192="nulová",J192,0)</f>
        <v>0</v>
      </c>
      <c r="BK192" s="19" t="s">
        <v>87</v>
      </c>
      <c r="BL192" s="188">
        <f>ROUND(I192*H192,2)</f>
        <v>0</v>
      </c>
      <c r="BM192" s="19" t="s">
        <v>226</v>
      </c>
      <c r="BN192" s="187" t="s">
        <v>409</v>
      </c>
    </row>
    <row r="193" spans="2:64" s="12" customFormat="1" ht="25.9" customHeight="1">
      <c r="B193" s="160"/>
      <c r="C193" s="161"/>
      <c r="D193" s="162" t="s">
        <v>78</v>
      </c>
      <c r="E193" s="163" t="s">
        <v>410</v>
      </c>
      <c r="F193" s="163" t="s">
        <v>411</v>
      </c>
      <c r="G193" s="161"/>
      <c r="H193" s="161"/>
      <c r="I193" s="164"/>
      <c r="J193" s="165">
        <f>BL193</f>
        <v>0</v>
      </c>
      <c r="K193" s="161"/>
      <c r="L193" s="161"/>
      <c r="M193" s="166"/>
      <c r="N193" s="167"/>
      <c r="O193" s="168"/>
      <c r="P193" s="168"/>
      <c r="Q193" s="169">
        <f>SUM(Q194:Q197)</f>
        <v>0</v>
      </c>
      <c r="R193" s="168"/>
      <c r="S193" s="169">
        <f>SUM(S194:S197)</f>
        <v>0</v>
      </c>
      <c r="T193" s="168"/>
      <c r="U193" s="170">
        <f>SUM(U194:U197)</f>
        <v>0</v>
      </c>
      <c r="AS193" s="171" t="s">
        <v>150</v>
      </c>
      <c r="AU193" s="172" t="s">
        <v>78</v>
      </c>
      <c r="AV193" s="172" t="s">
        <v>79</v>
      </c>
      <c r="AZ193" s="171" t="s">
        <v>142</v>
      </c>
      <c r="BL193" s="173">
        <f>SUM(BL194:BL197)</f>
        <v>0</v>
      </c>
    </row>
    <row r="194" spans="1:66" s="2" customFormat="1" ht="16.5" customHeight="1">
      <c r="A194" s="37"/>
      <c r="B194" s="38"/>
      <c r="C194" s="176" t="s">
        <v>412</v>
      </c>
      <c r="D194" s="176" t="s">
        <v>145</v>
      </c>
      <c r="E194" s="177" t="s">
        <v>413</v>
      </c>
      <c r="F194" s="178" t="s">
        <v>414</v>
      </c>
      <c r="G194" s="179" t="s">
        <v>415</v>
      </c>
      <c r="H194" s="180">
        <v>1</v>
      </c>
      <c r="I194" s="181"/>
      <c r="J194" s="182">
        <f>ROUND(I194*H194,2)</f>
        <v>0</v>
      </c>
      <c r="K194" s="178" t="s">
        <v>37</v>
      </c>
      <c r="L194" s="178"/>
      <c r="M194" s="42"/>
      <c r="N194" s="183" t="s">
        <v>37</v>
      </c>
      <c r="O194" s="184" t="s">
        <v>50</v>
      </c>
      <c r="P194" s="67"/>
      <c r="Q194" s="185">
        <f>P194*H194</f>
        <v>0</v>
      </c>
      <c r="R194" s="185">
        <v>0</v>
      </c>
      <c r="S194" s="185">
        <f>R194*H194</f>
        <v>0</v>
      </c>
      <c r="T194" s="185">
        <v>0</v>
      </c>
      <c r="U194" s="186">
        <f>T194*H194</f>
        <v>0</v>
      </c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S194" s="187" t="s">
        <v>416</v>
      </c>
      <c r="AU194" s="187" t="s">
        <v>145</v>
      </c>
      <c r="AV194" s="187" t="s">
        <v>87</v>
      </c>
      <c r="AZ194" s="19" t="s">
        <v>142</v>
      </c>
      <c r="BF194" s="188">
        <f>IF(O194="základní",J194,0)</f>
        <v>0</v>
      </c>
      <c r="BG194" s="188">
        <f>IF(O194="snížená",J194,0)</f>
        <v>0</v>
      </c>
      <c r="BH194" s="188">
        <f>IF(O194="zákl. přenesená",J194,0)</f>
        <v>0</v>
      </c>
      <c r="BI194" s="188">
        <f>IF(O194="sníž. přenesená",J194,0)</f>
        <v>0</v>
      </c>
      <c r="BJ194" s="188">
        <f>IF(O194="nulová",J194,0)</f>
        <v>0</v>
      </c>
      <c r="BK194" s="19" t="s">
        <v>87</v>
      </c>
      <c r="BL194" s="188">
        <f>ROUND(I194*H194,2)</f>
        <v>0</v>
      </c>
      <c r="BM194" s="19" t="s">
        <v>416</v>
      </c>
      <c r="BN194" s="187" t="s">
        <v>417</v>
      </c>
    </row>
    <row r="195" spans="1:66" s="2" customFormat="1" ht="16.5" customHeight="1">
      <c r="A195" s="37"/>
      <c r="B195" s="38"/>
      <c r="C195" s="176" t="s">
        <v>418</v>
      </c>
      <c r="D195" s="176" t="s">
        <v>145</v>
      </c>
      <c r="E195" s="177" t="s">
        <v>419</v>
      </c>
      <c r="F195" s="178" t="s">
        <v>420</v>
      </c>
      <c r="G195" s="179" t="s">
        <v>158</v>
      </c>
      <c r="H195" s="180">
        <v>50</v>
      </c>
      <c r="I195" s="181"/>
      <c r="J195" s="182">
        <f>ROUND(I195*H195,2)</f>
        <v>0</v>
      </c>
      <c r="K195" s="178" t="s">
        <v>37</v>
      </c>
      <c r="L195" s="178"/>
      <c r="M195" s="42"/>
      <c r="N195" s="183" t="s">
        <v>37</v>
      </c>
      <c r="O195" s="184" t="s">
        <v>50</v>
      </c>
      <c r="P195" s="67"/>
      <c r="Q195" s="185">
        <f>P195*H195</f>
        <v>0</v>
      </c>
      <c r="R195" s="185">
        <v>0</v>
      </c>
      <c r="S195" s="185">
        <f>R195*H195</f>
        <v>0</v>
      </c>
      <c r="T195" s="185">
        <v>0</v>
      </c>
      <c r="U195" s="186">
        <f>T195*H195</f>
        <v>0</v>
      </c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S195" s="187" t="s">
        <v>416</v>
      </c>
      <c r="AU195" s="187" t="s">
        <v>145</v>
      </c>
      <c r="AV195" s="187" t="s">
        <v>87</v>
      </c>
      <c r="AZ195" s="19" t="s">
        <v>142</v>
      </c>
      <c r="BF195" s="188">
        <f>IF(O195="základní",J195,0)</f>
        <v>0</v>
      </c>
      <c r="BG195" s="188">
        <f>IF(O195="snížená",J195,0)</f>
        <v>0</v>
      </c>
      <c r="BH195" s="188">
        <f>IF(O195="zákl. přenesená",J195,0)</f>
        <v>0</v>
      </c>
      <c r="BI195" s="188">
        <f>IF(O195="sníž. přenesená",J195,0)</f>
        <v>0</v>
      </c>
      <c r="BJ195" s="188">
        <f>IF(O195="nulová",J195,0)</f>
        <v>0</v>
      </c>
      <c r="BK195" s="19" t="s">
        <v>87</v>
      </c>
      <c r="BL195" s="188">
        <f>ROUND(I195*H195,2)</f>
        <v>0</v>
      </c>
      <c r="BM195" s="19" t="s">
        <v>416</v>
      </c>
      <c r="BN195" s="187" t="s">
        <v>421</v>
      </c>
    </row>
    <row r="196" spans="1:66" s="2" customFormat="1" ht="16.5" customHeight="1">
      <c r="A196" s="37"/>
      <c r="B196" s="38"/>
      <c r="C196" s="176" t="s">
        <v>422</v>
      </c>
      <c r="D196" s="176" t="s">
        <v>145</v>
      </c>
      <c r="E196" s="177" t="s">
        <v>423</v>
      </c>
      <c r="F196" s="178" t="s">
        <v>424</v>
      </c>
      <c r="G196" s="179" t="s">
        <v>158</v>
      </c>
      <c r="H196" s="180">
        <v>10</v>
      </c>
      <c r="I196" s="181"/>
      <c r="J196" s="182">
        <f>ROUND(I196*H196,2)</f>
        <v>0</v>
      </c>
      <c r="K196" s="178" t="s">
        <v>37</v>
      </c>
      <c r="L196" s="178"/>
      <c r="M196" s="42"/>
      <c r="N196" s="183" t="s">
        <v>37</v>
      </c>
      <c r="O196" s="184" t="s">
        <v>50</v>
      </c>
      <c r="P196" s="67"/>
      <c r="Q196" s="185">
        <f>P196*H196</f>
        <v>0</v>
      </c>
      <c r="R196" s="185">
        <v>0</v>
      </c>
      <c r="S196" s="185">
        <f>R196*H196</f>
        <v>0</v>
      </c>
      <c r="T196" s="185">
        <v>0</v>
      </c>
      <c r="U196" s="186">
        <f>T196*H196</f>
        <v>0</v>
      </c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S196" s="187" t="s">
        <v>416</v>
      </c>
      <c r="AU196" s="187" t="s">
        <v>145</v>
      </c>
      <c r="AV196" s="187" t="s">
        <v>87</v>
      </c>
      <c r="AZ196" s="19" t="s">
        <v>142</v>
      </c>
      <c r="BF196" s="188">
        <f>IF(O196="základní",J196,0)</f>
        <v>0</v>
      </c>
      <c r="BG196" s="188">
        <f>IF(O196="snížená",J196,0)</f>
        <v>0</v>
      </c>
      <c r="BH196" s="188">
        <f>IF(O196="zákl. přenesená",J196,0)</f>
        <v>0</v>
      </c>
      <c r="BI196" s="188">
        <f>IF(O196="sníž. přenesená",J196,0)</f>
        <v>0</v>
      </c>
      <c r="BJ196" s="188">
        <f>IF(O196="nulová",J196,0)</f>
        <v>0</v>
      </c>
      <c r="BK196" s="19" t="s">
        <v>87</v>
      </c>
      <c r="BL196" s="188">
        <f>ROUND(I196*H196,2)</f>
        <v>0</v>
      </c>
      <c r="BM196" s="19" t="s">
        <v>416</v>
      </c>
      <c r="BN196" s="187" t="s">
        <v>425</v>
      </c>
    </row>
    <row r="197" spans="1:48" s="2" customFormat="1" ht="19.5">
      <c r="A197" s="37"/>
      <c r="B197" s="38"/>
      <c r="C197" s="39"/>
      <c r="D197" s="191" t="s">
        <v>204</v>
      </c>
      <c r="E197" s="39"/>
      <c r="F197" s="222" t="s">
        <v>205</v>
      </c>
      <c r="G197" s="39"/>
      <c r="H197" s="39"/>
      <c r="I197" s="223"/>
      <c r="J197" s="39"/>
      <c r="K197" s="39"/>
      <c r="L197" s="39"/>
      <c r="M197" s="42"/>
      <c r="N197" s="236"/>
      <c r="O197" s="237"/>
      <c r="P197" s="238"/>
      <c r="Q197" s="238"/>
      <c r="R197" s="238"/>
      <c r="S197" s="238"/>
      <c r="T197" s="238"/>
      <c r="U197" s="239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U197" s="19" t="s">
        <v>204</v>
      </c>
      <c r="AV197" s="19" t="s">
        <v>87</v>
      </c>
    </row>
    <row r="198" spans="1:32" s="2" customFormat="1" ht="6.95" customHeight="1">
      <c r="A198" s="37"/>
      <c r="B198" s="50"/>
      <c r="C198" s="51"/>
      <c r="D198" s="51"/>
      <c r="E198" s="51"/>
      <c r="F198" s="51"/>
      <c r="G198" s="51"/>
      <c r="H198" s="51"/>
      <c r="I198" s="51"/>
      <c r="J198" s="51"/>
      <c r="K198" s="51"/>
      <c r="L198" s="341"/>
      <c r="M198" s="42"/>
      <c r="N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</row>
  </sheetData>
  <sheetProtection formatColumns="0" formatRows="0" autoFilter="0"/>
  <autoFilter ref="C93:K197"/>
  <mergeCells count="9">
    <mergeCell ref="E50:H50"/>
    <mergeCell ref="E84:H84"/>
    <mergeCell ref="E86:H86"/>
    <mergeCell ref="M2:W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77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N177"/>
  <sheetViews>
    <sheetView showGridLines="0" workbookViewId="0" topLeftCell="A116">
      <selection activeCell="E18" sqref="E18:H1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2" width="22.28125" style="1" customWidth="1"/>
    <col min="13" max="13" width="1.7109375" style="1" customWidth="1"/>
    <col min="14" max="14" width="10.8515625" style="1" hidden="1" customWidth="1"/>
    <col min="15" max="15" width="9.140625" style="0" hidden="1" customWidth="1"/>
    <col min="16" max="21" width="14.140625" style="1" hidden="1" customWidth="1"/>
    <col min="22" max="22" width="16.28125" style="1" customWidth="1"/>
    <col min="23" max="23" width="12.28125" style="1" customWidth="1"/>
    <col min="24" max="24" width="16.28125" style="1" customWidth="1"/>
    <col min="25" max="25" width="12.28125" style="1" customWidth="1"/>
    <col min="26" max="26" width="15.00390625" style="1" customWidth="1"/>
    <col min="27" max="27" width="11.00390625" style="1" customWidth="1"/>
    <col min="28" max="28" width="15.00390625" style="1" customWidth="1"/>
    <col min="29" max="29" width="16.28125" style="1" customWidth="1"/>
    <col min="30" max="30" width="11.00390625" style="1" customWidth="1"/>
    <col min="31" max="31" width="15.00390625" style="1" customWidth="1"/>
    <col min="32" max="32" width="16.28125" style="1" customWidth="1"/>
    <col min="45" max="66" width="9.28125" style="1" hidden="1" customWidth="1"/>
  </cols>
  <sheetData>
    <row r="1" ht="12"/>
    <row r="2" spans="13:47" s="1" customFormat="1" ht="36.95" customHeight="1"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AU2" s="19" t="s">
        <v>92</v>
      </c>
    </row>
    <row r="3" spans="2:47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338"/>
      <c r="M3" s="22"/>
      <c r="AU3" s="19" t="s">
        <v>89</v>
      </c>
    </row>
    <row r="4" spans="2:47" s="1" customFormat="1" ht="24.95" customHeight="1">
      <c r="B4" s="22"/>
      <c r="D4" s="106" t="s">
        <v>105</v>
      </c>
      <c r="M4" s="22"/>
      <c r="N4" s="107" t="s">
        <v>10</v>
      </c>
      <c r="AU4" s="19" t="s">
        <v>4</v>
      </c>
    </row>
    <row r="5" spans="2:13" s="1" customFormat="1" ht="6.95" customHeight="1">
      <c r="B5" s="22"/>
      <c r="M5" s="22"/>
    </row>
    <row r="6" spans="2:13" s="1" customFormat="1" ht="12" customHeight="1">
      <c r="B6" s="22"/>
      <c r="D6" s="108" t="s">
        <v>16</v>
      </c>
      <c r="M6" s="22"/>
    </row>
    <row r="7" spans="2:13" s="1" customFormat="1" ht="16.5" customHeight="1">
      <c r="B7" s="22"/>
      <c r="E7" s="402" t="str">
        <f>'Rekapitulace stavby'!K6</f>
        <v>UK-1.LF- Instalace systému VZT a klimatizace, Studničkova 2, Praha</v>
      </c>
      <c r="F7" s="403"/>
      <c r="G7" s="403"/>
      <c r="H7" s="403"/>
      <c r="M7" s="22"/>
    </row>
    <row r="8" spans="1:32" s="2" customFormat="1" ht="12" customHeight="1">
      <c r="A8" s="37"/>
      <c r="B8" s="42"/>
      <c r="C8" s="37"/>
      <c r="D8" s="108" t="s">
        <v>106</v>
      </c>
      <c r="E8" s="37"/>
      <c r="F8" s="37"/>
      <c r="G8" s="37"/>
      <c r="H8" s="37"/>
      <c r="I8" s="37"/>
      <c r="J8" s="37"/>
      <c r="K8" s="37"/>
      <c r="L8" s="37"/>
      <c r="M8" s="109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</row>
    <row r="9" spans="1:32" s="2" customFormat="1" ht="16.5" customHeight="1">
      <c r="A9" s="37"/>
      <c r="B9" s="42"/>
      <c r="C9" s="37"/>
      <c r="D9" s="37"/>
      <c r="E9" s="404" t="s">
        <v>426</v>
      </c>
      <c r="F9" s="405"/>
      <c r="G9" s="405"/>
      <c r="H9" s="405"/>
      <c r="I9" s="37"/>
      <c r="J9" s="37"/>
      <c r="K9" s="37"/>
      <c r="L9" s="37"/>
      <c r="M9" s="109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</row>
    <row r="10" spans="1:32" s="2" customFormat="1" ht="1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109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</row>
    <row r="11" spans="1:32" s="2" customFormat="1" ht="12" customHeight="1">
      <c r="A11" s="37"/>
      <c r="B11" s="42"/>
      <c r="C11" s="37"/>
      <c r="D11" s="108" t="s">
        <v>18</v>
      </c>
      <c r="E11" s="37"/>
      <c r="F11" s="110" t="s">
        <v>19</v>
      </c>
      <c r="G11" s="37"/>
      <c r="H11" s="37"/>
      <c r="I11" s="108" t="s">
        <v>20</v>
      </c>
      <c r="J11" s="110" t="s">
        <v>37</v>
      </c>
      <c r="K11" s="37"/>
      <c r="L11" s="37"/>
      <c r="M11" s="109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</row>
    <row r="12" spans="1:32" s="2" customFormat="1" ht="12" customHeight="1">
      <c r="A12" s="37"/>
      <c r="B12" s="42"/>
      <c r="C12" s="37"/>
      <c r="D12" s="108" t="s">
        <v>22</v>
      </c>
      <c r="E12" s="37"/>
      <c r="F12" s="110" t="s">
        <v>23</v>
      </c>
      <c r="G12" s="37"/>
      <c r="H12" s="37"/>
      <c r="I12" s="108" t="s">
        <v>24</v>
      </c>
      <c r="J12" s="111" t="str">
        <f>'Rekapitulace stavby'!AN8</f>
        <v>Vyplň údaj</v>
      </c>
      <c r="K12" s="37"/>
      <c r="L12" s="37"/>
      <c r="M12" s="109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</row>
    <row r="13" spans="1:32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109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</row>
    <row r="14" spans="1:32" s="2" customFormat="1" ht="12" customHeight="1">
      <c r="A14" s="37"/>
      <c r="B14" s="42"/>
      <c r="C14" s="37"/>
      <c r="D14" s="108" t="s">
        <v>29</v>
      </c>
      <c r="E14" s="37"/>
      <c r="F14" s="37"/>
      <c r="G14" s="37"/>
      <c r="H14" s="37"/>
      <c r="I14" s="108" t="s">
        <v>30</v>
      </c>
      <c r="J14" s="110" t="s">
        <v>31</v>
      </c>
      <c r="K14" s="37"/>
      <c r="L14" s="37"/>
      <c r="M14" s="109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</row>
    <row r="15" spans="1:32" s="2" customFormat="1" ht="18" customHeight="1">
      <c r="A15" s="37"/>
      <c r="B15" s="42"/>
      <c r="C15" s="37"/>
      <c r="D15" s="37"/>
      <c r="E15" s="346" t="s">
        <v>1168</v>
      </c>
      <c r="F15" s="37"/>
      <c r="G15" s="37"/>
      <c r="H15" s="37"/>
      <c r="I15" s="108" t="s">
        <v>32</v>
      </c>
      <c r="J15" s="110" t="s">
        <v>33</v>
      </c>
      <c r="K15" s="37"/>
      <c r="L15" s="37"/>
      <c r="M15" s="109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</row>
    <row r="16" spans="1:32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109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</row>
    <row r="17" spans="1:32" s="2" customFormat="1" ht="12" customHeight="1">
      <c r="A17" s="37"/>
      <c r="B17" s="42"/>
      <c r="C17" s="37"/>
      <c r="D17" s="108" t="s">
        <v>34</v>
      </c>
      <c r="E17" s="37"/>
      <c r="F17" s="37"/>
      <c r="G17" s="37"/>
      <c r="H17" s="37"/>
      <c r="I17" s="108" t="s">
        <v>30</v>
      </c>
      <c r="J17" s="32" t="str">
        <f>'Rekapitulace stavby'!AN13</f>
        <v>Vyplň údaj</v>
      </c>
      <c r="K17" s="37"/>
      <c r="L17" s="37"/>
      <c r="M17" s="109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</row>
    <row r="18" spans="1:32" s="2" customFormat="1" ht="18" customHeight="1">
      <c r="A18" s="37"/>
      <c r="B18" s="42"/>
      <c r="C18" s="37"/>
      <c r="D18" s="37"/>
      <c r="E18" s="406" t="str">
        <f>'Rekapitulace stavby'!E14</f>
        <v>Vyplň údaj</v>
      </c>
      <c r="F18" s="407"/>
      <c r="G18" s="407"/>
      <c r="H18" s="407"/>
      <c r="I18" s="108" t="s">
        <v>32</v>
      </c>
      <c r="J18" s="32" t="str">
        <f>'Rekapitulace stavby'!AN14</f>
        <v>Vyplň údaj</v>
      </c>
      <c r="K18" s="37"/>
      <c r="L18" s="37"/>
      <c r="M18" s="109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</row>
    <row r="19" spans="1:32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109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</row>
    <row r="20" spans="1:32" s="2" customFormat="1" ht="12" customHeight="1">
      <c r="A20" s="37"/>
      <c r="B20" s="42"/>
      <c r="C20" s="37"/>
      <c r="D20" s="108" t="s">
        <v>36</v>
      </c>
      <c r="E20" s="37"/>
      <c r="F20" s="37"/>
      <c r="G20" s="37"/>
      <c r="H20" s="37"/>
      <c r="I20" s="108" t="s">
        <v>30</v>
      </c>
      <c r="J20" s="110" t="str">
        <f>IF('Rekapitulace stavby'!AN16="","",'Rekapitulace stavby'!AN16)</f>
        <v/>
      </c>
      <c r="K20" s="37"/>
      <c r="L20" s="37"/>
      <c r="M20" s="109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</row>
    <row r="21" spans="1:32" s="2" customFormat="1" ht="18" customHeight="1">
      <c r="A21" s="37"/>
      <c r="B21" s="42"/>
      <c r="C21" s="37"/>
      <c r="D21" s="37"/>
      <c r="E21" s="110" t="str">
        <f>IF('Rekapitulace stavby'!E17="","",'Rekapitulace stavby'!E17)</f>
        <v xml:space="preserve"> </v>
      </c>
      <c r="F21" s="37"/>
      <c r="G21" s="37"/>
      <c r="H21" s="37"/>
      <c r="I21" s="108" t="s">
        <v>32</v>
      </c>
      <c r="J21" s="110" t="str">
        <f>IF('Rekapitulace stavby'!AN17="","",'Rekapitulace stavby'!AN17)</f>
        <v/>
      </c>
      <c r="K21" s="37"/>
      <c r="L21" s="37"/>
      <c r="M21" s="109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</row>
    <row r="22" spans="1:32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109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</row>
    <row r="23" spans="1:32" s="2" customFormat="1" ht="12" customHeight="1">
      <c r="A23" s="37"/>
      <c r="B23" s="42"/>
      <c r="C23" s="37"/>
      <c r="D23" s="108" t="s">
        <v>40</v>
      </c>
      <c r="E23" s="37"/>
      <c r="F23" s="37"/>
      <c r="G23" s="37"/>
      <c r="H23" s="37"/>
      <c r="I23" s="108" t="s">
        <v>30</v>
      </c>
      <c r="J23" s="110" t="s">
        <v>41</v>
      </c>
      <c r="K23" s="37"/>
      <c r="L23" s="37"/>
      <c r="M23" s="109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</row>
    <row r="24" spans="1:32" s="2" customFormat="1" ht="18" customHeight="1">
      <c r="A24" s="37"/>
      <c r="B24" s="42"/>
      <c r="C24" s="37"/>
      <c r="D24" s="37"/>
      <c r="E24" s="110" t="s">
        <v>42</v>
      </c>
      <c r="F24" s="37"/>
      <c r="G24" s="37"/>
      <c r="H24" s="37"/>
      <c r="I24" s="108" t="s">
        <v>32</v>
      </c>
      <c r="J24" s="110" t="s">
        <v>37</v>
      </c>
      <c r="K24" s="37"/>
      <c r="L24" s="37"/>
      <c r="M24" s="109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</row>
    <row r="25" spans="1:32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109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32" s="2" customFormat="1" ht="12" customHeight="1">
      <c r="A26" s="37"/>
      <c r="B26" s="42"/>
      <c r="C26" s="37"/>
      <c r="D26" s="108" t="s">
        <v>43</v>
      </c>
      <c r="E26" s="37"/>
      <c r="F26" s="37"/>
      <c r="G26" s="37"/>
      <c r="H26" s="37"/>
      <c r="I26" s="37"/>
      <c r="J26" s="37"/>
      <c r="K26" s="37"/>
      <c r="L26" s="37"/>
      <c r="M26" s="109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</row>
    <row r="27" spans="1:32" s="8" customFormat="1" ht="16.5" customHeight="1">
      <c r="A27" s="112"/>
      <c r="B27" s="113"/>
      <c r="C27" s="112"/>
      <c r="D27" s="112"/>
      <c r="E27" s="408" t="s">
        <v>37</v>
      </c>
      <c r="F27" s="408"/>
      <c r="G27" s="408"/>
      <c r="H27" s="408"/>
      <c r="I27" s="112"/>
      <c r="J27" s="112"/>
      <c r="K27" s="112"/>
      <c r="L27" s="112"/>
      <c r="M27" s="114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</row>
    <row r="28" spans="1:32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109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  <row r="29" spans="1:32" s="2" customFormat="1" ht="6.95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339"/>
      <c r="M29" s="109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</row>
    <row r="30" spans="1:32" s="2" customFormat="1" ht="25.35" customHeight="1">
      <c r="A30" s="37"/>
      <c r="B30" s="42"/>
      <c r="C30" s="37"/>
      <c r="D30" s="116" t="s">
        <v>45</v>
      </c>
      <c r="E30" s="37"/>
      <c r="F30" s="37"/>
      <c r="G30" s="37"/>
      <c r="H30" s="37"/>
      <c r="I30" s="37"/>
      <c r="J30" s="117">
        <f>ROUND(J88,2)</f>
        <v>0</v>
      </c>
      <c r="K30" s="37"/>
      <c r="L30" s="37"/>
      <c r="M30" s="109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</row>
    <row r="31" spans="1:32" s="2" customFormat="1" ht="6.95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339"/>
      <c r="M31" s="109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  <row r="32" spans="1:32" s="2" customFormat="1" ht="14.45" customHeight="1">
      <c r="A32" s="37"/>
      <c r="B32" s="42"/>
      <c r="C32" s="37"/>
      <c r="D32" s="37"/>
      <c r="E32" s="37"/>
      <c r="F32" s="118" t="s">
        <v>47</v>
      </c>
      <c r="G32" s="37"/>
      <c r="H32" s="37"/>
      <c r="I32" s="118" t="s">
        <v>46</v>
      </c>
      <c r="J32" s="118" t="s">
        <v>48</v>
      </c>
      <c r="K32" s="37"/>
      <c r="L32" s="37"/>
      <c r="M32" s="109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</row>
    <row r="33" spans="1:32" s="2" customFormat="1" ht="14.45" customHeight="1">
      <c r="A33" s="37"/>
      <c r="B33" s="42"/>
      <c r="C33" s="37"/>
      <c r="D33" s="119" t="s">
        <v>49</v>
      </c>
      <c r="E33" s="108" t="s">
        <v>50</v>
      </c>
      <c r="F33" s="120">
        <f>ROUND((SUM(BF88:BF176)),2)</f>
        <v>0</v>
      </c>
      <c r="G33" s="37"/>
      <c r="H33" s="37"/>
      <c r="I33" s="121">
        <v>0.21</v>
      </c>
      <c r="J33" s="120">
        <f>ROUND(((SUM(BF88:BF176))*I33),2)</f>
        <v>0</v>
      </c>
      <c r="K33" s="37"/>
      <c r="L33" s="37"/>
      <c r="M33" s="109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4" spans="1:32" s="2" customFormat="1" ht="14.45" customHeight="1">
      <c r="A34" s="37"/>
      <c r="B34" s="42"/>
      <c r="C34" s="37"/>
      <c r="D34" s="37"/>
      <c r="E34" s="108" t="s">
        <v>51</v>
      </c>
      <c r="F34" s="120">
        <f>ROUND((SUM(BG88:BG176)),2)</f>
        <v>0</v>
      </c>
      <c r="G34" s="37"/>
      <c r="H34" s="37"/>
      <c r="I34" s="121">
        <v>0.15</v>
      </c>
      <c r="J34" s="120">
        <f>ROUND(((SUM(BG88:BG176))*I34),2)</f>
        <v>0</v>
      </c>
      <c r="K34" s="37"/>
      <c r="L34" s="37"/>
      <c r="M34" s="109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  <row r="35" spans="1:32" s="2" customFormat="1" ht="14.45" customHeight="1" hidden="1">
      <c r="A35" s="37"/>
      <c r="B35" s="42"/>
      <c r="C35" s="37"/>
      <c r="D35" s="37"/>
      <c r="E35" s="108" t="s">
        <v>52</v>
      </c>
      <c r="F35" s="120">
        <f>ROUND((SUM(BH88:BH176)),2)</f>
        <v>0</v>
      </c>
      <c r="G35" s="37"/>
      <c r="H35" s="37"/>
      <c r="I35" s="121">
        <v>0.21</v>
      </c>
      <c r="J35" s="120">
        <f>0</f>
        <v>0</v>
      </c>
      <c r="K35" s="37"/>
      <c r="L35" s="37"/>
      <c r="M35" s="109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1:32" s="2" customFormat="1" ht="14.45" customHeight="1" hidden="1">
      <c r="A36" s="37"/>
      <c r="B36" s="42"/>
      <c r="C36" s="37"/>
      <c r="D36" s="37"/>
      <c r="E36" s="108" t="s">
        <v>53</v>
      </c>
      <c r="F36" s="120">
        <f>ROUND((SUM(BI88:BI176)),2)</f>
        <v>0</v>
      </c>
      <c r="G36" s="37"/>
      <c r="H36" s="37"/>
      <c r="I36" s="121">
        <v>0.15</v>
      </c>
      <c r="J36" s="120">
        <f>0</f>
        <v>0</v>
      </c>
      <c r="K36" s="37"/>
      <c r="L36" s="37"/>
      <c r="M36" s="109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s="2" customFormat="1" ht="14.45" customHeight="1" hidden="1">
      <c r="A37" s="37"/>
      <c r="B37" s="42"/>
      <c r="C37" s="37"/>
      <c r="D37" s="37"/>
      <c r="E37" s="108" t="s">
        <v>54</v>
      </c>
      <c r="F37" s="120">
        <f>ROUND((SUM(BJ88:BJ176)),2)</f>
        <v>0</v>
      </c>
      <c r="G37" s="37"/>
      <c r="H37" s="37"/>
      <c r="I37" s="121">
        <v>0</v>
      </c>
      <c r="J37" s="120">
        <f>0</f>
        <v>0</v>
      </c>
      <c r="K37" s="37"/>
      <c r="L37" s="37"/>
      <c r="M37" s="109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  <row r="38" spans="1:32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109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</row>
    <row r="39" spans="1:32" s="2" customFormat="1" ht="25.35" customHeight="1">
      <c r="A39" s="37"/>
      <c r="B39" s="42"/>
      <c r="C39" s="122"/>
      <c r="D39" s="123" t="s">
        <v>55</v>
      </c>
      <c r="E39" s="124"/>
      <c r="F39" s="124"/>
      <c r="G39" s="125" t="s">
        <v>56</v>
      </c>
      <c r="H39" s="126" t="s">
        <v>57</v>
      </c>
      <c r="I39" s="124"/>
      <c r="J39" s="127">
        <f>SUM(J30:J37)</f>
        <v>0</v>
      </c>
      <c r="K39" s="128"/>
      <c r="L39" s="340"/>
      <c r="M39" s="109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</row>
    <row r="40" spans="1:32" s="2" customFormat="1" ht="14.45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339"/>
      <c r="M40" s="109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</row>
    <row r="44" spans="1:32" s="2" customFormat="1" ht="6.95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339"/>
      <c r="M44" s="109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</row>
    <row r="45" spans="1:32" s="2" customFormat="1" ht="24.95" customHeight="1">
      <c r="A45" s="37"/>
      <c r="B45" s="38"/>
      <c r="C45" s="25" t="s">
        <v>108</v>
      </c>
      <c r="D45" s="39"/>
      <c r="E45" s="39"/>
      <c r="F45" s="39"/>
      <c r="G45" s="39"/>
      <c r="H45" s="39"/>
      <c r="I45" s="39"/>
      <c r="J45" s="39"/>
      <c r="K45" s="39"/>
      <c r="L45" s="39"/>
      <c r="M45" s="109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</row>
    <row r="46" spans="1:32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109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</row>
    <row r="47" spans="1:32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39"/>
      <c r="M47" s="109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</row>
    <row r="48" spans="1:32" s="2" customFormat="1" ht="16.5" customHeight="1">
      <c r="A48" s="37"/>
      <c r="B48" s="38"/>
      <c r="C48" s="39"/>
      <c r="D48" s="39"/>
      <c r="E48" s="400" t="str">
        <f>E7</f>
        <v>UK-1.LF- Instalace systému VZT a klimatizace, Studničkova 2, Praha</v>
      </c>
      <c r="F48" s="401"/>
      <c r="G48" s="401"/>
      <c r="H48" s="401"/>
      <c r="I48" s="39"/>
      <c r="J48" s="39"/>
      <c r="K48" s="39"/>
      <c r="L48" s="39"/>
      <c r="M48" s="109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</row>
    <row r="49" spans="1:32" s="2" customFormat="1" ht="12" customHeight="1">
      <c r="A49" s="37"/>
      <c r="B49" s="38"/>
      <c r="C49" s="31" t="s">
        <v>106</v>
      </c>
      <c r="D49" s="39"/>
      <c r="E49" s="39"/>
      <c r="F49" s="39"/>
      <c r="G49" s="39"/>
      <c r="H49" s="39"/>
      <c r="I49" s="39"/>
      <c r="J49" s="39"/>
      <c r="K49" s="39"/>
      <c r="L49" s="39"/>
      <c r="M49" s="109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</row>
    <row r="50" spans="1:32" s="2" customFormat="1" ht="16.5" customHeight="1">
      <c r="A50" s="37"/>
      <c r="B50" s="38"/>
      <c r="C50" s="39"/>
      <c r="D50" s="39"/>
      <c r="E50" s="379" t="str">
        <f>E9</f>
        <v>02 - Elektroinstalace</v>
      </c>
      <c r="F50" s="399"/>
      <c r="G50" s="399"/>
      <c r="H50" s="399"/>
      <c r="I50" s="39"/>
      <c r="J50" s="39"/>
      <c r="K50" s="39"/>
      <c r="L50" s="39"/>
      <c r="M50" s="109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</row>
    <row r="51" spans="1:32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109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</row>
    <row r="52" spans="1:32" s="2" customFormat="1" ht="12" customHeight="1">
      <c r="A52" s="37"/>
      <c r="B52" s="38"/>
      <c r="C52" s="31" t="s">
        <v>22</v>
      </c>
      <c r="D52" s="39"/>
      <c r="E52" s="39"/>
      <c r="F52" s="29" t="str">
        <f>F12</f>
        <v>Praha</v>
      </c>
      <c r="G52" s="39"/>
      <c r="H52" s="39"/>
      <c r="I52" s="31" t="s">
        <v>24</v>
      </c>
      <c r="J52" s="62" t="str">
        <f>IF(J12="","",J12)</f>
        <v>Vyplň údaj</v>
      </c>
      <c r="K52" s="39"/>
      <c r="L52" s="39"/>
      <c r="M52" s="109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</row>
    <row r="53" spans="1:32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109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</row>
    <row r="54" spans="1:32" s="2" customFormat="1" ht="15.2" customHeight="1">
      <c r="A54" s="37"/>
      <c r="B54" s="38"/>
      <c r="C54" s="31" t="s">
        <v>29</v>
      </c>
      <c r="D54" s="39"/>
      <c r="E54" s="39"/>
      <c r="F54" s="29" t="str">
        <f>E15</f>
        <v>1. lékařská fakulta Univerzity Karlovy, Kateřinská 1660/32, Praha 2</v>
      </c>
      <c r="G54" s="39"/>
      <c r="H54" s="39"/>
      <c r="I54" s="31" t="s">
        <v>36</v>
      </c>
      <c r="J54" s="35" t="str">
        <f>E21</f>
        <v xml:space="preserve"> </v>
      </c>
      <c r="K54" s="39"/>
      <c r="L54" s="39"/>
      <c r="M54" s="109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</row>
    <row r="55" spans="1:32" s="2" customFormat="1" ht="25.7" customHeight="1">
      <c r="A55" s="37"/>
      <c r="B55" s="38"/>
      <c r="C55" s="31" t="s">
        <v>34</v>
      </c>
      <c r="D55" s="39"/>
      <c r="E55" s="39"/>
      <c r="F55" s="29" t="str">
        <f>IF(E18="","",E18)</f>
        <v>Vyplň údaj</v>
      </c>
      <c r="G55" s="39"/>
      <c r="H55" s="39"/>
      <c r="I55" s="31" t="s">
        <v>40</v>
      </c>
      <c r="J55" s="35" t="str">
        <f>E24</f>
        <v>Petr Krčál, Dukelská 973, 564 01 Žamberk</v>
      </c>
      <c r="K55" s="39"/>
      <c r="L55" s="39"/>
      <c r="M55" s="109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</row>
    <row r="56" spans="1:32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109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</row>
    <row r="57" spans="1:32" s="2" customFormat="1" ht="29.25" customHeight="1">
      <c r="A57" s="37"/>
      <c r="B57" s="38"/>
      <c r="C57" s="133" t="s">
        <v>109</v>
      </c>
      <c r="D57" s="134"/>
      <c r="E57" s="134"/>
      <c r="F57" s="134"/>
      <c r="G57" s="134"/>
      <c r="H57" s="134"/>
      <c r="I57" s="134"/>
      <c r="J57" s="135" t="s">
        <v>110</v>
      </c>
      <c r="K57" s="134"/>
      <c r="L57" s="134"/>
      <c r="M57" s="109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</row>
    <row r="58" spans="1:32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109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</row>
    <row r="59" spans="1:48" s="2" customFormat="1" ht="22.9" customHeight="1">
      <c r="A59" s="37"/>
      <c r="B59" s="38"/>
      <c r="C59" s="136" t="s">
        <v>77</v>
      </c>
      <c r="D59" s="39"/>
      <c r="E59" s="39"/>
      <c r="F59" s="39"/>
      <c r="G59" s="39"/>
      <c r="H59" s="39"/>
      <c r="I59" s="39"/>
      <c r="J59" s="80">
        <f>J88</f>
        <v>0</v>
      </c>
      <c r="K59" s="39"/>
      <c r="L59" s="39"/>
      <c r="M59" s="109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V59" s="19" t="s">
        <v>111</v>
      </c>
    </row>
    <row r="60" spans="2:13" s="9" customFormat="1" ht="24.95" customHeight="1">
      <c r="B60" s="137"/>
      <c r="C60" s="138"/>
      <c r="D60" s="139" t="s">
        <v>112</v>
      </c>
      <c r="E60" s="140"/>
      <c r="F60" s="140"/>
      <c r="G60" s="140"/>
      <c r="H60" s="140"/>
      <c r="I60" s="140"/>
      <c r="J60" s="141">
        <f>J89</f>
        <v>0</v>
      </c>
      <c r="K60" s="138"/>
      <c r="L60" s="138"/>
      <c r="M60" s="142"/>
    </row>
    <row r="61" spans="2:13" s="10" customFormat="1" ht="19.9" customHeight="1">
      <c r="B61" s="143"/>
      <c r="C61" s="144"/>
      <c r="D61" s="145" t="s">
        <v>116</v>
      </c>
      <c r="E61" s="146"/>
      <c r="F61" s="146"/>
      <c r="G61" s="146"/>
      <c r="H61" s="146"/>
      <c r="I61" s="146"/>
      <c r="J61" s="147">
        <f>J90</f>
        <v>0</v>
      </c>
      <c r="K61" s="144"/>
      <c r="L61" s="144"/>
      <c r="M61" s="148"/>
    </row>
    <row r="62" spans="2:13" s="10" customFormat="1" ht="19.9" customHeight="1">
      <c r="B62" s="143"/>
      <c r="C62" s="144"/>
      <c r="D62" s="145" t="s">
        <v>117</v>
      </c>
      <c r="E62" s="146"/>
      <c r="F62" s="146"/>
      <c r="G62" s="146"/>
      <c r="H62" s="146"/>
      <c r="I62" s="146"/>
      <c r="J62" s="147">
        <f>J96</f>
        <v>0</v>
      </c>
      <c r="K62" s="144"/>
      <c r="L62" s="144"/>
      <c r="M62" s="148"/>
    </row>
    <row r="63" spans="2:13" s="10" customFormat="1" ht="19.9" customHeight="1">
      <c r="B63" s="143"/>
      <c r="C63" s="144"/>
      <c r="D63" s="145" t="s">
        <v>427</v>
      </c>
      <c r="E63" s="146"/>
      <c r="F63" s="146"/>
      <c r="G63" s="146"/>
      <c r="H63" s="146"/>
      <c r="I63" s="146"/>
      <c r="J63" s="147">
        <f>J101</f>
        <v>0</v>
      </c>
      <c r="K63" s="144"/>
      <c r="L63" s="144"/>
      <c r="M63" s="148"/>
    </row>
    <row r="64" spans="2:13" s="10" customFormat="1" ht="19.9" customHeight="1">
      <c r="B64" s="143"/>
      <c r="C64" s="144"/>
      <c r="D64" s="145" t="s">
        <v>118</v>
      </c>
      <c r="E64" s="146"/>
      <c r="F64" s="146"/>
      <c r="G64" s="146"/>
      <c r="H64" s="146"/>
      <c r="I64" s="146"/>
      <c r="J64" s="147">
        <f>J106</f>
        <v>0</v>
      </c>
      <c r="K64" s="144"/>
      <c r="L64" s="144"/>
      <c r="M64" s="148"/>
    </row>
    <row r="65" spans="2:13" s="10" customFormat="1" ht="19.9" customHeight="1">
      <c r="B65" s="143"/>
      <c r="C65" s="144"/>
      <c r="D65" s="145" t="s">
        <v>119</v>
      </c>
      <c r="E65" s="146"/>
      <c r="F65" s="146"/>
      <c r="G65" s="146"/>
      <c r="H65" s="146"/>
      <c r="I65" s="146"/>
      <c r="J65" s="147">
        <f>J115</f>
        <v>0</v>
      </c>
      <c r="K65" s="144"/>
      <c r="L65" s="144"/>
      <c r="M65" s="148"/>
    </row>
    <row r="66" spans="2:13" s="9" customFormat="1" ht="24.95" customHeight="1">
      <c r="B66" s="137"/>
      <c r="C66" s="138"/>
      <c r="D66" s="139" t="s">
        <v>428</v>
      </c>
      <c r="E66" s="140"/>
      <c r="F66" s="140"/>
      <c r="G66" s="140"/>
      <c r="H66" s="140"/>
      <c r="I66" s="140"/>
      <c r="J66" s="141">
        <f>J117</f>
        <v>0</v>
      </c>
      <c r="K66" s="138"/>
      <c r="L66" s="138"/>
      <c r="M66" s="142"/>
    </row>
    <row r="67" spans="2:13" s="10" customFormat="1" ht="19.9" customHeight="1">
      <c r="B67" s="143"/>
      <c r="C67" s="144"/>
      <c r="D67" s="145" t="s">
        <v>429</v>
      </c>
      <c r="E67" s="146"/>
      <c r="F67" s="146"/>
      <c r="G67" s="146"/>
      <c r="H67" s="146"/>
      <c r="I67" s="146"/>
      <c r="J67" s="147">
        <f>J118</f>
        <v>0</v>
      </c>
      <c r="K67" s="144"/>
      <c r="L67" s="144"/>
      <c r="M67" s="148"/>
    </row>
    <row r="68" spans="2:13" s="10" customFormat="1" ht="19.9" customHeight="1">
      <c r="B68" s="143"/>
      <c r="C68" s="144"/>
      <c r="D68" s="145" t="s">
        <v>430</v>
      </c>
      <c r="E68" s="146"/>
      <c r="F68" s="146"/>
      <c r="G68" s="146"/>
      <c r="H68" s="146"/>
      <c r="I68" s="146"/>
      <c r="J68" s="147">
        <f>J171</f>
        <v>0</v>
      </c>
      <c r="K68" s="144"/>
      <c r="L68" s="144"/>
      <c r="M68" s="148"/>
    </row>
    <row r="69" spans="1:32" s="2" customFormat="1" ht="21.7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109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</row>
    <row r="70" spans="1:32" s="2" customFormat="1" ht="6.95" customHeight="1">
      <c r="A70" s="37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341"/>
      <c r="M70" s="109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</row>
    <row r="74" spans="1:32" s="2" customFormat="1" ht="6.95" customHeight="1">
      <c r="A74" s="37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341"/>
      <c r="M74" s="109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</row>
    <row r="75" spans="1:32" s="2" customFormat="1" ht="24.95" customHeight="1">
      <c r="A75" s="37"/>
      <c r="B75" s="38"/>
      <c r="C75" s="25" t="s">
        <v>127</v>
      </c>
      <c r="D75" s="39"/>
      <c r="E75" s="39"/>
      <c r="F75" s="39"/>
      <c r="G75" s="39"/>
      <c r="H75" s="39"/>
      <c r="I75" s="39"/>
      <c r="J75" s="39"/>
      <c r="K75" s="39"/>
      <c r="L75" s="39"/>
      <c r="M75" s="109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</row>
    <row r="76" spans="1:32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109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</row>
    <row r="77" spans="1:32" s="2" customFormat="1" ht="12" customHeight="1">
      <c r="A77" s="37"/>
      <c r="B77" s="38"/>
      <c r="C77" s="31" t="s">
        <v>16</v>
      </c>
      <c r="D77" s="39"/>
      <c r="E77" s="39"/>
      <c r="F77" s="39"/>
      <c r="G77" s="39"/>
      <c r="H77" s="39"/>
      <c r="I77" s="39"/>
      <c r="J77" s="39"/>
      <c r="K77" s="39"/>
      <c r="L77" s="39"/>
      <c r="M77" s="109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</row>
    <row r="78" spans="1:32" s="2" customFormat="1" ht="16.5" customHeight="1">
      <c r="A78" s="37"/>
      <c r="B78" s="38"/>
      <c r="C78" s="39"/>
      <c r="D78" s="39"/>
      <c r="E78" s="400" t="str">
        <f>E7</f>
        <v>UK-1.LF- Instalace systému VZT a klimatizace, Studničkova 2, Praha</v>
      </c>
      <c r="F78" s="401"/>
      <c r="G78" s="401"/>
      <c r="H78" s="401"/>
      <c r="I78" s="39"/>
      <c r="J78" s="39"/>
      <c r="K78" s="39"/>
      <c r="L78" s="39"/>
      <c r="M78" s="109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</row>
    <row r="79" spans="1:32" s="2" customFormat="1" ht="12" customHeight="1">
      <c r="A79" s="37"/>
      <c r="B79" s="38"/>
      <c r="C79" s="31" t="s">
        <v>106</v>
      </c>
      <c r="D79" s="39"/>
      <c r="E79" s="39"/>
      <c r="F79" s="39"/>
      <c r="G79" s="39"/>
      <c r="H79" s="39"/>
      <c r="I79" s="39"/>
      <c r="J79" s="39"/>
      <c r="K79" s="39"/>
      <c r="L79" s="39"/>
      <c r="M79" s="109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</row>
    <row r="80" spans="1:32" s="2" customFormat="1" ht="16.5" customHeight="1">
      <c r="A80" s="37"/>
      <c r="B80" s="38"/>
      <c r="C80" s="39"/>
      <c r="D80" s="39"/>
      <c r="E80" s="379" t="str">
        <f>E9</f>
        <v>02 - Elektroinstalace</v>
      </c>
      <c r="F80" s="399"/>
      <c r="G80" s="399"/>
      <c r="H80" s="399"/>
      <c r="I80" s="39"/>
      <c r="J80" s="39"/>
      <c r="K80" s="39"/>
      <c r="L80" s="39"/>
      <c r="M80" s="109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</row>
    <row r="81" spans="1:32" s="2" customFormat="1" ht="6.9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109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</row>
    <row r="82" spans="1:32" s="2" customFormat="1" ht="12" customHeight="1">
      <c r="A82" s="37"/>
      <c r="B82" s="38"/>
      <c r="C82" s="31" t="s">
        <v>22</v>
      </c>
      <c r="D82" s="39"/>
      <c r="E82" s="39"/>
      <c r="F82" s="29" t="str">
        <f>F12</f>
        <v>Praha</v>
      </c>
      <c r="G82" s="39"/>
      <c r="H82" s="39"/>
      <c r="I82" s="31" t="s">
        <v>24</v>
      </c>
      <c r="J82" s="62" t="str">
        <f>IF(J12="","",J12)</f>
        <v>Vyplň údaj</v>
      </c>
      <c r="K82" s="39"/>
      <c r="L82" s="39"/>
      <c r="M82" s="109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</row>
    <row r="83" spans="1:32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109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</row>
    <row r="84" spans="1:32" s="2" customFormat="1" ht="15.2" customHeight="1">
      <c r="A84" s="37"/>
      <c r="B84" s="38"/>
      <c r="C84" s="31" t="s">
        <v>29</v>
      </c>
      <c r="D84" s="39"/>
      <c r="E84" s="39"/>
      <c r="F84" s="29" t="str">
        <f>E15</f>
        <v>1. lékařská fakulta Univerzity Karlovy, Kateřinská 1660/32, Praha 2</v>
      </c>
      <c r="G84" s="39"/>
      <c r="H84" s="39"/>
      <c r="I84" s="31" t="s">
        <v>36</v>
      </c>
      <c r="J84" s="35" t="str">
        <f>E21</f>
        <v xml:space="preserve"> </v>
      </c>
      <c r="K84" s="39"/>
      <c r="L84" s="39"/>
      <c r="M84" s="109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</row>
    <row r="85" spans="1:32" s="2" customFormat="1" ht="25.7" customHeight="1">
      <c r="A85" s="37"/>
      <c r="B85" s="38"/>
      <c r="C85" s="31" t="s">
        <v>34</v>
      </c>
      <c r="D85" s="39"/>
      <c r="E85" s="39"/>
      <c r="F85" s="29" t="str">
        <f>IF(E18="","",E18)</f>
        <v>Vyplň údaj</v>
      </c>
      <c r="G85" s="39"/>
      <c r="H85" s="39"/>
      <c r="I85" s="31" t="s">
        <v>40</v>
      </c>
      <c r="J85" s="35" t="str">
        <f>E24</f>
        <v>Petr Krčál, Dukelská 973, 564 01 Žamberk</v>
      </c>
      <c r="K85" s="39"/>
      <c r="L85" s="39"/>
      <c r="M85" s="109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</row>
    <row r="86" spans="1:32" s="2" customFormat="1" ht="10.3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109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</row>
    <row r="87" spans="1:32" s="11" customFormat="1" ht="29.25" customHeight="1">
      <c r="A87" s="149"/>
      <c r="B87" s="150"/>
      <c r="C87" s="151" t="s">
        <v>128</v>
      </c>
      <c r="D87" s="152" t="s">
        <v>64</v>
      </c>
      <c r="E87" s="152" t="s">
        <v>60</v>
      </c>
      <c r="F87" s="152" t="s">
        <v>61</v>
      </c>
      <c r="G87" s="152" t="s">
        <v>129</v>
      </c>
      <c r="H87" s="152" t="s">
        <v>130</v>
      </c>
      <c r="I87" s="152" t="s">
        <v>131</v>
      </c>
      <c r="J87" s="152" t="s">
        <v>110</v>
      </c>
      <c r="K87" s="152" t="s">
        <v>132</v>
      </c>
      <c r="L87" s="343" t="s">
        <v>1150</v>
      </c>
      <c r="M87" s="154"/>
      <c r="N87" s="71" t="s">
        <v>37</v>
      </c>
      <c r="O87" s="72" t="s">
        <v>49</v>
      </c>
      <c r="P87" s="72" t="s">
        <v>133</v>
      </c>
      <c r="Q87" s="72" t="s">
        <v>134</v>
      </c>
      <c r="R87" s="72" t="s">
        <v>135</v>
      </c>
      <c r="S87" s="72" t="s">
        <v>136</v>
      </c>
      <c r="T87" s="72" t="s">
        <v>137</v>
      </c>
      <c r="U87" s="73" t="s">
        <v>138</v>
      </c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</row>
    <row r="88" spans="1:64" s="2" customFormat="1" ht="22.9" customHeight="1">
      <c r="A88" s="37"/>
      <c r="B88" s="38"/>
      <c r="C88" s="78" t="s">
        <v>139</v>
      </c>
      <c r="D88" s="39"/>
      <c r="E88" s="39"/>
      <c r="F88" s="39"/>
      <c r="G88" s="39"/>
      <c r="H88" s="39"/>
      <c r="I88" s="39"/>
      <c r="J88" s="155">
        <f>BL88</f>
        <v>0</v>
      </c>
      <c r="K88" s="39"/>
      <c r="L88" s="39"/>
      <c r="M88" s="42"/>
      <c r="N88" s="74"/>
      <c r="O88" s="156"/>
      <c r="P88" s="75"/>
      <c r="Q88" s="157">
        <f>Q89+Q117</f>
        <v>0</v>
      </c>
      <c r="R88" s="75"/>
      <c r="S88" s="157">
        <f>S89+S117</f>
        <v>0.27304249999999997</v>
      </c>
      <c r="T88" s="75"/>
      <c r="U88" s="158">
        <f>U89+U117</f>
        <v>4.9799999999999995</v>
      </c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U88" s="19" t="s">
        <v>78</v>
      </c>
      <c r="AV88" s="19" t="s">
        <v>111</v>
      </c>
      <c r="BL88" s="159">
        <f>BL89+BL117</f>
        <v>0</v>
      </c>
    </row>
    <row r="89" spans="2:64" s="12" customFormat="1" ht="25.9" customHeight="1">
      <c r="B89" s="160"/>
      <c r="C89" s="161"/>
      <c r="D89" s="162" t="s">
        <v>78</v>
      </c>
      <c r="E89" s="163" t="s">
        <v>140</v>
      </c>
      <c r="F89" s="163" t="s">
        <v>141</v>
      </c>
      <c r="G89" s="161"/>
      <c r="H89" s="161"/>
      <c r="I89" s="164"/>
      <c r="J89" s="165">
        <f>BL89</f>
        <v>0</v>
      </c>
      <c r="K89" s="161"/>
      <c r="L89" s="161"/>
      <c r="M89" s="166"/>
      <c r="N89" s="167"/>
      <c r="O89" s="168"/>
      <c r="P89" s="168"/>
      <c r="Q89" s="169">
        <f>Q90+Q96+Q101+Q106+Q115</f>
        <v>0</v>
      </c>
      <c r="R89" s="168"/>
      <c r="S89" s="169">
        <f>S90+S96+S101+S106+S115</f>
        <v>0.25134249999999997</v>
      </c>
      <c r="T89" s="168"/>
      <c r="U89" s="170">
        <f>U90+U96+U101+U106+U115</f>
        <v>4.9799999999999995</v>
      </c>
      <c r="AS89" s="171" t="s">
        <v>87</v>
      </c>
      <c r="AU89" s="172" t="s">
        <v>78</v>
      </c>
      <c r="AV89" s="172" t="s">
        <v>79</v>
      </c>
      <c r="AZ89" s="171" t="s">
        <v>142</v>
      </c>
      <c r="BL89" s="173">
        <f>BL90+BL96+BL101+BL106+BL115</f>
        <v>0</v>
      </c>
    </row>
    <row r="90" spans="2:64" s="12" customFormat="1" ht="22.9" customHeight="1">
      <c r="B90" s="160"/>
      <c r="C90" s="161"/>
      <c r="D90" s="162" t="s">
        <v>78</v>
      </c>
      <c r="E90" s="174" t="s">
        <v>175</v>
      </c>
      <c r="F90" s="174" t="s">
        <v>176</v>
      </c>
      <c r="G90" s="161"/>
      <c r="H90" s="161"/>
      <c r="I90" s="164"/>
      <c r="J90" s="175">
        <f>BL90</f>
        <v>0</v>
      </c>
      <c r="K90" s="161"/>
      <c r="L90" s="161"/>
      <c r="M90" s="166"/>
      <c r="N90" s="167"/>
      <c r="O90" s="168"/>
      <c r="P90" s="168"/>
      <c r="Q90" s="169">
        <f>SUM(Q91:Q95)</f>
        <v>0</v>
      </c>
      <c r="R90" s="168"/>
      <c r="S90" s="169">
        <f>SUM(S91:S95)</f>
        <v>0.25134249999999997</v>
      </c>
      <c r="T90" s="168"/>
      <c r="U90" s="170">
        <f>SUM(U91:U95)</f>
        <v>0</v>
      </c>
      <c r="AS90" s="171" t="s">
        <v>87</v>
      </c>
      <c r="AU90" s="172" t="s">
        <v>78</v>
      </c>
      <c r="AV90" s="172" t="s">
        <v>87</v>
      </c>
      <c r="AZ90" s="171" t="s">
        <v>142</v>
      </c>
      <c r="BL90" s="173">
        <f>SUM(BL91:BL95)</f>
        <v>0</v>
      </c>
    </row>
    <row r="91" spans="1:66" s="2" customFormat="1" ht="21.75" customHeight="1">
      <c r="A91" s="37"/>
      <c r="B91" s="38"/>
      <c r="C91" s="176" t="s">
        <v>87</v>
      </c>
      <c r="D91" s="176" t="s">
        <v>145</v>
      </c>
      <c r="E91" s="177" t="s">
        <v>431</v>
      </c>
      <c r="F91" s="178" t="s">
        <v>432</v>
      </c>
      <c r="G91" s="179" t="s">
        <v>158</v>
      </c>
      <c r="H91" s="180">
        <v>7</v>
      </c>
      <c r="I91" s="181"/>
      <c r="J91" s="182">
        <f>ROUND(I91*H91,2)</f>
        <v>0</v>
      </c>
      <c r="K91" s="178" t="s">
        <v>149</v>
      </c>
      <c r="L91" s="178"/>
      <c r="M91" s="42"/>
      <c r="N91" s="183" t="s">
        <v>37</v>
      </c>
      <c r="O91" s="184" t="s">
        <v>50</v>
      </c>
      <c r="P91" s="67"/>
      <c r="Q91" s="185">
        <f>P91*H91</f>
        <v>0</v>
      </c>
      <c r="R91" s="185">
        <v>0.0097</v>
      </c>
      <c r="S91" s="185">
        <f>R91*H91</f>
        <v>0.0679</v>
      </c>
      <c r="T91" s="185">
        <v>0</v>
      </c>
      <c r="U91" s="186">
        <f>T91*H91</f>
        <v>0</v>
      </c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S91" s="187" t="s">
        <v>150</v>
      </c>
      <c r="AU91" s="187" t="s">
        <v>145</v>
      </c>
      <c r="AV91" s="187" t="s">
        <v>89</v>
      </c>
      <c r="AZ91" s="19" t="s">
        <v>142</v>
      </c>
      <c r="BF91" s="188">
        <f>IF(O91="základní",J91,0)</f>
        <v>0</v>
      </c>
      <c r="BG91" s="188">
        <f>IF(O91="snížená",J91,0)</f>
        <v>0</v>
      </c>
      <c r="BH91" s="188">
        <f>IF(O91="zákl. přenesená",J91,0)</f>
        <v>0</v>
      </c>
      <c r="BI91" s="188">
        <f>IF(O91="sníž. přenesená",J91,0)</f>
        <v>0</v>
      </c>
      <c r="BJ91" s="188">
        <f>IF(O91="nulová",J91,0)</f>
        <v>0</v>
      </c>
      <c r="BK91" s="19" t="s">
        <v>87</v>
      </c>
      <c r="BL91" s="188">
        <f>ROUND(I91*H91,2)</f>
        <v>0</v>
      </c>
      <c r="BM91" s="19" t="s">
        <v>150</v>
      </c>
      <c r="BN91" s="187" t="s">
        <v>433</v>
      </c>
    </row>
    <row r="92" spans="1:66" s="2" customFormat="1" ht="16.5" customHeight="1">
      <c r="A92" s="37"/>
      <c r="B92" s="38"/>
      <c r="C92" s="176" t="s">
        <v>89</v>
      </c>
      <c r="D92" s="176" t="s">
        <v>145</v>
      </c>
      <c r="E92" s="177" t="s">
        <v>177</v>
      </c>
      <c r="F92" s="178" t="s">
        <v>178</v>
      </c>
      <c r="G92" s="179" t="s">
        <v>179</v>
      </c>
      <c r="H92" s="180">
        <v>2.25</v>
      </c>
      <c r="I92" s="181"/>
      <c r="J92" s="182">
        <f>ROUND(I92*H92,2)</f>
        <v>0</v>
      </c>
      <c r="K92" s="178" t="s">
        <v>149</v>
      </c>
      <c r="L92" s="178"/>
      <c r="M92" s="42"/>
      <c r="N92" s="183" t="s">
        <v>37</v>
      </c>
      <c r="O92" s="184" t="s">
        <v>50</v>
      </c>
      <c r="P92" s="67"/>
      <c r="Q92" s="185">
        <f>P92*H92</f>
        <v>0</v>
      </c>
      <c r="R92" s="185">
        <v>0.04</v>
      </c>
      <c r="S92" s="185">
        <f>R92*H92</f>
        <v>0.09</v>
      </c>
      <c r="T92" s="185">
        <v>0</v>
      </c>
      <c r="U92" s="186">
        <f>T92*H92</f>
        <v>0</v>
      </c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S92" s="187" t="s">
        <v>150</v>
      </c>
      <c r="AU92" s="187" t="s">
        <v>145</v>
      </c>
      <c r="AV92" s="187" t="s">
        <v>89</v>
      </c>
      <c r="AZ92" s="19" t="s">
        <v>142</v>
      </c>
      <c r="BF92" s="188">
        <f>IF(O92="základní",J92,0)</f>
        <v>0</v>
      </c>
      <c r="BG92" s="188">
        <f>IF(O92="snížená",J92,0)</f>
        <v>0</v>
      </c>
      <c r="BH92" s="188">
        <f>IF(O92="zákl. přenesená",J92,0)</f>
        <v>0</v>
      </c>
      <c r="BI92" s="188">
        <f>IF(O92="sníž. přenesená",J92,0)</f>
        <v>0</v>
      </c>
      <c r="BJ92" s="188">
        <f>IF(O92="nulová",J92,0)</f>
        <v>0</v>
      </c>
      <c r="BK92" s="19" t="s">
        <v>87</v>
      </c>
      <c r="BL92" s="188">
        <f>ROUND(I92*H92,2)</f>
        <v>0</v>
      </c>
      <c r="BM92" s="19" t="s">
        <v>150</v>
      </c>
      <c r="BN92" s="187" t="s">
        <v>434</v>
      </c>
    </row>
    <row r="93" spans="1:66" s="2" customFormat="1" ht="16.5" customHeight="1">
      <c r="A93" s="37"/>
      <c r="B93" s="38"/>
      <c r="C93" s="176" t="s">
        <v>143</v>
      </c>
      <c r="D93" s="176" t="s">
        <v>145</v>
      </c>
      <c r="E93" s="177" t="s">
        <v>182</v>
      </c>
      <c r="F93" s="178" t="s">
        <v>183</v>
      </c>
      <c r="G93" s="179" t="s">
        <v>179</v>
      </c>
      <c r="H93" s="180">
        <v>2.25</v>
      </c>
      <c r="I93" s="181"/>
      <c r="J93" s="182">
        <f>ROUND(I93*H93,2)</f>
        <v>0</v>
      </c>
      <c r="K93" s="178" t="s">
        <v>149</v>
      </c>
      <c r="L93" s="178"/>
      <c r="M93" s="42"/>
      <c r="N93" s="183" t="s">
        <v>37</v>
      </c>
      <c r="O93" s="184" t="s">
        <v>50</v>
      </c>
      <c r="P93" s="67"/>
      <c r="Q93" s="185">
        <f>P93*H93</f>
        <v>0</v>
      </c>
      <c r="R93" s="185">
        <v>0.04153</v>
      </c>
      <c r="S93" s="185">
        <f>R93*H93</f>
        <v>0.0934425</v>
      </c>
      <c r="T93" s="185">
        <v>0</v>
      </c>
      <c r="U93" s="186">
        <f>T93*H93</f>
        <v>0</v>
      </c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S93" s="187" t="s">
        <v>150</v>
      </c>
      <c r="AU93" s="187" t="s">
        <v>145</v>
      </c>
      <c r="AV93" s="187" t="s">
        <v>89</v>
      </c>
      <c r="AZ93" s="19" t="s">
        <v>142</v>
      </c>
      <c r="BF93" s="188">
        <f>IF(O93="základní",J93,0)</f>
        <v>0</v>
      </c>
      <c r="BG93" s="188">
        <f>IF(O93="snížená",J93,0)</f>
        <v>0</v>
      </c>
      <c r="BH93" s="188">
        <f>IF(O93="zákl. přenesená",J93,0)</f>
        <v>0</v>
      </c>
      <c r="BI93" s="188">
        <f>IF(O93="sníž. přenesená",J93,0)</f>
        <v>0</v>
      </c>
      <c r="BJ93" s="188">
        <f>IF(O93="nulová",J93,0)</f>
        <v>0</v>
      </c>
      <c r="BK93" s="19" t="s">
        <v>87</v>
      </c>
      <c r="BL93" s="188">
        <f>ROUND(I93*H93,2)</f>
        <v>0</v>
      </c>
      <c r="BM93" s="19" t="s">
        <v>150</v>
      </c>
      <c r="BN93" s="187" t="s">
        <v>435</v>
      </c>
    </row>
    <row r="94" spans="2:52" s="14" customFormat="1" ht="12">
      <c r="B94" s="200"/>
      <c r="C94" s="201"/>
      <c r="D94" s="191" t="s">
        <v>169</v>
      </c>
      <c r="E94" s="202" t="s">
        <v>37</v>
      </c>
      <c r="F94" s="203" t="s">
        <v>436</v>
      </c>
      <c r="G94" s="201"/>
      <c r="H94" s="204">
        <v>2.25</v>
      </c>
      <c r="I94" s="205"/>
      <c r="J94" s="201"/>
      <c r="K94" s="201"/>
      <c r="L94" s="201"/>
      <c r="M94" s="206"/>
      <c r="N94" s="207"/>
      <c r="O94" s="208"/>
      <c r="P94" s="208"/>
      <c r="Q94" s="208"/>
      <c r="R94" s="208"/>
      <c r="S94" s="208"/>
      <c r="T94" s="208"/>
      <c r="U94" s="209"/>
      <c r="AU94" s="210" t="s">
        <v>169</v>
      </c>
      <c r="AV94" s="210" t="s">
        <v>89</v>
      </c>
      <c r="AW94" s="14" t="s">
        <v>89</v>
      </c>
      <c r="AX94" s="14" t="s">
        <v>39</v>
      </c>
      <c r="AY94" s="14" t="s">
        <v>79</v>
      </c>
      <c r="AZ94" s="210" t="s">
        <v>142</v>
      </c>
    </row>
    <row r="95" spans="2:52" s="15" customFormat="1" ht="12">
      <c r="B95" s="211"/>
      <c r="C95" s="212"/>
      <c r="D95" s="191" t="s">
        <v>169</v>
      </c>
      <c r="E95" s="213" t="s">
        <v>37</v>
      </c>
      <c r="F95" s="214" t="s">
        <v>174</v>
      </c>
      <c r="G95" s="212"/>
      <c r="H95" s="215">
        <v>2.25</v>
      </c>
      <c r="I95" s="216"/>
      <c r="J95" s="212"/>
      <c r="K95" s="212"/>
      <c r="L95" s="212"/>
      <c r="M95" s="217"/>
      <c r="N95" s="218"/>
      <c r="O95" s="219"/>
      <c r="P95" s="219"/>
      <c r="Q95" s="219"/>
      <c r="R95" s="219"/>
      <c r="S95" s="219"/>
      <c r="T95" s="219"/>
      <c r="U95" s="220"/>
      <c r="AU95" s="221" t="s">
        <v>169</v>
      </c>
      <c r="AV95" s="221" t="s">
        <v>89</v>
      </c>
      <c r="AW95" s="15" t="s">
        <v>150</v>
      </c>
      <c r="AX95" s="15" t="s">
        <v>39</v>
      </c>
      <c r="AY95" s="15" t="s">
        <v>87</v>
      </c>
      <c r="AZ95" s="221" t="s">
        <v>142</v>
      </c>
    </row>
    <row r="96" spans="2:64" s="12" customFormat="1" ht="22.9" customHeight="1">
      <c r="B96" s="160"/>
      <c r="C96" s="161"/>
      <c r="D96" s="162" t="s">
        <v>78</v>
      </c>
      <c r="E96" s="174" t="s">
        <v>187</v>
      </c>
      <c r="F96" s="174" t="s">
        <v>188</v>
      </c>
      <c r="G96" s="161"/>
      <c r="H96" s="161"/>
      <c r="I96" s="164"/>
      <c r="J96" s="175">
        <f>BL96</f>
        <v>0</v>
      </c>
      <c r="K96" s="161"/>
      <c r="L96" s="161"/>
      <c r="M96" s="166"/>
      <c r="N96" s="167"/>
      <c r="O96" s="168"/>
      <c r="P96" s="168"/>
      <c r="Q96" s="169">
        <f>SUM(Q97:Q100)</f>
        <v>0</v>
      </c>
      <c r="R96" s="168"/>
      <c r="S96" s="169">
        <f>SUM(S97:S100)</f>
        <v>0</v>
      </c>
      <c r="T96" s="168"/>
      <c r="U96" s="170">
        <f>SUM(U97:U100)</f>
        <v>0</v>
      </c>
      <c r="AS96" s="171" t="s">
        <v>87</v>
      </c>
      <c r="AU96" s="172" t="s">
        <v>78</v>
      </c>
      <c r="AV96" s="172" t="s">
        <v>87</v>
      </c>
      <c r="AZ96" s="171" t="s">
        <v>142</v>
      </c>
      <c r="BL96" s="173">
        <f>SUM(BL97:BL100)</f>
        <v>0</v>
      </c>
    </row>
    <row r="97" spans="1:66" s="2" customFormat="1" ht="16.5" customHeight="1">
      <c r="A97" s="37"/>
      <c r="B97" s="38"/>
      <c r="C97" s="176" t="s">
        <v>150</v>
      </c>
      <c r="D97" s="176" t="s">
        <v>145</v>
      </c>
      <c r="E97" s="177" t="s">
        <v>437</v>
      </c>
      <c r="F97" s="178" t="s">
        <v>438</v>
      </c>
      <c r="G97" s="179" t="s">
        <v>439</v>
      </c>
      <c r="H97" s="180">
        <v>7</v>
      </c>
      <c r="I97" s="181"/>
      <c r="J97" s="182">
        <f>ROUND(I97*H97,2)</f>
        <v>0</v>
      </c>
      <c r="K97" s="178" t="s">
        <v>149</v>
      </c>
      <c r="L97" s="178"/>
      <c r="M97" s="42"/>
      <c r="N97" s="183" t="s">
        <v>37</v>
      </c>
      <c r="O97" s="184" t="s">
        <v>50</v>
      </c>
      <c r="P97" s="67"/>
      <c r="Q97" s="185">
        <f>P97*H97</f>
        <v>0</v>
      </c>
      <c r="R97" s="185">
        <v>0</v>
      </c>
      <c r="S97" s="185">
        <f>R97*H97</f>
        <v>0</v>
      </c>
      <c r="T97" s="185">
        <v>0</v>
      </c>
      <c r="U97" s="186">
        <f>T97*H97</f>
        <v>0</v>
      </c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S97" s="187" t="s">
        <v>150</v>
      </c>
      <c r="AU97" s="187" t="s">
        <v>145</v>
      </c>
      <c r="AV97" s="187" t="s">
        <v>89</v>
      </c>
      <c r="AZ97" s="19" t="s">
        <v>142</v>
      </c>
      <c r="BF97" s="188">
        <f>IF(O97="základní",J97,0)</f>
        <v>0</v>
      </c>
      <c r="BG97" s="188">
        <f>IF(O97="snížená",J97,0)</f>
        <v>0</v>
      </c>
      <c r="BH97" s="188">
        <f>IF(O97="zákl. přenesená",J97,0)</f>
        <v>0</v>
      </c>
      <c r="BI97" s="188">
        <f>IF(O97="sníž. přenesená",J97,0)</f>
        <v>0</v>
      </c>
      <c r="BJ97" s="188">
        <f>IF(O97="nulová",J97,0)</f>
        <v>0</v>
      </c>
      <c r="BK97" s="19" t="s">
        <v>87</v>
      </c>
      <c r="BL97" s="188">
        <f>ROUND(I97*H97,2)</f>
        <v>0</v>
      </c>
      <c r="BM97" s="19" t="s">
        <v>150</v>
      </c>
      <c r="BN97" s="187" t="s">
        <v>440</v>
      </c>
    </row>
    <row r="98" spans="1:66" s="2" customFormat="1" ht="21.75" customHeight="1">
      <c r="A98" s="37"/>
      <c r="B98" s="38"/>
      <c r="C98" s="176" t="s">
        <v>165</v>
      </c>
      <c r="D98" s="176" t="s">
        <v>145</v>
      </c>
      <c r="E98" s="177" t="s">
        <v>441</v>
      </c>
      <c r="F98" s="178" t="s">
        <v>442</v>
      </c>
      <c r="G98" s="179" t="s">
        <v>439</v>
      </c>
      <c r="H98" s="180">
        <v>98</v>
      </c>
      <c r="I98" s="181"/>
      <c r="J98" s="182">
        <f>ROUND(I98*H98,2)</f>
        <v>0</v>
      </c>
      <c r="K98" s="178" t="s">
        <v>149</v>
      </c>
      <c r="L98" s="178"/>
      <c r="M98" s="42"/>
      <c r="N98" s="183" t="s">
        <v>37</v>
      </c>
      <c r="O98" s="184" t="s">
        <v>50</v>
      </c>
      <c r="P98" s="67"/>
      <c r="Q98" s="185">
        <f>P98*H98</f>
        <v>0</v>
      </c>
      <c r="R98" s="185">
        <v>0</v>
      </c>
      <c r="S98" s="185">
        <f>R98*H98</f>
        <v>0</v>
      </c>
      <c r="T98" s="185">
        <v>0</v>
      </c>
      <c r="U98" s="186">
        <f>T98*H98</f>
        <v>0</v>
      </c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S98" s="187" t="s">
        <v>150</v>
      </c>
      <c r="AU98" s="187" t="s">
        <v>145</v>
      </c>
      <c r="AV98" s="187" t="s">
        <v>89</v>
      </c>
      <c r="AZ98" s="19" t="s">
        <v>142</v>
      </c>
      <c r="BF98" s="188">
        <f>IF(O98="základní",J98,0)</f>
        <v>0</v>
      </c>
      <c r="BG98" s="188">
        <f>IF(O98="snížená",J98,0)</f>
        <v>0</v>
      </c>
      <c r="BH98" s="188">
        <f>IF(O98="zákl. přenesená",J98,0)</f>
        <v>0</v>
      </c>
      <c r="BI98" s="188">
        <f>IF(O98="sníž. přenesená",J98,0)</f>
        <v>0</v>
      </c>
      <c r="BJ98" s="188">
        <f>IF(O98="nulová",J98,0)</f>
        <v>0</v>
      </c>
      <c r="BK98" s="19" t="s">
        <v>87</v>
      </c>
      <c r="BL98" s="188">
        <f>ROUND(I98*H98,2)</f>
        <v>0</v>
      </c>
      <c r="BM98" s="19" t="s">
        <v>150</v>
      </c>
      <c r="BN98" s="187" t="s">
        <v>443</v>
      </c>
    </row>
    <row r="99" spans="2:52" s="14" customFormat="1" ht="12">
      <c r="B99" s="200"/>
      <c r="C99" s="201"/>
      <c r="D99" s="191" t="s">
        <v>169</v>
      </c>
      <c r="E99" s="201"/>
      <c r="F99" s="203" t="s">
        <v>444</v>
      </c>
      <c r="G99" s="201"/>
      <c r="H99" s="204">
        <v>98</v>
      </c>
      <c r="I99" s="205"/>
      <c r="J99" s="201"/>
      <c r="K99" s="201"/>
      <c r="L99" s="201"/>
      <c r="M99" s="206"/>
      <c r="N99" s="207"/>
      <c r="O99" s="208"/>
      <c r="P99" s="208"/>
      <c r="Q99" s="208"/>
      <c r="R99" s="208"/>
      <c r="S99" s="208"/>
      <c r="T99" s="208"/>
      <c r="U99" s="209"/>
      <c r="AU99" s="210" t="s">
        <v>169</v>
      </c>
      <c r="AV99" s="210" t="s">
        <v>89</v>
      </c>
      <c r="AW99" s="14" t="s">
        <v>89</v>
      </c>
      <c r="AX99" s="14" t="s">
        <v>4</v>
      </c>
      <c r="AY99" s="14" t="s">
        <v>87</v>
      </c>
      <c r="AZ99" s="210" t="s">
        <v>142</v>
      </c>
    </row>
    <row r="100" spans="1:66" s="2" customFormat="1" ht="16.5" customHeight="1">
      <c r="A100" s="37"/>
      <c r="B100" s="38"/>
      <c r="C100" s="176" t="s">
        <v>160</v>
      </c>
      <c r="D100" s="176" t="s">
        <v>145</v>
      </c>
      <c r="E100" s="177" t="s">
        <v>445</v>
      </c>
      <c r="F100" s="178" t="s">
        <v>446</v>
      </c>
      <c r="G100" s="179" t="s">
        <v>439</v>
      </c>
      <c r="H100" s="180">
        <v>7</v>
      </c>
      <c r="I100" s="181"/>
      <c r="J100" s="182">
        <f>ROUND(I100*H100,2)</f>
        <v>0</v>
      </c>
      <c r="K100" s="178" t="s">
        <v>149</v>
      </c>
      <c r="L100" s="178"/>
      <c r="M100" s="42"/>
      <c r="N100" s="183" t="s">
        <v>37</v>
      </c>
      <c r="O100" s="184" t="s">
        <v>50</v>
      </c>
      <c r="P100" s="67"/>
      <c r="Q100" s="185">
        <f>P100*H100</f>
        <v>0</v>
      </c>
      <c r="R100" s="185">
        <v>0</v>
      </c>
      <c r="S100" s="185">
        <f>R100*H100</f>
        <v>0</v>
      </c>
      <c r="T100" s="185">
        <v>0</v>
      </c>
      <c r="U100" s="186">
        <f>T100*H100</f>
        <v>0</v>
      </c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S100" s="187" t="s">
        <v>150</v>
      </c>
      <c r="AU100" s="187" t="s">
        <v>145</v>
      </c>
      <c r="AV100" s="187" t="s">
        <v>89</v>
      </c>
      <c r="AZ100" s="19" t="s">
        <v>142</v>
      </c>
      <c r="BF100" s="188">
        <f>IF(O100="základní",J100,0)</f>
        <v>0</v>
      </c>
      <c r="BG100" s="188">
        <f>IF(O100="snížená",J100,0)</f>
        <v>0</v>
      </c>
      <c r="BH100" s="188">
        <f>IF(O100="zákl. přenesená",J100,0)</f>
        <v>0</v>
      </c>
      <c r="BI100" s="188">
        <f>IF(O100="sníž. přenesená",J100,0)</f>
        <v>0</v>
      </c>
      <c r="BJ100" s="188">
        <f>IF(O100="nulová",J100,0)</f>
        <v>0</v>
      </c>
      <c r="BK100" s="19" t="s">
        <v>87</v>
      </c>
      <c r="BL100" s="188">
        <f>ROUND(I100*H100,2)</f>
        <v>0</v>
      </c>
      <c r="BM100" s="19" t="s">
        <v>150</v>
      </c>
      <c r="BN100" s="187" t="s">
        <v>447</v>
      </c>
    </row>
    <row r="101" spans="2:64" s="12" customFormat="1" ht="22.9" customHeight="1">
      <c r="B101" s="160"/>
      <c r="C101" s="161"/>
      <c r="D101" s="162" t="s">
        <v>78</v>
      </c>
      <c r="E101" s="174" t="s">
        <v>448</v>
      </c>
      <c r="F101" s="174" t="s">
        <v>449</v>
      </c>
      <c r="G101" s="161"/>
      <c r="H101" s="161"/>
      <c r="I101" s="164"/>
      <c r="J101" s="175">
        <f>BL101</f>
        <v>0</v>
      </c>
      <c r="K101" s="161"/>
      <c r="L101" s="161"/>
      <c r="M101" s="166"/>
      <c r="N101" s="167"/>
      <c r="O101" s="168"/>
      <c r="P101" s="168"/>
      <c r="Q101" s="169">
        <f>SUM(Q102:Q105)</f>
        <v>0</v>
      </c>
      <c r="R101" s="168"/>
      <c r="S101" s="169">
        <f>SUM(S102:S105)</f>
        <v>0</v>
      </c>
      <c r="T101" s="168"/>
      <c r="U101" s="170">
        <f>SUM(U102:U105)</f>
        <v>4.9799999999999995</v>
      </c>
      <c r="AS101" s="171" t="s">
        <v>87</v>
      </c>
      <c r="AU101" s="172" t="s">
        <v>78</v>
      </c>
      <c r="AV101" s="172" t="s">
        <v>87</v>
      </c>
      <c r="AZ101" s="171" t="s">
        <v>142</v>
      </c>
      <c r="BL101" s="173">
        <f>SUM(BL102:BL105)</f>
        <v>0</v>
      </c>
    </row>
    <row r="102" spans="1:66" s="2" customFormat="1" ht="16.5" customHeight="1">
      <c r="A102" s="37"/>
      <c r="B102" s="38"/>
      <c r="C102" s="176" t="s">
        <v>181</v>
      </c>
      <c r="D102" s="176" t="s">
        <v>145</v>
      </c>
      <c r="E102" s="177" t="s">
        <v>450</v>
      </c>
      <c r="F102" s="178" t="s">
        <v>451</v>
      </c>
      <c r="G102" s="179" t="s">
        <v>179</v>
      </c>
      <c r="H102" s="180">
        <v>6</v>
      </c>
      <c r="I102" s="181"/>
      <c r="J102" s="182">
        <f>ROUND(I102*H102,2)</f>
        <v>0</v>
      </c>
      <c r="K102" s="178" t="s">
        <v>37</v>
      </c>
      <c r="L102" s="178"/>
      <c r="M102" s="42"/>
      <c r="N102" s="183" t="s">
        <v>37</v>
      </c>
      <c r="O102" s="184" t="s">
        <v>50</v>
      </c>
      <c r="P102" s="67"/>
      <c r="Q102" s="185">
        <f>P102*H102</f>
        <v>0</v>
      </c>
      <c r="R102" s="185">
        <v>0</v>
      </c>
      <c r="S102" s="185">
        <f>R102*H102</f>
        <v>0</v>
      </c>
      <c r="T102" s="185">
        <v>0.81</v>
      </c>
      <c r="U102" s="186">
        <f>T102*H102</f>
        <v>4.86</v>
      </c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S102" s="187" t="s">
        <v>150</v>
      </c>
      <c r="AU102" s="187" t="s">
        <v>145</v>
      </c>
      <c r="AV102" s="187" t="s">
        <v>89</v>
      </c>
      <c r="AZ102" s="19" t="s">
        <v>142</v>
      </c>
      <c r="BF102" s="188">
        <f>IF(O102="základní",J102,0)</f>
        <v>0</v>
      </c>
      <c r="BG102" s="188">
        <f>IF(O102="snížená",J102,0)</f>
        <v>0</v>
      </c>
      <c r="BH102" s="188">
        <f>IF(O102="zákl. přenesená",J102,0)</f>
        <v>0</v>
      </c>
      <c r="BI102" s="188">
        <f>IF(O102="sníž. přenesená",J102,0)</f>
        <v>0</v>
      </c>
      <c r="BJ102" s="188">
        <f>IF(O102="nulová",J102,0)</f>
        <v>0</v>
      </c>
      <c r="BK102" s="19" t="s">
        <v>87</v>
      </c>
      <c r="BL102" s="188">
        <f>ROUND(I102*H102,2)</f>
        <v>0</v>
      </c>
      <c r="BM102" s="19" t="s">
        <v>150</v>
      </c>
      <c r="BN102" s="187" t="s">
        <v>160</v>
      </c>
    </row>
    <row r="103" spans="1:66" s="2" customFormat="1" ht="16.5" customHeight="1">
      <c r="A103" s="37"/>
      <c r="B103" s="38"/>
      <c r="C103" s="176" t="s">
        <v>189</v>
      </c>
      <c r="D103" s="176" t="s">
        <v>145</v>
      </c>
      <c r="E103" s="177" t="s">
        <v>452</v>
      </c>
      <c r="F103" s="178" t="s">
        <v>453</v>
      </c>
      <c r="G103" s="179" t="s">
        <v>158</v>
      </c>
      <c r="H103" s="180">
        <v>20</v>
      </c>
      <c r="I103" s="181"/>
      <c r="J103" s="182">
        <f>ROUND(I103*H103,2)</f>
        <v>0</v>
      </c>
      <c r="K103" s="178" t="s">
        <v>37</v>
      </c>
      <c r="L103" s="178"/>
      <c r="M103" s="42"/>
      <c r="N103" s="183" t="s">
        <v>37</v>
      </c>
      <c r="O103" s="184" t="s">
        <v>50</v>
      </c>
      <c r="P103" s="67"/>
      <c r="Q103" s="185">
        <f>P103*H103</f>
        <v>0</v>
      </c>
      <c r="R103" s="185">
        <v>0</v>
      </c>
      <c r="S103" s="185">
        <f>R103*H103</f>
        <v>0</v>
      </c>
      <c r="T103" s="185">
        <v>0.001</v>
      </c>
      <c r="U103" s="186">
        <f>T103*H103</f>
        <v>0.02</v>
      </c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S103" s="187" t="s">
        <v>150</v>
      </c>
      <c r="AU103" s="187" t="s">
        <v>145</v>
      </c>
      <c r="AV103" s="187" t="s">
        <v>89</v>
      </c>
      <c r="AZ103" s="19" t="s">
        <v>142</v>
      </c>
      <c r="BF103" s="188">
        <f>IF(O103="základní",J103,0)</f>
        <v>0</v>
      </c>
      <c r="BG103" s="188">
        <f>IF(O103="snížená",J103,0)</f>
        <v>0</v>
      </c>
      <c r="BH103" s="188">
        <f>IF(O103="zákl. přenesená",J103,0)</f>
        <v>0</v>
      </c>
      <c r="BI103" s="188">
        <f>IF(O103="sníž. přenesená",J103,0)</f>
        <v>0</v>
      </c>
      <c r="BJ103" s="188">
        <f>IF(O103="nulová",J103,0)</f>
        <v>0</v>
      </c>
      <c r="BK103" s="19" t="s">
        <v>87</v>
      </c>
      <c r="BL103" s="188">
        <f>ROUND(I103*H103,2)</f>
        <v>0</v>
      </c>
      <c r="BM103" s="19" t="s">
        <v>150</v>
      </c>
      <c r="BN103" s="187" t="s">
        <v>189</v>
      </c>
    </row>
    <row r="104" spans="1:66" s="2" customFormat="1" ht="16.5" customHeight="1">
      <c r="A104" s="37"/>
      <c r="B104" s="38"/>
      <c r="C104" s="176" t="s">
        <v>187</v>
      </c>
      <c r="D104" s="176" t="s">
        <v>145</v>
      </c>
      <c r="E104" s="177" t="s">
        <v>454</v>
      </c>
      <c r="F104" s="178" t="s">
        <v>455</v>
      </c>
      <c r="G104" s="179" t="s">
        <v>242</v>
      </c>
      <c r="H104" s="180">
        <v>60</v>
      </c>
      <c r="I104" s="181"/>
      <c r="J104" s="182">
        <f>ROUND(I104*H104,2)</f>
        <v>0</v>
      </c>
      <c r="K104" s="178" t="s">
        <v>149</v>
      </c>
      <c r="L104" s="178"/>
      <c r="M104" s="42"/>
      <c r="N104" s="183" t="s">
        <v>37</v>
      </c>
      <c r="O104" s="184" t="s">
        <v>50</v>
      </c>
      <c r="P104" s="67"/>
      <c r="Q104" s="185">
        <f>P104*H104</f>
        <v>0</v>
      </c>
      <c r="R104" s="185">
        <v>0</v>
      </c>
      <c r="S104" s="185">
        <f>R104*H104</f>
        <v>0</v>
      </c>
      <c r="T104" s="185">
        <v>0.001</v>
      </c>
      <c r="U104" s="186">
        <f>T104*H104</f>
        <v>0.06</v>
      </c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S104" s="187" t="s">
        <v>150</v>
      </c>
      <c r="AU104" s="187" t="s">
        <v>145</v>
      </c>
      <c r="AV104" s="187" t="s">
        <v>89</v>
      </c>
      <c r="AZ104" s="19" t="s">
        <v>142</v>
      </c>
      <c r="BF104" s="188">
        <f>IF(O104="základní",J104,0)</f>
        <v>0</v>
      </c>
      <c r="BG104" s="188">
        <f>IF(O104="snížená",J104,0)</f>
        <v>0</v>
      </c>
      <c r="BH104" s="188">
        <f>IF(O104="zákl. přenesená",J104,0)</f>
        <v>0</v>
      </c>
      <c r="BI104" s="188">
        <f>IF(O104="sníž. přenesená",J104,0)</f>
        <v>0</v>
      </c>
      <c r="BJ104" s="188">
        <f>IF(O104="nulová",J104,0)</f>
        <v>0</v>
      </c>
      <c r="BK104" s="19" t="s">
        <v>87</v>
      </c>
      <c r="BL104" s="188">
        <f>ROUND(I104*H104,2)</f>
        <v>0</v>
      </c>
      <c r="BM104" s="19" t="s">
        <v>150</v>
      </c>
      <c r="BN104" s="187" t="s">
        <v>456</v>
      </c>
    </row>
    <row r="105" spans="1:66" s="2" customFormat="1" ht="16.5" customHeight="1">
      <c r="A105" s="37"/>
      <c r="B105" s="38"/>
      <c r="C105" s="176" t="s">
        <v>200</v>
      </c>
      <c r="D105" s="176" t="s">
        <v>145</v>
      </c>
      <c r="E105" s="177" t="s">
        <v>457</v>
      </c>
      <c r="F105" s="178" t="s">
        <v>458</v>
      </c>
      <c r="G105" s="179" t="s">
        <v>158</v>
      </c>
      <c r="H105" s="180">
        <v>20</v>
      </c>
      <c r="I105" s="181"/>
      <c r="J105" s="182">
        <f>ROUND(I105*H105,2)</f>
        <v>0</v>
      </c>
      <c r="K105" s="178" t="s">
        <v>37</v>
      </c>
      <c r="L105" s="178"/>
      <c r="M105" s="42"/>
      <c r="N105" s="183" t="s">
        <v>37</v>
      </c>
      <c r="O105" s="184" t="s">
        <v>50</v>
      </c>
      <c r="P105" s="67"/>
      <c r="Q105" s="185">
        <f>P105*H105</f>
        <v>0</v>
      </c>
      <c r="R105" s="185">
        <v>0</v>
      </c>
      <c r="S105" s="185">
        <f>R105*H105</f>
        <v>0</v>
      </c>
      <c r="T105" s="185">
        <v>0.002</v>
      </c>
      <c r="U105" s="186">
        <f>T105*H105</f>
        <v>0.04</v>
      </c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S105" s="187" t="s">
        <v>150</v>
      </c>
      <c r="AU105" s="187" t="s">
        <v>145</v>
      </c>
      <c r="AV105" s="187" t="s">
        <v>89</v>
      </c>
      <c r="AZ105" s="19" t="s">
        <v>142</v>
      </c>
      <c r="BF105" s="188">
        <f>IF(O105="základní",J105,0)</f>
        <v>0</v>
      </c>
      <c r="BG105" s="188">
        <f>IF(O105="snížená",J105,0)</f>
        <v>0</v>
      </c>
      <c r="BH105" s="188">
        <f>IF(O105="zákl. přenesená",J105,0)</f>
        <v>0</v>
      </c>
      <c r="BI105" s="188">
        <f>IF(O105="sníž. přenesená",J105,0)</f>
        <v>0</v>
      </c>
      <c r="BJ105" s="188">
        <f>IF(O105="nulová",J105,0)</f>
        <v>0</v>
      </c>
      <c r="BK105" s="19" t="s">
        <v>87</v>
      </c>
      <c r="BL105" s="188">
        <f>ROUND(I105*H105,2)</f>
        <v>0</v>
      </c>
      <c r="BM105" s="19" t="s">
        <v>150</v>
      </c>
      <c r="BN105" s="187" t="s">
        <v>210</v>
      </c>
    </row>
    <row r="106" spans="2:64" s="12" customFormat="1" ht="22.9" customHeight="1">
      <c r="B106" s="160"/>
      <c r="C106" s="161"/>
      <c r="D106" s="162" t="s">
        <v>78</v>
      </c>
      <c r="E106" s="174" t="s">
        <v>245</v>
      </c>
      <c r="F106" s="174" t="s">
        <v>246</v>
      </c>
      <c r="G106" s="161"/>
      <c r="H106" s="161"/>
      <c r="I106" s="164"/>
      <c r="J106" s="175">
        <f>BL106</f>
        <v>0</v>
      </c>
      <c r="K106" s="161"/>
      <c r="L106" s="161"/>
      <c r="M106" s="166"/>
      <c r="N106" s="167"/>
      <c r="O106" s="168"/>
      <c r="P106" s="168"/>
      <c r="Q106" s="169">
        <f>SUM(Q107:Q114)</f>
        <v>0</v>
      </c>
      <c r="R106" s="168"/>
      <c r="S106" s="169">
        <f>SUM(S107:S114)</f>
        <v>0</v>
      </c>
      <c r="T106" s="168"/>
      <c r="U106" s="170">
        <f>SUM(U107:U114)</f>
        <v>0</v>
      </c>
      <c r="AS106" s="171" t="s">
        <v>87</v>
      </c>
      <c r="AU106" s="172" t="s">
        <v>78</v>
      </c>
      <c r="AV106" s="172" t="s">
        <v>87</v>
      </c>
      <c r="AZ106" s="171" t="s">
        <v>142</v>
      </c>
      <c r="BL106" s="173">
        <f>SUM(BL107:BL114)</f>
        <v>0</v>
      </c>
    </row>
    <row r="107" spans="1:66" s="2" customFormat="1" ht="16.5" customHeight="1">
      <c r="A107" s="37"/>
      <c r="B107" s="38"/>
      <c r="C107" s="176" t="s">
        <v>206</v>
      </c>
      <c r="D107" s="176" t="s">
        <v>145</v>
      </c>
      <c r="E107" s="177" t="s">
        <v>248</v>
      </c>
      <c r="F107" s="178" t="s">
        <v>249</v>
      </c>
      <c r="G107" s="179" t="s">
        <v>250</v>
      </c>
      <c r="H107" s="180">
        <v>4.98</v>
      </c>
      <c r="I107" s="181"/>
      <c r="J107" s="182">
        <f>ROUND(I107*H107,2)</f>
        <v>0</v>
      </c>
      <c r="K107" s="178" t="s">
        <v>149</v>
      </c>
      <c r="L107" s="178"/>
      <c r="M107" s="42"/>
      <c r="N107" s="183" t="s">
        <v>37</v>
      </c>
      <c r="O107" s="184" t="s">
        <v>50</v>
      </c>
      <c r="P107" s="67"/>
      <c r="Q107" s="185">
        <f>P107*H107</f>
        <v>0</v>
      </c>
      <c r="R107" s="185">
        <v>0</v>
      </c>
      <c r="S107" s="185">
        <f>R107*H107</f>
        <v>0</v>
      </c>
      <c r="T107" s="185">
        <v>0</v>
      </c>
      <c r="U107" s="186">
        <f>T107*H107</f>
        <v>0</v>
      </c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S107" s="187" t="s">
        <v>150</v>
      </c>
      <c r="AU107" s="187" t="s">
        <v>145</v>
      </c>
      <c r="AV107" s="187" t="s">
        <v>89</v>
      </c>
      <c r="AZ107" s="19" t="s">
        <v>142</v>
      </c>
      <c r="BF107" s="188">
        <f>IF(O107="základní",J107,0)</f>
        <v>0</v>
      </c>
      <c r="BG107" s="188">
        <f>IF(O107="snížená",J107,0)</f>
        <v>0</v>
      </c>
      <c r="BH107" s="188">
        <f>IF(O107="zákl. přenesená",J107,0)</f>
        <v>0</v>
      </c>
      <c r="BI107" s="188">
        <f>IF(O107="sníž. přenesená",J107,0)</f>
        <v>0</v>
      </c>
      <c r="BJ107" s="188">
        <f>IF(O107="nulová",J107,0)</f>
        <v>0</v>
      </c>
      <c r="BK107" s="19" t="s">
        <v>87</v>
      </c>
      <c r="BL107" s="188">
        <f>ROUND(I107*H107,2)</f>
        <v>0</v>
      </c>
      <c r="BM107" s="19" t="s">
        <v>150</v>
      </c>
      <c r="BN107" s="187" t="s">
        <v>459</v>
      </c>
    </row>
    <row r="108" spans="1:66" s="2" customFormat="1" ht="24.2" customHeight="1">
      <c r="A108" s="37"/>
      <c r="B108" s="38"/>
      <c r="C108" s="176" t="s">
        <v>210</v>
      </c>
      <c r="D108" s="176" t="s">
        <v>145</v>
      </c>
      <c r="E108" s="177" t="s">
        <v>252</v>
      </c>
      <c r="F108" s="178" t="s">
        <v>253</v>
      </c>
      <c r="G108" s="179" t="s">
        <v>250</v>
      </c>
      <c r="H108" s="180">
        <v>4.98</v>
      </c>
      <c r="I108" s="181"/>
      <c r="J108" s="182">
        <f>ROUND(I108*H108,2)</f>
        <v>0</v>
      </c>
      <c r="K108" s="178" t="s">
        <v>149</v>
      </c>
      <c r="L108" s="178"/>
      <c r="M108" s="42"/>
      <c r="N108" s="183" t="s">
        <v>37</v>
      </c>
      <c r="O108" s="184" t="s">
        <v>50</v>
      </c>
      <c r="P108" s="67"/>
      <c r="Q108" s="185">
        <f>P108*H108</f>
        <v>0</v>
      </c>
      <c r="R108" s="185">
        <v>0</v>
      </c>
      <c r="S108" s="185">
        <f>R108*H108</f>
        <v>0</v>
      </c>
      <c r="T108" s="185">
        <v>0</v>
      </c>
      <c r="U108" s="186">
        <f>T108*H108</f>
        <v>0</v>
      </c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S108" s="187" t="s">
        <v>150</v>
      </c>
      <c r="AU108" s="187" t="s">
        <v>145</v>
      </c>
      <c r="AV108" s="187" t="s">
        <v>89</v>
      </c>
      <c r="AZ108" s="19" t="s">
        <v>142</v>
      </c>
      <c r="BF108" s="188">
        <f>IF(O108="základní",J108,0)</f>
        <v>0</v>
      </c>
      <c r="BG108" s="188">
        <f>IF(O108="snížená",J108,0)</f>
        <v>0</v>
      </c>
      <c r="BH108" s="188">
        <f>IF(O108="zákl. přenesená",J108,0)</f>
        <v>0</v>
      </c>
      <c r="BI108" s="188">
        <f>IF(O108="sníž. přenesená",J108,0)</f>
        <v>0</v>
      </c>
      <c r="BJ108" s="188">
        <f>IF(O108="nulová",J108,0)</f>
        <v>0</v>
      </c>
      <c r="BK108" s="19" t="s">
        <v>87</v>
      </c>
      <c r="BL108" s="188">
        <f>ROUND(I108*H108,2)</f>
        <v>0</v>
      </c>
      <c r="BM108" s="19" t="s">
        <v>150</v>
      </c>
      <c r="BN108" s="187" t="s">
        <v>460</v>
      </c>
    </row>
    <row r="109" spans="1:66" s="2" customFormat="1" ht="33" customHeight="1">
      <c r="A109" s="37"/>
      <c r="B109" s="38"/>
      <c r="C109" s="176" t="s">
        <v>214</v>
      </c>
      <c r="D109" s="176" t="s">
        <v>145</v>
      </c>
      <c r="E109" s="177" t="s">
        <v>256</v>
      </c>
      <c r="F109" s="178" t="s">
        <v>257</v>
      </c>
      <c r="G109" s="179" t="s">
        <v>250</v>
      </c>
      <c r="H109" s="180">
        <v>4.98</v>
      </c>
      <c r="I109" s="181"/>
      <c r="J109" s="182">
        <f>ROUND(I109*H109,2)</f>
        <v>0</v>
      </c>
      <c r="K109" s="178" t="s">
        <v>149</v>
      </c>
      <c r="L109" s="178"/>
      <c r="M109" s="42"/>
      <c r="N109" s="183" t="s">
        <v>37</v>
      </c>
      <c r="O109" s="184" t="s">
        <v>50</v>
      </c>
      <c r="P109" s="67"/>
      <c r="Q109" s="185">
        <f>P109*H109</f>
        <v>0</v>
      </c>
      <c r="R109" s="185">
        <v>0</v>
      </c>
      <c r="S109" s="185">
        <f>R109*H109</f>
        <v>0</v>
      </c>
      <c r="T109" s="185">
        <v>0</v>
      </c>
      <c r="U109" s="186">
        <f>T109*H109</f>
        <v>0</v>
      </c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S109" s="187" t="s">
        <v>150</v>
      </c>
      <c r="AU109" s="187" t="s">
        <v>145</v>
      </c>
      <c r="AV109" s="187" t="s">
        <v>89</v>
      </c>
      <c r="AZ109" s="19" t="s">
        <v>142</v>
      </c>
      <c r="BF109" s="188">
        <f>IF(O109="základní",J109,0)</f>
        <v>0</v>
      </c>
      <c r="BG109" s="188">
        <f>IF(O109="snížená",J109,0)</f>
        <v>0</v>
      </c>
      <c r="BH109" s="188">
        <f>IF(O109="zákl. přenesená",J109,0)</f>
        <v>0</v>
      </c>
      <c r="BI109" s="188">
        <f>IF(O109="sníž. přenesená",J109,0)</f>
        <v>0</v>
      </c>
      <c r="BJ109" s="188">
        <f>IF(O109="nulová",J109,0)</f>
        <v>0</v>
      </c>
      <c r="BK109" s="19" t="s">
        <v>87</v>
      </c>
      <c r="BL109" s="188">
        <f>ROUND(I109*H109,2)</f>
        <v>0</v>
      </c>
      <c r="BM109" s="19" t="s">
        <v>150</v>
      </c>
      <c r="BN109" s="187" t="s">
        <v>461</v>
      </c>
    </row>
    <row r="110" spans="1:66" s="2" customFormat="1" ht="24.2" customHeight="1">
      <c r="A110" s="37"/>
      <c r="B110" s="38"/>
      <c r="C110" s="176" t="s">
        <v>218</v>
      </c>
      <c r="D110" s="176" t="s">
        <v>145</v>
      </c>
      <c r="E110" s="177" t="s">
        <v>260</v>
      </c>
      <c r="F110" s="178" t="s">
        <v>261</v>
      </c>
      <c r="G110" s="179" t="s">
        <v>250</v>
      </c>
      <c r="H110" s="180">
        <v>94.62</v>
      </c>
      <c r="I110" s="181"/>
      <c r="J110" s="182">
        <f>ROUND(I110*H110,2)</f>
        <v>0</v>
      </c>
      <c r="K110" s="178" t="s">
        <v>149</v>
      </c>
      <c r="L110" s="178"/>
      <c r="M110" s="42"/>
      <c r="N110" s="183" t="s">
        <v>37</v>
      </c>
      <c r="O110" s="184" t="s">
        <v>50</v>
      </c>
      <c r="P110" s="67"/>
      <c r="Q110" s="185">
        <f>P110*H110</f>
        <v>0</v>
      </c>
      <c r="R110" s="185">
        <v>0</v>
      </c>
      <c r="S110" s="185">
        <f>R110*H110</f>
        <v>0</v>
      </c>
      <c r="T110" s="185">
        <v>0</v>
      </c>
      <c r="U110" s="186">
        <f>T110*H110</f>
        <v>0</v>
      </c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S110" s="187" t="s">
        <v>150</v>
      </c>
      <c r="AU110" s="187" t="s">
        <v>145</v>
      </c>
      <c r="AV110" s="187" t="s">
        <v>89</v>
      </c>
      <c r="AZ110" s="19" t="s">
        <v>142</v>
      </c>
      <c r="BF110" s="188">
        <f>IF(O110="základní",J110,0)</f>
        <v>0</v>
      </c>
      <c r="BG110" s="188">
        <f>IF(O110="snížená",J110,0)</f>
        <v>0</v>
      </c>
      <c r="BH110" s="188">
        <f>IF(O110="zákl. přenesená",J110,0)</f>
        <v>0</v>
      </c>
      <c r="BI110" s="188">
        <f>IF(O110="sníž. přenesená",J110,0)</f>
        <v>0</v>
      </c>
      <c r="BJ110" s="188">
        <f>IF(O110="nulová",J110,0)</f>
        <v>0</v>
      </c>
      <c r="BK110" s="19" t="s">
        <v>87</v>
      </c>
      <c r="BL110" s="188">
        <f>ROUND(I110*H110,2)</f>
        <v>0</v>
      </c>
      <c r="BM110" s="19" t="s">
        <v>150</v>
      </c>
      <c r="BN110" s="187" t="s">
        <v>462</v>
      </c>
    </row>
    <row r="111" spans="2:52" s="14" customFormat="1" ht="12">
      <c r="B111" s="200"/>
      <c r="C111" s="201"/>
      <c r="D111" s="191" t="s">
        <v>169</v>
      </c>
      <c r="E111" s="201"/>
      <c r="F111" s="203" t="s">
        <v>463</v>
      </c>
      <c r="G111" s="201"/>
      <c r="H111" s="204">
        <v>94.62</v>
      </c>
      <c r="I111" s="205"/>
      <c r="J111" s="201"/>
      <c r="K111" s="201"/>
      <c r="L111" s="201"/>
      <c r="M111" s="206"/>
      <c r="N111" s="207"/>
      <c r="O111" s="208"/>
      <c r="P111" s="208"/>
      <c r="Q111" s="208"/>
      <c r="R111" s="208"/>
      <c r="S111" s="208"/>
      <c r="T111" s="208"/>
      <c r="U111" s="209"/>
      <c r="AU111" s="210" t="s">
        <v>169</v>
      </c>
      <c r="AV111" s="210" t="s">
        <v>89</v>
      </c>
      <c r="AW111" s="14" t="s">
        <v>89</v>
      </c>
      <c r="AX111" s="14" t="s">
        <v>4</v>
      </c>
      <c r="AY111" s="14" t="s">
        <v>87</v>
      </c>
      <c r="AZ111" s="210" t="s">
        <v>142</v>
      </c>
    </row>
    <row r="112" spans="1:66" s="2" customFormat="1" ht="21.75" customHeight="1">
      <c r="A112" s="37"/>
      <c r="B112" s="38"/>
      <c r="C112" s="176" t="s">
        <v>8</v>
      </c>
      <c r="D112" s="176" t="s">
        <v>145</v>
      </c>
      <c r="E112" s="177" t="s">
        <v>265</v>
      </c>
      <c r="F112" s="178" t="s">
        <v>266</v>
      </c>
      <c r="G112" s="179" t="s">
        <v>250</v>
      </c>
      <c r="H112" s="180">
        <v>4.98</v>
      </c>
      <c r="I112" s="181"/>
      <c r="J112" s="182">
        <f>ROUND(I112*H112,2)</f>
        <v>0</v>
      </c>
      <c r="K112" s="178" t="s">
        <v>149</v>
      </c>
      <c r="L112" s="178"/>
      <c r="M112" s="42"/>
      <c r="N112" s="183" t="s">
        <v>37</v>
      </c>
      <c r="O112" s="184" t="s">
        <v>50</v>
      </c>
      <c r="P112" s="67"/>
      <c r="Q112" s="185">
        <f>P112*H112</f>
        <v>0</v>
      </c>
      <c r="R112" s="185">
        <v>0</v>
      </c>
      <c r="S112" s="185">
        <f>R112*H112</f>
        <v>0</v>
      </c>
      <c r="T112" s="185">
        <v>0</v>
      </c>
      <c r="U112" s="186">
        <f>T112*H112</f>
        <v>0</v>
      </c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S112" s="187" t="s">
        <v>150</v>
      </c>
      <c r="AU112" s="187" t="s">
        <v>145</v>
      </c>
      <c r="AV112" s="187" t="s">
        <v>89</v>
      </c>
      <c r="AZ112" s="19" t="s">
        <v>142</v>
      </c>
      <c r="BF112" s="188">
        <f>IF(O112="základní",J112,0)</f>
        <v>0</v>
      </c>
      <c r="BG112" s="188">
        <f>IF(O112="snížená",J112,0)</f>
        <v>0</v>
      </c>
      <c r="BH112" s="188">
        <f>IF(O112="zákl. přenesená",J112,0)</f>
        <v>0</v>
      </c>
      <c r="BI112" s="188">
        <f>IF(O112="sníž. přenesená",J112,0)</f>
        <v>0</v>
      </c>
      <c r="BJ112" s="188">
        <f>IF(O112="nulová",J112,0)</f>
        <v>0</v>
      </c>
      <c r="BK112" s="19" t="s">
        <v>87</v>
      </c>
      <c r="BL112" s="188">
        <f>ROUND(I112*H112,2)</f>
        <v>0</v>
      </c>
      <c r="BM112" s="19" t="s">
        <v>150</v>
      </c>
      <c r="BN112" s="187" t="s">
        <v>464</v>
      </c>
    </row>
    <row r="113" spans="1:66" s="2" customFormat="1" ht="24.2" customHeight="1">
      <c r="A113" s="37"/>
      <c r="B113" s="38"/>
      <c r="C113" s="176" t="s">
        <v>226</v>
      </c>
      <c r="D113" s="176" t="s">
        <v>145</v>
      </c>
      <c r="E113" s="177" t="s">
        <v>269</v>
      </c>
      <c r="F113" s="178" t="s">
        <v>270</v>
      </c>
      <c r="G113" s="179" t="s">
        <v>250</v>
      </c>
      <c r="H113" s="180">
        <v>4.98</v>
      </c>
      <c r="I113" s="181"/>
      <c r="J113" s="182">
        <f>ROUND(I113*H113,2)</f>
        <v>0</v>
      </c>
      <c r="K113" s="178" t="s">
        <v>149</v>
      </c>
      <c r="L113" s="178"/>
      <c r="M113" s="42"/>
      <c r="N113" s="183" t="s">
        <v>37</v>
      </c>
      <c r="O113" s="184" t="s">
        <v>50</v>
      </c>
      <c r="P113" s="67"/>
      <c r="Q113" s="185">
        <f>P113*H113</f>
        <v>0</v>
      </c>
      <c r="R113" s="185">
        <v>0</v>
      </c>
      <c r="S113" s="185">
        <f>R113*H113</f>
        <v>0</v>
      </c>
      <c r="T113" s="185">
        <v>0</v>
      </c>
      <c r="U113" s="186">
        <f>T113*H113</f>
        <v>0</v>
      </c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S113" s="187" t="s">
        <v>150</v>
      </c>
      <c r="AU113" s="187" t="s">
        <v>145</v>
      </c>
      <c r="AV113" s="187" t="s">
        <v>89</v>
      </c>
      <c r="AZ113" s="19" t="s">
        <v>142</v>
      </c>
      <c r="BF113" s="188">
        <f>IF(O113="základní",J113,0)</f>
        <v>0</v>
      </c>
      <c r="BG113" s="188">
        <f>IF(O113="snížená",J113,0)</f>
        <v>0</v>
      </c>
      <c r="BH113" s="188">
        <f>IF(O113="zákl. přenesená",J113,0)</f>
        <v>0</v>
      </c>
      <c r="BI113" s="188">
        <f>IF(O113="sníž. přenesená",J113,0)</f>
        <v>0</v>
      </c>
      <c r="BJ113" s="188">
        <f>IF(O113="nulová",J113,0)</f>
        <v>0</v>
      </c>
      <c r="BK113" s="19" t="s">
        <v>87</v>
      </c>
      <c r="BL113" s="188">
        <f>ROUND(I113*H113,2)</f>
        <v>0</v>
      </c>
      <c r="BM113" s="19" t="s">
        <v>150</v>
      </c>
      <c r="BN113" s="187" t="s">
        <v>465</v>
      </c>
    </row>
    <row r="114" spans="1:48" s="2" customFormat="1" ht="19.5">
      <c r="A114" s="37"/>
      <c r="B114" s="38"/>
      <c r="C114" s="39"/>
      <c r="D114" s="191" t="s">
        <v>204</v>
      </c>
      <c r="E114" s="39"/>
      <c r="F114" s="222" t="s">
        <v>272</v>
      </c>
      <c r="G114" s="39"/>
      <c r="H114" s="39"/>
      <c r="I114" s="223"/>
      <c r="J114" s="39"/>
      <c r="K114" s="39"/>
      <c r="L114" s="342"/>
      <c r="M114" s="42"/>
      <c r="N114" s="224"/>
      <c r="O114" s="225"/>
      <c r="P114" s="67"/>
      <c r="Q114" s="67"/>
      <c r="R114" s="67"/>
      <c r="S114" s="67"/>
      <c r="T114" s="67"/>
      <c r="U114" s="68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U114" s="19" t="s">
        <v>204</v>
      </c>
      <c r="AV114" s="19" t="s">
        <v>89</v>
      </c>
    </row>
    <row r="115" spans="2:64" s="12" customFormat="1" ht="22.9" customHeight="1">
      <c r="B115" s="160"/>
      <c r="C115" s="161"/>
      <c r="D115" s="162" t="s">
        <v>78</v>
      </c>
      <c r="E115" s="174" t="s">
        <v>273</v>
      </c>
      <c r="F115" s="174" t="s">
        <v>274</v>
      </c>
      <c r="G115" s="161"/>
      <c r="H115" s="161"/>
      <c r="I115" s="164"/>
      <c r="J115" s="175">
        <f>BL115</f>
        <v>0</v>
      </c>
      <c r="K115" s="161"/>
      <c r="L115" s="161"/>
      <c r="M115" s="166"/>
      <c r="N115" s="167"/>
      <c r="O115" s="168"/>
      <c r="P115" s="168"/>
      <c r="Q115" s="169">
        <f>Q116</f>
        <v>0</v>
      </c>
      <c r="R115" s="168"/>
      <c r="S115" s="169">
        <f>S116</f>
        <v>0</v>
      </c>
      <c r="T115" s="168"/>
      <c r="U115" s="170">
        <f>U116</f>
        <v>0</v>
      </c>
      <c r="AS115" s="171" t="s">
        <v>87</v>
      </c>
      <c r="AU115" s="172" t="s">
        <v>78</v>
      </c>
      <c r="AV115" s="172" t="s">
        <v>87</v>
      </c>
      <c r="AZ115" s="171" t="s">
        <v>142</v>
      </c>
      <c r="BL115" s="173">
        <f>BL116</f>
        <v>0</v>
      </c>
    </row>
    <row r="116" spans="1:66" s="2" customFormat="1" ht="33" customHeight="1">
      <c r="A116" s="37"/>
      <c r="B116" s="38"/>
      <c r="C116" s="176" t="s">
        <v>230</v>
      </c>
      <c r="D116" s="176" t="s">
        <v>145</v>
      </c>
      <c r="E116" s="177" t="s">
        <v>276</v>
      </c>
      <c r="F116" s="178" t="s">
        <v>277</v>
      </c>
      <c r="G116" s="179" t="s">
        <v>250</v>
      </c>
      <c r="H116" s="180">
        <v>0.251</v>
      </c>
      <c r="I116" s="181"/>
      <c r="J116" s="182">
        <f>ROUND(I116*H116,2)</f>
        <v>0</v>
      </c>
      <c r="K116" s="178" t="s">
        <v>149</v>
      </c>
      <c r="L116" s="178"/>
      <c r="M116" s="42"/>
      <c r="N116" s="183" t="s">
        <v>37</v>
      </c>
      <c r="O116" s="184" t="s">
        <v>50</v>
      </c>
      <c r="P116" s="67"/>
      <c r="Q116" s="185">
        <f>P116*H116</f>
        <v>0</v>
      </c>
      <c r="R116" s="185">
        <v>0</v>
      </c>
      <c r="S116" s="185">
        <f>R116*H116</f>
        <v>0</v>
      </c>
      <c r="T116" s="185">
        <v>0</v>
      </c>
      <c r="U116" s="186">
        <f>T116*H116</f>
        <v>0</v>
      </c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S116" s="187" t="s">
        <v>150</v>
      </c>
      <c r="AU116" s="187" t="s">
        <v>145</v>
      </c>
      <c r="AV116" s="187" t="s">
        <v>89</v>
      </c>
      <c r="AZ116" s="19" t="s">
        <v>142</v>
      </c>
      <c r="BF116" s="188">
        <f>IF(O116="základní",J116,0)</f>
        <v>0</v>
      </c>
      <c r="BG116" s="188">
        <f>IF(O116="snížená",J116,0)</f>
        <v>0</v>
      </c>
      <c r="BH116" s="188">
        <f>IF(O116="zákl. přenesená",J116,0)</f>
        <v>0</v>
      </c>
      <c r="BI116" s="188">
        <f>IF(O116="sníž. přenesená",J116,0)</f>
        <v>0</v>
      </c>
      <c r="BJ116" s="188">
        <f>IF(O116="nulová",J116,0)</f>
        <v>0</v>
      </c>
      <c r="BK116" s="19" t="s">
        <v>87</v>
      </c>
      <c r="BL116" s="188">
        <f>ROUND(I116*H116,2)</f>
        <v>0</v>
      </c>
      <c r="BM116" s="19" t="s">
        <v>150</v>
      </c>
      <c r="BN116" s="187" t="s">
        <v>466</v>
      </c>
    </row>
    <row r="117" spans="2:64" s="12" customFormat="1" ht="25.9" customHeight="1">
      <c r="B117" s="160"/>
      <c r="C117" s="161"/>
      <c r="D117" s="162" t="s">
        <v>78</v>
      </c>
      <c r="E117" s="163" t="s">
        <v>288</v>
      </c>
      <c r="F117" s="163" t="s">
        <v>467</v>
      </c>
      <c r="G117" s="161"/>
      <c r="H117" s="161"/>
      <c r="I117" s="164"/>
      <c r="J117" s="165">
        <f>BL117</f>
        <v>0</v>
      </c>
      <c r="K117" s="161"/>
      <c r="L117" s="161"/>
      <c r="M117" s="166"/>
      <c r="N117" s="167"/>
      <c r="O117" s="168"/>
      <c r="P117" s="168"/>
      <c r="Q117" s="169">
        <f>Q118+Q171</f>
        <v>0</v>
      </c>
      <c r="R117" s="168"/>
      <c r="S117" s="169">
        <f>S118+S171</f>
        <v>0.0217</v>
      </c>
      <c r="T117" s="168"/>
      <c r="U117" s="170">
        <f>U118+U171</f>
        <v>0</v>
      </c>
      <c r="AS117" s="171" t="s">
        <v>143</v>
      </c>
      <c r="AU117" s="172" t="s">
        <v>78</v>
      </c>
      <c r="AV117" s="172" t="s">
        <v>79</v>
      </c>
      <c r="AZ117" s="171" t="s">
        <v>142</v>
      </c>
      <c r="BL117" s="173">
        <f>BL118+BL171</f>
        <v>0</v>
      </c>
    </row>
    <row r="118" spans="2:64" s="12" customFormat="1" ht="22.9" customHeight="1">
      <c r="B118" s="160"/>
      <c r="C118" s="161"/>
      <c r="D118" s="162" t="s">
        <v>78</v>
      </c>
      <c r="E118" s="174" t="s">
        <v>468</v>
      </c>
      <c r="F118" s="174" t="s">
        <v>469</v>
      </c>
      <c r="G118" s="161"/>
      <c r="H118" s="161"/>
      <c r="I118" s="164"/>
      <c r="J118" s="175">
        <f>BL118</f>
        <v>0</v>
      </c>
      <c r="K118" s="161"/>
      <c r="L118" s="161"/>
      <c r="M118" s="166"/>
      <c r="N118" s="167"/>
      <c r="O118" s="168"/>
      <c r="P118" s="168"/>
      <c r="Q118" s="169">
        <f>SUM(Q119:Q170)</f>
        <v>0</v>
      </c>
      <c r="R118" s="168"/>
      <c r="S118" s="169">
        <f>SUM(S119:S170)</f>
        <v>0.0217</v>
      </c>
      <c r="T118" s="168"/>
      <c r="U118" s="170">
        <f>SUM(U119:U170)</f>
        <v>0</v>
      </c>
      <c r="AS118" s="171" t="s">
        <v>143</v>
      </c>
      <c r="AU118" s="172" t="s">
        <v>78</v>
      </c>
      <c r="AV118" s="172" t="s">
        <v>87</v>
      </c>
      <c r="AZ118" s="171" t="s">
        <v>142</v>
      </c>
      <c r="BL118" s="173">
        <f>SUM(BL119:BL170)</f>
        <v>0</v>
      </c>
    </row>
    <row r="119" spans="1:66" s="2" customFormat="1" ht="16.5" customHeight="1">
      <c r="A119" s="37"/>
      <c r="B119" s="38"/>
      <c r="C119" s="176" t="s">
        <v>234</v>
      </c>
      <c r="D119" s="176" t="s">
        <v>145</v>
      </c>
      <c r="E119" s="177" t="s">
        <v>87</v>
      </c>
      <c r="F119" s="178" t="s">
        <v>470</v>
      </c>
      <c r="G119" s="179" t="s">
        <v>415</v>
      </c>
      <c r="H119" s="180">
        <v>1</v>
      </c>
      <c r="I119" s="181"/>
      <c r="J119" s="182">
        <f aca="true" t="shared" si="0" ref="J119:J150">ROUND(I119*H119,2)</f>
        <v>0</v>
      </c>
      <c r="K119" s="178" t="s">
        <v>37</v>
      </c>
      <c r="L119" s="178"/>
      <c r="M119" s="42"/>
      <c r="N119" s="183" t="s">
        <v>37</v>
      </c>
      <c r="O119" s="184" t="s">
        <v>50</v>
      </c>
      <c r="P119" s="67"/>
      <c r="Q119" s="185">
        <f aca="true" t="shared" si="1" ref="Q119:Q150">P119*H119</f>
        <v>0</v>
      </c>
      <c r="R119" s="185">
        <v>0</v>
      </c>
      <c r="S119" s="185">
        <f aca="true" t="shared" si="2" ref="S119:S150">R119*H119</f>
        <v>0</v>
      </c>
      <c r="T119" s="185">
        <v>0</v>
      </c>
      <c r="U119" s="186">
        <f aca="true" t="shared" si="3" ref="U119:U150">T119*H119</f>
        <v>0</v>
      </c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S119" s="187" t="s">
        <v>471</v>
      </c>
      <c r="AU119" s="187" t="s">
        <v>145</v>
      </c>
      <c r="AV119" s="187" t="s">
        <v>89</v>
      </c>
      <c r="AZ119" s="19" t="s">
        <v>142</v>
      </c>
      <c r="BF119" s="188">
        <f aca="true" t="shared" si="4" ref="BF119:BF150">IF(O119="základní",J119,0)</f>
        <v>0</v>
      </c>
      <c r="BG119" s="188">
        <f aca="true" t="shared" si="5" ref="BG119:BG150">IF(O119="snížená",J119,0)</f>
        <v>0</v>
      </c>
      <c r="BH119" s="188">
        <f aca="true" t="shared" si="6" ref="BH119:BH150">IF(O119="zákl. přenesená",J119,0)</f>
        <v>0</v>
      </c>
      <c r="BI119" s="188">
        <f aca="true" t="shared" si="7" ref="BI119:BI150">IF(O119="sníž. přenesená",J119,0)</f>
        <v>0</v>
      </c>
      <c r="BJ119" s="188">
        <f aca="true" t="shared" si="8" ref="BJ119:BJ150">IF(O119="nulová",J119,0)</f>
        <v>0</v>
      </c>
      <c r="BK119" s="19" t="s">
        <v>87</v>
      </c>
      <c r="BL119" s="188">
        <f aca="true" t="shared" si="9" ref="BL119:BL150">ROUND(I119*H119,2)</f>
        <v>0</v>
      </c>
      <c r="BM119" s="19" t="s">
        <v>471</v>
      </c>
      <c r="BN119" s="187" t="s">
        <v>218</v>
      </c>
    </row>
    <row r="120" spans="1:66" s="2" customFormat="1" ht="16.5" customHeight="1">
      <c r="A120" s="37"/>
      <c r="B120" s="38"/>
      <c r="C120" s="176" t="s">
        <v>239</v>
      </c>
      <c r="D120" s="176" t="s">
        <v>145</v>
      </c>
      <c r="E120" s="177" t="s">
        <v>89</v>
      </c>
      <c r="F120" s="178" t="s">
        <v>472</v>
      </c>
      <c r="G120" s="179" t="s">
        <v>415</v>
      </c>
      <c r="H120" s="180">
        <v>1</v>
      </c>
      <c r="I120" s="181"/>
      <c r="J120" s="182">
        <f t="shared" si="0"/>
        <v>0</v>
      </c>
      <c r="K120" s="178" t="s">
        <v>37</v>
      </c>
      <c r="L120" s="178"/>
      <c r="M120" s="42"/>
      <c r="N120" s="183" t="s">
        <v>37</v>
      </c>
      <c r="O120" s="184" t="s">
        <v>50</v>
      </c>
      <c r="P120" s="67"/>
      <c r="Q120" s="185">
        <f t="shared" si="1"/>
        <v>0</v>
      </c>
      <c r="R120" s="185">
        <v>0</v>
      </c>
      <c r="S120" s="185">
        <f t="shared" si="2"/>
        <v>0</v>
      </c>
      <c r="T120" s="185">
        <v>0</v>
      </c>
      <c r="U120" s="186">
        <f t="shared" si="3"/>
        <v>0</v>
      </c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S120" s="187" t="s">
        <v>471</v>
      </c>
      <c r="AU120" s="187" t="s">
        <v>145</v>
      </c>
      <c r="AV120" s="187" t="s">
        <v>89</v>
      </c>
      <c r="AZ120" s="19" t="s">
        <v>142</v>
      </c>
      <c r="BF120" s="188">
        <f t="shared" si="4"/>
        <v>0</v>
      </c>
      <c r="BG120" s="188">
        <f t="shared" si="5"/>
        <v>0</v>
      </c>
      <c r="BH120" s="188">
        <f t="shared" si="6"/>
        <v>0</v>
      </c>
      <c r="BI120" s="188">
        <f t="shared" si="7"/>
        <v>0</v>
      </c>
      <c r="BJ120" s="188">
        <f t="shared" si="8"/>
        <v>0</v>
      </c>
      <c r="BK120" s="19" t="s">
        <v>87</v>
      </c>
      <c r="BL120" s="188">
        <f t="shared" si="9"/>
        <v>0</v>
      </c>
      <c r="BM120" s="19" t="s">
        <v>471</v>
      </c>
      <c r="BN120" s="187" t="s">
        <v>226</v>
      </c>
    </row>
    <row r="121" spans="1:66" s="2" customFormat="1" ht="16.5" customHeight="1">
      <c r="A121" s="37"/>
      <c r="B121" s="38"/>
      <c r="C121" s="176" t="s">
        <v>247</v>
      </c>
      <c r="D121" s="176" t="s">
        <v>145</v>
      </c>
      <c r="E121" s="177" t="s">
        <v>143</v>
      </c>
      <c r="F121" s="178" t="s">
        <v>473</v>
      </c>
      <c r="G121" s="179" t="s">
        <v>415</v>
      </c>
      <c r="H121" s="180">
        <v>1</v>
      </c>
      <c r="I121" s="181"/>
      <c r="J121" s="182">
        <f t="shared" si="0"/>
        <v>0</v>
      </c>
      <c r="K121" s="178" t="s">
        <v>37</v>
      </c>
      <c r="L121" s="178"/>
      <c r="M121" s="42"/>
      <c r="N121" s="183" t="s">
        <v>37</v>
      </c>
      <c r="O121" s="184" t="s">
        <v>50</v>
      </c>
      <c r="P121" s="67"/>
      <c r="Q121" s="185">
        <f t="shared" si="1"/>
        <v>0</v>
      </c>
      <c r="R121" s="185">
        <v>0</v>
      </c>
      <c r="S121" s="185">
        <f t="shared" si="2"/>
        <v>0</v>
      </c>
      <c r="T121" s="185">
        <v>0</v>
      </c>
      <c r="U121" s="186">
        <f t="shared" si="3"/>
        <v>0</v>
      </c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S121" s="187" t="s">
        <v>471</v>
      </c>
      <c r="AU121" s="187" t="s">
        <v>145</v>
      </c>
      <c r="AV121" s="187" t="s">
        <v>89</v>
      </c>
      <c r="AZ121" s="19" t="s">
        <v>142</v>
      </c>
      <c r="BF121" s="188">
        <f t="shared" si="4"/>
        <v>0</v>
      </c>
      <c r="BG121" s="188">
        <f t="shared" si="5"/>
        <v>0</v>
      </c>
      <c r="BH121" s="188">
        <f t="shared" si="6"/>
        <v>0</v>
      </c>
      <c r="BI121" s="188">
        <f t="shared" si="7"/>
        <v>0</v>
      </c>
      <c r="BJ121" s="188">
        <f t="shared" si="8"/>
        <v>0</v>
      </c>
      <c r="BK121" s="19" t="s">
        <v>87</v>
      </c>
      <c r="BL121" s="188">
        <f t="shared" si="9"/>
        <v>0</v>
      </c>
      <c r="BM121" s="19" t="s">
        <v>471</v>
      </c>
      <c r="BN121" s="187" t="s">
        <v>234</v>
      </c>
    </row>
    <row r="122" spans="1:66" s="2" customFormat="1" ht="16.5" customHeight="1">
      <c r="A122" s="37"/>
      <c r="B122" s="38"/>
      <c r="C122" s="176" t="s">
        <v>7</v>
      </c>
      <c r="D122" s="176" t="s">
        <v>145</v>
      </c>
      <c r="E122" s="177" t="s">
        <v>150</v>
      </c>
      <c r="F122" s="178" t="s">
        <v>474</v>
      </c>
      <c r="G122" s="179" t="s">
        <v>415</v>
      </c>
      <c r="H122" s="180">
        <v>1</v>
      </c>
      <c r="I122" s="181"/>
      <c r="J122" s="182">
        <f t="shared" si="0"/>
        <v>0</v>
      </c>
      <c r="K122" s="178" t="s">
        <v>37</v>
      </c>
      <c r="L122" s="178"/>
      <c r="M122" s="42"/>
      <c r="N122" s="183" t="s">
        <v>37</v>
      </c>
      <c r="O122" s="184" t="s">
        <v>50</v>
      </c>
      <c r="P122" s="67"/>
      <c r="Q122" s="185">
        <f t="shared" si="1"/>
        <v>0</v>
      </c>
      <c r="R122" s="185">
        <v>0</v>
      </c>
      <c r="S122" s="185">
        <f t="shared" si="2"/>
        <v>0</v>
      </c>
      <c r="T122" s="185">
        <v>0</v>
      </c>
      <c r="U122" s="186">
        <f t="shared" si="3"/>
        <v>0</v>
      </c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S122" s="187" t="s">
        <v>471</v>
      </c>
      <c r="AU122" s="187" t="s">
        <v>145</v>
      </c>
      <c r="AV122" s="187" t="s">
        <v>89</v>
      </c>
      <c r="AZ122" s="19" t="s">
        <v>142</v>
      </c>
      <c r="BF122" s="188">
        <f t="shared" si="4"/>
        <v>0</v>
      </c>
      <c r="BG122" s="188">
        <f t="shared" si="5"/>
        <v>0</v>
      </c>
      <c r="BH122" s="188">
        <f t="shared" si="6"/>
        <v>0</v>
      </c>
      <c r="BI122" s="188">
        <f t="shared" si="7"/>
        <v>0</v>
      </c>
      <c r="BJ122" s="188">
        <f t="shared" si="8"/>
        <v>0</v>
      </c>
      <c r="BK122" s="19" t="s">
        <v>87</v>
      </c>
      <c r="BL122" s="188">
        <f t="shared" si="9"/>
        <v>0</v>
      </c>
      <c r="BM122" s="19" t="s">
        <v>471</v>
      </c>
      <c r="BN122" s="187" t="s">
        <v>247</v>
      </c>
    </row>
    <row r="123" spans="1:66" s="2" customFormat="1" ht="16.5" customHeight="1">
      <c r="A123" s="37"/>
      <c r="B123" s="38"/>
      <c r="C123" s="176" t="s">
        <v>255</v>
      </c>
      <c r="D123" s="176" t="s">
        <v>145</v>
      </c>
      <c r="E123" s="177" t="s">
        <v>165</v>
      </c>
      <c r="F123" s="178" t="s">
        <v>475</v>
      </c>
      <c r="G123" s="179" t="s">
        <v>415</v>
      </c>
      <c r="H123" s="180">
        <v>1</v>
      </c>
      <c r="I123" s="181"/>
      <c r="J123" s="182">
        <f t="shared" si="0"/>
        <v>0</v>
      </c>
      <c r="K123" s="178" t="s">
        <v>37</v>
      </c>
      <c r="L123" s="178"/>
      <c r="M123" s="42"/>
      <c r="N123" s="183" t="s">
        <v>37</v>
      </c>
      <c r="O123" s="184" t="s">
        <v>50</v>
      </c>
      <c r="P123" s="67"/>
      <c r="Q123" s="185">
        <f t="shared" si="1"/>
        <v>0</v>
      </c>
      <c r="R123" s="185">
        <v>0</v>
      </c>
      <c r="S123" s="185">
        <f t="shared" si="2"/>
        <v>0</v>
      </c>
      <c r="T123" s="185">
        <v>0</v>
      </c>
      <c r="U123" s="186">
        <f t="shared" si="3"/>
        <v>0</v>
      </c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S123" s="187" t="s">
        <v>471</v>
      </c>
      <c r="AU123" s="187" t="s">
        <v>145</v>
      </c>
      <c r="AV123" s="187" t="s">
        <v>89</v>
      </c>
      <c r="AZ123" s="19" t="s">
        <v>142</v>
      </c>
      <c r="BF123" s="188">
        <f t="shared" si="4"/>
        <v>0</v>
      </c>
      <c r="BG123" s="188">
        <f t="shared" si="5"/>
        <v>0</v>
      </c>
      <c r="BH123" s="188">
        <f t="shared" si="6"/>
        <v>0</v>
      </c>
      <c r="BI123" s="188">
        <f t="shared" si="7"/>
        <v>0</v>
      </c>
      <c r="BJ123" s="188">
        <f t="shared" si="8"/>
        <v>0</v>
      </c>
      <c r="BK123" s="19" t="s">
        <v>87</v>
      </c>
      <c r="BL123" s="188">
        <f t="shared" si="9"/>
        <v>0</v>
      </c>
      <c r="BM123" s="19" t="s">
        <v>471</v>
      </c>
      <c r="BN123" s="187" t="s">
        <v>255</v>
      </c>
    </row>
    <row r="124" spans="1:66" s="2" customFormat="1" ht="16.5" customHeight="1">
      <c r="A124" s="37"/>
      <c r="B124" s="38"/>
      <c r="C124" s="176" t="s">
        <v>259</v>
      </c>
      <c r="D124" s="176" t="s">
        <v>145</v>
      </c>
      <c r="E124" s="177" t="s">
        <v>160</v>
      </c>
      <c r="F124" s="178" t="s">
        <v>476</v>
      </c>
      <c r="G124" s="179" t="s">
        <v>415</v>
      </c>
      <c r="H124" s="180">
        <v>1</v>
      </c>
      <c r="I124" s="181"/>
      <c r="J124" s="182">
        <f t="shared" si="0"/>
        <v>0</v>
      </c>
      <c r="K124" s="178" t="s">
        <v>37</v>
      </c>
      <c r="L124" s="178"/>
      <c r="M124" s="42"/>
      <c r="N124" s="183" t="s">
        <v>37</v>
      </c>
      <c r="O124" s="184" t="s">
        <v>50</v>
      </c>
      <c r="P124" s="67"/>
      <c r="Q124" s="185">
        <f t="shared" si="1"/>
        <v>0</v>
      </c>
      <c r="R124" s="185">
        <v>0</v>
      </c>
      <c r="S124" s="185">
        <f t="shared" si="2"/>
        <v>0</v>
      </c>
      <c r="T124" s="185">
        <v>0</v>
      </c>
      <c r="U124" s="186">
        <f t="shared" si="3"/>
        <v>0</v>
      </c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S124" s="187" t="s">
        <v>471</v>
      </c>
      <c r="AU124" s="187" t="s">
        <v>145</v>
      </c>
      <c r="AV124" s="187" t="s">
        <v>89</v>
      </c>
      <c r="AZ124" s="19" t="s">
        <v>142</v>
      </c>
      <c r="BF124" s="188">
        <f t="shared" si="4"/>
        <v>0</v>
      </c>
      <c r="BG124" s="188">
        <f t="shared" si="5"/>
        <v>0</v>
      </c>
      <c r="BH124" s="188">
        <f t="shared" si="6"/>
        <v>0</v>
      </c>
      <c r="BI124" s="188">
        <f t="shared" si="7"/>
        <v>0</v>
      </c>
      <c r="BJ124" s="188">
        <f t="shared" si="8"/>
        <v>0</v>
      </c>
      <c r="BK124" s="19" t="s">
        <v>87</v>
      </c>
      <c r="BL124" s="188">
        <f t="shared" si="9"/>
        <v>0</v>
      </c>
      <c r="BM124" s="19" t="s">
        <v>471</v>
      </c>
      <c r="BN124" s="187" t="s">
        <v>264</v>
      </c>
    </row>
    <row r="125" spans="1:66" s="2" customFormat="1" ht="16.5" customHeight="1">
      <c r="A125" s="37"/>
      <c r="B125" s="38"/>
      <c r="C125" s="176" t="s">
        <v>264</v>
      </c>
      <c r="D125" s="176" t="s">
        <v>145</v>
      </c>
      <c r="E125" s="177" t="s">
        <v>181</v>
      </c>
      <c r="F125" s="178" t="s">
        <v>477</v>
      </c>
      <c r="G125" s="179" t="s">
        <v>415</v>
      </c>
      <c r="H125" s="180">
        <v>1</v>
      </c>
      <c r="I125" s="181"/>
      <c r="J125" s="182">
        <f t="shared" si="0"/>
        <v>0</v>
      </c>
      <c r="K125" s="178" t="s">
        <v>37</v>
      </c>
      <c r="L125" s="178"/>
      <c r="M125" s="42"/>
      <c r="N125" s="183" t="s">
        <v>37</v>
      </c>
      <c r="O125" s="184" t="s">
        <v>50</v>
      </c>
      <c r="P125" s="67"/>
      <c r="Q125" s="185">
        <f t="shared" si="1"/>
        <v>0</v>
      </c>
      <c r="R125" s="185">
        <v>0</v>
      </c>
      <c r="S125" s="185">
        <f t="shared" si="2"/>
        <v>0</v>
      </c>
      <c r="T125" s="185">
        <v>0</v>
      </c>
      <c r="U125" s="186">
        <f t="shared" si="3"/>
        <v>0</v>
      </c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S125" s="187" t="s">
        <v>471</v>
      </c>
      <c r="AU125" s="187" t="s">
        <v>145</v>
      </c>
      <c r="AV125" s="187" t="s">
        <v>89</v>
      </c>
      <c r="AZ125" s="19" t="s">
        <v>142</v>
      </c>
      <c r="BF125" s="188">
        <f t="shared" si="4"/>
        <v>0</v>
      </c>
      <c r="BG125" s="188">
        <f t="shared" si="5"/>
        <v>0</v>
      </c>
      <c r="BH125" s="188">
        <f t="shared" si="6"/>
        <v>0</v>
      </c>
      <c r="BI125" s="188">
        <f t="shared" si="7"/>
        <v>0</v>
      </c>
      <c r="BJ125" s="188">
        <f t="shared" si="8"/>
        <v>0</v>
      </c>
      <c r="BK125" s="19" t="s">
        <v>87</v>
      </c>
      <c r="BL125" s="188">
        <f t="shared" si="9"/>
        <v>0</v>
      </c>
      <c r="BM125" s="19" t="s">
        <v>471</v>
      </c>
      <c r="BN125" s="187" t="s">
        <v>275</v>
      </c>
    </row>
    <row r="126" spans="1:66" s="2" customFormat="1" ht="16.5" customHeight="1">
      <c r="A126" s="37"/>
      <c r="B126" s="38"/>
      <c r="C126" s="176" t="s">
        <v>268</v>
      </c>
      <c r="D126" s="176" t="s">
        <v>145</v>
      </c>
      <c r="E126" s="177" t="s">
        <v>189</v>
      </c>
      <c r="F126" s="178" t="s">
        <v>478</v>
      </c>
      <c r="G126" s="179" t="s">
        <v>158</v>
      </c>
      <c r="H126" s="180">
        <v>1</v>
      </c>
      <c r="I126" s="181"/>
      <c r="J126" s="182">
        <f t="shared" si="0"/>
        <v>0</v>
      </c>
      <c r="K126" s="178" t="s">
        <v>37</v>
      </c>
      <c r="L126" s="178"/>
      <c r="M126" s="42"/>
      <c r="N126" s="183" t="s">
        <v>37</v>
      </c>
      <c r="O126" s="184" t="s">
        <v>50</v>
      </c>
      <c r="P126" s="67"/>
      <c r="Q126" s="185">
        <f t="shared" si="1"/>
        <v>0</v>
      </c>
      <c r="R126" s="185">
        <v>0</v>
      </c>
      <c r="S126" s="185">
        <f t="shared" si="2"/>
        <v>0</v>
      </c>
      <c r="T126" s="185">
        <v>0</v>
      </c>
      <c r="U126" s="186">
        <f t="shared" si="3"/>
        <v>0</v>
      </c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S126" s="187" t="s">
        <v>471</v>
      </c>
      <c r="AU126" s="187" t="s">
        <v>145</v>
      </c>
      <c r="AV126" s="187" t="s">
        <v>89</v>
      </c>
      <c r="AZ126" s="19" t="s">
        <v>142</v>
      </c>
      <c r="BF126" s="188">
        <f t="shared" si="4"/>
        <v>0</v>
      </c>
      <c r="BG126" s="188">
        <f t="shared" si="5"/>
        <v>0</v>
      </c>
      <c r="BH126" s="188">
        <f t="shared" si="6"/>
        <v>0</v>
      </c>
      <c r="BI126" s="188">
        <f t="shared" si="7"/>
        <v>0</v>
      </c>
      <c r="BJ126" s="188">
        <f t="shared" si="8"/>
        <v>0</v>
      </c>
      <c r="BK126" s="19" t="s">
        <v>87</v>
      </c>
      <c r="BL126" s="188">
        <f t="shared" si="9"/>
        <v>0</v>
      </c>
      <c r="BM126" s="19" t="s">
        <v>471</v>
      </c>
      <c r="BN126" s="187" t="s">
        <v>287</v>
      </c>
    </row>
    <row r="127" spans="1:66" s="2" customFormat="1" ht="16.5" customHeight="1">
      <c r="A127" s="37"/>
      <c r="B127" s="38"/>
      <c r="C127" s="176" t="s">
        <v>275</v>
      </c>
      <c r="D127" s="176" t="s">
        <v>145</v>
      </c>
      <c r="E127" s="177" t="s">
        <v>187</v>
      </c>
      <c r="F127" s="178" t="s">
        <v>479</v>
      </c>
      <c r="G127" s="179" t="s">
        <v>158</v>
      </c>
      <c r="H127" s="180">
        <v>1</v>
      </c>
      <c r="I127" s="181"/>
      <c r="J127" s="182">
        <f t="shared" si="0"/>
        <v>0</v>
      </c>
      <c r="K127" s="178" t="s">
        <v>37</v>
      </c>
      <c r="L127" s="178"/>
      <c r="M127" s="42"/>
      <c r="N127" s="183" t="s">
        <v>37</v>
      </c>
      <c r="O127" s="184" t="s">
        <v>50</v>
      </c>
      <c r="P127" s="67"/>
      <c r="Q127" s="185">
        <f t="shared" si="1"/>
        <v>0</v>
      </c>
      <c r="R127" s="185">
        <v>0</v>
      </c>
      <c r="S127" s="185">
        <f t="shared" si="2"/>
        <v>0</v>
      </c>
      <c r="T127" s="185">
        <v>0</v>
      </c>
      <c r="U127" s="186">
        <f t="shared" si="3"/>
        <v>0</v>
      </c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S127" s="187" t="s">
        <v>471</v>
      </c>
      <c r="AU127" s="187" t="s">
        <v>145</v>
      </c>
      <c r="AV127" s="187" t="s">
        <v>89</v>
      </c>
      <c r="AZ127" s="19" t="s">
        <v>142</v>
      </c>
      <c r="BF127" s="188">
        <f t="shared" si="4"/>
        <v>0</v>
      </c>
      <c r="BG127" s="188">
        <f t="shared" si="5"/>
        <v>0</v>
      </c>
      <c r="BH127" s="188">
        <f t="shared" si="6"/>
        <v>0</v>
      </c>
      <c r="BI127" s="188">
        <f t="shared" si="7"/>
        <v>0</v>
      </c>
      <c r="BJ127" s="188">
        <f t="shared" si="8"/>
        <v>0</v>
      </c>
      <c r="BK127" s="19" t="s">
        <v>87</v>
      </c>
      <c r="BL127" s="188">
        <f t="shared" si="9"/>
        <v>0</v>
      </c>
      <c r="BM127" s="19" t="s">
        <v>471</v>
      </c>
      <c r="BN127" s="187" t="s">
        <v>298</v>
      </c>
    </row>
    <row r="128" spans="1:66" s="2" customFormat="1" ht="16.5" customHeight="1">
      <c r="A128" s="37"/>
      <c r="B128" s="38"/>
      <c r="C128" s="226" t="s">
        <v>283</v>
      </c>
      <c r="D128" s="226" t="s">
        <v>288</v>
      </c>
      <c r="E128" s="227" t="s">
        <v>480</v>
      </c>
      <c r="F128" s="228" t="s">
        <v>481</v>
      </c>
      <c r="G128" s="229" t="s">
        <v>158</v>
      </c>
      <c r="H128" s="230">
        <v>3</v>
      </c>
      <c r="I128" s="231"/>
      <c r="J128" s="232">
        <f t="shared" si="0"/>
        <v>0</v>
      </c>
      <c r="K128" s="228" t="s">
        <v>37</v>
      </c>
      <c r="L128" s="228"/>
      <c r="M128" s="233"/>
      <c r="N128" s="234" t="s">
        <v>37</v>
      </c>
      <c r="O128" s="235" t="s">
        <v>50</v>
      </c>
      <c r="P128" s="67"/>
      <c r="Q128" s="185">
        <f t="shared" si="1"/>
        <v>0</v>
      </c>
      <c r="R128" s="185">
        <v>0</v>
      </c>
      <c r="S128" s="185">
        <f t="shared" si="2"/>
        <v>0</v>
      </c>
      <c r="T128" s="185">
        <v>0</v>
      </c>
      <c r="U128" s="186">
        <f t="shared" si="3"/>
        <v>0</v>
      </c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S128" s="187" t="s">
        <v>482</v>
      </c>
      <c r="AU128" s="187" t="s">
        <v>288</v>
      </c>
      <c r="AV128" s="187" t="s">
        <v>89</v>
      </c>
      <c r="AZ128" s="19" t="s">
        <v>142</v>
      </c>
      <c r="BF128" s="188">
        <f t="shared" si="4"/>
        <v>0</v>
      </c>
      <c r="BG128" s="188">
        <f t="shared" si="5"/>
        <v>0</v>
      </c>
      <c r="BH128" s="188">
        <f t="shared" si="6"/>
        <v>0</v>
      </c>
      <c r="BI128" s="188">
        <f t="shared" si="7"/>
        <v>0</v>
      </c>
      <c r="BJ128" s="188">
        <f t="shared" si="8"/>
        <v>0</v>
      </c>
      <c r="BK128" s="19" t="s">
        <v>87</v>
      </c>
      <c r="BL128" s="188">
        <f t="shared" si="9"/>
        <v>0</v>
      </c>
      <c r="BM128" s="19" t="s">
        <v>482</v>
      </c>
      <c r="BN128" s="187" t="s">
        <v>483</v>
      </c>
    </row>
    <row r="129" spans="1:66" s="2" customFormat="1" ht="16.5" customHeight="1">
      <c r="A129" s="37"/>
      <c r="B129" s="38"/>
      <c r="C129" s="176" t="s">
        <v>287</v>
      </c>
      <c r="D129" s="176" t="s">
        <v>145</v>
      </c>
      <c r="E129" s="177" t="s">
        <v>200</v>
      </c>
      <c r="F129" s="178" t="s">
        <v>484</v>
      </c>
      <c r="G129" s="179" t="s">
        <v>485</v>
      </c>
      <c r="H129" s="180">
        <v>2</v>
      </c>
      <c r="I129" s="181"/>
      <c r="J129" s="182">
        <f t="shared" si="0"/>
        <v>0</v>
      </c>
      <c r="K129" s="178" t="s">
        <v>37</v>
      </c>
      <c r="L129" s="178"/>
      <c r="M129" s="42"/>
      <c r="N129" s="183" t="s">
        <v>37</v>
      </c>
      <c r="O129" s="184" t="s">
        <v>50</v>
      </c>
      <c r="P129" s="67"/>
      <c r="Q129" s="185">
        <f t="shared" si="1"/>
        <v>0</v>
      </c>
      <c r="R129" s="185">
        <v>0</v>
      </c>
      <c r="S129" s="185">
        <f t="shared" si="2"/>
        <v>0</v>
      </c>
      <c r="T129" s="185">
        <v>0</v>
      </c>
      <c r="U129" s="186">
        <f t="shared" si="3"/>
        <v>0</v>
      </c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S129" s="187" t="s">
        <v>471</v>
      </c>
      <c r="AU129" s="187" t="s">
        <v>145</v>
      </c>
      <c r="AV129" s="187" t="s">
        <v>89</v>
      </c>
      <c r="AZ129" s="19" t="s">
        <v>142</v>
      </c>
      <c r="BF129" s="188">
        <f t="shared" si="4"/>
        <v>0</v>
      </c>
      <c r="BG129" s="188">
        <f t="shared" si="5"/>
        <v>0</v>
      </c>
      <c r="BH129" s="188">
        <f t="shared" si="6"/>
        <v>0</v>
      </c>
      <c r="BI129" s="188">
        <f t="shared" si="7"/>
        <v>0</v>
      </c>
      <c r="BJ129" s="188">
        <f t="shared" si="8"/>
        <v>0</v>
      </c>
      <c r="BK129" s="19" t="s">
        <v>87</v>
      </c>
      <c r="BL129" s="188">
        <f t="shared" si="9"/>
        <v>0</v>
      </c>
      <c r="BM129" s="19" t="s">
        <v>471</v>
      </c>
      <c r="BN129" s="187" t="s">
        <v>315</v>
      </c>
    </row>
    <row r="130" spans="1:66" s="2" customFormat="1" ht="16.5" customHeight="1">
      <c r="A130" s="37"/>
      <c r="B130" s="38"/>
      <c r="C130" s="176" t="s">
        <v>294</v>
      </c>
      <c r="D130" s="176" t="s">
        <v>145</v>
      </c>
      <c r="E130" s="177" t="s">
        <v>486</v>
      </c>
      <c r="F130" s="178" t="s">
        <v>487</v>
      </c>
      <c r="G130" s="179" t="s">
        <v>158</v>
      </c>
      <c r="H130" s="180">
        <v>6</v>
      </c>
      <c r="I130" s="181"/>
      <c r="J130" s="182">
        <f t="shared" si="0"/>
        <v>0</v>
      </c>
      <c r="K130" s="178" t="s">
        <v>37</v>
      </c>
      <c r="L130" s="178"/>
      <c r="M130" s="42"/>
      <c r="N130" s="183" t="s">
        <v>37</v>
      </c>
      <c r="O130" s="184" t="s">
        <v>50</v>
      </c>
      <c r="P130" s="67"/>
      <c r="Q130" s="185">
        <f t="shared" si="1"/>
        <v>0</v>
      </c>
      <c r="R130" s="185">
        <v>0</v>
      </c>
      <c r="S130" s="185">
        <f t="shared" si="2"/>
        <v>0</v>
      </c>
      <c r="T130" s="185">
        <v>0</v>
      </c>
      <c r="U130" s="186">
        <f t="shared" si="3"/>
        <v>0</v>
      </c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S130" s="187" t="s">
        <v>471</v>
      </c>
      <c r="AU130" s="187" t="s">
        <v>145</v>
      </c>
      <c r="AV130" s="187" t="s">
        <v>89</v>
      </c>
      <c r="AZ130" s="19" t="s">
        <v>142</v>
      </c>
      <c r="BF130" s="188">
        <f t="shared" si="4"/>
        <v>0</v>
      </c>
      <c r="BG130" s="188">
        <f t="shared" si="5"/>
        <v>0</v>
      </c>
      <c r="BH130" s="188">
        <f t="shared" si="6"/>
        <v>0</v>
      </c>
      <c r="BI130" s="188">
        <f t="shared" si="7"/>
        <v>0</v>
      </c>
      <c r="BJ130" s="188">
        <f t="shared" si="8"/>
        <v>0</v>
      </c>
      <c r="BK130" s="19" t="s">
        <v>87</v>
      </c>
      <c r="BL130" s="188">
        <f t="shared" si="9"/>
        <v>0</v>
      </c>
      <c r="BM130" s="19" t="s">
        <v>471</v>
      </c>
      <c r="BN130" s="187" t="s">
        <v>323</v>
      </c>
    </row>
    <row r="131" spans="1:66" s="2" customFormat="1" ht="16.5" customHeight="1">
      <c r="A131" s="37"/>
      <c r="B131" s="38"/>
      <c r="C131" s="176" t="s">
        <v>298</v>
      </c>
      <c r="D131" s="176" t="s">
        <v>145</v>
      </c>
      <c r="E131" s="177" t="s">
        <v>206</v>
      </c>
      <c r="F131" s="178" t="s">
        <v>488</v>
      </c>
      <c r="G131" s="179" t="s">
        <v>158</v>
      </c>
      <c r="H131" s="180">
        <v>2</v>
      </c>
      <c r="I131" s="181"/>
      <c r="J131" s="182">
        <f t="shared" si="0"/>
        <v>0</v>
      </c>
      <c r="K131" s="178" t="s">
        <v>37</v>
      </c>
      <c r="L131" s="178"/>
      <c r="M131" s="42"/>
      <c r="N131" s="183" t="s">
        <v>37</v>
      </c>
      <c r="O131" s="184" t="s">
        <v>50</v>
      </c>
      <c r="P131" s="67"/>
      <c r="Q131" s="185">
        <f t="shared" si="1"/>
        <v>0</v>
      </c>
      <c r="R131" s="185">
        <v>0</v>
      </c>
      <c r="S131" s="185">
        <f t="shared" si="2"/>
        <v>0</v>
      </c>
      <c r="T131" s="185">
        <v>0</v>
      </c>
      <c r="U131" s="186">
        <f t="shared" si="3"/>
        <v>0</v>
      </c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S131" s="187" t="s">
        <v>471</v>
      </c>
      <c r="AU131" s="187" t="s">
        <v>145</v>
      </c>
      <c r="AV131" s="187" t="s">
        <v>89</v>
      </c>
      <c r="AZ131" s="19" t="s">
        <v>142</v>
      </c>
      <c r="BF131" s="188">
        <f t="shared" si="4"/>
        <v>0</v>
      </c>
      <c r="BG131" s="188">
        <f t="shared" si="5"/>
        <v>0</v>
      </c>
      <c r="BH131" s="188">
        <f t="shared" si="6"/>
        <v>0</v>
      </c>
      <c r="BI131" s="188">
        <f t="shared" si="7"/>
        <v>0</v>
      </c>
      <c r="BJ131" s="188">
        <f t="shared" si="8"/>
        <v>0</v>
      </c>
      <c r="BK131" s="19" t="s">
        <v>87</v>
      </c>
      <c r="BL131" s="188">
        <f t="shared" si="9"/>
        <v>0</v>
      </c>
      <c r="BM131" s="19" t="s">
        <v>471</v>
      </c>
      <c r="BN131" s="187" t="s">
        <v>331</v>
      </c>
    </row>
    <row r="132" spans="1:66" s="2" customFormat="1" ht="16.5" customHeight="1">
      <c r="A132" s="37"/>
      <c r="B132" s="38"/>
      <c r="C132" s="176" t="s">
        <v>302</v>
      </c>
      <c r="D132" s="176" t="s">
        <v>145</v>
      </c>
      <c r="E132" s="177" t="s">
        <v>214</v>
      </c>
      <c r="F132" s="178" t="s">
        <v>489</v>
      </c>
      <c r="G132" s="179" t="s">
        <v>158</v>
      </c>
      <c r="H132" s="180">
        <v>5</v>
      </c>
      <c r="I132" s="181"/>
      <c r="J132" s="182">
        <f t="shared" si="0"/>
        <v>0</v>
      </c>
      <c r="K132" s="178" t="s">
        <v>37</v>
      </c>
      <c r="L132" s="178"/>
      <c r="M132" s="42"/>
      <c r="N132" s="183" t="s">
        <v>37</v>
      </c>
      <c r="O132" s="184" t="s">
        <v>50</v>
      </c>
      <c r="P132" s="67"/>
      <c r="Q132" s="185">
        <f t="shared" si="1"/>
        <v>0</v>
      </c>
      <c r="R132" s="185">
        <v>0</v>
      </c>
      <c r="S132" s="185">
        <f t="shared" si="2"/>
        <v>0</v>
      </c>
      <c r="T132" s="185">
        <v>0</v>
      </c>
      <c r="U132" s="186">
        <f t="shared" si="3"/>
        <v>0</v>
      </c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S132" s="187" t="s">
        <v>471</v>
      </c>
      <c r="AU132" s="187" t="s">
        <v>145</v>
      </c>
      <c r="AV132" s="187" t="s">
        <v>89</v>
      </c>
      <c r="AZ132" s="19" t="s">
        <v>142</v>
      </c>
      <c r="BF132" s="188">
        <f t="shared" si="4"/>
        <v>0</v>
      </c>
      <c r="BG132" s="188">
        <f t="shared" si="5"/>
        <v>0</v>
      </c>
      <c r="BH132" s="188">
        <f t="shared" si="6"/>
        <v>0</v>
      </c>
      <c r="BI132" s="188">
        <f t="shared" si="7"/>
        <v>0</v>
      </c>
      <c r="BJ132" s="188">
        <f t="shared" si="8"/>
        <v>0</v>
      </c>
      <c r="BK132" s="19" t="s">
        <v>87</v>
      </c>
      <c r="BL132" s="188">
        <f t="shared" si="9"/>
        <v>0</v>
      </c>
      <c r="BM132" s="19" t="s">
        <v>471</v>
      </c>
      <c r="BN132" s="187" t="s">
        <v>339</v>
      </c>
    </row>
    <row r="133" spans="1:66" s="2" customFormat="1" ht="16.5" customHeight="1">
      <c r="A133" s="37"/>
      <c r="B133" s="38"/>
      <c r="C133" s="176" t="s">
        <v>291</v>
      </c>
      <c r="D133" s="176" t="s">
        <v>145</v>
      </c>
      <c r="E133" s="177" t="s">
        <v>490</v>
      </c>
      <c r="F133" s="178" t="s">
        <v>491</v>
      </c>
      <c r="G133" s="179" t="s">
        <v>158</v>
      </c>
      <c r="H133" s="180">
        <v>50</v>
      </c>
      <c r="I133" s="181"/>
      <c r="J133" s="182">
        <f t="shared" si="0"/>
        <v>0</v>
      </c>
      <c r="K133" s="178" t="s">
        <v>37</v>
      </c>
      <c r="L133" s="178"/>
      <c r="M133" s="42"/>
      <c r="N133" s="183" t="s">
        <v>37</v>
      </c>
      <c r="O133" s="184" t="s">
        <v>50</v>
      </c>
      <c r="P133" s="67"/>
      <c r="Q133" s="185">
        <f t="shared" si="1"/>
        <v>0</v>
      </c>
      <c r="R133" s="185">
        <v>0</v>
      </c>
      <c r="S133" s="185">
        <f t="shared" si="2"/>
        <v>0</v>
      </c>
      <c r="T133" s="185">
        <v>0</v>
      </c>
      <c r="U133" s="186">
        <f t="shared" si="3"/>
        <v>0</v>
      </c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S133" s="187" t="s">
        <v>471</v>
      </c>
      <c r="AU133" s="187" t="s">
        <v>145</v>
      </c>
      <c r="AV133" s="187" t="s">
        <v>89</v>
      </c>
      <c r="AZ133" s="19" t="s">
        <v>142</v>
      </c>
      <c r="BF133" s="188">
        <f t="shared" si="4"/>
        <v>0</v>
      </c>
      <c r="BG133" s="188">
        <f t="shared" si="5"/>
        <v>0</v>
      </c>
      <c r="BH133" s="188">
        <f t="shared" si="6"/>
        <v>0</v>
      </c>
      <c r="BI133" s="188">
        <f t="shared" si="7"/>
        <v>0</v>
      </c>
      <c r="BJ133" s="188">
        <f t="shared" si="8"/>
        <v>0</v>
      </c>
      <c r="BK133" s="19" t="s">
        <v>87</v>
      </c>
      <c r="BL133" s="188">
        <f t="shared" si="9"/>
        <v>0</v>
      </c>
      <c r="BM133" s="19" t="s">
        <v>471</v>
      </c>
      <c r="BN133" s="187" t="s">
        <v>349</v>
      </c>
    </row>
    <row r="134" spans="1:66" s="2" customFormat="1" ht="16.5" customHeight="1">
      <c r="A134" s="37"/>
      <c r="B134" s="38"/>
      <c r="C134" s="176" t="s">
        <v>311</v>
      </c>
      <c r="D134" s="176" t="s">
        <v>145</v>
      </c>
      <c r="E134" s="177" t="s">
        <v>492</v>
      </c>
      <c r="F134" s="178" t="s">
        <v>493</v>
      </c>
      <c r="G134" s="179" t="s">
        <v>158</v>
      </c>
      <c r="H134" s="180">
        <v>20</v>
      </c>
      <c r="I134" s="181"/>
      <c r="J134" s="182">
        <f t="shared" si="0"/>
        <v>0</v>
      </c>
      <c r="K134" s="178" t="s">
        <v>37</v>
      </c>
      <c r="L134" s="178"/>
      <c r="M134" s="42"/>
      <c r="N134" s="183" t="s">
        <v>37</v>
      </c>
      <c r="O134" s="184" t="s">
        <v>50</v>
      </c>
      <c r="P134" s="67"/>
      <c r="Q134" s="185">
        <f t="shared" si="1"/>
        <v>0</v>
      </c>
      <c r="R134" s="185">
        <v>0</v>
      </c>
      <c r="S134" s="185">
        <f t="shared" si="2"/>
        <v>0</v>
      </c>
      <c r="T134" s="185">
        <v>0</v>
      </c>
      <c r="U134" s="186">
        <f t="shared" si="3"/>
        <v>0</v>
      </c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S134" s="187" t="s">
        <v>471</v>
      </c>
      <c r="AU134" s="187" t="s">
        <v>145</v>
      </c>
      <c r="AV134" s="187" t="s">
        <v>89</v>
      </c>
      <c r="AZ134" s="19" t="s">
        <v>142</v>
      </c>
      <c r="BF134" s="188">
        <f t="shared" si="4"/>
        <v>0</v>
      </c>
      <c r="BG134" s="188">
        <f t="shared" si="5"/>
        <v>0</v>
      </c>
      <c r="BH134" s="188">
        <f t="shared" si="6"/>
        <v>0</v>
      </c>
      <c r="BI134" s="188">
        <f t="shared" si="7"/>
        <v>0</v>
      </c>
      <c r="BJ134" s="188">
        <f t="shared" si="8"/>
        <v>0</v>
      </c>
      <c r="BK134" s="19" t="s">
        <v>87</v>
      </c>
      <c r="BL134" s="188">
        <f t="shared" si="9"/>
        <v>0</v>
      </c>
      <c r="BM134" s="19" t="s">
        <v>471</v>
      </c>
      <c r="BN134" s="187" t="s">
        <v>359</v>
      </c>
    </row>
    <row r="135" spans="1:66" s="2" customFormat="1" ht="16.5" customHeight="1">
      <c r="A135" s="37"/>
      <c r="B135" s="38"/>
      <c r="C135" s="176" t="s">
        <v>315</v>
      </c>
      <c r="D135" s="176" t="s">
        <v>145</v>
      </c>
      <c r="E135" s="177" t="s">
        <v>494</v>
      </c>
      <c r="F135" s="178" t="s">
        <v>495</v>
      </c>
      <c r="G135" s="179" t="s">
        <v>242</v>
      </c>
      <c r="H135" s="180">
        <v>50</v>
      </c>
      <c r="I135" s="181"/>
      <c r="J135" s="182">
        <f t="shared" si="0"/>
        <v>0</v>
      </c>
      <c r="K135" s="178" t="s">
        <v>37</v>
      </c>
      <c r="L135" s="178"/>
      <c r="M135" s="42"/>
      <c r="N135" s="183" t="s">
        <v>37</v>
      </c>
      <c r="O135" s="184" t="s">
        <v>50</v>
      </c>
      <c r="P135" s="67"/>
      <c r="Q135" s="185">
        <f t="shared" si="1"/>
        <v>0</v>
      </c>
      <c r="R135" s="185">
        <v>0</v>
      </c>
      <c r="S135" s="185">
        <f t="shared" si="2"/>
        <v>0</v>
      </c>
      <c r="T135" s="185">
        <v>0</v>
      </c>
      <c r="U135" s="186">
        <f t="shared" si="3"/>
        <v>0</v>
      </c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S135" s="187" t="s">
        <v>471</v>
      </c>
      <c r="AU135" s="187" t="s">
        <v>145</v>
      </c>
      <c r="AV135" s="187" t="s">
        <v>89</v>
      </c>
      <c r="AZ135" s="19" t="s">
        <v>142</v>
      </c>
      <c r="BF135" s="188">
        <f t="shared" si="4"/>
        <v>0</v>
      </c>
      <c r="BG135" s="188">
        <f t="shared" si="5"/>
        <v>0</v>
      </c>
      <c r="BH135" s="188">
        <f t="shared" si="6"/>
        <v>0</v>
      </c>
      <c r="BI135" s="188">
        <f t="shared" si="7"/>
        <v>0</v>
      </c>
      <c r="BJ135" s="188">
        <f t="shared" si="8"/>
        <v>0</v>
      </c>
      <c r="BK135" s="19" t="s">
        <v>87</v>
      </c>
      <c r="BL135" s="188">
        <f t="shared" si="9"/>
        <v>0</v>
      </c>
      <c r="BM135" s="19" t="s">
        <v>471</v>
      </c>
      <c r="BN135" s="187" t="s">
        <v>376</v>
      </c>
    </row>
    <row r="136" spans="1:66" s="2" customFormat="1" ht="16.5" customHeight="1">
      <c r="A136" s="37"/>
      <c r="B136" s="38"/>
      <c r="C136" s="226" t="s">
        <v>319</v>
      </c>
      <c r="D136" s="226" t="s">
        <v>288</v>
      </c>
      <c r="E136" s="227" t="s">
        <v>496</v>
      </c>
      <c r="F136" s="228" t="s">
        <v>497</v>
      </c>
      <c r="G136" s="229" t="s">
        <v>242</v>
      </c>
      <c r="H136" s="230">
        <v>50</v>
      </c>
      <c r="I136" s="231"/>
      <c r="J136" s="232">
        <f t="shared" si="0"/>
        <v>0</v>
      </c>
      <c r="K136" s="228" t="s">
        <v>37</v>
      </c>
      <c r="L136" s="228"/>
      <c r="M136" s="233"/>
      <c r="N136" s="234" t="s">
        <v>37</v>
      </c>
      <c r="O136" s="235" t="s">
        <v>50</v>
      </c>
      <c r="P136" s="67"/>
      <c r="Q136" s="185">
        <f t="shared" si="1"/>
        <v>0</v>
      </c>
      <c r="R136" s="185">
        <v>0</v>
      </c>
      <c r="S136" s="185">
        <f t="shared" si="2"/>
        <v>0</v>
      </c>
      <c r="T136" s="185">
        <v>0</v>
      </c>
      <c r="U136" s="186">
        <f t="shared" si="3"/>
        <v>0</v>
      </c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S136" s="187" t="s">
        <v>482</v>
      </c>
      <c r="AU136" s="187" t="s">
        <v>288</v>
      </c>
      <c r="AV136" s="187" t="s">
        <v>89</v>
      </c>
      <c r="AZ136" s="19" t="s">
        <v>142</v>
      </c>
      <c r="BF136" s="188">
        <f t="shared" si="4"/>
        <v>0</v>
      </c>
      <c r="BG136" s="188">
        <f t="shared" si="5"/>
        <v>0</v>
      </c>
      <c r="BH136" s="188">
        <f t="shared" si="6"/>
        <v>0</v>
      </c>
      <c r="BI136" s="188">
        <f t="shared" si="7"/>
        <v>0</v>
      </c>
      <c r="BJ136" s="188">
        <f t="shared" si="8"/>
        <v>0</v>
      </c>
      <c r="BK136" s="19" t="s">
        <v>87</v>
      </c>
      <c r="BL136" s="188">
        <f t="shared" si="9"/>
        <v>0</v>
      </c>
      <c r="BM136" s="19" t="s">
        <v>482</v>
      </c>
      <c r="BN136" s="187" t="s">
        <v>498</v>
      </c>
    </row>
    <row r="137" spans="1:66" s="2" customFormat="1" ht="16.5" customHeight="1">
      <c r="A137" s="37"/>
      <c r="B137" s="38"/>
      <c r="C137" s="176" t="s">
        <v>323</v>
      </c>
      <c r="D137" s="176" t="s">
        <v>145</v>
      </c>
      <c r="E137" s="177" t="s">
        <v>499</v>
      </c>
      <c r="F137" s="178" t="s">
        <v>500</v>
      </c>
      <c r="G137" s="179" t="s">
        <v>242</v>
      </c>
      <c r="H137" s="180">
        <v>12</v>
      </c>
      <c r="I137" s="181"/>
      <c r="J137" s="182">
        <f t="shared" si="0"/>
        <v>0</v>
      </c>
      <c r="K137" s="178" t="s">
        <v>37</v>
      </c>
      <c r="L137" s="178"/>
      <c r="M137" s="42"/>
      <c r="N137" s="183" t="s">
        <v>37</v>
      </c>
      <c r="O137" s="184" t="s">
        <v>50</v>
      </c>
      <c r="P137" s="67"/>
      <c r="Q137" s="185">
        <f t="shared" si="1"/>
        <v>0</v>
      </c>
      <c r="R137" s="185">
        <v>0</v>
      </c>
      <c r="S137" s="185">
        <f t="shared" si="2"/>
        <v>0</v>
      </c>
      <c r="T137" s="185">
        <v>0</v>
      </c>
      <c r="U137" s="186">
        <f t="shared" si="3"/>
        <v>0</v>
      </c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S137" s="187" t="s">
        <v>471</v>
      </c>
      <c r="AU137" s="187" t="s">
        <v>145</v>
      </c>
      <c r="AV137" s="187" t="s">
        <v>89</v>
      </c>
      <c r="AZ137" s="19" t="s">
        <v>142</v>
      </c>
      <c r="BF137" s="188">
        <f t="shared" si="4"/>
        <v>0</v>
      </c>
      <c r="BG137" s="188">
        <f t="shared" si="5"/>
        <v>0</v>
      </c>
      <c r="BH137" s="188">
        <f t="shared" si="6"/>
        <v>0</v>
      </c>
      <c r="BI137" s="188">
        <f t="shared" si="7"/>
        <v>0</v>
      </c>
      <c r="BJ137" s="188">
        <f t="shared" si="8"/>
        <v>0</v>
      </c>
      <c r="BK137" s="19" t="s">
        <v>87</v>
      </c>
      <c r="BL137" s="188">
        <f t="shared" si="9"/>
        <v>0</v>
      </c>
      <c r="BM137" s="19" t="s">
        <v>471</v>
      </c>
      <c r="BN137" s="187" t="s">
        <v>394</v>
      </c>
    </row>
    <row r="138" spans="1:66" s="2" customFormat="1" ht="16.5" customHeight="1">
      <c r="A138" s="37"/>
      <c r="B138" s="38"/>
      <c r="C138" s="226" t="s">
        <v>327</v>
      </c>
      <c r="D138" s="226" t="s">
        <v>288</v>
      </c>
      <c r="E138" s="227" t="s">
        <v>501</v>
      </c>
      <c r="F138" s="228" t="s">
        <v>502</v>
      </c>
      <c r="G138" s="229" t="s">
        <v>242</v>
      </c>
      <c r="H138" s="230">
        <v>12</v>
      </c>
      <c r="I138" s="231"/>
      <c r="J138" s="232">
        <f t="shared" si="0"/>
        <v>0</v>
      </c>
      <c r="K138" s="228" t="s">
        <v>37</v>
      </c>
      <c r="L138" s="228"/>
      <c r="M138" s="233"/>
      <c r="N138" s="234" t="s">
        <v>37</v>
      </c>
      <c r="O138" s="235" t="s">
        <v>50</v>
      </c>
      <c r="P138" s="67"/>
      <c r="Q138" s="185">
        <f t="shared" si="1"/>
        <v>0</v>
      </c>
      <c r="R138" s="185">
        <v>0</v>
      </c>
      <c r="S138" s="185">
        <f t="shared" si="2"/>
        <v>0</v>
      </c>
      <c r="T138" s="185">
        <v>0</v>
      </c>
      <c r="U138" s="186">
        <f t="shared" si="3"/>
        <v>0</v>
      </c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S138" s="187" t="s">
        <v>482</v>
      </c>
      <c r="AU138" s="187" t="s">
        <v>288</v>
      </c>
      <c r="AV138" s="187" t="s">
        <v>89</v>
      </c>
      <c r="AZ138" s="19" t="s">
        <v>142</v>
      </c>
      <c r="BF138" s="188">
        <f t="shared" si="4"/>
        <v>0</v>
      </c>
      <c r="BG138" s="188">
        <f t="shared" si="5"/>
        <v>0</v>
      </c>
      <c r="BH138" s="188">
        <f t="shared" si="6"/>
        <v>0</v>
      </c>
      <c r="BI138" s="188">
        <f t="shared" si="7"/>
        <v>0</v>
      </c>
      <c r="BJ138" s="188">
        <f t="shared" si="8"/>
        <v>0</v>
      </c>
      <c r="BK138" s="19" t="s">
        <v>87</v>
      </c>
      <c r="BL138" s="188">
        <f t="shared" si="9"/>
        <v>0</v>
      </c>
      <c r="BM138" s="19" t="s">
        <v>482</v>
      </c>
      <c r="BN138" s="187" t="s">
        <v>503</v>
      </c>
    </row>
    <row r="139" spans="1:66" s="2" customFormat="1" ht="16.5" customHeight="1">
      <c r="A139" s="37"/>
      <c r="B139" s="38"/>
      <c r="C139" s="176" t="s">
        <v>331</v>
      </c>
      <c r="D139" s="176" t="s">
        <v>145</v>
      </c>
      <c r="E139" s="177" t="s">
        <v>504</v>
      </c>
      <c r="F139" s="178" t="s">
        <v>505</v>
      </c>
      <c r="G139" s="179" t="s">
        <v>242</v>
      </c>
      <c r="H139" s="180">
        <v>30</v>
      </c>
      <c r="I139" s="181"/>
      <c r="J139" s="182">
        <f t="shared" si="0"/>
        <v>0</v>
      </c>
      <c r="K139" s="178" t="s">
        <v>37</v>
      </c>
      <c r="L139" s="178"/>
      <c r="M139" s="42"/>
      <c r="N139" s="183" t="s">
        <v>37</v>
      </c>
      <c r="O139" s="184" t="s">
        <v>50</v>
      </c>
      <c r="P139" s="67"/>
      <c r="Q139" s="185">
        <f t="shared" si="1"/>
        <v>0</v>
      </c>
      <c r="R139" s="185">
        <v>0</v>
      </c>
      <c r="S139" s="185">
        <f t="shared" si="2"/>
        <v>0</v>
      </c>
      <c r="T139" s="185">
        <v>0</v>
      </c>
      <c r="U139" s="186">
        <f t="shared" si="3"/>
        <v>0</v>
      </c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S139" s="187" t="s">
        <v>471</v>
      </c>
      <c r="AU139" s="187" t="s">
        <v>145</v>
      </c>
      <c r="AV139" s="187" t="s">
        <v>89</v>
      </c>
      <c r="AZ139" s="19" t="s">
        <v>142</v>
      </c>
      <c r="BF139" s="188">
        <f t="shared" si="4"/>
        <v>0</v>
      </c>
      <c r="BG139" s="188">
        <f t="shared" si="5"/>
        <v>0</v>
      </c>
      <c r="BH139" s="188">
        <f t="shared" si="6"/>
        <v>0</v>
      </c>
      <c r="BI139" s="188">
        <f t="shared" si="7"/>
        <v>0</v>
      </c>
      <c r="BJ139" s="188">
        <f t="shared" si="8"/>
        <v>0</v>
      </c>
      <c r="BK139" s="19" t="s">
        <v>87</v>
      </c>
      <c r="BL139" s="188">
        <f t="shared" si="9"/>
        <v>0</v>
      </c>
      <c r="BM139" s="19" t="s">
        <v>471</v>
      </c>
      <c r="BN139" s="187" t="s">
        <v>506</v>
      </c>
    </row>
    <row r="140" spans="1:66" s="2" customFormat="1" ht="16.5" customHeight="1">
      <c r="A140" s="37"/>
      <c r="B140" s="38"/>
      <c r="C140" s="226" t="s">
        <v>335</v>
      </c>
      <c r="D140" s="226" t="s">
        <v>288</v>
      </c>
      <c r="E140" s="227" t="s">
        <v>507</v>
      </c>
      <c r="F140" s="228" t="s">
        <v>508</v>
      </c>
      <c r="G140" s="229" t="s">
        <v>242</v>
      </c>
      <c r="H140" s="230">
        <v>30</v>
      </c>
      <c r="I140" s="231"/>
      <c r="J140" s="232">
        <f t="shared" si="0"/>
        <v>0</v>
      </c>
      <c r="K140" s="228" t="s">
        <v>37</v>
      </c>
      <c r="L140" s="228"/>
      <c r="M140" s="233"/>
      <c r="N140" s="234" t="s">
        <v>37</v>
      </c>
      <c r="O140" s="235" t="s">
        <v>50</v>
      </c>
      <c r="P140" s="67"/>
      <c r="Q140" s="185">
        <f t="shared" si="1"/>
        <v>0</v>
      </c>
      <c r="R140" s="185">
        <v>0</v>
      </c>
      <c r="S140" s="185">
        <f t="shared" si="2"/>
        <v>0</v>
      </c>
      <c r="T140" s="185">
        <v>0</v>
      </c>
      <c r="U140" s="186">
        <f t="shared" si="3"/>
        <v>0</v>
      </c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S140" s="187" t="s">
        <v>482</v>
      </c>
      <c r="AU140" s="187" t="s">
        <v>288</v>
      </c>
      <c r="AV140" s="187" t="s">
        <v>89</v>
      </c>
      <c r="AZ140" s="19" t="s">
        <v>142</v>
      </c>
      <c r="BF140" s="188">
        <f t="shared" si="4"/>
        <v>0</v>
      </c>
      <c r="BG140" s="188">
        <f t="shared" si="5"/>
        <v>0</v>
      </c>
      <c r="BH140" s="188">
        <f t="shared" si="6"/>
        <v>0</v>
      </c>
      <c r="BI140" s="188">
        <f t="shared" si="7"/>
        <v>0</v>
      </c>
      <c r="BJ140" s="188">
        <f t="shared" si="8"/>
        <v>0</v>
      </c>
      <c r="BK140" s="19" t="s">
        <v>87</v>
      </c>
      <c r="BL140" s="188">
        <f t="shared" si="9"/>
        <v>0</v>
      </c>
      <c r="BM140" s="19" t="s">
        <v>482</v>
      </c>
      <c r="BN140" s="187" t="s">
        <v>509</v>
      </c>
    </row>
    <row r="141" spans="1:66" s="2" customFormat="1" ht="16.5" customHeight="1">
      <c r="A141" s="37"/>
      <c r="B141" s="38"/>
      <c r="C141" s="176" t="s">
        <v>339</v>
      </c>
      <c r="D141" s="176" t="s">
        <v>145</v>
      </c>
      <c r="E141" s="177" t="s">
        <v>510</v>
      </c>
      <c r="F141" s="178" t="s">
        <v>511</v>
      </c>
      <c r="G141" s="179" t="s">
        <v>242</v>
      </c>
      <c r="H141" s="180">
        <v>110</v>
      </c>
      <c r="I141" s="181"/>
      <c r="J141" s="182">
        <f t="shared" si="0"/>
        <v>0</v>
      </c>
      <c r="K141" s="178" t="s">
        <v>37</v>
      </c>
      <c r="L141" s="178"/>
      <c r="M141" s="42"/>
      <c r="N141" s="183" t="s">
        <v>37</v>
      </c>
      <c r="O141" s="184" t="s">
        <v>50</v>
      </c>
      <c r="P141" s="67"/>
      <c r="Q141" s="185">
        <f t="shared" si="1"/>
        <v>0</v>
      </c>
      <c r="R141" s="185">
        <v>0</v>
      </c>
      <c r="S141" s="185">
        <f t="shared" si="2"/>
        <v>0</v>
      </c>
      <c r="T141" s="185">
        <v>0</v>
      </c>
      <c r="U141" s="186">
        <f t="shared" si="3"/>
        <v>0</v>
      </c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S141" s="187" t="s">
        <v>471</v>
      </c>
      <c r="AU141" s="187" t="s">
        <v>145</v>
      </c>
      <c r="AV141" s="187" t="s">
        <v>89</v>
      </c>
      <c r="AZ141" s="19" t="s">
        <v>142</v>
      </c>
      <c r="BF141" s="188">
        <f t="shared" si="4"/>
        <v>0</v>
      </c>
      <c r="BG141" s="188">
        <f t="shared" si="5"/>
        <v>0</v>
      </c>
      <c r="BH141" s="188">
        <f t="shared" si="6"/>
        <v>0</v>
      </c>
      <c r="BI141" s="188">
        <f t="shared" si="7"/>
        <v>0</v>
      </c>
      <c r="BJ141" s="188">
        <f t="shared" si="8"/>
        <v>0</v>
      </c>
      <c r="BK141" s="19" t="s">
        <v>87</v>
      </c>
      <c r="BL141" s="188">
        <f t="shared" si="9"/>
        <v>0</v>
      </c>
      <c r="BM141" s="19" t="s">
        <v>471</v>
      </c>
      <c r="BN141" s="187" t="s">
        <v>512</v>
      </c>
    </row>
    <row r="142" spans="1:66" s="2" customFormat="1" ht="16.5" customHeight="1">
      <c r="A142" s="37"/>
      <c r="B142" s="38"/>
      <c r="C142" s="226" t="s">
        <v>345</v>
      </c>
      <c r="D142" s="226" t="s">
        <v>288</v>
      </c>
      <c r="E142" s="227" t="s">
        <v>513</v>
      </c>
      <c r="F142" s="228" t="s">
        <v>514</v>
      </c>
      <c r="G142" s="229" t="s">
        <v>242</v>
      </c>
      <c r="H142" s="230">
        <v>60</v>
      </c>
      <c r="I142" s="231"/>
      <c r="J142" s="232">
        <f t="shared" si="0"/>
        <v>0</v>
      </c>
      <c r="K142" s="228" t="s">
        <v>37</v>
      </c>
      <c r="L142" s="228"/>
      <c r="M142" s="233"/>
      <c r="N142" s="234" t="s">
        <v>37</v>
      </c>
      <c r="O142" s="235" t="s">
        <v>50</v>
      </c>
      <c r="P142" s="67"/>
      <c r="Q142" s="185">
        <f t="shared" si="1"/>
        <v>0</v>
      </c>
      <c r="R142" s="185">
        <v>0</v>
      </c>
      <c r="S142" s="185">
        <f t="shared" si="2"/>
        <v>0</v>
      </c>
      <c r="T142" s="185">
        <v>0</v>
      </c>
      <c r="U142" s="186">
        <f t="shared" si="3"/>
        <v>0</v>
      </c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S142" s="187" t="s">
        <v>482</v>
      </c>
      <c r="AU142" s="187" t="s">
        <v>288</v>
      </c>
      <c r="AV142" s="187" t="s">
        <v>89</v>
      </c>
      <c r="AZ142" s="19" t="s">
        <v>142</v>
      </c>
      <c r="BF142" s="188">
        <f t="shared" si="4"/>
        <v>0</v>
      </c>
      <c r="BG142" s="188">
        <f t="shared" si="5"/>
        <v>0</v>
      </c>
      <c r="BH142" s="188">
        <f t="shared" si="6"/>
        <v>0</v>
      </c>
      <c r="BI142" s="188">
        <f t="shared" si="7"/>
        <v>0</v>
      </c>
      <c r="BJ142" s="188">
        <f t="shared" si="8"/>
        <v>0</v>
      </c>
      <c r="BK142" s="19" t="s">
        <v>87</v>
      </c>
      <c r="BL142" s="188">
        <f t="shared" si="9"/>
        <v>0</v>
      </c>
      <c r="BM142" s="19" t="s">
        <v>482</v>
      </c>
      <c r="BN142" s="187" t="s">
        <v>515</v>
      </c>
    </row>
    <row r="143" spans="1:66" s="2" customFormat="1" ht="16.5" customHeight="1">
      <c r="A143" s="37"/>
      <c r="B143" s="38"/>
      <c r="C143" s="226" t="s">
        <v>349</v>
      </c>
      <c r="D143" s="226" t="s">
        <v>288</v>
      </c>
      <c r="E143" s="227" t="s">
        <v>516</v>
      </c>
      <c r="F143" s="228" t="s">
        <v>517</v>
      </c>
      <c r="G143" s="229" t="s">
        <v>242</v>
      </c>
      <c r="H143" s="230">
        <v>50</v>
      </c>
      <c r="I143" s="231"/>
      <c r="J143" s="232">
        <f t="shared" si="0"/>
        <v>0</v>
      </c>
      <c r="K143" s="228" t="s">
        <v>37</v>
      </c>
      <c r="L143" s="228"/>
      <c r="M143" s="233"/>
      <c r="N143" s="234" t="s">
        <v>37</v>
      </c>
      <c r="O143" s="235" t="s">
        <v>50</v>
      </c>
      <c r="P143" s="67"/>
      <c r="Q143" s="185">
        <f t="shared" si="1"/>
        <v>0</v>
      </c>
      <c r="R143" s="185">
        <v>0</v>
      </c>
      <c r="S143" s="185">
        <f t="shared" si="2"/>
        <v>0</v>
      </c>
      <c r="T143" s="185">
        <v>0</v>
      </c>
      <c r="U143" s="186">
        <f t="shared" si="3"/>
        <v>0</v>
      </c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S143" s="187" t="s">
        <v>482</v>
      </c>
      <c r="AU143" s="187" t="s">
        <v>288</v>
      </c>
      <c r="AV143" s="187" t="s">
        <v>89</v>
      </c>
      <c r="AZ143" s="19" t="s">
        <v>142</v>
      </c>
      <c r="BF143" s="188">
        <f t="shared" si="4"/>
        <v>0</v>
      </c>
      <c r="BG143" s="188">
        <f t="shared" si="5"/>
        <v>0</v>
      </c>
      <c r="BH143" s="188">
        <f t="shared" si="6"/>
        <v>0</v>
      </c>
      <c r="BI143" s="188">
        <f t="shared" si="7"/>
        <v>0</v>
      </c>
      <c r="BJ143" s="188">
        <f t="shared" si="8"/>
        <v>0</v>
      </c>
      <c r="BK143" s="19" t="s">
        <v>87</v>
      </c>
      <c r="BL143" s="188">
        <f t="shared" si="9"/>
        <v>0</v>
      </c>
      <c r="BM143" s="19" t="s">
        <v>482</v>
      </c>
      <c r="BN143" s="187" t="s">
        <v>518</v>
      </c>
    </row>
    <row r="144" spans="1:66" s="2" customFormat="1" ht="16.5" customHeight="1">
      <c r="A144" s="37"/>
      <c r="B144" s="38"/>
      <c r="C144" s="176" t="s">
        <v>353</v>
      </c>
      <c r="D144" s="176" t="s">
        <v>145</v>
      </c>
      <c r="E144" s="177" t="s">
        <v>519</v>
      </c>
      <c r="F144" s="178" t="s">
        <v>520</v>
      </c>
      <c r="G144" s="179" t="s">
        <v>242</v>
      </c>
      <c r="H144" s="180">
        <v>105</v>
      </c>
      <c r="I144" s="181"/>
      <c r="J144" s="182">
        <f t="shared" si="0"/>
        <v>0</v>
      </c>
      <c r="K144" s="178" t="s">
        <v>37</v>
      </c>
      <c r="L144" s="178"/>
      <c r="M144" s="42"/>
      <c r="N144" s="183" t="s">
        <v>37</v>
      </c>
      <c r="O144" s="184" t="s">
        <v>50</v>
      </c>
      <c r="P144" s="67"/>
      <c r="Q144" s="185">
        <f t="shared" si="1"/>
        <v>0</v>
      </c>
      <c r="R144" s="185">
        <v>0</v>
      </c>
      <c r="S144" s="185">
        <f t="shared" si="2"/>
        <v>0</v>
      </c>
      <c r="T144" s="185">
        <v>0</v>
      </c>
      <c r="U144" s="186">
        <f t="shared" si="3"/>
        <v>0</v>
      </c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S144" s="187" t="s">
        <v>471</v>
      </c>
      <c r="AU144" s="187" t="s">
        <v>145</v>
      </c>
      <c r="AV144" s="187" t="s">
        <v>89</v>
      </c>
      <c r="AZ144" s="19" t="s">
        <v>142</v>
      </c>
      <c r="BF144" s="188">
        <f t="shared" si="4"/>
        <v>0</v>
      </c>
      <c r="BG144" s="188">
        <f t="shared" si="5"/>
        <v>0</v>
      </c>
      <c r="BH144" s="188">
        <f t="shared" si="6"/>
        <v>0</v>
      </c>
      <c r="BI144" s="188">
        <f t="shared" si="7"/>
        <v>0</v>
      </c>
      <c r="BJ144" s="188">
        <f t="shared" si="8"/>
        <v>0</v>
      </c>
      <c r="BK144" s="19" t="s">
        <v>87</v>
      </c>
      <c r="BL144" s="188">
        <f t="shared" si="9"/>
        <v>0</v>
      </c>
      <c r="BM144" s="19" t="s">
        <v>471</v>
      </c>
      <c r="BN144" s="187" t="s">
        <v>471</v>
      </c>
    </row>
    <row r="145" spans="1:66" s="2" customFormat="1" ht="16.5" customHeight="1">
      <c r="A145" s="37"/>
      <c r="B145" s="38"/>
      <c r="C145" s="226" t="s">
        <v>359</v>
      </c>
      <c r="D145" s="226" t="s">
        <v>288</v>
      </c>
      <c r="E145" s="227" t="s">
        <v>521</v>
      </c>
      <c r="F145" s="228" t="s">
        <v>522</v>
      </c>
      <c r="G145" s="229" t="s">
        <v>242</v>
      </c>
      <c r="H145" s="230">
        <v>105</v>
      </c>
      <c r="I145" s="231"/>
      <c r="J145" s="232">
        <f t="shared" si="0"/>
        <v>0</v>
      </c>
      <c r="K145" s="228" t="s">
        <v>149</v>
      </c>
      <c r="L145" s="228"/>
      <c r="M145" s="233"/>
      <c r="N145" s="234" t="s">
        <v>37</v>
      </c>
      <c r="O145" s="235" t="s">
        <v>50</v>
      </c>
      <c r="P145" s="67"/>
      <c r="Q145" s="185">
        <f t="shared" si="1"/>
        <v>0</v>
      </c>
      <c r="R145" s="185">
        <v>0.00017</v>
      </c>
      <c r="S145" s="185">
        <f t="shared" si="2"/>
        <v>0.01785</v>
      </c>
      <c r="T145" s="185">
        <v>0</v>
      </c>
      <c r="U145" s="186">
        <f t="shared" si="3"/>
        <v>0</v>
      </c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S145" s="187" t="s">
        <v>482</v>
      </c>
      <c r="AU145" s="187" t="s">
        <v>288</v>
      </c>
      <c r="AV145" s="187" t="s">
        <v>89</v>
      </c>
      <c r="AZ145" s="19" t="s">
        <v>142</v>
      </c>
      <c r="BF145" s="188">
        <f t="shared" si="4"/>
        <v>0</v>
      </c>
      <c r="BG145" s="188">
        <f t="shared" si="5"/>
        <v>0</v>
      </c>
      <c r="BH145" s="188">
        <f t="shared" si="6"/>
        <v>0</v>
      </c>
      <c r="BI145" s="188">
        <f t="shared" si="7"/>
        <v>0</v>
      </c>
      <c r="BJ145" s="188">
        <f t="shared" si="8"/>
        <v>0</v>
      </c>
      <c r="BK145" s="19" t="s">
        <v>87</v>
      </c>
      <c r="BL145" s="188">
        <f t="shared" si="9"/>
        <v>0</v>
      </c>
      <c r="BM145" s="19" t="s">
        <v>482</v>
      </c>
      <c r="BN145" s="187" t="s">
        <v>523</v>
      </c>
    </row>
    <row r="146" spans="1:66" s="2" customFormat="1" ht="16.5" customHeight="1">
      <c r="A146" s="37"/>
      <c r="B146" s="38"/>
      <c r="C146" s="176" t="s">
        <v>363</v>
      </c>
      <c r="D146" s="176" t="s">
        <v>145</v>
      </c>
      <c r="E146" s="177" t="s">
        <v>524</v>
      </c>
      <c r="F146" s="178" t="s">
        <v>525</v>
      </c>
      <c r="G146" s="179" t="s">
        <v>242</v>
      </c>
      <c r="H146" s="180">
        <v>40</v>
      </c>
      <c r="I146" s="181"/>
      <c r="J146" s="182">
        <f t="shared" si="0"/>
        <v>0</v>
      </c>
      <c r="K146" s="178" t="s">
        <v>37</v>
      </c>
      <c r="L146" s="178"/>
      <c r="M146" s="42"/>
      <c r="N146" s="183" t="s">
        <v>37</v>
      </c>
      <c r="O146" s="184" t="s">
        <v>50</v>
      </c>
      <c r="P146" s="67"/>
      <c r="Q146" s="185">
        <f t="shared" si="1"/>
        <v>0</v>
      </c>
      <c r="R146" s="185">
        <v>0</v>
      </c>
      <c r="S146" s="185">
        <f t="shared" si="2"/>
        <v>0</v>
      </c>
      <c r="T146" s="185">
        <v>0</v>
      </c>
      <c r="U146" s="186">
        <f t="shared" si="3"/>
        <v>0</v>
      </c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S146" s="187" t="s">
        <v>471</v>
      </c>
      <c r="AU146" s="187" t="s">
        <v>145</v>
      </c>
      <c r="AV146" s="187" t="s">
        <v>89</v>
      </c>
      <c r="AZ146" s="19" t="s">
        <v>142</v>
      </c>
      <c r="BF146" s="188">
        <f t="shared" si="4"/>
        <v>0</v>
      </c>
      <c r="BG146" s="188">
        <f t="shared" si="5"/>
        <v>0</v>
      </c>
      <c r="BH146" s="188">
        <f t="shared" si="6"/>
        <v>0</v>
      </c>
      <c r="BI146" s="188">
        <f t="shared" si="7"/>
        <v>0</v>
      </c>
      <c r="BJ146" s="188">
        <f t="shared" si="8"/>
        <v>0</v>
      </c>
      <c r="BK146" s="19" t="s">
        <v>87</v>
      </c>
      <c r="BL146" s="188">
        <f t="shared" si="9"/>
        <v>0</v>
      </c>
      <c r="BM146" s="19" t="s">
        <v>471</v>
      </c>
      <c r="BN146" s="187" t="s">
        <v>526</v>
      </c>
    </row>
    <row r="147" spans="1:66" s="2" customFormat="1" ht="16.5" customHeight="1">
      <c r="A147" s="37"/>
      <c r="B147" s="38"/>
      <c r="C147" s="226" t="s">
        <v>367</v>
      </c>
      <c r="D147" s="226" t="s">
        <v>288</v>
      </c>
      <c r="E147" s="227" t="s">
        <v>527</v>
      </c>
      <c r="F147" s="228" t="s">
        <v>528</v>
      </c>
      <c r="G147" s="229" t="s">
        <v>242</v>
      </c>
      <c r="H147" s="230">
        <v>40</v>
      </c>
      <c r="I147" s="231"/>
      <c r="J147" s="232">
        <f t="shared" si="0"/>
        <v>0</v>
      </c>
      <c r="K147" s="228" t="s">
        <v>37</v>
      </c>
      <c r="L147" s="228"/>
      <c r="M147" s="233"/>
      <c r="N147" s="234" t="s">
        <v>37</v>
      </c>
      <c r="O147" s="235" t="s">
        <v>50</v>
      </c>
      <c r="P147" s="67"/>
      <c r="Q147" s="185">
        <f t="shared" si="1"/>
        <v>0</v>
      </c>
      <c r="R147" s="185">
        <v>0</v>
      </c>
      <c r="S147" s="185">
        <f t="shared" si="2"/>
        <v>0</v>
      </c>
      <c r="T147" s="185">
        <v>0</v>
      </c>
      <c r="U147" s="186">
        <f t="shared" si="3"/>
        <v>0</v>
      </c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S147" s="187" t="s">
        <v>482</v>
      </c>
      <c r="AU147" s="187" t="s">
        <v>288</v>
      </c>
      <c r="AV147" s="187" t="s">
        <v>89</v>
      </c>
      <c r="AZ147" s="19" t="s">
        <v>142</v>
      </c>
      <c r="BF147" s="188">
        <f t="shared" si="4"/>
        <v>0</v>
      </c>
      <c r="BG147" s="188">
        <f t="shared" si="5"/>
        <v>0</v>
      </c>
      <c r="BH147" s="188">
        <f t="shared" si="6"/>
        <v>0</v>
      </c>
      <c r="BI147" s="188">
        <f t="shared" si="7"/>
        <v>0</v>
      </c>
      <c r="BJ147" s="188">
        <f t="shared" si="8"/>
        <v>0</v>
      </c>
      <c r="BK147" s="19" t="s">
        <v>87</v>
      </c>
      <c r="BL147" s="188">
        <f t="shared" si="9"/>
        <v>0</v>
      </c>
      <c r="BM147" s="19" t="s">
        <v>482</v>
      </c>
      <c r="BN147" s="187" t="s">
        <v>529</v>
      </c>
    </row>
    <row r="148" spans="1:66" s="2" customFormat="1" ht="16.5" customHeight="1">
      <c r="A148" s="37"/>
      <c r="B148" s="38"/>
      <c r="C148" s="176" t="s">
        <v>372</v>
      </c>
      <c r="D148" s="176" t="s">
        <v>145</v>
      </c>
      <c r="E148" s="177" t="s">
        <v>530</v>
      </c>
      <c r="F148" s="178" t="s">
        <v>531</v>
      </c>
      <c r="G148" s="179" t="s">
        <v>242</v>
      </c>
      <c r="H148" s="180">
        <v>65</v>
      </c>
      <c r="I148" s="181"/>
      <c r="J148" s="182">
        <f t="shared" si="0"/>
        <v>0</v>
      </c>
      <c r="K148" s="178" t="s">
        <v>37</v>
      </c>
      <c r="L148" s="178"/>
      <c r="M148" s="42"/>
      <c r="N148" s="183" t="s">
        <v>37</v>
      </c>
      <c r="O148" s="184" t="s">
        <v>50</v>
      </c>
      <c r="P148" s="67"/>
      <c r="Q148" s="185">
        <f t="shared" si="1"/>
        <v>0</v>
      </c>
      <c r="R148" s="185">
        <v>0</v>
      </c>
      <c r="S148" s="185">
        <f t="shared" si="2"/>
        <v>0</v>
      </c>
      <c r="T148" s="185">
        <v>0</v>
      </c>
      <c r="U148" s="186">
        <f t="shared" si="3"/>
        <v>0</v>
      </c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S148" s="187" t="s">
        <v>471</v>
      </c>
      <c r="AU148" s="187" t="s">
        <v>145</v>
      </c>
      <c r="AV148" s="187" t="s">
        <v>89</v>
      </c>
      <c r="AZ148" s="19" t="s">
        <v>142</v>
      </c>
      <c r="BF148" s="188">
        <f t="shared" si="4"/>
        <v>0</v>
      </c>
      <c r="BG148" s="188">
        <f t="shared" si="5"/>
        <v>0</v>
      </c>
      <c r="BH148" s="188">
        <f t="shared" si="6"/>
        <v>0</v>
      </c>
      <c r="BI148" s="188">
        <f t="shared" si="7"/>
        <v>0</v>
      </c>
      <c r="BJ148" s="188">
        <f t="shared" si="8"/>
        <v>0</v>
      </c>
      <c r="BK148" s="19" t="s">
        <v>87</v>
      </c>
      <c r="BL148" s="188">
        <f t="shared" si="9"/>
        <v>0</v>
      </c>
      <c r="BM148" s="19" t="s">
        <v>471</v>
      </c>
      <c r="BN148" s="187" t="s">
        <v>532</v>
      </c>
    </row>
    <row r="149" spans="1:66" s="2" customFormat="1" ht="16.5" customHeight="1">
      <c r="A149" s="37"/>
      <c r="B149" s="38"/>
      <c r="C149" s="226" t="s">
        <v>376</v>
      </c>
      <c r="D149" s="226" t="s">
        <v>288</v>
      </c>
      <c r="E149" s="227" t="s">
        <v>533</v>
      </c>
      <c r="F149" s="228" t="s">
        <v>534</v>
      </c>
      <c r="G149" s="229" t="s">
        <v>242</v>
      </c>
      <c r="H149" s="230">
        <v>65</v>
      </c>
      <c r="I149" s="231"/>
      <c r="J149" s="232">
        <f t="shared" si="0"/>
        <v>0</v>
      </c>
      <c r="K149" s="228" t="s">
        <v>37</v>
      </c>
      <c r="L149" s="228"/>
      <c r="M149" s="233"/>
      <c r="N149" s="234" t="s">
        <v>37</v>
      </c>
      <c r="O149" s="235" t="s">
        <v>50</v>
      </c>
      <c r="P149" s="67"/>
      <c r="Q149" s="185">
        <f t="shared" si="1"/>
        <v>0</v>
      </c>
      <c r="R149" s="185">
        <v>0</v>
      </c>
      <c r="S149" s="185">
        <f t="shared" si="2"/>
        <v>0</v>
      </c>
      <c r="T149" s="185">
        <v>0</v>
      </c>
      <c r="U149" s="186">
        <f t="shared" si="3"/>
        <v>0</v>
      </c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S149" s="187" t="s">
        <v>482</v>
      </c>
      <c r="AU149" s="187" t="s">
        <v>288</v>
      </c>
      <c r="AV149" s="187" t="s">
        <v>89</v>
      </c>
      <c r="AZ149" s="19" t="s">
        <v>142</v>
      </c>
      <c r="BF149" s="188">
        <f t="shared" si="4"/>
        <v>0</v>
      </c>
      <c r="BG149" s="188">
        <f t="shared" si="5"/>
        <v>0</v>
      </c>
      <c r="BH149" s="188">
        <f t="shared" si="6"/>
        <v>0</v>
      </c>
      <c r="BI149" s="188">
        <f t="shared" si="7"/>
        <v>0</v>
      </c>
      <c r="BJ149" s="188">
        <f t="shared" si="8"/>
        <v>0</v>
      </c>
      <c r="BK149" s="19" t="s">
        <v>87</v>
      </c>
      <c r="BL149" s="188">
        <f t="shared" si="9"/>
        <v>0</v>
      </c>
      <c r="BM149" s="19" t="s">
        <v>482</v>
      </c>
      <c r="BN149" s="187" t="s">
        <v>535</v>
      </c>
    </row>
    <row r="150" spans="1:66" s="2" customFormat="1" ht="16.5" customHeight="1">
      <c r="A150" s="37"/>
      <c r="B150" s="38"/>
      <c r="C150" s="176" t="s">
        <v>380</v>
      </c>
      <c r="D150" s="176" t="s">
        <v>145</v>
      </c>
      <c r="E150" s="177" t="s">
        <v>536</v>
      </c>
      <c r="F150" s="178" t="s">
        <v>537</v>
      </c>
      <c r="G150" s="179" t="s">
        <v>242</v>
      </c>
      <c r="H150" s="180">
        <v>140</v>
      </c>
      <c r="I150" s="181"/>
      <c r="J150" s="182">
        <f t="shared" si="0"/>
        <v>0</v>
      </c>
      <c r="K150" s="178" t="s">
        <v>37</v>
      </c>
      <c r="L150" s="178"/>
      <c r="M150" s="42"/>
      <c r="N150" s="183" t="s">
        <v>37</v>
      </c>
      <c r="O150" s="184" t="s">
        <v>50</v>
      </c>
      <c r="P150" s="67"/>
      <c r="Q150" s="185">
        <f t="shared" si="1"/>
        <v>0</v>
      </c>
      <c r="R150" s="185">
        <v>0</v>
      </c>
      <c r="S150" s="185">
        <f t="shared" si="2"/>
        <v>0</v>
      </c>
      <c r="T150" s="185">
        <v>0</v>
      </c>
      <c r="U150" s="186">
        <f t="shared" si="3"/>
        <v>0</v>
      </c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S150" s="187" t="s">
        <v>471</v>
      </c>
      <c r="AU150" s="187" t="s">
        <v>145</v>
      </c>
      <c r="AV150" s="187" t="s">
        <v>89</v>
      </c>
      <c r="AZ150" s="19" t="s">
        <v>142</v>
      </c>
      <c r="BF150" s="188">
        <f t="shared" si="4"/>
        <v>0</v>
      </c>
      <c r="BG150" s="188">
        <f t="shared" si="5"/>
        <v>0</v>
      </c>
      <c r="BH150" s="188">
        <f t="shared" si="6"/>
        <v>0</v>
      </c>
      <c r="BI150" s="188">
        <f t="shared" si="7"/>
        <v>0</v>
      </c>
      <c r="BJ150" s="188">
        <f t="shared" si="8"/>
        <v>0</v>
      </c>
      <c r="BK150" s="19" t="s">
        <v>87</v>
      </c>
      <c r="BL150" s="188">
        <f t="shared" si="9"/>
        <v>0</v>
      </c>
      <c r="BM150" s="19" t="s">
        <v>471</v>
      </c>
      <c r="BN150" s="187" t="s">
        <v>538</v>
      </c>
    </row>
    <row r="151" spans="1:66" s="2" customFormat="1" ht="16.5" customHeight="1">
      <c r="A151" s="37"/>
      <c r="B151" s="38"/>
      <c r="C151" s="226" t="s">
        <v>384</v>
      </c>
      <c r="D151" s="226" t="s">
        <v>288</v>
      </c>
      <c r="E151" s="227" t="s">
        <v>539</v>
      </c>
      <c r="F151" s="228" t="s">
        <v>540</v>
      </c>
      <c r="G151" s="229" t="s">
        <v>242</v>
      </c>
      <c r="H151" s="230">
        <v>110</v>
      </c>
      <c r="I151" s="231"/>
      <c r="J151" s="232">
        <f aca="true" t="shared" si="10" ref="J151:J170">ROUND(I151*H151,2)</f>
        <v>0</v>
      </c>
      <c r="K151" s="228" t="s">
        <v>37</v>
      </c>
      <c r="L151" s="228"/>
      <c r="M151" s="233"/>
      <c r="N151" s="234" t="s">
        <v>37</v>
      </c>
      <c r="O151" s="235" t="s">
        <v>50</v>
      </c>
      <c r="P151" s="67"/>
      <c r="Q151" s="185">
        <f aca="true" t="shared" si="11" ref="Q151:Q170">P151*H151</f>
        <v>0</v>
      </c>
      <c r="R151" s="185">
        <v>0</v>
      </c>
      <c r="S151" s="185">
        <f aca="true" t="shared" si="12" ref="S151:S170">R151*H151</f>
        <v>0</v>
      </c>
      <c r="T151" s="185">
        <v>0</v>
      </c>
      <c r="U151" s="186">
        <f aca="true" t="shared" si="13" ref="U151:U170">T151*H151</f>
        <v>0</v>
      </c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S151" s="187" t="s">
        <v>482</v>
      </c>
      <c r="AU151" s="187" t="s">
        <v>288</v>
      </c>
      <c r="AV151" s="187" t="s">
        <v>89</v>
      </c>
      <c r="AZ151" s="19" t="s">
        <v>142</v>
      </c>
      <c r="BF151" s="188">
        <f aca="true" t="shared" si="14" ref="BF151:BF170">IF(O151="základní",J151,0)</f>
        <v>0</v>
      </c>
      <c r="BG151" s="188">
        <f aca="true" t="shared" si="15" ref="BG151:BG170">IF(O151="snížená",J151,0)</f>
        <v>0</v>
      </c>
      <c r="BH151" s="188">
        <f aca="true" t="shared" si="16" ref="BH151:BH170">IF(O151="zákl. přenesená",J151,0)</f>
        <v>0</v>
      </c>
      <c r="BI151" s="188">
        <f aca="true" t="shared" si="17" ref="BI151:BI170">IF(O151="sníž. přenesená",J151,0)</f>
        <v>0</v>
      </c>
      <c r="BJ151" s="188">
        <f aca="true" t="shared" si="18" ref="BJ151:BJ170">IF(O151="nulová",J151,0)</f>
        <v>0</v>
      </c>
      <c r="BK151" s="19" t="s">
        <v>87</v>
      </c>
      <c r="BL151" s="188">
        <f aca="true" t="shared" si="19" ref="BL151:BL170">ROUND(I151*H151,2)</f>
        <v>0</v>
      </c>
      <c r="BM151" s="19" t="s">
        <v>482</v>
      </c>
      <c r="BN151" s="187" t="s">
        <v>541</v>
      </c>
    </row>
    <row r="152" spans="1:66" s="2" customFormat="1" ht="16.5" customHeight="1">
      <c r="A152" s="37"/>
      <c r="B152" s="38"/>
      <c r="C152" s="226" t="s">
        <v>390</v>
      </c>
      <c r="D152" s="226" t="s">
        <v>288</v>
      </c>
      <c r="E152" s="227" t="s">
        <v>542</v>
      </c>
      <c r="F152" s="228" t="s">
        <v>543</v>
      </c>
      <c r="G152" s="229" t="s">
        <v>242</v>
      </c>
      <c r="H152" s="230">
        <v>30</v>
      </c>
      <c r="I152" s="231"/>
      <c r="J152" s="232">
        <f t="shared" si="10"/>
        <v>0</v>
      </c>
      <c r="K152" s="228" t="s">
        <v>37</v>
      </c>
      <c r="L152" s="228"/>
      <c r="M152" s="233"/>
      <c r="N152" s="234" t="s">
        <v>37</v>
      </c>
      <c r="O152" s="235" t="s">
        <v>50</v>
      </c>
      <c r="P152" s="67"/>
      <c r="Q152" s="185">
        <f t="shared" si="11"/>
        <v>0</v>
      </c>
      <c r="R152" s="185">
        <v>0</v>
      </c>
      <c r="S152" s="185">
        <f t="shared" si="12"/>
        <v>0</v>
      </c>
      <c r="T152" s="185">
        <v>0</v>
      </c>
      <c r="U152" s="186">
        <f t="shared" si="13"/>
        <v>0</v>
      </c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S152" s="187" t="s">
        <v>482</v>
      </c>
      <c r="AU152" s="187" t="s">
        <v>288</v>
      </c>
      <c r="AV152" s="187" t="s">
        <v>89</v>
      </c>
      <c r="AZ152" s="19" t="s">
        <v>142</v>
      </c>
      <c r="BF152" s="188">
        <f t="shared" si="14"/>
        <v>0</v>
      </c>
      <c r="BG152" s="188">
        <f t="shared" si="15"/>
        <v>0</v>
      </c>
      <c r="BH152" s="188">
        <f t="shared" si="16"/>
        <v>0</v>
      </c>
      <c r="BI152" s="188">
        <f t="shared" si="17"/>
        <v>0</v>
      </c>
      <c r="BJ152" s="188">
        <f t="shared" si="18"/>
        <v>0</v>
      </c>
      <c r="BK152" s="19" t="s">
        <v>87</v>
      </c>
      <c r="BL152" s="188">
        <f t="shared" si="19"/>
        <v>0</v>
      </c>
      <c r="BM152" s="19" t="s">
        <v>482</v>
      </c>
      <c r="BN152" s="187" t="s">
        <v>544</v>
      </c>
    </row>
    <row r="153" spans="1:66" s="2" customFormat="1" ht="16.5" customHeight="1">
      <c r="A153" s="37"/>
      <c r="B153" s="38"/>
      <c r="C153" s="176" t="s">
        <v>394</v>
      </c>
      <c r="D153" s="176" t="s">
        <v>145</v>
      </c>
      <c r="E153" s="177" t="s">
        <v>545</v>
      </c>
      <c r="F153" s="178" t="s">
        <v>546</v>
      </c>
      <c r="G153" s="179" t="s">
        <v>242</v>
      </c>
      <c r="H153" s="180">
        <v>80</v>
      </c>
      <c r="I153" s="181"/>
      <c r="J153" s="182">
        <f t="shared" si="10"/>
        <v>0</v>
      </c>
      <c r="K153" s="178" t="s">
        <v>37</v>
      </c>
      <c r="L153" s="178"/>
      <c r="M153" s="42"/>
      <c r="N153" s="183" t="s">
        <v>37</v>
      </c>
      <c r="O153" s="184" t="s">
        <v>50</v>
      </c>
      <c r="P153" s="67"/>
      <c r="Q153" s="185">
        <f t="shared" si="11"/>
        <v>0</v>
      </c>
      <c r="R153" s="185">
        <v>0</v>
      </c>
      <c r="S153" s="185">
        <f t="shared" si="12"/>
        <v>0</v>
      </c>
      <c r="T153" s="185">
        <v>0</v>
      </c>
      <c r="U153" s="186">
        <f t="shared" si="13"/>
        <v>0</v>
      </c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S153" s="187" t="s">
        <v>471</v>
      </c>
      <c r="AU153" s="187" t="s">
        <v>145</v>
      </c>
      <c r="AV153" s="187" t="s">
        <v>89</v>
      </c>
      <c r="AZ153" s="19" t="s">
        <v>142</v>
      </c>
      <c r="BF153" s="188">
        <f t="shared" si="14"/>
        <v>0</v>
      </c>
      <c r="BG153" s="188">
        <f t="shared" si="15"/>
        <v>0</v>
      </c>
      <c r="BH153" s="188">
        <f t="shared" si="16"/>
        <v>0</v>
      </c>
      <c r="BI153" s="188">
        <f t="shared" si="17"/>
        <v>0</v>
      </c>
      <c r="BJ153" s="188">
        <f t="shared" si="18"/>
        <v>0</v>
      </c>
      <c r="BK153" s="19" t="s">
        <v>87</v>
      </c>
      <c r="BL153" s="188">
        <f t="shared" si="19"/>
        <v>0</v>
      </c>
      <c r="BM153" s="19" t="s">
        <v>471</v>
      </c>
      <c r="BN153" s="187" t="s">
        <v>547</v>
      </c>
    </row>
    <row r="154" spans="1:66" s="2" customFormat="1" ht="16.5" customHeight="1">
      <c r="A154" s="37"/>
      <c r="B154" s="38"/>
      <c r="C154" s="226" t="s">
        <v>398</v>
      </c>
      <c r="D154" s="226" t="s">
        <v>288</v>
      </c>
      <c r="E154" s="227" t="s">
        <v>548</v>
      </c>
      <c r="F154" s="228" t="s">
        <v>549</v>
      </c>
      <c r="G154" s="229" t="s">
        <v>242</v>
      </c>
      <c r="H154" s="230">
        <v>80</v>
      </c>
      <c r="I154" s="231"/>
      <c r="J154" s="232">
        <f t="shared" si="10"/>
        <v>0</v>
      </c>
      <c r="K154" s="228" t="s">
        <v>37</v>
      </c>
      <c r="L154" s="228"/>
      <c r="M154" s="233"/>
      <c r="N154" s="234" t="s">
        <v>37</v>
      </c>
      <c r="O154" s="235" t="s">
        <v>50</v>
      </c>
      <c r="P154" s="67"/>
      <c r="Q154" s="185">
        <f t="shared" si="11"/>
        <v>0</v>
      </c>
      <c r="R154" s="185">
        <v>0</v>
      </c>
      <c r="S154" s="185">
        <f t="shared" si="12"/>
        <v>0</v>
      </c>
      <c r="T154" s="185">
        <v>0</v>
      </c>
      <c r="U154" s="186">
        <f t="shared" si="13"/>
        <v>0</v>
      </c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S154" s="187" t="s">
        <v>482</v>
      </c>
      <c r="AU154" s="187" t="s">
        <v>288</v>
      </c>
      <c r="AV154" s="187" t="s">
        <v>89</v>
      </c>
      <c r="AZ154" s="19" t="s">
        <v>142</v>
      </c>
      <c r="BF154" s="188">
        <f t="shared" si="14"/>
        <v>0</v>
      </c>
      <c r="BG154" s="188">
        <f t="shared" si="15"/>
        <v>0</v>
      </c>
      <c r="BH154" s="188">
        <f t="shared" si="16"/>
        <v>0</v>
      </c>
      <c r="BI154" s="188">
        <f t="shared" si="17"/>
        <v>0</v>
      </c>
      <c r="BJ154" s="188">
        <f t="shared" si="18"/>
        <v>0</v>
      </c>
      <c r="BK154" s="19" t="s">
        <v>87</v>
      </c>
      <c r="BL154" s="188">
        <f t="shared" si="19"/>
        <v>0</v>
      </c>
      <c r="BM154" s="19" t="s">
        <v>482</v>
      </c>
      <c r="BN154" s="187" t="s">
        <v>550</v>
      </c>
    </row>
    <row r="155" spans="1:66" s="2" customFormat="1" ht="16.5" customHeight="1">
      <c r="A155" s="37"/>
      <c r="B155" s="38"/>
      <c r="C155" s="176" t="s">
        <v>402</v>
      </c>
      <c r="D155" s="176" t="s">
        <v>145</v>
      </c>
      <c r="E155" s="177" t="s">
        <v>551</v>
      </c>
      <c r="F155" s="178" t="s">
        <v>552</v>
      </c>
      <c r="G155" s="179" t="s">
        <v>242</v>
      </c>
      <c r="H155" s="180">
        <v>85</v>
      </c>
      <c r="I155" s="181"/>
      <c r="J155" s="182">
        <f t="shared" si="10"/>
        <v>0</v>
      </c>
      <c r="K155" s="178" t="s">
        <v>37</v>
      </c>
      <c r="L155" s="178"/>
      <c r="M155" s="42"/>
      <c r="N155" s="183" t="s">
        <v>37</v>
      </c>
      <c r="O155" s="184" t="s">
        <v>50</v>
      </c>
      <c r="P155" s="67"/>
      <c r="Q155" s="185">
        <f t="shared" si="11"/>
        <v>0</v>
      </c>
      <c r="R155" s="185">
        <v>0</v>
      </c>
      <c r="S155" s="185">
        <f t="shared" si="12"/>
        <v>0</v>
      </c>
      <c r="T155" s="185">
        <v>0</v>
      </c>
      <c r="U155" s="186">
        <f t="shared" si="13"/>
        <v>0</v>
      </c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S155" s="187" t="s">
        <v>471</v>
      </c>
      <c r="AU155" s="187" t="s">
        <v>145</v>
      </c>
      <c r="AV155" s="187" t="s">
        <v>89</v>
      </c>
      <c r="AZ155" s="19" t="s">
        <v>142</v>
      </c>
      <c r="BF155" s="188">
        <f t="shared" si="14"/>
        <v>0</v>
      </c>
      <c r="BG155" s="188">
        <f t="shared" si="15"/>
        <v>0</v>
      </c>
      <c r="BH155" s="188">
        <f t="shared" si="16"/>
        <v>0</v>
      </c>
      <c r="BI155" s="188">
        <f t="shared" si="17"/>
        <v>0</v>
      </c>
      <c r="BJ155" s="188">
        <f t="shared" si="18"/>
        <v>0</v>
      </c>
      <c r="BK155" s="19" t="s">
        <v>87</v>
      </c>
      <c r="BL155" s="188">
        <f t="shared" si="19"/>
        <v>0</v>
      </c>
      <c r="BM155" s="19" t="s">
        <v>471</v>
      </c>
      <c r="BN155" s="187" t="s">
        <v>553</v>
      </c>
    </row>
    <row r="156" spans="1:66" s="2" customFormat="1" ht="16.5" customHeight="1">
      <c r="A156" s="37"/>
      <c r="B156" s="38"/>
      <c r="C156" s="226" t="s">
        <v>406</v>
      </c>
      <c r="D156" s="226" t="s">
        <v>288</v>
      </c>
      <c r="E156" s="227" t="s">
        <v>554</v>
      </c>
      <c r="F156" s="228" t="s">
        <v>555</v>
      </c>
      <c r="G156" s="229" t="s">
        <v>242</v>
      </c>
      <c r="H156" s="230">
        <v>85</v>
      </c>
      <c r="I156" s="231"/>
      <c r="J156" s="232">
        <f t="shared" si="10"/>
        <v>0</v>
      </c>
      <c r="K156" s="228" t="s">
        <v>37</v>
      </c>
      <c r="L156" s="228"/>
      <c r="M156" s="233"/>
      <c r="N156" s="234" t="s">
        <v>37</v>
      </c>
      <c r="O156" s="235" t="s">
        <v>50</v>
      </c>
      <c r="P156" s="67"/>
      <c r="Q156" s="185">
        <f t="shared" si="11"/>
        <v>0</v>
      </c>
      <c r="R156" s="185">
        <v>0</v>
      </c>
      <c r="S156" s="185">
        <f t="shared" si="12"/>
        <v>0</v>
      </c>
      <c r="T156" s="185">
        <v>0</v>
      </c>
      <c r="U156" s="186">
        <f t="shared" si="13"/>
        <v>0</v>
      </c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S156" s="187" t="s">
        <v>482</v>
      </c>
      <c r="AU156" s="187" t="s">
        <v>288</v>
      </c>
      <c r="AV156" s="187" t="s">
        <v>89</v>
      </c>
      <c r="AZ156" s="19" t="s">
        <v>142</v>
      </c>
      <c r="BF156" s="188">
        <f t="shared" si="14"/>
        <v>0</v>
      </c>
      <c r="BG156" s="188">
        <f t="shared" si="15"/>
        <v>0</v>
      </c>
      <c r="BH156" s="188">
        <f t="shared" si="16"/>
        <v>0</v>
      </c>
      <c r="BI156" s="188">
        <f t="shared" si="17"/>
        <v>0</v>
      </c>
      <c r="BJ156" s="188">
        <f t="shared" si="18"/>
        <v>0</v>
      </c>
      <c r="BK156" s="19" t="s">
        <v>87</v>
      </c>
      <c r="BL156" s="188">
        <f t="shared" si="19"/>
        <v>0</v>
      </c>
      <c r="BM156" s="19" t="s">
        <v>482</v>
      </c>
      <c r="BN156" s="187" t="s">
        <v>556</v>
      </c>
    </row>
    <row r="157" spans="1:66" s="2" customFormat="1" ht="16.5" customHeight="1">
      <c r="A157" s="37"/>
      <c r="B157" s="38"/>
      <c r="C157" s="176" t="s">
        <v>412</v>
      </c>
      <c r="D157" s="176" t="s">
        <v>145</v>
      </c>
      <c r="E157" s="177" t="s">
        <v>557</v>
      </c>
      <c r="F157" s="178" t="s">
        <v>558</v>
      </c>
      <c r="G157" s="179" t="s">
        <v>242</v>
      </c>
      <c r="H157" s="180">
        <v>55</v>
      </c>
      <c r="I157" s="181"/>
      <c r="J157" s="182">
        <f t="shared" si="10"/>
        <v>0</v>
      </c>
      <c r="K157" s="178" t="s">
        <v>37</v>
      </c>
      <c r="L157" s="178"/>
      <c r="M157" s="42"/>
      <c r="N157" s="183" t="s">
        <v>37</v>
      </c>
      <c r="O157" s="184" t="s">
        <v>50</v>
      </c>
      <c r="P157" s="67"/>
      <c r="Q157" s="185">
        <f t="shared" si="11"/>
        <v>0</v>
      </c>
      <c r="R157" s="185">
        <v>0</v>
      </c>
      <c r="S157" s="185">
        <f t="shared" si="12"/>
        <v>0</v>
      </c>
      <c r="T157" s="185">
        <v>0</v>
      </c>
      <c r="U157" s="186">
        <f t="shared" si="13"/>
        <v>0</v>
      </c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S157" s="187" t="s">
        <v>471</v>
      </c>
      <c r="AU157" s="187" t="s">
        <v>145</v>
      </c>
      <c r="AV157" s="187" t="s">
        <v>89</v>
      </c>
      <c r="AZ157" s="19" t="s">
        <v>142</v>
      </c>
      <c r="BF157" s="188">
        <f t="shared" si="14"/>
        <v>0</v>
      </c>
      <c r="BG157" s="188">
        <f t="shared" si="15"/>
        <v>0</v>
      </c>
      <c r="BH157" s="188">
        <f t="shared" si="16"/>
        <v>0</v>
      </c>
      <c r="BI157" s="188">
        <f t="shared" si="17"/>
        <v>0</v>
      </c>
      <c r="BJ157" s="188">
        <f t="shared" si="18"/>
        <v>0</v>
      </c>
      <c r="BK157" s="19" t="s">
        <v>87</v>
      </c>
      <c r="BL157" s="188">
        <f t="shared" si="19"/>
        <v>0</v>
      </c>
      <c r="BM157" s="19" t="s">
        <v>471</v>
      </c>
      <c r="BN157" s="187" t="s">
        <v>559</v>
      </c>
    </row>
    <row r="158" spans="1:66" s="2" customFormat="1" ht="16.5" customHeight="1">
      <c r="A158" s="37"/>
      <c r="B158" s="38"/>
      <c r="C158" s="226" t="s">
        <v>418</v>
      </c>
      <c r="D158" s="226" t="s">
        <v>288</v>
      </c>
      <c r="E158" s="227" t="s">
        <v>560</v>
      </c>
      <c r="F158" s="228" t="s">
        <v>561</v>
      </c>
      <c r="G158" s="229" t="s">
        <v>242</v>
      </c>
      <c r="H158" s="230">
        <v>55</v>
      </c>
      <c r="I158" s="231"/>
      <c r="J158" s="232">
        <f t="shared" si="10"/>
        <v>0</v>
      </c>
      <c r="K158" s="228" t="s">
        <v>37</v>
      </c>
      <c r="L158" s="228"/>
      <c r="M158" s="233"/>
      <c r="N158" s="234" t="s">
        <v>37</v>
      </c>
      <c r="O158" s="235" t="s">
        <v>50</v>
      </c>
      <c r="P158" s="67"/>
      <c r="Q158" s="185">
        <f t="shared" si="11"/>
        <v>0</v>
      </c>
      <c r="R158" s="185">
        <v>7E-05</v>
      </c>
      <c r="S158" s="185">
        <f t="shared" si="12"/>
        <v>0.0038499999999999997</v>
      </c>
      <c r="T158" s="185">
        <v>0</v>
      </c>
      <c r="U158" s="186">
        <f t="shared" si="13"/>
        <v>0</v>
      </c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S158" s="187" t="s">
        <v>482</v>
      </c>
      <c r="AU158" s="187" t="s">
        <v>288</v>
      </c>
      <c r="AV158" s="187" t="s">
        <v>89</v>
      </c>
      <c r="AZ158" s="19" t="s">
        <v>142</v>
      </c>
      <c r="BF158" s="188">
        <f t="shared" si="14"/>
        <v>0</v>
      </c>
      <c r="BG158" s="188">
        <f t="shared" si="15"/>
        <v>0</v>
      </c>
      <c r="BH158" s="188">
        <f t="shared" si="16"/>
        <v>0</v>
      </c>
      <c r="BI158" s="188">
        <f t="shared" si="17"/>
        <v>0</v>
      </c>
      <c r="BJ158" s="188">
        <f t="shared" si="18"/>
        <v>0</v>
      </c>
      <c r="BK158" s="19" t="s">
        <v>87</v>
      </c>
      <c r="BL158" s="188">
        <f t="shared" si="19"/>
        <v>0</v>
      </c>
      <c r="BM158" s="19" t="s">
        <v>482</v>
      </c>
      <c r="BN158" s="187" t="s">
        <v>562</v>
      </c>
    </row>
    <row r="159" spans="1:66" s="2" customFormat="1" ht="16.5" customHeight="1">
      <c r="A159" s="37"/>
      <c r="B159" s="38"/>
      <c r="C159" s="176" t="s">
        <v>422</v>
      </c>
      <c r="D159" s="176" t="s">
        <v>145</v>
      </c>
      <c r="E159" s="177" t="s">
        <v>563</v>
      </c>
      <c r="F159" s="178" t="s">
        <v>564</v>
      </c>
      <c r="G159" s="179" t="s">
        <v>158</v>
      </c>
      <c r="H159" s="180">
        <v>30</v>
      </c>
      <c r="I159" s="181"/>
      <c r="J159" s="182">
        <f t="shared" si="10"/>
        <v>0</v>
      </c>
      <c r="K159" s="178" t="s">
        <v>37</v>
      </c>
      <c r="L159" s="178"/>
      <c r="M159" s="42"/>
      <c r="N159" s="183" t="s">
        <v>37</v>
      </c>
      <c r="O159" s="184" t="s">
        <v>50</v>
      </c>
      <c r="P159" s="67"/>
      <c r="Q159" s="185">
        <f t="shared" si="11"/>
        <v>0</v>
      </c>
      <c r="R159" s="185">
        <v>0</v>
      </c>
      <c r="S159" s="185">
        <f t="shared" si="12"/>
        <v>0</v>
      </c>
      <c r="T159" s="185">
        <v>0</v>
      </c>
      <c r="U159" s="186">
        <f t="shared" si="13"/>
        <v>0</v>
      </c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S159" s="187" t="s">
        <v>471</v>
      </c>
      <c r="AU159" s="187" t="s">
        <v>145</v>
      </c>
      <c r="AV159" s="187" t="s">
        <v>89</v>
      </c>
      <c r="AZ159" s="19" t="s">
        <v>142</v>
      </c>
      <c r="BF159" s="188">
        <f t="shared" si="14"/>
        <v>0</v>
      </c>
      <c r="BG159" s="188">
        <f t="shared" si="15"/>
        <v>0</v>
      </c>
      <c r="BH159" s="188">
        <f t="shared" si="16"/>
        <v>0</v>
      </c>
      <c r="BI159" s="188">
        <f t="shared" si="17"/>
        <v>0</v>
      </c>
      <c r="BJ159" s="188">
        <f t="shared" si="18"/>
        <v>0</v>
      </c>
      <c r="BK159" s="19" t="s">
        <v>87</v>
      </c>
      <c r="BL159" s="188">
        <f t="shared" si="19"/>
        <v>0</v>
      </c>
      <c r="BM159" s="19" t="s">
        <v>471</v>
      </c>
      <c r="BN159" s="187" t="s">
        <v>565</v>
      </c>
    </row>
    <row r="160" spans="1:66" s="2" customFormat="1" ht="16.5" customHeight="1">
      <c r="A160" s="37"/>
      <c r="B160" s="38"/>
      <c r="C160" s="176" t="s">
        <v>566</v>
      </c>
      <c r="D160" s="176" t="s">
        <v>145</v>
      </c>
      <c r="E160" s="177" t="s">
        <v>567</v>
      </c>
      <c r="F160" s="178" t="s">
        <v>568</v>
      </c>
      <c r="G160" s="179" t="s">
        <v>158</v>
      </c>
      <c r="H160" s="180">
        <v>30</v>
      </c>
      <c r="I160" s="181"/>
      <c r="J160" s="182">
        <f t="shared" si="10"/>
        <v>0</v>
      </c>
      <c r="K160" s="178" t="s">
        <v>37</v>
      </c>
      <c r="L160" s="178"/>
      <c r="M160" s="42"/>
      <c r="N160" s="183" t="s">
        <v>37</v>
      </c>
      <c r="O160" s="184" t="s">
        <v>50</v>
      </c>
      <c r="P160" s="67"/>
      <c r="Q160" s="185">
        <f t="shared" si="11"/>
        <v>0</v>
      </c>
      <c r="R160" s="185">
        <v>0</v>
      </c>
      <c r="S160" s="185">
        <f t="shared" si="12"/>
        <v>0</v>
      </c>
      <c r="T160" s="185">
        <v>0</v>
      </c>
      <c r="U160" s="186">
        <f t="shared" si="13"/>
        <v>0</v>
      </c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S160" s="187" t="s">
        <v>471</v>
      </c>
      <c r="AU160" s="187" t="s">
        <v>145</v>
      </c>
      <c r="AV160" s="187" t="s">
        <v>89</v>
      </c>
      <c r="AZ160" s="19" t="s">
        <v>142</v>
      </c>
      <c r="BF160" s="188">
        <f t="shared" si="14"/>
        <v>0</v>
      </c>
      <c r="BG160" s="188">
        <f t="shared" si="15"/>
        <v>0</v>
      </c>
      <c r="BH160" s="188">
        <f t="shared" si="16"/>
        <v>0</v>
      </c>
      <c r="BI160" s="188">
        <f t="shared" si="17"/>
        <v>0</v>
      </c>
      <c r="BJ160" s="188">
        <f t="shared" si="18"/>
        <v>0</v>
      </c>
      <c r="BK160" s="19" t="s">
        <v>87</v>
      </c>
      <c r="BL160" s="188">
        <f t="shared" si="19"/>
        <v>0</v>
      </c>
      <c r="BM160" s="19" t="s">
        <v>471</v>
      </c>
      <c r="BN160" s="187" t="s">
        <v>569</v>
      </c>
    </row>
    <row r="161" spans="1:66" s="2" customFormat="1" ht="16.5" customHeight="1">
      <c r="A161" s="37"/>
      <c r="B161" s="38"/>
      <c r="C161" s="176" t="s">
        <v>570</v>
      </c>
      <c r="D161" s="176" t="s">
        <v>145</v>
      </c>
      <c r="E161" s="177" t="s">
        <v>571</v>
      </c>
      <c r="F161" s="178" t="s">
        <v>572</v>
      </c>
      <c r="G161" s="179" t="s">
        <v>158</v>
      </c>
      <c r="H161" s="180">
        <v>40</v>
      </c>
      <c r="I161" s="181"/>
      <c r="J161" s="182">
        <f t="shared" si="10"/>
        <v>0</v>
      </c>
      <c r="K161" s="178" t="s">
        <v>37</v>
      </c>
      <c r="L161" s="178"/>
      <c r="M161" s="42"/>
      <c r="N161" s="183" t="s">
        <v>37</v>
      </c>
      <c r="O161" s="184" t="s">
        <v>50</v>
      </c>
      <c r="P161" s="67"/>
      <c r="Q161" s="185">
        <f t="shared" si="11"/>
        <v>0</v>
      </c>
      <c r="R161" s="185">
        <v>0</v>
      </c>
      <c r="S161" s="185">
        <f t="shared" si="12"/>
        <v>0</v>
      </c>
      <c r="T161" s="185">
        <v>0</v>
      </c>
      <c r="U161" s="186">
        <f t="shared" si="13"/>
        <v>0</v>
      </c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S161" s="187" t="s">
        <v>471</v>
      </c>
      <c r="AU161" s="187" t="s">
        <v>145</v>
      </c>
      <c r="AV161" s="187" t="s">
        <v>89</v>
      </c>
      <c r="AZ161" s="19" t="s">
        <v>142</v>
      </c>
      <c r="BF161" s="188">
        <f t="shared" si="14"/>
        <v>0</v>
      </c>
      <c r="BG161" s="188">
        <f t="shared" si="15"/>
        <v>0</v>
      </c>
      <c r="BH161" s="188">
        <f t="shared" si="16"/>
        <v>0</v>
      </c>
      <c r="BI161" s="188">
        <f t="shared" si="17"/>
        <v>0</v>
      </c>
      <c r="BJ161" s="188">
        <f t="shared" si="18"/>
        <v>0</v>
      </c>
      <c r="BK161" s="19" t="s">
        <v>87</v>
      </c>
      <c r="BL161" s="188">
        <f t="shared" si="19"/>
        <v>0</v>
      </c>
      <c r="BM161" s="19" t="s">
        <v>471</v>
      </c>
      <c r="BN161" s="187" t="s">
        <v>573</v>
      </c>
    </row>
    <row r="162" spans="1:66" s="2" customFormat="1" ht="16.5" customHeight="1">
      <c r="A162" s="37"/>
      <c r="B162" s="38"/>
      <c r="C162" s="176" t="s">
        <v>175</v>
      </c>
      <c r="D162" s="176" t="s">
        <v>145</v>
      </c>
      <c r="E162" s="177" t="s">
        <v>574</v>
      </c>
      <c r="F162" s="178" t="s">
        <v>575</v>
      </c>
      <c r="G162" s="179" t="s">
        <v>158</v>
      </c>
      <c r="H162" s="180">
        <v>10</v>
      </c>
      <c r="I162" s="181"/>
      <c r="J162" s="182">
        <f t="shared" si="10"/>
        <v>0</v>
      </c>
      <c r="K162" s="178" t="s">
        <v>37</v>
      </c>
      <c r="L162" s="178"/>
      <c r="M162" s="42"/>
      <c r="N162" s="183" t="s">
        <v>37</v>
      </c>
      <c r="O162" s="184" t="s">
        <v>50</v>
      </c>
      <c r="P162" s="67"/>
      <c r="Q162" s="185">
        <f t="shared" si="11"/>
        <v>0</v>
      </c>
      <c r="R162" s="185">
        <v>0</v>
      </c>
      <c r="S162" s="185">
        <f t="shared" si="12"/>
        <v>0</v>
      </c>
      <c r="T162" s="185">
        <v>0</v>
      </c>
      <c r="U162" s="186">
        <f t="shared" si="13"/>
        <v>0</v>
      </c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S162" s="187" t="s">
        <v>471</v>
      </c>
      <c r="AU162" s="187" t="s">
        <v>145</v>
      </c>
      <c r="AV162" s="187" t="s">
        <v>89</v>
      </c>
      <c r="AZ162" s="19" t="s">
        <v>142</v>
      </c>
      <c r="BF162" s="188">
        <f t="shared" si="14"/>
        <v>0</v>
      </c>
      <c r="BG162" s="188">
        <f t="shared" si="15"/>
        <v>0</v>
      </c>
      <c r="BH162" s="188">
        <f t="shared" si="16"/>
        <v>0</v>
      </c>
      <c r="BI162" s="188">
        <f t="shared" si="17"/>
        <v>0</v>
      </c>
      <c r="BJ162" s="188">
        <f t="shared" si="18"/>
        <v>0</v>
      </c>
      <c r="BK162" s="19" t="s">
        <v>87</v>
      </c>
      <c r="BL162" s="188">
        <f t="shared" si="19"/>
        <v>0</v>
      </c>
      <c r="BM162" s="19" t="s">
        <v>471</v>
      </c>
      <c r="BN162" s="187" t="s">
        <v>576</v>
      </c>
    </row>
    <row r="163" spans="1:66" s="2" customFormat="1" ht="16.5" customHeight="1">
      <c r="A163" s="37"/>
      <c r="B163" s="38"/>
      <c r="C163" s="176" t="s">
        <v>512</v>
      </c>
      <c r="D163" s="176" t="s">
        <v>145</v>
      </c>
      <c r="E163" s="177" t="s">
        <v>577</v>
      </c>
      <c r="F163" s="178" t="s">
        <v>578</v>
      </c>
      <c r="G163" s="179" t="s">
        <v>158</v>
      </c>
      <c r="H163" s="180">
        <v>8</v>
      </c>
      <c r="I163" s="181"/>
      <c r="J163" s="182">
        <f t="shared" si="10"/>
        <v>0</v>
      </c>
      <c r="K163" s="178" t="s">
        <v>37</v>
      </c>
      <c r="L163" s="178"/>
      <c r="M163" s="42"/>
      <c r="N163" s="183" t="s">
        <v>37</v>
      </c>
      <c r="O163" s="184" t="s">
        <v>50</v>
      </c>
      <c r="P163" s="67"/>
      <c r="Q163" s="185">
        <f t="shared" si="11"/>
        <v>0</v>
      </c>
      <c r="R163" s="185">
        <v>0</v>
      </c>
      <c r="S163" s="185">
        <f t="shared" si="12"/>
        <v>0</v>
      </c>
      <c r="T163" s="185">
        <v>0</v>
      </c>
      <c r="U163" s="186">
        <f t="shared" si="13"/>
        <v>0</v>
      </c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S163" s="187" t="s">
        <v>471</v>
      </c>
      <c r="AU163" s="187" t="s">
        <v>145</v>
      </c>
      <c r="AV163" s="187" t="s">
        <v>89</v>
      </c>
      <c r="AZ163" s="19" t="s">
        <v>142</v>
      </c>
      <c r="BF163" s="188">
        <f t="shared" si="14"/>
        <v>0</v>
      </c>
      <c r="BG163" s="188">
        <f t="shared" si="15"/>
        <v>0</v>
      </c>
      <c r="BH163" s="188">
        <f t="shared" si="16"/>
        <v>0</v>
      </c>
      <c r="BI163" s="188">
        <f t="shared" si="17"/>
        <v>0</v>
      </c>
      <c r="BJ163" s="188">
        <f t="shared" si="18"/>
        <v>0</v>
      </c>
      <c r="BK163" s="19" t="s">
        <v>87</v>
      </c>
      <c r="BL163" s="188">
        <f t="shared" si="19"/>
        <v>0</v>
      </c>
      <c r="BM163" s="19" t="s">
        <v>471</v>
      </c>
      <c r="BN163" s="187" t="s">
        <v>579</v>
      </c>
    </row>
    <row r="164" spans="1:66" s="2" customFormat="1" ht="16.5" customHeight="1">
      <c r="A164" s="37"/>
      <c r="B164" s="38"/>
      <c r="C164" s="176" t="s">
        <v>580</v>
      </c>
      <c r="D164" s="176" t="s">
        <v>145</v>
      </c>
      <c r="E164" s="177" t="s">
        <v>581</v>
      </c>
      <c r="F164" s="178" t="s">
        <v>582</v>
      </c>
      <c r="G164" s="179" t="s">
        <v>158</v>
      </c>
      <c r="H164" s="180">
        <v>3</v>
      </c>
      <c r="I164" s="181"/>
      <c r="J164" s="182">
        <f t="shared" si="10"/>
        <v>0</v>
      </c>
      <c r="K164" s="178" t="s">
        <v>37</v>
      </c>
      <c r="L164" s="178"/>
      <c r="M164" s="42"/>
      <c r="N164" s="183" t="s">
        <v>37</v>
      </c>
      <c r="O164" s="184" t="s">
        <v>50</v>
      </c>
      <c r="P164" s="67"/>
      <c r="Q164" s="185">
        <f t="shared" si="11"/>
        <v>0</v>
      </c>
      <c r="R164" s="185">
        <v>0</v>
      </c>
      <c r="S164" s="185">
        <f t="shared" si="12"/>
        <v>0</v>
      </c>
      <c r="T164" s="185">
        <v>0</v>
      </c>
      <c r="U164" s="186">
        <f t="shared" si="13"/>
        <v>0</v>
      </c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S164" s="187" t="s">
        <v>471</v>
      </c>
      <c r="AU164" s="187" t="s">
        <v>145</v>
      </c>
      <c r="AV164" s="187" t="s">
        <v>89</v>
      </c>
      <c r="AZ164" s="19" t="s">
        <v>142</v>
      </c>
      <c r="BF164" s="188">
        <f t="shared" si="14"/>
        <v>0</v>
      </c>
      <c r="BG164" s="188">
        <f t="shared" si="15"/>
        <v>0</v>
      </c>
      <c r="BH164" s="188">
        <f t="shared" si="16"/>
        <v>0</v>
      </c>
      <c r="BI164" s="188">
        <f t="shared" si="17"/>
        <v>0</v>
      </c>
      <c r="BJ164" s="188">
        <f t="shared" si="18"/>
        <v>0</v>
      </c>
      <c r="BK164" s="19" t="s">
        <v>87</v>
      </c>
      <c r="BL164" s="188">
        <f t="shared" si="19"/>
        <v>0</v>
      </c>
      <c r="BM164" s="19" t="s">
        <v>471</v>
      </c>
      <c r="BN164" s="187" t="s">
        <v>583</v>
      </c>
    </row>
    <row r="165" spans="1:66" s="2" customFormat="1" ht="21.75" customHeight="1">
      <c r="A165" s="37"/>
      <c r="B165" s="38"/>
      <c r="C165" s="176" t="s">
        <v>471</v>
      </c>
      <c r="D165" s="176" t="s">
        <v>145</v>
      </c>
      <c r="E165" s="177" t="s">
        <v>584</v>
      </c>
      <c r="F165" s="178" t="s">
        <v>585</v>
      </c>
      <c r="G165" s="179" t="s">
        <v>158</v>
      </c>
      <c r="H165" s="180">
        <v>8</v>
      </c>
      <c r="I165" s="181"/>
      <c r="J165" s="182">
        <f t="shared" si="10"/>
        <v>0</v>
      </c>
      <c r="K165" s="178" t="s">
        <v>37</v>
      </c>
      <c r="L165" s="178"/>
      <c r="M165" s="42"/>
      <c r="N165" s="183" t="s">
        <v>37</v>
      </c>
      <c r="O165" s="184" t="s">
        <v>50</v>
      </c>
      <c r="P165" s="67"/>
      <c r="Q165" s="185">
        <f t="shared" si="11"/>
        <v>0</v>
      </c>
      <c r="R165" s="185">
        <v>0</v>
      </c>
      <c r="S165" s="185">
        <f t="shared" si="12"/>
        <v>0</v>
      </c>
      <c r="T165" s="185">
        <v>0</v>
      </c>
      <c r="U165" s="186">
        <f t="shared" si="13"/>
        <v>0</v>
      </c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S165" s="187" t="s">
        <v>471</v>
      </c>
      <c r="AU165" s="187" t="s">
        <v>145</v>
      </c>
      <c r="AV165" s="187" t="s">
        <v>89</v>
      </c>
      <c r="AZ165" s="19" t="s">
        <v>142</v>
      </c>
      <c r="BF165" s="188">
        <f t="shared" si="14"/>
        <v>0</v>
      </c>
      <c r="BG165" s="188">
        <f t="shared" si="15"/>
        <v>0</v>
      </c>
      <c r="BH165" s="188">
        <f t="shared" si="16"/>
        <v>0</v>
      </c>
      <c r="BI165" s="188">
        <f t="shared" si="17"/>
        <v>0</v>
      </c>
      <c r="BJ165" s="188">
        <f t="shared" si="18"/>
        <v>0</v>
      </c>
      <c r="BK165" s="19" t="s">
        <v>87</v>
      </c>
      <c r="BL165" s="188">
        <f t="shared" si="19"/>
        <v>0</v>
      </c>
      <c r="BM165" s="19" t="s">
        <v>471</v>
      </c>
      <c r="BN165" s="187" t="s">
        <v>586</v>
      </c>
    </row>
    <row r="166" spans="1:66" s="2" customFormat="1" ht="16.5" customHeight="1">
      <c r="A166" s="37"/>
      <c r="B166" s="38"/>
      <c r="C166" s="176" t="s">
        <v>587</v>
      </c>
      <c r="D166" s="176" t="s">
        <v>145</v>
      </c>
      <c r="E166" s="177" t="s">
        <v>588</v>
      </c>
      <c r="F166" s="178" t="s">
        <v>589</v>
      </c>
      <c r="G166" s="179" t="s">
        <v>242</v>
      </c>
      <c r="H166" s="180">
        <v>35</v>
      </c>
      <c r="I166" s="181"/>
      <c r="J166" s="182">
        <f t="shared" si="10"/>
        <v>0</v>
      </c>
      <c r="K166" s="178" t="s">
        <v>37</v>
      </c>
      <c r="L166" s="178"/>
      <c r="M166" s="42"/>
      <c r="N166" s="183" t="s">
        <v>37</v>
      </c>
      <c r="O166" s="184" t="s">
        <v>50</v>
      </c>
      <c r="P166" s="67"/>
      <c r="Q166" s="185">
        <f t="shared" si="11"/>
        <v>0</v>
      </c>
      <c r="R166" s="185">
        <v>0</v>
      </c>
      <c r="S166" s="185">
        <f t="shared" si="12"/>
        <v>0</v>
      </c>
      <c r="T166" s="185">
        <v>0</v>
      </c>
      <c r="U166" s="186">
        <f t="shared" si="13"/>
        <v>0</v>
      </c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S166" s="187" t="s">
        <v>471</v>
      </c>
      <c r="AU166" s="187" t="s">
        <v>145</v>
      </c>
      <c r="AV166" s="187" t="s">
        <v>89</v>
      </c>
      <c r="AZ166" s="19" t="s">
        <v>142</v>
      </c>
      <c r="BF166" s="188">
        <f t="shared" si="14"/>
        <v>0</v>
      </c>
      <c r="BG166" s="188">
        <f t="shared" si="15"/>
        <v>0</v>
      </c>
      <c r="BH166" s="188">
        <f t="shared" si="16"/>
        <v>0</v>
      </c>
      <c r="BI166" s="188">
        <f t="shared" si="17"/>
        <v>0</v>
      </c>
      <c r="BJ166" s="188">
        <f t="shared" si="18"/>
        <v>0</v>
      </c>
      <c r="BK166" s="19" t="s">
        <v>87</v>
      </c>
      <c r="BL166" s="188">
        <f t="shared" si="19"/>
        <v>0</v>
      </c>
      <c r="BM166" s="19" t="s">
        <v>471</v>
      </c>
      <c r="BN166" s="187" t="s">
        <v>590</v>
      </c>
    </row>
    <row r="167" spans="1:66" s="2" customFormat="1" ht="16.5" customHeight="1">
      <c r="A167" s="37"/>
      <c r="B167" s="38"/>
      <c r="C167" s="226" t="s">
        <v>591</v>
      </c>
      <c r="D167" s="226" t="s">
        <v>288</v>
      </c>
      <c r="E167" s="227" t="s">
        <v>592</v>
      </c>
      <c r="F167" s="228" t="s">
        <v>593</v>
      </c>
      <c r="G167" s="229" t="s">
        <v>158</v>
      </c>
      <c r="H167" s="230">
        <v>15</v>
      </c>
      <c r="I167" s="231"/>
      <c r="J167" s="232">
        <f t="shared" si="10"/>
        <v>0</v>
      </c>
      <c r="K167" s="228" t="s">
        <v>37</v>
      </c>
      <c r="L167" s="228"/>
      <c r="M167" s="233"/>
      <c r="N167" s="234" t="s">
        <v>37</v>
      </c>
      <c r="O167" s="235" t="s">
        <v>50</v>
      </c>
      <c r="P167" s="67"/>
      <c r="Q167" s="185">
        <f t="shared" si="11"/>
        <v>0</v>
      </c>
      <c r="R167" s="185">
        <v>0</v>
      </c>
      <c r="S167" s="185">
        <f t="shared" si="12"/>
        <v>0</v>
      </c>
      <c r="T167" s="185">
        <v>0</v>
      </c>
      <c r="U167" s="186">
        <f t="shared" si="13"/>
        <v>0</v>
      </c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S167" s="187" t="s">
        <v>482</v>
      </c>
      <c r="AU167" s="187" t="s">
        <v>288</v>
      </c>
      <c r="AV167" s="187" t="s">
        <v>89</v>
      </c>
      <c r="AZ167" s="19" t="s">
        <v>142</v>
      </c>
      <c r="BF167" s="188">
        <f t="shared" si="14"/>
        <v>0</v>
      </c>
      <c r="BG167" s="188">
        <f t="shared" si="15"/>
        <v>0</v>
      </c>
      <c r="BH167" s="188">
        <f t="shared" si="16"/>
        <v>0</v>
      </c>
      <c r="BI167" s="188">
        <f t="shared" si="17"/>
        <v>0</v>
      </c>
      <c r="BJ167" s="188">
        <f t="shared" si="18"/>
        <v>0</v>
      </c>
      <c r="BK167" s="19" t="s">
        <v>87</v>
      </c>
      <c r="BL167" s="188">
        <f t="shared" si="19"/>
        <v>0</v>
      </c>
      <c r="BM167" s="19" t="s">
        <v>482</v>
      </c>
      <c r="BN167" s="187" t="s">
        <v>594</v>
      </c>
    </row>
    <row r="168" spans="1:66" s="2" customFormat="1" ht="16.5" customHeight="1">
      <c r="A168" s="37"/>
      <c r="B168" s="38"/>
      <c r="C168" s="226" t="s">
        <v>595</v>
      </c>
      <c r="D168" s="226" t="s">
        <v>288</v>
      </c>
      <c r="E168" s="227" t="s">
        <v>596</v>
      </c>
      <c r="F168" s="228" t="s">
        <v>597</v>
      </c>
      <c r="G168" s="229" t="s">
        <v>158</v>
      </c>
      <c r="H168" s="230">
        <v>15</v>
      </c>
      <c r="I168" s="231"/>
      <c r="J168" s="232">
        <f t="shared" si="10"/>
        <v>0</v>
      </c>
      <c r="K168" s="228" t="s">
        <v>37</v>
      </c>
      <c r="L168" s="228"/>
      <c r="M168" s="233"/>
      <c r="N168" s="234" t="s">
        <v>37</v>
      </c>
      <c r="O168" s="235" t="s">
        <v>50</v>
      </c>
      <c r="P168" s="67"/>
      <c r="Q168" s="185">
        <f t="shared" si="11"/>
        <v>0</v>
      </c>
      <c r="R168" s="185">
        <v>0</v>
      </c>
      <c r="S168" s="185">
        <f t="shared" si="12"/>
        <v>0</v>
      </c>
      <c r="T168" s="185">
        <v>0</v>
      </c>
      <c r="U168" s="186">
        <f t="shared" si="13"/>
        <v>0</v>
      </c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S168" s="187" t="s">
        <v>482</v>
      </c>
      <c r="AU168" s="187" t="s">
        <v>288</v>
      </c>
      <c r="AV168" s="187" t="s">
        <v>89</v>
      </c>
      <c r="AZ168" s="19" t="s">
        <v>142</v>
      </c>
      <c r="BF168" s="188">
        <f t="shared" si="14"/>
        <v>0</v>
      </c>
      <c r="BG168" s="188">
        <f t="shared" si="15"/>
        <v>0</v>
      </c>
      <c r="BH168" s="188">
        <f t="shared" si="16"/>
        <v>0</v>
      </c>
      <c r="BI168" s="188">
        <f t="shared" si="17"/>
        <v>0</v>
      </c>
      <c r="BJ168" s="188">
        <f t="shared" si="18"/>
        <v>0</v>
      </c>
      <c r="BK168" s="19" t="s">
        <v>87</v>
      </c>
      <c r="BL168" s="188">
        <f t="shared" si="19"/>
        <v>0</v>
      </c>
      <c r="BM168" s="19" t="s">
        <v>482</v>
      </c>
      <c r="BN168" s="187" t="s">
        <v>598</v>
      </c>
    </row>
    <row r="169" spans="1:66" s="2" customFormat="1" ht="16.5" customHeight="1">
      <c r="A169" s="37"/>
      <c r="B169" s="38"/>
      <c r="C169" s="176" t="s">
        <v>526</v>
      </c>
      <c r="D169" s="176" t="s">
        <v>145</v>
      </c>
      <c r="E169" s="177" t="s">
        <v>218</v>
      </c>
      <c r="F169" s="178" t="s">
        <v>599</v>
      </c>
      <c r="G169" s="179" t="s">
        <v>485</v>
      </c>
      <c r="H169" s="180">
        <v>20</v>
      </c>
      <c r="I169" s="181"/>
      <c r="J169" s="182">
        <f t="shared" si="10"/>
        <v>0</v>
      </c>
      <c r="K169" s="178" t="s">
        <v>37</v>
      </c>
      <c r="L169" s="178"/>
      <c r="M169" s="42"/>
      <c r="N169" s="183" t="s">
        <v>37</v>
      </c>
      <c r="O169" s="184" t="s">
        <v>50</v>
      </c>
      <c r="P169" s="67"/>
      <c r="Q169" s="185">
        <f t="shared" si="11"/>
        <v>0</v>
      </c>
      <c r="R169" s="185">
        <v>0</v>
      </c>
      <c r="S169" s="185">
        <f t="shared" si="12"/>
        <v>0</v>
      </c>
      <c r="T169" s="185">
        <v>0</v>
      </c>
      <c r="U169" s="186">
        <f t="shared" si="13"/>
        <v>0</v>
      </c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S169" s="187" t="s">
        <v>471</v>
      </c>
      <c r="AU169" s="187" t="s">
        <v>145</v>
      </c>
      <c r="AV169" s="187" t="s">
        <v>89</v>
      </c>
      <c r="AZ169" s="19" t="s">
        <v>142</v>
      </c>
      <c r="BF169" s="188">
        <f t="shared" si="14"/>
        <v>0</v>
      </c>
      <c r="BG169" s="188">
        <f t="shared" si="15"/>
        <v>0</v>
      </c>
      <c r="BH169" s="188">
        <f t="shared" si="16"/>
        <v>0</v>
      </c>
      <c r="BI169" s="188">
        <f t="shared" si="17"/>
        <v>0</v>
      </c>
      <c r="BJ169" s="188">
        <f t="shared" si="18"/>
        <v>0</v>
      </c>
      <c r="BK169" s="19" t="s">
        <v>87</v>
      </c>
      <c r="BL169" s="188">
        <f t="shared" si="19"/>
        <v>0</v>
      </c>
      <c r="BM169" s="19" t="s">
        <v>471</v>
      </c>
      <c r="BN169" s="187" t="s">
        <v>600</v>
      </c>
    </row>
    <row r="170" spans="1:66" s="2" customFormat="1" ht="16.5" customHeight="1">
      <c r="A170" s="37"/>
      <c r="B170" s="38"/>
      <c r="C170" s="176" t="s">
        <v>601</v>
      </c>
      <c r="D170" s="176" t="s">
        <v>145</v>
      </c>
      <c r="E170" s="177" t="s">
        <v>210</v>
      </c>
      <c r="F170" s="178" t="s">
        <v>602</v>
      </c>
      <c r="G170" s="179" t="s">
        <v>485</v>
      </c>
      <c r="H170" s="180">
        <v>15</v>
      </c>
      <c r="I170" s="181"/>
      <c r="J170" s="182">
        <f t="shared" si="10"/>
        <v>0</v>
      </c>
      <c r="K170" s="178" t="s">
        <v>37</v>
      </c>
      <c r="L170" s="178"/>
      <c r="M170" s="42"/>
      <c r="N170" s="183" t="s">
        <v>37</v>
      </c>
      <c r="O170" s="184" t="s">
        <v>50</v>
      </c>
      <c r="P170" s="67"/>
      <c r="Q170" s="185">
        <f t="shared" si="11"/>
        <v>0</v>
      </c>
      <c r="R170" s="185">
        <v>0</v>
      </c>
      <c r="S170" s="185">
        <f t="shared" si="12"/>
        <v>0</v>
      </c>
      <c r="T170" s="185">
        <v>0</v>
      </c>
      <c r="U170" s="186">
        <f t="shared" si="13"/>
        <v>0</v>
      </c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S170" s="187" t="s">
        <v>471</v>
      </c>
      <c r="AU170" s="187" t="s">
        <v>145</v>
      </c>
      <c r="AV170" s="187" t="s">
        <v>89</v>
      </c>
      <c r="AZ170" s="19" t="s">
        <v>142</v>
      </c>
      <c r="BF170" s="188">
        <f t="shared" si="14"/>
        <v>0</v>
      </c>
      <c r="BG170" s="188">
        <f t="shared" si="15"/>
        <v>0</v>
      </c>
      <c r="BH170" s="188">
        <f t="shared" si="16"/>
        <v>0</v>
      </c>
      <c r="BI170" s="188">
        <f t="shared" si="17"/>
        <v>0</v>
      </c>
      <c r="BJ170" s="188">
        <f t="shared" si="18"/>
        <v>0</v>
      </c>
      <c r="BK170" s="19" t="s">
        <v>87</v>
      </c>
      <c r="BL170" s="188">
        <f t="shared" si="19"/>
        <v>0</v>
      </c>
      <c r="BM170" s="19" t="s">
        <v>471</v>
      </c>
      <c r="BN170" s="187" t="s">
        <v>603</v>
      </c>
    </row>
    <row r="171" spans="2:64" s="12" customFormat="1" ht="22.9" customHeight="1">
      <c r="B171" s="160"/>
      <c r="C171" s="161"/>
      <c r="D171" s="162" t="s">
        <v>78</v>
      </c>
      <c r="E171" s="174" t="s">
        <v>604</v>
      </c>
      <c r="F171" s="174" t="s">
        <v>605</v>
      </c>
      <c r="G171" s="161"/>
      <c r="H171" s="161"/>
      <c r="I171" s="164"/>
      <c r="J171" s="175">
        <f>BL171</f>
        <v>0</v>
      </c>
      <c r="K171" s="161"/>
      <c r="L171" s="161"/>
      <c r="M171" s="166"/>
      <c r="N171" s="167"/>
      <c r="O171" s="168"/>
      <c r="P171" s="168"/>
      <c r="Q171" s="169">
        <f>SUM(Q172:Q176)</f>
        <v>0</v>
      </c>
      <c r="R171" s="168"/>
      <c r="S171" s="169">
        <f>SUM(S172:S176)</f>
        <v>0</v>
      </c>
      <c r="T171" s="168"/>
      <c r="U171" s="170">
        <f>SUM(U172:U176)</f>
        <v>0</v>
      </c>
      <c r="AS171" s="171" t="s">
        <v>143</v>
      </c>
      <c r="AU171" s="172" t="s">
        <v>78</v>
      </c>
      <c r="AV171" s="172" t="s">
        <v>87</v>
      </c>
      <c r="AZ171" s="171" t="s">
        <v>142</v>
      </c>
      <c r="BL171" s="173">
        <f>SUM(BL172:BL176)</f>
        <v>0</v>
      </c>
    </row>
    <row r="172" spans="1:66" s="2" customFormat="1" ht="16.5" customHeight="1">
      <c r="A172" s="37"/>
      <c r="B172" s="38"/>
      <c r="C172" s="176" t="s">
        <v>606</v>
      </c>
      <c r="D172" s="176" t="s">
        <v>145</v>
      </c>
      <c r="E172" s="177" t="s">
        <v>607</v>
      </c>
      <c r="F172" s="178" t="s">
        <v>608</v>
      </c>
      <c r="G172" s="179" t="s">
        <v>158</v>
      </c>
      <c r="H172" s="180">
        <v>60</v>
      </c>
      <c r="I172" s="181"/>
      <c r="J172" s="182">
        <f>ROUND(I172*H172,2)</f>
        <v>0</v>
      </c>
      <c r="K172" s="178" t="s">
        <v>37</v>
      </c>
      <c r="L172" s="178"/>
      <c r="M172" s="42"/>
      <c r="N172" s="183" t="s">
        <v>37</v>
      </c>
      <c r="O172" s="184" t="s">
        <v>50</v>
      </c>
      <c r="P172" s="67"/>
      <c r="Q172" s="185">
        <f>P172*H172</f>
        <v>0</v>
      </c>
      <c r="R172" s="185">
        <v>0</v>
      </c>
      <c r="S172" s="185">
        <f>R172*H172</f>
        <v>0</v>
      </c>
      <c r="T172" s="185">
        <v>0</v>
      </c>
      <c r="U172" s="186">
        <f>T172*H172</f>
        <v>0</v>
      </c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S172" s="187" t="s">
        <v>471</v>
      </c>
      <c r="AU172" s="187" t="s">
        <v>145</v>
      </c>
      <c r="AV172" s="187" t="s">
        <v>89</v>
      </c>
      <c r="AZ172" s="19" t="s">
        <v>142</v>
      </c>
      <c r="BF172" s="188">
        <f>IF(O172="základní",J172,0)</f>
        <v>0</v>
      </c>
      <c r="BG172" s="188">
        <f>IF(O172="snížená",J172,0)</f>
        <v>0</v>
      </c>
      <c r="BH172" s="188">
        <f>IF(O172="zákl. přenesená",J172,0)</f>
        <v>0</v>
      </c>
      <c r="BI172" s="188">
        <f>IF(O172="sníž. přenesená",J172,0)</f>
        <v>0</v>
      </c>
      <c r="BJ172" s="188">
        <f>IF(O172="nulová",J172,0)</f>
        <v>0</v>
      </c>
      <c r="BK172" s="19" t="s">
        <v>87</v>
      </c>
      <c r="BL172" s="188">
        <f>ROUND(I172*H172,2)</f>
        <v>0</v>
      </c>
      <c r="BM172" s="19" t="s">
        <v>471</v>
      </c>
      <c r="BN172" s="187" t="s">
        <v>609</v>
      </c>
    </row>
    <row r="173" spans="1:66" s="2" customFormat="1" ht="16.5" customHeight="1">
      <c r="A173" s="37"/>
      <c r="B173" s="38"/>
      <c r="C173" s="226" t="s">
        <v>610</v>
      </c>
      <c r="D173" s="226" t="s">
        <v>288</v>
      </c>
      <c r="E173" s="227" t="s">
        <v>611</v>
      </c>
      <c r="F173" s="228" t="s">
        <v>612</v>
      </c>
      <c r="G173" s="229" t="s">
        <v>158</v>
      </c>
      <c r="H173" s="230">
        <v>80</v>
      </c>
      <c r="I173" s="231"/>
      <c r="J173" s="232">
        <f>ROUND(I173*H173,2)</f>
        <v>0</v>
      </c>
      <c r="K173" s="228" t="s">
        <v>37</v>
      </c>
      <c r="L173" s="228"/>
      <c r="M173" s="233"/>
      <c r="N173" s="234" t="s">
        <v>37</v>
      </c>
      <c r="O173" s="235" t="s">
        <v>50</v>
      </c>
      <c r="P173" s="67"/>
      <c r="Q173" s="185">
        <f>P173*H173</f>
        <v>0</v>
      </c>
      <c r="R173" s="185">
        <v>0</v>
      </c>
      <c r="S173" s="185">
        <f>R173*H173</f>
        <v>0</v>
      </c>
      <c r="T173" s="185">
        <v>0</v>
      </c>
      <c r="U173" s="186">
        <f>T173*H173</f>
        <v>0</v>
      </c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S173" s="187" t="s">
        <v>613</v>
      </c>
      <c r="AU173" s="187" t="s">
        <v>288</v>
      </c>
      <c r="AV173" s="187" t="s">
        <v>89</v>
      </c>
      <c r="AZ173" s="19" t="s">
        <v>142</v>
      </c>
      <c r="BF173" s="188">
        <f>IF(O173="základní",J173,0)</f>
        <v>0</v>
      </c>
      <c r="BG173" s="188">
        <f>IF(O173="snížená",J173,0)</f>
        <v>0</v>
      </c>
      <c r="BH173" s="188">
        <f>IF(O173="zákl. přenesená",J173,0)</f>
        <v>0</v>
      </c>
      <c r="BI173" s="188">
        <f>IF(O173="sníž. přenesená",J173,0)</f>
        <v>0</v>
      </c>
      <c r="BJ173" s="188">
        <f>IF(O173="nulová",J173,0)</f>
        <v>0</v>
      </c>
      <c r="BK173" s="19" t="s">
        <v>87</v>
      </c>
      <c r="BL173" s="188">
        <f>ROUND(I173*H173,2)</f>
        <v>0</v>
      </c>
      <c r="BM173" s="19" t="s">
        <v>471</v>
      </c>
      <c r="BN173" s="187" t="s">
        <v>614</v>
      </c>
    </row>
    <row r="174" spans="1:66" s="2" customFormat="1" ht="16.5" customHeight="1">
      <c r="A174" s="37"/>
      <c r="B174" s="38"/>
      <c r="C174" s="226" t="s">
        <v>615</v>
      </c>
      <c r="D174" s="226" t="s">
        <v>288</v>
      </c>
      <c r="E174" s="227" t="s">
        <v>616</v>
      </c>
      <c r="F174" s="228" t="s">
        <v>617</v>
      </c>
      <c r="G174" s="229" t="s">
        <v>158</v>
      </c>
      <c r="H174" s="230">
        <v>25</v>
      </c>
      <c r="I174" s="231"/>
      <c r="J174" s="232">
        <f>ROUND(I174*H174,2)</f>
        <v>0</v>
      </c>
      <c r="K174" s="228" t="s">
        <v>37</v>
      </c>
      <c r="L174" s="228"/>
      <c r="M174" s="233"/>
      <c r="N174" s="234" t="s">
        <v>37</v>
      </c>
      <c r="O174" s="235" t="s">
        <v>50</v>
      </c>
      <c r="P174" s="67"/>
      <c r="Q174" s="185">
        <f>P174*H174</f>
        <v>0</v>
      </c>
      <c r="R174" s="185">
        <v>0</v>
      </c>
      <c r="S174" s="185">
        <f>R174*H174</f>
        <v>0</v>
      </c>
      <c r="T174" s="185">
        <v>0</v>
      </c>
      <c r="U174" s="186">
        <f>T174*H174</f>
        <v>0</v>
      </c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S174" s="187" t="s">
        <v>613</v>
      </c>
      <c r="AU174" s="187" t="s">
        <v>288</v>
      </c>
      <c r="AV174" s="187" t="s">
        <v>89</v>
      </c>
      <c r="AZ174" s="19" t="s">
        <v>142</v>
      </c>
      <c r="BF174" s="188">
        <f>IF(O174="základní",J174,0)</f>
        <v>0</v>
      </c>
      <c r="BG174" s="188">
        <f>IF(O174="snížená",J174,0)</f>
        <v>0</v>
      </c>
      <c r="BH174" s="188">
        <f>IF(O174="zákl. přenesená",J174,0)</f>
        <v>0</v>
      </c>
      <c r="BI174" s="188">
        <f>IF(O174="sníž. přenesená",J174,0)</f>
        <v>0</v>
      </c>
      <c r="BJ174" s="188">
        <f>IF(O174="nulová",J174,0)</f>
        <v>0</v>
      </c>
      <c r="BK174" s="19" t="s">
        <v>87</v>
      </c>
      <c r="BL174" s="188">
        <f>ROUND(I174*H174,2)</f>
        <v>0</v>
      </c>
      <c r="BM174" s="19" t="s">
        <v>471</v>
      </c>
      <c r="BN174" s="187" t="s">
        <v>618</v>
      </c>
    </row>
    <row r="175" spans="1:66" s="2" customFormat="1" ht="16.5" customHeight="1">
      <c r="A175" s="37"/>
      <c r="B175" s="38"/>
      <c r="C175" s="226" t="s">
        <v>619</v>
      </c>
      <c r="D175" s="226" t="s">
        <v>288</v>
      </c>
      <c r="E175" s="227" t="s">
        <v>620</v>
      </c>
      <c r="F175" s="228" t="s">
        <v>621</v>
      </c>
      <c r="G175" s="229" t="s">
        <v>158</v>
      </c>
      <c r="H175" s="230">
        <v>10</v>
      </c>
      <c r="I175" s="231"/>
      <c r="J175" s="232">
        <f>ROUND(I175*H175,2)</f>
        <v>0</v>
      </c>
      <c r="K175" s="228" t="s">
        <v>37</v>
      </c>
      <c r="L175" s="228"/>
      <c r="M175" s="233"/>
      <c r="N175" s="234" t="s">
        <v>37</v>
      </c>
      <c r="O175" s="235" t="s">
        <v>50</v>
      </c>
      <c r="P175" s="67"/>
      <c r="Q175" s="185">
        <f>P175*H175</f>
        <v>0</v>
      </c>
      <c r="R175" s="185">
        <v>0</v>
      </c>
      <c r="S175" s="185">
        <f>R175*H175</f>
        <v>0</v>
      </c>
      <c r="T175" s="185">
        <v>0</v>
      </c>
      <c r="U175" s="186">
        <f>T175*H175</f>
        <v>0</v>
      </c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S175" s="187" t="s">
        <v>613</v>
      </c>
      <c r="AU175" s="187" t="s">
        <v>288</v>
      </c>
      <c r="AV175" s="187" t="s">
        <v>89</v>
      </c>
      <c r="AZ175" s="19" t="s">
        <v>142</v>
      </c>
      <c r="BF175" s="188">
        <f>IF(O175="základní",J175,0)</f>
        <v>0</v>
      </c>
      <c r="BG175" s="188">
        <f>IF(O175="snížená",J175,0)</f>
        <v>0</v>
      </c>
      <c r="BH175" s="188">
        <f>IF(O175="zákl. přenesená",J175,0)</f>
        <v>0</v>
      </c>
      <c r="BI175" s="188">
        <f>IF(O175="sníž. přenesená",J175,0)</f>
        <v>0</v>
      </c>
      <c r="BJ175" s="188">
        <f>IF(O175="nulová",J175,0)</f>
        <v>0</v>
      </c>
      <c r="BK175" s="19" t="s">
        <v>87</v>
      </c>
      <c r="BL175" s="188">
        <f>ROUND(I175*H175,2)</f>
        <v>0</v>
      </c>
      <c r="BM175" s="19" t="s">
        <v>471</v>
      </c>
      <c r="BN175" s="187" t="s">
        <v>622</v>
      </c>
    </row>
    <row r="176" spans="1:66" s="2" customFormat="1" ht="16.5" customHeight="1">
      <c r="A176" s="37"/>
      <c r="B176" s="38"/>
      <c r="C176" s="176" t="s">
        <v>623</v>
      </c>
      <c r="D176" s="176" t="s">
        <v>145</v>
      </c>
      <c r="E176" s="177" t="s">
        <v>624</v>
      </c>
      <c r="F176" s="178" t="s">
        <v>625</v>
      </c>
      <c r="G176" s="179" t="s">
        <v>158</v>
      </c>
      <c r="H176" s="180">
        <v>40</v>
      </c>
      <c r="I176" s="181"/>
      <c r="J176" s="182">
        <f>ROUND(I176*H176,2)</f>
        <v>0</v>
      </c>
      <c r="K176" s="178" t="s">
        <v>37</v>
      </c>
      <c r="L176" s="178"/>
      <c r="M176" s="42"/>
      <c r="N176" s="240" t="s">
        <v>37</v>
      </c>
      <c r="O176" s="241" t="s">
        <v>50</v>
      </c>
      <c r="P176" s="238"/>
      <c r="Q176" s="242">
        <f>P176*H176</f>
        <v>0</v>
      </c>
      <c r="R176" s="242">
        <v>0</v>
      </c>
      <c r="S176" s="242">
        <f>R176*H176</f>
        <v>0</v>
      </c>
      <c r="T176" s="242">
        <v>0</v>
      </c>
      <c r="U176" s="243">
        <f>T176*H176</f>
        <v>0</v>
      </c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S176" s="187" t="s">
        <v>150</v>
      </c>
      <c r="AU176" s="187" t="s">
        <v>145</v>
      </c>
      <c r="AV176" s="187" t="s">
        <v>89</v>
      </c>
      <c r="AZ176" s="19" t="s">
        <v>142</v>
      </c>
      <c r="BF176" s="188">
        <f>IF(O176="základní",J176,0)</f>
        <v>0</v>
      </c>
      <c r="BG176" s="188">
        <f>IF(O176="snížená",J176,0)</f>
        <v>0</v>
      </c>
      <c r="BH176" s="188">
        <f>IF(O176="zákl. přenesená",J176,0)</f>
        <v>0</v>
      </c>
      <c r="BI176" s="188">
        <f>IF(O176="sníž. přenesená",J176,0)</f>
        <v>0</v>
      </c>
      <c r="BJ176" s="188">
        <f>IF(O176="nulová",J176,0)</f>
        <v>0</v>
      </c>
      <c r="BK176" s="19" t="s">
        <v>87</v>
      </c>
      <c r="BL176" s="188">
        <f>ROUND(I176*H176,2)</f>
        <v>0</v>
      </c>
      <c r="BM176" s="19" t="s">
        <v>150</v>
      </c>
      <c r="BN176" s="187" t="s">
        <v>626</v>
      </c>
    </row>
    <row r="177" spans="1:32" s="2" customFormat="1" ht="6.95" customHeight="1">
      <c r="A177" s="37"/>
      <c r="B177" s="50"/>
      <c r="C177" s="51"/>
      <c r="D177" s="51"/>
      <c r="E177" s="51"/>
      <c r="F177" s="51"/>
      <c r="G177" s="51"/>
      <c r="H177" s="51"/>
      <c r="I177" s="51"/>
      <c r="J177" s="51"/>
      <c r="K177" s="51"/>
      <c r="L177" s="341"/>
      <c r="M177" s="42"/>
      <c r="N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</row>
  </sheetData>
  <sheetProtection formatColumns="0" formatRows="0" autoFilter="0"/>
  <autoFilter ref="C87:K176"/>
  <mergeCells count="9">
    <mergeCell ref="E50:H50"/>
    <mergeCell ref="E78:H78"/>
    <mergeCell ref="E80:H80"/>
    <mergeCell ref="M2:W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76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N244"/>
  <sheetViews>
    <sheetView showGridLines="0" workbookViewId="0" topLeftCell="A239">
      <selection activeCell="L235" sqref="L23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2" width="22.28125" style="1" customWidth="1"/>
    <col min="13" max="13" width="1.7109375" style="1" customWidth="1"/>
    <col min="14" max="14" width="10.8515625" style="1" hidden="1" customWidth="1"/>
    <col min="15" max="15" width="9.140625" style="0" hidden="1" customWidth="1"/>
    <col min="16" max="21" width="14.140625" style="1" hidden="1" customWidth="1"/>
    <col min="22" max="22" width="16.28125" style="1" customWidth="1"/>
    <col min="23" max="23" width="12.28125" style="1" customWidth="1"/>
    <col min="24" max="24" width="16.28125" style="1" customWidth="1"/>
    <col min="25" max="25" width="12.28125" style="1" customWidth="1"/>
    <col min="26" max="26" width="15.00390625" style="1" customWidth="1"/>
    <col min="27" max="27" width="11.00390625" style="1" customWidth="1"/>
    <col min="28" max="28" width="15.00390625" style="1" customWidth="1"/>
    <col min="29" max="29" width="16.28125" style="1" customWidth="1"/>
    <col min="30" max="30" width="11.00390625" style="1" customWidth="1"/>
    <col min="31" max="31" width="15.00390625" style="1" customWidth="1"/>
    <col min="32" max="32" width="16.28125" style="1" customWidth="1"/>
    <col min="45" max="66" width="9.28125" style="1" hidden="1" customWidth="1"/>
  </cols>
  <sheetData>
    <row r="1" ht="12"/>
    <row r="2" spans="13:47" s="1" customFormat="1" ht="36.95" customHeight="1"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AU2" s="19" t="s">
        <v>95</v>
      </c>
    </row>
    <row r="3" spans="2:47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338"/>
      <c r="M3" s="22"/>
      <c r="AU3" s="19" t="s">
        <v>89</v>
      </c>
    </row>
    <row r="4" spans="2:47" s="1" customFormat="1" ht="24.95" customHeight="1">
      <c r="B4" s="22"/>
      <c r="D4" s="106" t="s">
        <v>105</v>
      </c>
      <c r="M4" s="22"/>
      <c r="N4" s="107" t="s">
        <v>10</v>
      </c>
      <c r="AU4" s="19" t="s">
        <v>4</v>
      </c>
    </row>
    <row r="5" spans="2:13" s="1" customFormat="1" ht="6.95" customHeight="1">
      <c r="B5" s="22"/>
      <c r="M5" s="22"/>
    </row>
    <row r="6" spans="2:13" s="1" customFormat="1" ht="12" customHeight="1">
      <c r="B6" s="22"/>
      <c r="D6" s="108" t="s">
        <v>16</v>
      </c>
      <c r="M6" s="22"/>
    </row>
    <row r="7" spans="2:13" s="1" customFormat="1" ht="16.5" customHeight="1">
      <c r="B7" s="22"/>
      <c r="E7" s="402" t="str">
        <f>'Rekapitulace stavby'!K6</f>
        <v>UK-1.LF- Instalace systému VZT a klimatizace, Studničkova 2, Praha</v>
      </c>
      <c r="F7" s="403"/>
      <c r="G7" s="403"/>
      <c r="H7" s="403"/>
      <c r="M7" s="22"/>
    </row>
    <row r="8" spans="1:32" s="2" customFormat="1" ht="12" customHeight="1">
      <c r="A8" s="37"/>
      <c r="B8" s="42"/>
      <c r="C8" s="37"/>
      <c r="D8" s="108" t="s">
        <v>106</v>
      </c>
      <c r="E8" s="37"/>
      <c r="F8" s="37"/>
      <c r="G8" s="37"/>
      <c r="H8" s="37"/>
      <c r="I8" s="37"/>
      <c r="J8" s="37"/>
      <c r="K8" s="37"/>
      <c r="L8" s="37"/>
      <c r="M8" s="109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</row>
    <row r="9" spans="1:32" s="2" customFormat="1" ht="16.5" customHeight="1">
      <c r="A9" s="37"/>
      <c r="B9" s="42"/>
      <c r="C9" s="37"/>
      <c r="D9" s="37"/>
      <c r="E9" s="404" t="s">
        <v>627</v>
      </c>
      <c r="F9" s="405"/>
      <c r="G9" s="405"/>
      <c r="H9" s="405"/>
      <c r="I9" s="37"/>
      <c r="J9" s="37"/>
      <c r="K9" s="37"/>
      <c r="L9" s="37"/>
      <c r="M9" s="109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</row>
    <row r="10" spans="1:32" s="2" customFormat="1" ht="1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109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</row>
    <row r="11" spans="1:32" s="2" customFormat="1" ht="12" customHeight="1">
      <c r="A11" s="37"/>
      <c r="B11" s="42"/>
      <c r="C11" s="37"/>
      <c r="D11" s="108" t="s">
        <v>18</v>
      </c>
      <c r="E11" s="37"/>
      <c r="F11" s="110" t="s">
        <v>37</v>
      </c>
      <c r="G11" s="37"/>
      <c r="H11" s="37"/>
      <c r="I11" s="108" t="s">
        <v>20</v>
      </c>
      <c r="J11" s="110" t="s">
        <v>37</v>
      </c>
      <c r="K11" s="37"/>
      <c r="L11" s="37"/>
      <c r="M11" s="109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</row>
    <row r="12" spans="1:32" s="2" customFormat="1" ht="12" customHeight="1">
      <c r="A12" s="37"/>
      <c r="B12" s="42"/>
      <c r="C12" s="37"/>
      <c r="D12" s="108" t="s">
        <v>22</v>
      </c>
      <c r="E12" s="37"/>
      <c r="F12" s="110" t="s">
        <v>23</v>
      </c>
      <c r="G12" s="37"/>
      <c r="H12" s="37"/>
      <c r="I12" s="108" t="s">
        <v>24</v>
      </c>
      <c r="J12" s="111" t="str">
        <f>'Rekapitulace stavby'!AN8</f>
        <v>Vyplň údaj</v>
      </c>
      <c r="K12" s="37"/>
      <c r="L12" s="37"/>
      <c r="M12" s="109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</row>
    <row r="13" spans="1:32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109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</row>
    <row r="14" spans="1:32" s="2" customFormat="1" ht="12" customHeight="1">
      <c r="A14" s="37"/>
      <c r="B14" s="42"/>
      <c r="C14" s="37"/>
      <c r="D14" s="108" t="s">
        <v>29</v>
      </c>
      <c r="E14" s="37"/>
      <c r="F14" s="37"/>
      <c r="G14" s="37"/>
      <c r="H14" s="37"/>
      <c r="I14" s="108" t="s">
        <v>30</v>
      </c>
      <c r="J14" s="110" t="s">
        <v>31</v>
      </c>
      <c r="K14" s="37"/>
      <c r="L14" s="37"/>
      <c r="M14" s="109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</row>
    <row r="15" spans="1:32" s="2" customFormat="1" ht="18" customHeight="1">
      <c r="A15" s="37"/>
      <c r="B15" s="42"/>
      <c r="C15" s="37"/>
      <c r="D15" s="37"/>
      <c r="E15" s="110" t="s">
        <v>1168</v>
      </c>
      <c r="F15" s="37"/>
      <c r="G15" s="37"/>
      <c r="H15" s="37"/>
      <c r="I15" s="108" t="s">
        <v>32</v>
      </c>
      <c r="J15" s="110" t="s">
        <v>33</v>
      </c>
      <c r="K15" s="37"/>
      <c r="L15" s="37"/>
      <c r="M15" s="109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</row>
    <row r="16" spans="1:32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109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</row>
    <row r="17" spans="1:32" s="2" customFormat="1" ht="12" customHeight="1">
      <c r="A17" s="37"/>
      <c r="B17" s="42"/>
      <c r="C17" s="37"/>
      <c r="D17" s="108" t="s">
        <v>34</v>
      </c>
      <c r="E17" s="37"/>
      <c r="F17" s="37"/>
      <c r="G17" s="37"/>
      <c r="H17" s="37"/>
      <c r="I17" s="108" t="s">
        <v>30</v>
      </c>
      <c r="J17" s="32" t="str">
        <f>'Rekapitulace stavby'!AN13</f>
        <v>Vyplň údaj</v>
      </c>
      <c r="K17" s="37"/>
      <c r="L17" s="37"/>
      <c r="M17" s="109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</row>
    <row r="18" spans="1:32" s="2" customFormat="1" ht="18" customHeight="1">
      <c r="A18" s="37"/>
      <c r="B18" s="42"/>
      <c r="C18" s="37"/>
      <c r="D18" s="37"/>
      <c r="E18" s="406" t="str">
        <f>'Rekapitulace stavby'!E14</f>
        <v>Vyplň údaj</v>
      </c>
      <c r="F18" s="407"/>
      <c r="G18" s="407"/>
      <c r="H18" s="407"/>
      <c r="I18" s="108" t="s">
        <v>32</v>
      </c>
      <c r="J18" s="32" t="str">
        <f>'Rekapitulace stavby'!AN14</f>
        <v>Vyplň údaj</v>
      </c>
      <c r="K18" s="37"/>
      <c r="L18" s="37"/>
      <c r="M18" s="109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</row>
    <row r="19" spans="1:32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109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</row>
    <row r="20" spans="1:32" s="2" customFormat="1" ht="12" customHeight="1">
      <c r="A20" s="37"/>
      <c r="B20" s="42"/>
      <c r="C20" s="37"/>
      <c r="D20" s="108" t="s">
        <v>36</v>
      </c>
      <c r="E20" s="37"/>
      <c r="F20" s="37"/>
      <c r="G20" s="37"/>
      <c r="H20" s="37"/>
      <c r="I20" s="108" t="s">
        <v>30</v>
      </c>
      <c r="J20" s="110" t="str">
        <f>IF('Rekapitulace stavby'!AN16="","",'Rekapitulace stavby'!AN16)</f>
        <v/>
      </c>
      <c r="K20" s="37"/>
      <c r="L20" s="37"/>
      <c r="M20" s="109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</row>
    <row r="21" spans="1:32" s="2" customFormat="1" ht="18" customHeight="1">
      <c r="A21" s="37"/>
      <c r="B21" s="42"/>
      <c r="C21" s="37"/>
      <c r="D21" s="37"/>
      <c r="E21" s="110" t="str">
        <f>IF('Rekapitulace stavby'!E17="","",'Rekapitulace stavby'!E17)</f>
        <v xml:space="preserve"> </v>
      </c>
      <c r="F21" s="37"/>
      <c r="G21" s="37"/>
      <c r="H21" s="37"/>
      <c r="I21" s="108" t="s">
        <v>32</v>
      </c>
      <c r="J21" s="110" t="str">
        <f>IF('Rekapitulace stavby'!AN17="","",'Rekapitulace stavby'!AN17)</f>
        <v/>
      </c>
      <c r="K21" s="37"/>
      <c r="L21" s="37"/>
      <c r="M21" s="109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</row>
    <row r="22" spans="1:32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109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</row>
    <row r="23" spans="1:32" s="2" customFormat="1" ht="12" customHeight="1">
      <c r="A23" s="37"/>
      <c r="B23" s="42"/>
      <c r="C23" s="37"/>
      <c r="D23" s="108" t="s">
        <v>40</v>
      </c>
      <c r="E23" s="37"/>
      <c r="F23" s="37"/>
      <c r="G23" s="37"/>
      <c r="H23" s="37"/>
      <c r="I23" s="108" t="s">
        <v>30</v>
      </c>
      <c r="J23" s="110" t="s">
        <v>41</v>
      </c>
      <c r="K23" s="37"/>
      <c r="L23" s="37"/>
      <c r="M23" s="109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</row>
    <row r="24" spans="1:32" s="2" customFormat="1" ht="18" customHeight="1">
      <c r="A24" s="37"/>
      <c r="B24" s="42"/>
      <c r="C24" s="37"/>
      <c r="D24" s="37"/>
      <c r="E24" s="110" t="s">
        <v>42</v>
      </c>
      <c r="F24" s="37"/>
      <c r="G24" s="37"/>
      <c r="H24" s="37"/>
      <c r="I24" s="108" t="s">
        <v>32</v>
      </c>
      <c r="J24" s="110" t="s">
        <v>37</v>
      </c>
      <c r="K24" s="37"/>
      <c r="L24" s="37"/>
      <c r="M24" s="109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</row>
    <row r="25" spans="1:32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109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32" s="2" customFormat="1" ht="12" customHeight="1">
      <c r="A26" s="37"/>
      <c r="B26" s="42"/>
      <c r="C26" s="37"/>
      <c r="D26" s="108" t="s">
        <v>43</v>
      </c>
      <c r="E26" s="37"/>
      <c r="F26" s="37"/>
      <c r="G26" s="37"/>
      <c r="H26" s="37"/>
      <c r="I26" s="37"/>
      <c r="J26" s="37"/>
      <c r="K26" s="37"/>
      <c r="L26" s="37"/>
      <c r="M26" s="109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</row>
    <row r="27" spans="1:32" s="8" customFormat="1" ht="24" customHeight="1">
      <c r="A27" s="112"/>
      <c r="B27" s="113"/>
      <c r="C27" s="112"/>
      <c r="D27" s="112"/>
      <c r="E27" s="408" t="s">
        <v>1167</v>
      </c>
      <c r="F27" s="408"/>
      <c r="G27" s="408"/>
      <c r="H27" s="408"/>
      <c r="I27" s="112"/>
      <c r="J27" s="112"/>
      <c r="K27" s="112"/>
      <c r="L27" s="112"/>
      <c r="M27" s="114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</row>
    <row r="28" spans="1:32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109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  <row r="29" spans="1:32" s="2" customFormat="1" ht="6.95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339"/>
      <c r="M29" s="109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</row>
    <row r="30" spans="1:32" s="2" customFormat="1" ht="25.35" customHeight="1">
      <c r="A30" s="37"/>
      <c r="B30" s="42"/>
      <c r="C30" s="37"/>
      <c r="D30" s="116" t="s">
        <v>45</v>
      </c>
      <c r="E30" s="37"/>
      <c r="F30" s="37"/>
      <c r="G30" s="37"/>
      <c r="H30" s="37"/>
      <c r="I30" s="37"/>
      <c r="J30" s="117">
        <f>ROUND(J97,2)</f>
        <v>0</v>
      </c>
      <c r="K30" s="37"/>
      <c r="L30" s="37"/>
      <c r="M30" s="109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</row>
    <row r="31" spans="1:32" s="2" customFormat="1" ht="6.95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339"/>
      <c r="M31" s="109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  <row r="32" spans="1:32" s="2" customFormat="1" ht="14.45" customHeight="1">
      <c r="A32" s="37"/>
      <c r="B32" s="42"/>
      <c r="C32" s="37"/>
      <c r="D32" s="37"/>
      <c r="E32" s="37"/>
      <c r="F32" s="118" t="s">
        <v>47</v>
      </c>
      <c r="G32" s="37"/>
      <c r="H32" s="37"/>
      <c r="I32" s="118" t="s">
        <v>46</v>
      </c>
      <c r="J32" s="118" t="s">
        <v>48</v>
      </c>
      <c r="K32" s="37"/>
      <c r="L32" s="37"/>
      <c r="M32" s="109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</row>
    <row r="33" spans="1:32" s="2" customFormat="1" ht="14.45" customHeight="1">
      <c r="A33" s="37"/>
      <c r="B33" s="42"/>
      <c r="C33" s="37"/>
      <c r="D33" s="119" t="s">
        <v>49</v>
      </c>
      <c r="E33" s="108" t="s">
        <v>50</v>
      </c>
      <c r="F33" s="120">
        <f>ROUND((SUM(BF97:BF243)),2)</f>
        <v>0</v>
      </c>
      <c r="G33" s="37"/>
      <c r="H33" s="37"/>
      <c r="I33" s="121">
        <v>0.21</v>
      </c>
      <c r="J33" s="120">
        <f>ROUND(((SUM(BF97:BF243))*I33),2)</f>
        <v>0</v>
      </c>
      <c r="K33" s="37"/>
      <c r="L33" s="37"/>
      <c r="M33" s="109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4" spans="1:32" s="2" customFormat="1" ht="14.45" customHeight="1">
      <c r="A34" s="37"/>
      <c r="B34" s="42"/>
      <c r="C34" s="37"/>
      <c r="D34" s="37"/>
      <c r="E34" s="108" t="s">
        <v>51</v>
      </c>
      <c r="F34" s="120">
        <f>ROUND((SUM(BG97:BG243)),2)</f>
        <v>0</v>
      </c>
      <c r="G34" s="37"/>
      <c r="H34" s="37"/>
      <c r="I34" s="121">
        <v>0.15</v>
      </c>
      <c r="J34" s="120">
        <f>ROUND(((SUM(BG97:BG243))*I34),2)</f>
        <v>0</v>
      </c>
      <c r="K34" s="37"/>
      <c r="L34" s="37"/>
      <c r="M34" s="109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  <row r="35" spans="1:32" s="2" customFormat="1" ht="14.45" customHeight="1" hidden="1">
      <c r="A35" s="37"/>
      <c r="B35" s="42"/>
      <c r="C35" s="37"/>
      <c r="D35" s="37"/>
      <c r="E35" s="108" t="s">
        <v>52</v>
      </c>
      <c r="F35" s="120">
        <f>ROUND((SUM(BH97:BH243)),2)</f>
        <v>0</v>
      </c>
      <c r="G35" s="37"/>
      <c r="H35" s="37"/>
      <c r="I35" s="121">
        <v>0.21</v>
      </c>
      <c r="J35" s="120">
        <f>0</f>
        <v>0</v>
      </c>
      <c r="K35" s="37"/>
      <c r="L35" s="37"/>
      <c r="M35" s="109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1:32" s="2" customFormat="1" ht="14.45" customHeight="1" hidden="1">
      <c r="A36" s="37"/>
      <c r="B36" s="42"/>
      <c r="C36" s="37"/>
      <c r="D36" s="37"/>
      <c r="E36" s="108" t="s">
        <v>53</v>
      </c>
      <c r="F36" s="120">
        <f>ROUND((SUM(BI97:BI243)),2)</f>
        <v>0</v>
      </c>
      <c r="G36" s="37"/>
      <c r="H36" s="37"/>
      <c r="I36" s="121">
        <v>0.15</v>
      </c>
      <c r="J36" s="120">
        <f>0</f>
        <v>0</v>
      </c>
      <c r="K36" s="37"/>
      <c r="L36" s="37"/>
      <c r="M36" s="109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s="2" customFormat="1" ht="14.45" customHeight="1" hidden="1">
      <c r="A37" s="37"/>
      <c r="B37" s="42"/>
      <c r="C37" s="37"/>
      <c r="D37" s="37"/>
      <c r="E37" s="108" t="s">
        <v>54</v>
      </c>
      <c r="F37" s="120">
        <f>ROUND((SUM(BJ97:BJ243)),2)</f>
        <v>0</v>
      </c>
      <c r="G37" s="37"/>
      <c r="H37" s="37"/>
      <c r="I37" s="121">
        <v>0</v>
      </c>
      <c r="J37" s="120">
        <f>0</f>
        <v>0</v>
      </c>
      <c r="K37" s="37"/>
      <c r="L37" s="37"/>
      <c r="M37" s="109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  <row r="38" spans="1:32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109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</row>
    <row r="39" spans="1:32" s="2" customFormat="1" ht="25.35" customHeight="1">
      <c r="A39" s="37"/>
      <c r="B39" s="42"/>
      <c r="C39" s="122"/>
      <c r="D39" s="123" t="s">
        <v>55</v>
      </c>
      <c r="E39" s="124"/>
      <c r="F39" s="124"/>
      <c r="G39" s="125" t="s">
        <v>56</v>
      </c>
      <c r="H39" s="126" t="s">
        <v>57</v>
      </c>
      <c r="I39" s="124"/>
      <c r="J39" s="127">
        <f>SUM(J30:J37)</f>
        <v>0</v>
      </c>
      <c r="K39" s="128"/>
      <c r="L39" s="340"/>
      <c r="M39" s="109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</row>
    <row r="40" spans="1:32" s="2" customFormat="1" ht="14.45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339"/>
      <c r="M40" s="109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</row>
    <row r="44" spans="1:32" s="2" customFormat="1" ht="6.95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339"/>
      <c r="M44" s="109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</row>
    <row r="45" spans="1:32" s="2" customFormat="1" ht="24.95" customHeight="1">
      <c r="A45" s="37"/>
      <c r="B45" s="38"/>
      <c r="C45" s="25" t="s">
        <v>108</v>
      </c>
      <c r="D45" s="39"/>
      <c r="E45" s="39"/>
      <c r="F45" s="39"/>
      <c r="G45" s="39"/>
      <c r="H45" s="39"/>
      <c r="I45" s="39"/>
      <c r="J45" s="39"/>
      <c r="K45" s="39"/>
      <c r="L45" s="39"/>
      <c r="M45" s="109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</row>
    <row r="46" spans="1:32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109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</row>
    <row r="47" spans="1:32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39"/>
      <c r="M47" s="109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</row>
    <row r="48" spans="1:32" s="2" customFormat="1" ht="16.5" customHeight="1">
      <c r="A48" s="37"/>
      <c r="B48" s="38"/>
      <c r="C48" s="39"/>
      <c r="D48" s="39"/>
      <c r="E48" s="400" t="str">
        <f>E7</f>
        <v>UK-1.LF- Instalace systému VZT a klimatizace, Studničkova 2, Praha</v>
      </c>
      <c r="F48" s="401"/>
      <c r="G48" s="401"/>
      <c r="H48" s="401"/>
      <c r="I48" s="39"/>
      <c r="J48" s="39"/>
      <c r="K48" s="39"/>
      <c r="L48" s="39"/>
      <c r="M48" s="109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</row>
    <row r="49" spans="1:32" s="2" customFormat="1" ht="12" customHeight="1">
      <c r="A49" s="37"/>
      <c r="B49" s="38"/>
      <c r="C49" s="31" t="s">
        <v>106</v>
      </c>
      <c r="D49" s="39"/>
      <c r="E49" s="39"/>
      <c r="F49" s="39"/>
      <c r="G49" s="39"/>
      <c r="H49" s="39"/>
      <c r="I49" s="39"/>
      <c r="J49" s="39"/>
      <c r="K49" s="39"/>
      <c r="L49" s="39"/>
      <c r="M49" s="109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</row>
    <row r="50" spans="1:32" s="2" customFormat="1" ht="16.5" customHeight="1">
      <c r="A50" s="37"/>
      <c r="B50" s="38"/>
      <c r="C50" s="39"/>
      <c r="D50" s="39"/>
      <c r="E50" s="379" t="str">
        <f>E9</f>
        <v>03 - Klimatizace</v>
      </c>
      <c r="F50" s="399"/>
      <c r="G50" s="399"/>
      <c r="H50" s="399"/>
      <c r="I50" s="39"/>
      <c r="J50" s="39"/>
      <c r="K50" s="39"/>
      <c r="L50" s="39"/>
      <c r="M50" s="109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</row>
    <row r="51" spans="1:32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109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</row>
    <row r="52" spans="1:32" s="2" customFormat="1" ht="12" customHeight="1">
      <c r="A52" s="37"/>
      <c r="B52" s="38"/>
      <c r="C52" s="31" t="s">
        <v>22</v>
      </c>
      <c r="D52" s="39"/>
      <c r="E52" s="39"/>
      <c r="F52" s="29" t="str">
        <f>F12</f>
        <v>Praha</v>
      </c>
      <c r="G52" s="39"/>
      <c r="H52" s="39"/>
      <c r="I52" s="31" t="s">
        <v>24</v>
      </c>
      <c r="J52" s="62" t="str">
        <f>IF(J12="","",J12)</f>
        <v>Vyplň údaj</v>
      </c>
      <c r="K52" s="39"/>
      <c r="L52" s="39"/>
      <c r="M52" s="109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</row>
    <row r="53" spans="1:32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109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</row>
    <row r="54" spans="1:32" s="2" customFormat="1" ht="15.2" customHeight="1">
      <c r="A54" s="37"/>
      <c r="B54" s="38"/>
      <c r="C54" s="31" t="s">
        <v>29</v>
      </c>
      <c r="D54" s="39"/>
      <c r="E54" s="39"/>
      <c r="F54" s="346" t="s">
        <v>1168</v>
      </c>
      <c r="G54" s="39"/>
      <c r="H54" s="39"/>
      <c r="I54" s="31" t="s">
        <v>36</v>
      </c>
      <c r="J54" s="35" t="str">
        <f>E21</f>
        <v xml:space="preserve"> </v>
      </c>
      <c r="K54" s="39"/>
      <c r="L54" s="39"/>
      <c r="M54" s="109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</row>
    <row r="55" spans="1:32" s="2" customFormat="1" ht="25.7" customHeight="1">
      <c r="A55" s="37"/>
      <c r="B55" s="38"/>
      <c r="C55" s="31" t="s">
        <v>34</v>
      </c>
      <c r="D55" s="39"/>
      <c r="E55" s="39"/>
      <c r="F55" s="29" t="str">
        <f>IF(E18="","",E18)</f>
        <v>Vyplň údaj</v>
      </c>
      <c r="G55" s="39"/>
      <c r="H55" s="39"/>
      <c r="I55" s="31" t="s">
        <v>40</v>
      </c>
      <c r="J55" s="35" t="str">
        <f>E24</f>
        <v>Petr Krčál, Dukelská 973, 564 01 Žamberk</v>
      </c>
      <c r="K55" s="39"/>
      <c r="L55" s="39"/>
      <c r="M55" s="109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</row>
    <row r="56" spans="1:32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109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</row>
    <row r="57" spans="1:32" s="2" customFormat="1" ht="29.25" customHeight="1">
      <c r="A57" s="37"/>
      <c r="B57" s="38"/>
      <c r="C57" s="133" t="s">
        <v>109</v>
      </c>
      <c r="D57" s="134"/>
      <c r="E57" s="134"/>
      <c r="F57" s="134"/>
      <c r="G57" s="134"/>
      <c r="H57" s="134"/>
      <c r="I57" s="134"/>
      <c r="J57" s="135" t="s">
        <v>110</v>
      </c>
      <c r="K57" s="134"/>
      <c r="L57" s="134"/>
      <c r="M57" s="109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</row>
    <row r="58" spans="1:32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109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</row>
    <row r="59" spans="1:48" s="2" customFormat="1" ht="22.9" customHeight="1">
      <c r="A59" s="37"/>
      <c r="B59" s="38"/>
      <c r="C59" s="136" t="s">
        <v>77</v>
      </c>
      <c r="D59" s="39"/>
      <c r="E59" s="39"/>
      <c r="F59" s="39"/>
      <c r="G59" s="39"/>
      <c r="H59" s="39"/>
      <c r="I59" s="39"/>
      <c r="J59" s="80">
        <f>J97</f>
        <v>0</v>
      </c>
      <c r="K59" s="39"/>
      <c r="L59" s="39"/>
      <c r="M59" s="109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V59" s="19" t="s">
        <v>111</v>
      </c>
    </row>
    <row r="60" spans="2:13" s="9" customFormat="1" ht="24.95" customHeight="1">
      <c r="B60" s="137"/>
      <c r="C60" s="138"/>
      <c r="D60" s="139" t="s">
        <v>120</v>
      </c>
      <c r="E60" s="140"/>
      <c r="F60" s="140"/>
      <c r="G60" s="140"/>
      <c r="H60" s="140"/>
      <c r="I60" s="140"/>
      <c r="J60" s="141">
        <f>J98</f>
        <v>0</v>
      </c>
      <c r="K60" s="138"/>
      <c r="L60" s="138"/>
      <c r="M60" s="142"/>
    </row>
    <row r="61" spans="2:13" s="10" customFormat="1" ht="19.9" customHeight="1">
      <c r="B61" s="143"/>
      <c r="C61" s="144"/>
      <c r="D61" s="145" t="s">
        <v>628</v>
      </c>
      <c r="E61" s="146"/>
      <c r="F61" s="146"/>
      <c r="G61" s="146"/>
      <c r="H61" s="146"/>
      <c r="I61" s="146"/>
      <c r="J61" s="147">
        <f>J99</f>
        <v>0</v>
      </c>
      <c r="K61" s="144"/>
      <c r="L61" s="144"/>
      <c r="M61" s="148"/>
    </row>
    <row r="62" spans="2:13" s="10" customFormat="1" ht="14.85" customHeight="1">
      <c r="B62" s="143"/>
      <c r="C62" s="144"/>
      <c r="D62" s="145" t="s">
        <v>629</v>
      </c>
      <c r="E62" s="146"/>
      <c r="F62" s="146"/>
      <c r="G62" s="146"/>
      <c r="H62" s="146"/>
      <c r="I62" s="146"/>
      <c r="J62" s="147">
        <f>J100</f>
        <v>0</v>
      </c>
      <c r="K62" s="144"/>
      <c r="L62" s="144"/>
      <c r="M62" s="148"/>
    </row>
    <row r="63" spans="2:13" s="10" customFormat="1" ht="21.75" customHeight="1">
      <c r="B63" s="143"/>
      <c r="C63" s="144"/>
      <c r="D63" s="145" t="s">
        <v>630</v>
      </c>
      <c r="E63" s="146"/>
      <c r="F63" s="146"/>
      <c r="G63" s="146"/>
      <c r="H63" s="146"/>
      <c r="I63" s="146"/>
      <c r="J63" s="147">
        <f>J101</f>
        <v>0</v>
      </c>
      <c r="K63" s="144"/>
      <c r="L63" s="144"/>
      <c r="M63" s="148"/>
    </row>
    <row r="64" spans="2:13" s="10" customFormat="1" ht="21.75" customHeight="1">
      <c r="B64" s="143"/>
      <c r="C64" s="144"/>
      <c r="D64" s="145" t="s">
        <v>631</v>
      </c>
      <c r="E64" s="146"/>
      <c r="F64" s="146"/>
      <c r="G64" s="146"/>
      <c r="H64" s="146"/>
      <c r="I64" s="146"/>
      <c r="J64" s="147">
        <f>J104</f>
        <v>0</v>
      </c>
      <c r="K64" s="144"/>
      <c r="L64" s="144"/>
      <c r="M64" s="148"/>
    </row>
    <row r="65" spans="2:13" s="10" customFormat="1" ht="14.85" customHeight="1">
      <c r="B65" s="143"/>
      <c r="C65" s="144"/>
      <c r="D65" s="145" t="s">
        <v>632</v>
      </c>
      <c r="E65" s="146"/>
      <c r="F65" s="146"/>
      <c r="G65" s="146"/>
      <c r="H65" s="146"/>
      <c r="I65" s="146"/>
      <c r="J65" s="147">
        <f>J113</f>
        <v>0</v>
      </c>
      <c r="K65" s="144"/>
      <c r="L65" s="144"/>
      <c r="M65" s="148"/>
    </row>
    <row r="66" spans="2:13" s="10" customFormat="1" ht="21.75" customHeight="1">
      <c r="B66" s="143"/>
      <c r="C66" s="144"/>
      <c r="D66" s="145" t="s">
        <v>630</v>
      </c>
      <c r="E66" s="146"/>
      <c r="F66" s="146"/>
      <c r="G66" s="146"/>
      <c r="H66" s="146"/>
      <c r="I66" s="146"/>
      <c r="J66" s="147">
        <f>J114</f>
        <v>0</v>
      </c>
      <c r="K66" s="144"/>
      <c r="L66" s="144"/>
      <c r="M66" s="148"/>
    </row>
    <row r="67" spans="2:13" s="10" customFormat="1" ht="21.75" customHeight="1">
      <c r="B67" s="143"/>
      <c r="C67" s="144"/>
      <c r="D67" s="145" t="s">
        <v>631</v>
      </c>
      <c r="E67" s="146"/>
      <c r="F67" s="146"/>
      <c r="G67" s="146"/>
      <c r="H67" s="146"/>
      <c r="I67" s="146"/>
      <c r="J67" s="147">
        <f>J119</f>
        <v>0</v>
      </c>
      <c r="K67" s="144"/>
      <c r="L67" s="144"/>
      <c r="M67" s="148"/>
    </row>
    <row r="68" spans="2:13" s="10" customFormat="1" ht="14.85" customHeight="1">
      <c r="B68" s="143"/>
      <c r="C68" s="144"/>
      <c r="D68" s="145" t="s">
        <v>633</v>
      </c>
      <c r="E68" s="146"/>
      <c r="F68" s="146"/>
      <c r="G68" s="146"/>
      <c r="H68" s="146"/>
      <c r="I68" s="146"/>
      <c r="J68" s="147">
        <f>J142</f>
        <v>0</v>
      </c>
      <c r="K68" s="144"/>
      <c r="L68" s="144"/>
      <c r="M68" s="148"/>
    </row>
    <row r="69" spans="2:13" s="10" customFormat="1" ht="21.75" customHeight="1">
      <c r="B69" s="143"/>
      <c r="C69" s="144"/>
      <c r="D69" s="145" t="s">
        <v>630</v>
      </c>
      <c r="E69" s="146"/>
      <c r="F69" s="146"/>
      <c r="G69" s="146"/>
      <c r="H69" s="146"/>
      <c r="I69" s="146"/>
      <c r="J69" s="147">
        <f>J143</f>
        <v>0</v>
      </c>
      <c r="K69" s="144"/>
      <c r="L69" s="144"/>
      <c r="M69" s="148"/>
    </row>
    <row r="70" spans="2:13" s="10" customFormat="1" ht="21.75" customHeight="1">
      <c r="B70" s="143"/>
      <c r="C70" s="144"/>
      <c r="D70" s="145" t="s">
        <v>631</v>
      </c>
      <c r="E70" s="146"/>
      <c r="F70" s="146"/>
      <c r="G70" s="146"/>
      <c r="H70" s="146"/>
      <c r="I70" s="146"/>
      <c r="J70" s="147">
        <f>J146</f>
        <v>0</v>
      </c>
      <c r="K70" s="144"/>
      <c r="L70" s="144"/>
      <c r="M70" s="148"/>
    </row>
    <row r="71" spans="2:13" s="10" customFormat="1" ht="14.85" customHeight="1">
      <c r="B71" s="143"/>
      <c r="C71" s="144"/>
      <c r="D71" s="145" t="s">
        <v>634</v>
      </c>
      <c r="E71" s="146"/>
      <c r="F71" s="146"/>
      <c r="G71" s="146"/>
      <c r="H71" s="146"/>
      <c r="I71" s="146"/>
      <c r="J71" s="147">
        <f>J171</f>
        <v>0</v>
      </c>
      <c r="K71" s="144"/>
      <c r="L71" s="144"/>
      <c r="M71" s="148"/>
    </row>
    <row r="72" spans="2:13" s="10" customFormat="1" ht="21.75" customHeight="1">
      <c r="B72" s="143"/>
      <c r="C72" s="144"/>
      <c r="D72" s="145" t="s">
        <v>630</v>
      </c>
      <c r="E72" s="146"/>
      <c r="F72" s="146"/>
      <c r="G72" s="146"/>
      <c r="H72" s="146"/>
      <c r="I72" s="146"/>
      <c r="J72" s="147">
        <f>J172</f>
        <v>0</v>
      </c>
      <c r="K72" s="144"/>
      <c r="L72" s="144"/>
      <c r="M72" s="148"/>
    </row>
    <row r="73" spans="2:13" s="10" customFormat="1" ht="21.75" customHeight="1">
      <c r="B73" s="143"/>
      <c r="C73" s="144"/>
      <c r="D73" s="145" t="s">
        <v>631</v>
      </c>
      <c r="E73" s="146"/>
      <c r="F73" s="146"/>
      <c r="G73" s="146"/>
      <c r="H73" s="146"/>
      <c r="I73" s="146"/>
      <c r="J73" s="147">
        <f>J175</f>
        <v>0</v>
      </c>
      <c r="K73" s="144"/>
      <c r="L73" s="144"/>
      <c r="M73" s="148"/>
    </row>
    <row r="74" spans="2:13" s="10" customFormat="1" ht="14.85" customHeight="1">
      <c r="B74" s="143"/>
      <c r="C74" s="144"/>
      <c r="D74" s="145" t="s">
        <v>635</v>
      </c>
      <c r="E74" s="146"/>
      <c r="F74" s="146"/>
      <c r="G74" s="146"/>
      <c r="H74" s="146"/>
      <c r="I74" s="146"/>
      <c r="J74" s="147">
        <f>J192</f>
        <v>0</v>
      </c>
      <c r="K74" s="144"/>
      <c r="L74" s="144"/>
      <c r="M74" s="148"/>
    </row>
    <row r="75" spans="2:13" s="10" customFormat="1" ht="21.75" customHeight="1">
      <c r="B75" s="143"/>
      <c r="C75" s="144"/>
      <c r="D75" s="145" t="s">
        <v>630</v>
      </c>
      <c r="E75" s="146"/>
      <c r="F75" s="146"/>
      <c r="G75" s="146"/>
      <c r="H75" s="146"/>
      <c r="I75" s="146"/>
      <c r="J75" s="147">
        <f>J193</f>
        <v>0</v>
      </c>
      <c r="K75" s="144"/>
      <c r="L75" s="144"/>
      <c r="M75" s="148"/>
    </row>
    <row r="76" spans="2:13" s="10" customFormat="1" ht="21.75" customHeight="1">
      <c r="B76" s="143"/>
      <c r="C76" s="144"/>
      <c r="D76" s="145" t="s">
        <v>631</v>
      </c>
      <c r="E76" s="146"/>
      <c r="F76" s="146"/>
      <c r="G76" s="146"/>
      <c r="H76" s="146"/>
      <c r="I76" s="146"/>
      <c r="J76" s="147">
        <f>J198</f>
        <v>0</v>
      </c>
      <c r="K76" s="144"/>
      <c r="L76" s="144"/>
      <c r="M76" s="148"/>
    </row>
    <row r="77" spans="2:13" s="9" customFormat="1" ht="24.95" customHeight="1">
      <c r="B77" s="137"/>
      <c r="C77" s="138"/>
      <c r="D77" s="139" t="s">
        <v>126</v>
      </c>
      <c r="E77" s="140"/>
      <c r="F77" s="140"/>
      <c r="G77" s="140"/>
      <c r="H77" s="140"/>
      <c r="I77" s="140"/>
      <c r="J77" s="141">
        <f>J239</f>
        <v>0</v>
      </c>
      <c r="K77" s="138"/>
      <c r="L77" s="138"/>
      <c r="M77" s="142"/>
    </row>
    <row r="78" spans="1:32" s="2" customFormat="1" ht="21.7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109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</row>
    <row r="79" spans="1:32" s="2" customFormat="1" ht="6.95" customHeight="1">
      <c r="A79" s="37"/>
      <c r="B79" s="50"/>
      <c r="C79" s="51"/>
      <c r="D79" s="51"/>
      <c r="E79" s="51"/>
      <c r="F79" s="51"/>
      <c r="G79" s="51"/>
      <c r="H79" s="51"/>
      <c r="I79" s="51"/>
      <c r="J79" s="51"/>
      <c r="K79" s="51"/>
      <c r="L79" s="341"/>
      <c r="M79" s="109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</row>
    <row r="83" spans="1:32" s="2" customFormat="1" ht="6.95" customHeight="1">
      <c r="A83" s="37"/>
      <c r="B83" s="52"/>
      <c r="C83" s="53"/>
      <c r="D83" s="53"/>
      <c r="E83" s="53"/>
      <c r="F83" s="53"/>
      <c r="G83" s="53"/>
      <c r="H83" s="53"/>
      <c r="I83" s="53"/>
      <c r="J83" s="53"/>
      <c r="K83" s="53"/>
      <c r="L83" s="341"/>
      <c r="M83" s="109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</row>
    <row r="84" spans="1:32" s="2" customFormat="1" ht="24.95" customHeight="1">
      <c r="A84" s="37"/>
      <c r="B84" s="38"/>
      <c r="C84" s="25" t="s">
        <v>127</v>
      </c>
      <c r="D84" s="39"/>
      <c r="E84" s="39"/>
      <c r="F84" s="39"/>
      <c r="G84" s="39"/>
      <c r="H84" s="39"/>
      <c r="I84" s="39"/>
      <c r="J84" s="39"/>
      <c r="K84" s="39"/>
      <c r="L84" s="39"/>
      <c r="M84" s="109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</row>
    <row r="85" spans="1:32" s="2" customFormat="1" ht="6.95" customHeight="1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109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</row>
    <row r="86" spans="1:32" s="2" customFormat="1" ht="12" customHeight="1">
      <c r="A86" s="37"/>
      <c r="B86" s="38"/>
      <c r="C86" s="31" t="s">
        <v>16</v>
      </c>
      <c r="D86" s="39"/>
      <c r="E86" s="39"/>
      <c r="F86" s="39"/>
      <c r="G86" s="39"/>
      <c r="H86" s="39"/>
      <c r="I86" s="39"/>
      <c r="J86" s="39"/>
      <c r="K86" s="39"/>
      <c r="L86" s="39"/>
      <c r="M86" s="109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</row>
    <row r="87" spans="1:32" s="2" customFormat="1" ht="16.5" customHeight="1">
      <c r="A87" s="37"/>
      <c r="B87" s="38"/>
      <c r="C87" s="39"/>
      <c r="D87" s="39"/>
      <c r="E87" s="400" t="str">
        <f>E7</f>
        <v>UK-1.LF- Instalace systému VZT a klimatizace, Studničkova 2, Praha</v>
      </c>
      <c r="F87" s="401"/>
      <c r="G87" s="401"/>
      <c r="H87" s="401"/>
      <c r="I87" s="39"/>
      <c r="J87" s="39"/>
      <c r="K87" s="39"/>
      <c r="L87" s="39"/>
      <c r="M87" s="109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</row>
    <row r="88" spans="1:32" s="2" customFormat="1" ht="12" customHeight="1">
      <c r="A88" s="37"/>
      <c r="B88" s="38"/>
      <c r="C88" s="31" t="s">
        <v>106</v>
      </c>
      <c r="D88" s="39"/>
      <c r="E88" s="39"/>
      <c r="F88" s="39"/>
      <c r="G88" s="39"/>
      <c r="H88" s="39"/>
      <c r="I88" s="39"/>
      <c r="J88" s="39"/>
      <c r="K88" s="39"/>
      <c r="L88" s="39"/>
      <c r="M88" s="109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</row>
    <row r="89" spans="1:32" s="2" customFormat="1" ht="16.5" customHeight="1">
      <c r="A89" s="37"/>
      <c r="B89" s="38"/>
      <c r="C89" s="39"/>
      <c r="D89" s="39"/>
      <c r="E89" s="379" t="str">
        <f>E9</f>
        <v>03 - Klimatizace</v>
      </c>
      <c r="F89" s="399"/>
      <c r="G89" s="399"/>
      <c r="H89" s="399"/>
      <c r="I89" s="39"/>
      <c r="J89" s="39"/>
      <c r="K89" s="39"/>
      <c r="L89" s="39"/>
      <c r="M89" s="109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</row>
    <row r="90" spans="1:32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109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</row>
    <row r="91" spans="1:32" s="2" customFormat="1" ht="12" customHeight="1">
      <c r="A91" s="37"/>
      <c r="B91" s="38"/>
      <c r="C91" s="31" t="s">
        <v>22</v>
      </c>
      <c r="D91" s="39"/>
      <c r="E91" s="39"/>
      <c r="F91" s="29" t="str">
        <f>F12</f>
        <v>Praha</v>
      </c>
      <c r="G91" s="39"/>
      <c r="H91" s="39"/>
      <c r="I91" s="31" t="s">
        <v>24</v>
      </c>
      <c r="J91" s="62" t="str">
        <f>IF(J12="","",J12)</f>
        <v>Vyplň údaj</v>
      </c>
      <c r="K91" s="39"/>
      <c r="L91" s="39"/>
      <c r="M91" s="109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</row>
    <row r="92" spans="1:32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109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</row>
    <row r="93" spans="1:32" s="2" customFormat="1" ht="15.2" customHeight="1">
      <c r="A93" s="37"/>
      <c r="B93" s="38"/>
      <c r="C93" s="31" t="s">
        <v>29</v>
      </c>
      <c r="D93" s="39"/>
      <c r="E93" s="39"/>
      <c r="F93" s="29" t="str">
        <f>E15</f>
        <v>1. lékařská fakulta Univerzity Karlovy, Kateřinská 1660/32, Praha 2</v>
      </c>
      <c r="G93" s="39"/>
      <c r="H93" s="39"/>
      <c r="I93" s="31" t="s">
        <v>36</v>
      </c>
      <c r="J93" s="35" t="str">
        <f>E21</f>
        <v xml:space="preserve"> </v>
      </c>
      <c r="K93" s="39"/>
      <c r="L93" s="39"/>
      <c r="M93" s="109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</row>
    <row r="94" spans="1:32" s="2" customFormat="1" ht="25.7" customHeight="1">
      <c r="A94" s="37"/>
      <c r="B94" s="38"/>
      <c r="C94" s="31" t="s">
        <v>34</v>
      </c>
      <c r="D94" s="39"/>
      <c r="E94" s="39"/>
      <c r="F94" s="29" t="str">
        <f>IF(E18="","",E18)</f>
        <v>Vyplň údaj</v>
      </c>
      <c r="G94" s="39"/>
      <c r="H94" s="39"/>
      <c r="I94" s="31" t="s">
        <v>40</v>
      </c>
      <c r="J94" s="35" t="str">
        <f>E24</f>
        <v>Petr Krčál, Dukelská 973, 564 01 Žamberk</v>
      </c>
      <c r="K94" s="39"/>
      <c r="L94" s="39"/>
      <c r="M94" s="109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</row>
    <row r="95" spans="1:32" s="2" customFormat="1" ht="36" customHeight="1">
      <c r="A95" s="37"/>
      <c r="B95" s="38"/>
      <c r="C95" s="39"/>
      <c r="D95" s="39"/>
      <c r="E95" s="39"/>
      <c r="F95" s="409" t="s">
        <v>1173</v>
      </c>
      <c r="G95" s="409"/>
      <c r="H95" s="409"/>
      <c r="I95" s="409"/>
      <c r="J95" s="409"/>
      <c r="K95" s="409"/>
      <c r="L95" s="410"/>
      <c r="M95" s="109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</row>
    <row r="96" spans="1:32" s="11" customFormat="1" ht="29.25" customHeight="1">
      <c r="A96" s="149"/>
      <c r="B96" s="150"/>
      <c r="C96" s="151" t="s">
        <v>128</v>
      </c>
      <c r="D96" s="152" t="s">
        <v>64</v>
      </c>
      <c r="E96" s="152" t="s">
        <v>60</v>
      </c>
      <c r="F96" s="152" t="s">
        <v>61</v>
      </c>
      <c r="G96" s="152" t="s">
        <v>129</v>
      </c>
      <c r="H96" s="152" t="s">
        <v>130</v>
      </c>
      <c r="I96" s="152" t="s">
        <v>131</v>
      </c>
      <c r="J96" s="152" t="s">
        <v>110</v>
      </c>
      <c r="K96" s="152" t="s">
        <v>132</v>
      </c>
      <c r="L96" s="343" t="s">
        <v>1150</v>
      </c>
      <c r="M96" s="154"/>
      <c r="N96" s="71" t="s">
        <v>37</v>
      </c>
      <c r="O96" s="72" t="s">
        <v>49</v>
      </c>
      <c r="P96" s="72" t="s">
        <v>133</v>
      </c>
      <c r="Q96" s="72" t="s">
        <v>134</v>
      </c>
      <c r="R96" s="72" t="s">
        <v>135</v>
      </c>
      <c r="S96" s="72" t="s">
        <v>136</v>
      </c>
      <c r="T96" s="72" t="s">
        <v>137</v>
      </c>
      <c r="U96" s="73" t="s">
        <v>138</v>
      </c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</row>
    <row r="97" spans="1:64" s="2" customFormat="1" ht="22.9" customHeight="1">
      <c r="A97" s="37"/>
      <c r="B97" s="38"/>
      <c r="C97" s="78" t="s">
        <v>139</v>
      </c>
      <c r="D97" s="39"/>
      <c r="E97" s="39"/>
      <c r="F97" s="39"/>
      <c r="G97" s="39"/>
      <c r="H97" s="39"/>
      <c r="I97" s="39"/>
      <c r="J97" s="155">
        <f>BL97</f>
        <v>0</v>
      </c>
      <c r="K97" s="39"/>
      <c r="L97" s="39"/>
      <c r="M97" s="42"/>
      <c r="N97" s="74"/>
      <c r="O97" s="156"/>
      <c r="P97" s="75"/>
      <c r="Q97" s="157">
        <f>Q98+Q239</f>
        <v>0</v>
      </c>
      <c r="R97" s="75"/>
      <c r="S97" s="157">
        <f>S98+S239</f>
        <v>0</v>
      </c>
      <c r="T97" s="75"/>
      <c r="U97" s="158">
        <f>U98+U239</f>
        <v>0</v>
      </c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U97" s="19" t="s">
        <v>78</v>
      </c>
      <c r="AV97" s="19" t="s">
        <v>111</v>
      </c>
      <c r="BL97" s="159">
        <f>BL98+BL239</f>
        <v>0</v>
      </c>
    </row>
    <row r="98" spans="2:64" s="12" customFormat="1" ht="25.9" customHeight="1">
      <c r="B98" s="160"/>
      <c r="C98" s="161"/>
      <c r="D98" s="162" t="s">
        <v>78</v>
      </c>
      <c r="E98" s="163" t="s">
        <v>279</v>
      </c>
      <c r="F98" s="163" t="s">
        <v>280</v>
      </c>
      <c r="G98" s="161"/>
      <c r="H98" s="161"/>
      <c r="I98" s="164"/>
      <c r="J98" s="165">
        <f>BL98</f>
        <v>0</v>
      </c>
      <c r="K98" s="161"/>
      <c r="L98" s="161"/>
      <c r="M98" s="166"/>
      <c r="N98" s="167"/>
      <c r="O98" s="168"/>
      <c r="P98" s="168"/>
      <c r="Q98" s="169">
        <f>Q99</f>
        <v>0</v>
      </c>
      <c r="R98" s="168"/>
      <c r="S98" s="169">
        <f>S99</f>
        <v>0</v>
      </c>
      <c r="T98" s="168"/>
      <c r="U98" s="170">
        <f>U99</f>
        <v>0</v>
      </c>
      <c r="AS98" s="171" t="s">
        <v>89</v>
      </c>
      <c r="AU98" s="172" t="s">
        <v>78</v>
      </c>
      <c r="AV98" s="172" t="s">
        <v>79</v>
      </c>
      <c r="AZ98" s="171" t="s">
        <v>142</v>
      </c>
      <c r="BL98" s="173">
        <f>BL99</f>
        <v>0</v>
      </c>
    </row>
    <row r="99" spans="2:64" s="12" customFormat="1" ht="22.9" customHeight="1">
      <c r="B99" s="160"/>
      <c r="C99" s="161"/>
      <c r="D99" s="162" t="s">
        <v>78</v>
      </c>
      <c r="E99" s="174" t="s">
        <v>636</v>
      </c>
      <c r="F99" s="174" t="s">
        <v>637</v>
      </c>
      <c r="G99" s="161"/>
      <c r="H99" s="161"/>
      <c r="I99" s="164"/>
      <c r="J99" s="175">
        <f>BL99</f>
        <v>0</v>
      </c>
      <c r="K99" s="161"/>
      <c r="L99" s="161"/>
      <c r="M99" s="166"/>
      <c r="N99" s="167"/>
      <c r="O99" s="168"/>
      <c r="P99" s="168"/>
      <c r="Q99" s="169">
        <f>Q100+Q113+Q142+Q171+Q192</f>
        <v>0</v>
      </c>
      <c r="R99" s="168"/>
      <c r="S99" s="169">
        <f>S100+S113+S142+S171+S192</f>
        <v>0</v>
      </c>
      <c r="T99" s="168"/>
      <c r="U99" s="170">
        <f>U100+U113+U142+U171+U192</f>
        <v>0</v>
      </c>
      <c r="AS99" s="171" t="s">
        <v>89</v>
      </c>
      <c r="AU99" s="172" t="s">
        <v>78</v>
      </c>
      <c r="AV99" s="172" t="s">
        <v>87</v>
      </c>
      <c r="AZ99" s="171" t="s">
        <v>142</v>
      </c>
      <c r="BL99" s="173">
        <f>BL100+BL113+BL142+BL171+BL192</f>
        <v>0</v>
      </c>
    </row>
    <row r="100" spans="2:64" s="12" customFormat="1" ht="20.85" customHeight="1">
      <c r="B100" s="160"/>
      <c r="C100" s="161"/>
      <c r="D100" s="162" t="s">
        <v>78</v>
      </c>
      <c r="E100" s="174" t="s">
        <v>638</v>
      </c>
      <c r="F100" s="174" t="s">
        <v>639</v>
      </c>
      <c r="G100" s="161"/>
      <c r="H100" s="161"/>
      <c r="I100" s="164"/>
      <c r="J100" s="175">
        <f>BL100</f>
        <v>0</v>
      </c>
      <c r="K100" s="161"/>
      <c r="L100" s="161"/>
      <c r="M100" s="166"/>
      <c r="N100" s="167"/>
      <c r="O100" s="168"/>
      <c r="P100" s="168"/>
      <c r="Q100" s="169">
        <f>Q101+Q104</f>
        <v>0</v>
      </c>
      <c r="R100" s="168"/>
      <c r="S100" s="169">
        <f>S101+S104</f>
        <v>0</v>
      </c>
      <c r="T100" s="168"/>
      <c r="U100" s="170">
        <f>U101+U104</f>
        <v>0</v>
      </c>
      <c r="AS100" s="171" t="s">
        <v>87</v>
      </c>
      <c r="AU100" s="172" t="s">
        <v>78</v>
      </c>
      <c r="AV100" s="172" t="s">
        <v>89</v>
      </c>
      <c r="AZ100" s="171" t="s">
        <v>142</v>
      </c>
      <c r="BL100" s="173">
        <f>BL101+BL104</f>
        <v>0</v>
      </c>
    </row>
    <row r="101" spans="2:64" s="16" customFormat="1" ht="20.85" customHeight="1">
      <c r="B101" s="244"/>
      <c r="C101" s="245"/>
      <c r="D101" s="246" t="s">
        <v>78</v>
      </c>
      <c r="E101" s="246" t="s">
        <v>640</v>
      </c>
      <c r="F101" s="246" t="s">
        <v>641</v>
      </c>
      <c r="G101" s="245"/>
      <c r="H101" s="245"/>
      <c r="I101" s="247"/>
      <c r="J101" s="248">
        <f>BL101</f>
        <v>0</v>
      </c>
      <c r="K101" s="245"/>
      <c r="L101" s="245"/>
      <c r="M101" s="249"/>
      <c r="N101" s="250"/>
      <c r="O101" s="251"/>
      <c r="P101" s="251"/>
      <c r="Q101" s="252">
        <f>SUM(Q102:Q103)</f>
        <v>0</v>
      </c>
      <c r="R101" s="251"/>
      <c r="S101" s="252">
        <f>SUM(S102:S103)</f>
        <v>0</v>
      </c>
      <c r="T101" s="251"/>
      <c r="U101" s="253">
        <f>SUM(U102:U103)</f>
        <v>0</v>
      </c>
      <c r="AS101" s="254" t="s">
        <v>87</v>
      </c>
      <c r="AU101" s="255" t="s">
        <v>78</v>
      </c>
      <c r="AV101" s="255" t="s">
        <v>143</v>
      </c>
      <c r="AZ101" s="254" t="s">
        <v>142</v>
      </c>
      <c r="BL101" s="256">
        <f>SUM(BL102:BL103)</f>
        <v>0</v>
      </c>
    </row>
    <row r="102" spans="1:66" s="2" customFormat="1" ht="16.5" customHeight="1">
      <c r="A102" s="37"/>
      <c r="B102" s="38"/>
      <c r="C102" s="176" t="s">
        <v>87</v>
      </c>
      <c r="D102" s="176" t="s">
        <v>145</v>
      </c>
      <c r="E102" s="177" t="s">
        <v>642</v>
      </c>
      <c r="F102" s="178" t="s">
        <v>1161</v>
      </c>
      <c r="G102" s="179" t="s">
        <v>643</v>
      </c>
      <c r="H102" s="180">
        <v>1</v>
      </c>
      <c r="I102" s="181"/>
      <c r="J102" s="182">
        <f>ROUND(I102*H102,2)</f>
        <v>0</v>
      </c>
      <c r="K102" s="178" t="s">
        <v>37</v>
      </c>
      <c r="L102" s="181" t="s">
        <v>1172</v>
      </c>
      <c r="M102" s="42"/>
      <c r="N102" s="183" t="s">
        <v>37</v>
      </c>
      <c r="O102" s="184" t="s">
        <v>50</v>
      </c>
      <c r="P102" s="67"/>
      <c r="Q102" s="185">
        <f>P102*H102</f>
        <v>0</v>
      </c>
      <c r="R102" s="185">
        <v>0</v>
      </c>
      <c r="S102" s="185">
        <f>R102*H102</f>
        <v>0</v>
      </c>
      <c r="T102" s="185">
        <v>0</v>
      </c>
      <c r="U102" s="186">
        <f>T102*H102</f>
        <v>0</v>
      </c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S102" s="187" t="s">
        <v>226</v>
      </c>
      <c r="AU102" s="187" t="s">
        <v>145</v>
      </c>
      <c r="AV102" s="187" t="s">
        <v>150</v>
      </c>
      <c r="AZ102" s="19" t="s">
        <v>142</v>
      </c>
      <c r="BF102" s="188">
        <f>IF(O102="základní",J102,0)</f>
        <v>0</v>
      </c>
      <c r="BG102" s="188">
        <f>IF(O102="snížená",J102,0)</f>
        <v>0</v>
      </c>
      <c r="BH102" s="188">
        <f>IF(O102="zákl. přenesená",J102,0)</f>
        <v>0</v>
      </c>
      <c r="BI102" s="188">
        <f>IF(O102="sníž. přenesená",J102,0)</f>
        <v>0</v>
      </c>
      <c r="BJ102" s="188">
        <f>IF(O102="nulová",J102,0)</f>
        <v>0</v>
      </c>
      <c r="BK102" s="19" t="s">
        <v>87</v>
      </c>
      <c r="BL102" s="188">
        <f>ROUND(I102*H102,2)</f>
        <v>0</v>
      </c>
      <c r="BM102" s="19" t="s">
        <v>226</v>
      </c>
      <c r="BN102" s="187" t="s">
        <v>89</v>
      </c>
    </row>
    <row r="103" spans="1:48" s="2" customFormat="1" ht="68.25">
      <c r="A103" s="37"/>
      <c r="B103" s="38"/>
      <c r="C103" s="39"/>
      <c r="D103" s="191" t="s">
        <v>204</v>
      </c>
      <c r="E103" s="39"/>
      <c r="F103" s="222" t="s">
        <v>644</v>
      </c>
      <c r="G103" s="39"/>
      <c r="H103" s="39"/>
      <c r="I103" s="223"/>
      <c r="J103" s="39"/>
      <c r="K103" s="39"/>
      <c r="L103" s="223"/>
      <c r="M103" s="42"/>
      <c r="N103" s="224"/>
      <c r="O103" s="225"/>
      <c r="P103" s="67"/>
      <c r="Q103" s="67"/>
      <c r="R103" s="67"/>
      <c r="S103" s="67"/>
      <c r="T103" s="67"/>
      <c r="U103" s="68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U103" s="19" t="s">
        <v>204</v>
      </c>
      <c r="AV103" s="19" t="s">
        <v>150</v>
      </c>
    </row>
    <row r="104" spans="2:64" s="16" customFormat="1" ht="20.85" customHeight="1">
      <c r="B104" s="244"/>
      <c r="C104" s="245"/>
      <c r="D104" s="246" t="s">
        <v>78</v>
      </c>
      <c r="E104" s="246" t="s">
        <v>645</v>
      </c>
      <c r="F104" s="246" t="s">
        <v>646</v>
      </c>
      <c r="G104" s="245"/>
      <c r="H104" s="245"/>
      <c r="I104" s="247"/>
      <c r="J104" s="248">
        <f>BL104</f>
        <v>0</v>
      </c>
      <c r="K104" s="245"/>
      <c r="L104" s="247"/>
      <c r="M104" s="249"/>
      <c r="N104" s="250"/>
      <c r="O104" s="251"/>
      <c r="P104" s="251"/>
      <c r="Q104" s="252">
        <f>SUM(Q105:Q112)</f>
        <v>0</v>
      </c>
      <c r="R104" s="251"/>
      <c r="S104" s="252">
        <f>SUM(S105:S112)</f>
        <v>0</v>
      </c>
      <c r="T104" s="251"/>
      <c r="U104" s="253">
        <f>SUM(U105:U112)</f>
        <v>0</v>
      </c>
      <c r="AS104" s="254" t="s">
        <v>87</v>
      </c>
      <c r="AU104" s="255" t="s">
        <v>78</v>
      </c>
      <c r="AV104" s="255" t="s">
        <v>143</v>
      </c>
      <c r="AZ104" s="254" t="s">
        <v>142</v>
      </c>
      <c r="BL104" s="256">
        <f>SUM(BL105:BL112)</f>
        <v>0</v>
      </c>
    </row>
    <row r="105" spans="1:66" s="2" customFormat="1" ht="16.5" customHeight="1">
      <c r="A105" s="37"/>
      <c r="B105" s="38"/>
      <c r="C105" s="176" t="s">
        <v>89</v>
      </c>
      <c r="D105" s="176" t="s">
        <v>145</v>
      </c>
      <c r="E105" s="177" t="s">
        <v>647</v>
      </c>
      <c r="F105" s="178" t="s">
        <v>1155</v>
      </c>
      <c r="G105" s="179" t="s">
        <v>643</v>
      </c>
      <c r="H105" s="180">
        <v>1</v>
      </c>
      <c r="I105" s="181"/>
      <c r="J105" s="182">
        <f>ROUND(I105*H105,2)</f>
        <v>0</v>
      </c>
      <c r="K105" s="178" t="s">
        <v>37</v>
      </c>
      <c r="L105" s="181" t="s">
        <v>1172</v>
      </c>
      <c r="M105" s="42"/>
      <c r="N105" s="183" t="s">
        <v>37</v>
      </c>
      <c r="O105" s="184" t="s">
        <v>50</v>
      </c>
      <c r="P105" s="67"/>
      <c r="Q105" s="185">
        <f>P105*H105</f>
        <v>0</v>
      </c>
      <c r="R105" s="185">
        <v>0</v>
      </c>
      <c r="S105" s="185">
        <f>R105*H105</f>
        <v>0</v>
      </c>
      <c r="T105" s="185">
        <v>0</v>
      </c>
      <c r="U105" s="186">
        <f>T105*H105</f>
        <v>0</v>
      </c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S105" s="187" t="s">
        <v>226</v>
      </c>
      <c r="AU105" s="187" t="s">
        <v>145</v>
      </c>
      <c r="AV105" s="187" t="s">
        <v>150</v>
      </c>
      <c r="AZ105" s="19" t="s">
        <v>142</v>
      </c>
      <c r="BF105" s="188">
        <f>IF(O105="základní",J105,0)</f>
        <v>0</v>
      </c>
      <c r="BG105" s="188">
        <f>IF(O105="snížená",J105,0)</f>
        <v>0</v>
      </c>
      <c r="BH105" s="188">
        <f>IF(O105="zákl. přenesená",J105,0)</f>
        <v>0</v>
      </c>
      <c r="BI105" s="188">
        <f>IF(O105="sníž. přenesená",J105,0)</f>
        <v>0</v>
      </c>
      <c r="BJ105" s="188">
        <f>IF(O105="nulová",J105,0)</f>
        <v>0</v>
      </c>
      <c r="BK105" s="19" t="s">
        <v>87</v>
      </c>
      <c r="BL105" s="188">
        <f>ROUND(I105*H105,2)</f>
        <v>0</v>
      </c>
      <c r="BM105" s="19" t="s">
        <v>226</v>
      </c>
      <c r="BN105" s="187" t="s">
        <v>218</v>
      </c>
    </row>
    <row r="106" spans="1:48" s="2" customFormat="1" ht="39">
      <c r="A106" s="37"/>
      <c r="B106" s="38"/>
      <c r="C106" s="39"/>
      <c r="D106" s="191" t="s">
        <v>204</v>
      </c>
      <c r="E106" s="39"/>
      <c r="F106" s="222" t="s">
        <v>648</v>
      </c>
      <c r="G106" s="39"/>
      <c r="H106" s="39"/>
      <c r="I106" s="223"/>
      <c r="J106" s="39"/>
      <c r="K106" s="39"/>
      <c r="L106" s="223"/>
      <c r="M106" s="42"/>
      <c r="N106" s="224"/>
      <c r="O106" s="225"/>
      <c r="P106" s="67"/>
      <c r="Q106" s="67"/>
      <c r="R106" s="67"/>
      <c r="S106" s="67"/>
      <c r="T106" s="67"/>
      <c r="U106" s="68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U106" s="19" t="s">
        <v>204</v>
      </c>
      <c r="AV106" s="19" t="s">
        <v>150</v>
      </c>
    </row>
    <row r="107" spans="1:66" s="2" customFormat="1" ht="16.5" customHeight="1">
      <c r="A107" s="37"/>
      <c r="B107" s="38"/>
      <c r="C107" s="176" t="s">
        <v>143</v>
      </c>
      <c r="D107" s="176" t="s">
        <v>145</v>
      </c>
      <c r="E107" s="177" t="s">
        <v>649</v>
      </c>
      <c r="F107" s="178" t="s">
        <v>1155</v>
      </c>
      <c r="G107" s="179" t="s">
        <v>643</v>
      </c>
      <c r="H107" s="180">
        <v>1</v>
      </c>
      <c r="I107" s="181"/>
      <c r="J107" s="182">
        <f>ROUND(I107*H107,2)</f>
        <v>0</v>
      </c>
      <c r="K107" s="178" t="s">
        <v>37</v>
      </c>
      <c r="L107" s="181" t="s">
        <v>1172</v>
      </c>
      <c r="M107" s="42"/>
      <c r="N107" s="183" t="s">
        <v>37</v>
      </c>
      <c r="O107" s="184" t="s">
        <v>50</v>
      </c>
      <c r="P107" s="67"/>
      <c r="Q107" s="185">
        <f>P107*H107</f>
        <v>0</v>
      </c>
      <c r="R107" s="185">
        <v>0</v>
      </c>
      <c r="S107" s="185">
        <f>R107*H107</f>
        <v>0</v>
      </c>
      <c r="T107" s="185">
        <v>0</v>
      </c>
      <c r="U107" s="186">
        <f>T107*H107</f>
        <v>0</v>
      </c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S107" s="187" t="s">
        <v>226</v>
      </c>
      <c r="AU107" s="187" t="s">
        <v>145</v>
      </c>
      <c r="AV107" s="187" t="s">
        <v>150</v>
      </c>
      <c r="AZ107" s="19" t="s">
        <v>142</v>
      </c>
      <c r="BF107" s="188">
        <f>IF(O107="základní",J107,0)</f>
        <v>0</v>
      </c>
      <c r="BG107" s="188">
        <f>IF(O107="snížená",J107,0)</f>
        <v>0</v>
      </c>
      <c r="BH107" s="188">
        <f>IF(O107="zákl. přenesená",J107,0)</f>
        <v>0</v>
      </c>
      <c r="BI107" s="188">
        <f>IF(O107="sníž. přenesená",J107,0)</f>
        <v>0</v>
      </c>
      <c r="BJ107" s="188">
        <f>IF(O107="nulová",J107,0)</f>
        <v>0</v>
      </c>
      <c r="BK107" s="19" t="s">
        <v>87</v>
      </c>
      <c r="BL107" s="188">
        <f>ROUND(I107*H107,2)</f>
        <v>0</v>
      </c>
      <c r="BM107" s="19" t="s">
        <v>226</v>
      </c>
      <c r="BN107" s="187" t="s">
        <v>226</v>
      </c>
    </row>
    <row r="108" spans="1:48" s="2" customFormat="1" ht="39">
      <c r="A108" s="37"/>
      <c r="B108" s="38"/>
      <c r="C108" s="39"/>
      <c r="D108" s="191" t="s">
        <v>204</v>
      </c>
      <c r="E108" s="39"/>
      <c r="F108" s="222" t="s">
        <v>648</v>
      </c>
      <c r="G108" s="39"/>
      <c r="H108" s="39"/>
      <c r="I108" s="223"/>
      <c r="J108" s="39"/>
      <c r="K108" s="39"/>
      <c r="L108" s="223"/>
      <c r="M108" s="42"/>
      <c r="N108" s="224"/>
      <c r="O108" s="225"/>
      <c r="P108" s="67"/>
      <c r="Q108" s="67"/>
      <c r="R108" s="67"/>
      <c r="S108" s="67"/>
      <c r="T108" s="67"/>
      <c r="U108" s="68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U108" s="19" t="s">
        <v>204</v>
      </c>
      <c r="AV108" s="19" t="s">
        <v>150</v>
      </c>
    </row>
    <row r="109" spans="1:66" s="2" customFormat="1" ht="16.5" customHeight="1">
      <c r="A109" s="37"/>
      <c r="B109" s="38"/>
      <c r="C109" s="176" t="s">
        <v>150</v>
      </c>
      <c r="D109" s="176" t="s">
        <v>145</v>
      </c>
      <c r="E109" s="177" t="s">
        <v>650</v>
      </c>
      <c r="F109" s="178" t="s">
        <v>1155</v>
      </c>
      <c r="G109" s="179" t="s">
        <v>643</v>
      </c>
      <c r="H109" s="180">
        <v>1</v>
      </c>
      <c r="I109" s="181"/>
      <c r="J109" s="182">
        <f>ROUND(I109*H109,2)</f>
        <v>0</v>
      </c>
      <c r="K109" s="178" t="s">
        <v>37</v>
      </c>
      <c r="L109" s="181" t="s">
        <v>1172</v>
      </c>
      <c r="M109" s="42"/>
      <c r="N109" s="183" t="s">
        <v>37</v>
      </c>
      <c r="O109" s="184" t="s">
        <v>50</v>
      </c>
      <c r="P109" s="67"/>
      <c r="Q109" s="185">
        <f>P109*H109</f>
        <v>0</v>
      </c>
      <c r="R109" s="185">
        <v>0</v>
      </c>
      <c r="S109" s="185">
        <f>R109*H109</f>
        <v>0</v>
      </c>
      <c r="T109" s="185">
        <v>0</v>
      </c>
      <c r="U109" s="186">
        <f>T109*H109</f>
        <v>0</v>
      </c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S109" s="187" t="s">
        <v>226</v>
      </c>
      <c r="AU109" s="187" t="s">
        <v>145</v>
      </c>
      <c r="AV109" s="187" t="s">
        <v>150</v>
      </c>
      <c r="AZ109" s="19" t="s">
        <v>142</v>
      </c>
      <c r="BF109" s="188">
        <f>IF(O109="základní",J109,0)</f>
        <v>0</v>
      </c>
      <c r="BG109" s="188">
        <f>IF(O109="snížená",J109,0)</f>
        <v>0</v>
      </c>
      <c r="BH109" s="188">
        <f>IF(O109="zákl. přenesená",J109,0)</f>
        <v>0</v>
      </c>
      <c r="BI109" s="188">
        <f>IF(O109="sníž. přenesená",J109,0)</f>
        <v>0</v>
      </c>
      <c r="BJ109" s="188">
        <f>IF(O109="nulová",J109,0)</f>
        <v>0</v>
      </c>
      <c r="BK109" s="19" t="s">
        <v>87</v>
      </c>
      <c r="BL109" s="188">
        <f>ROUND(I109*H109,2)</f>
        <v>0</v>
      </c>
      <c r="BM109" s="19" t="s">
        <v>226</v>
      </c>
      <c r="BN109" s="187" t="s">
        <v>234</v>
      </c>
    </row>
    <row r="110" spans="1:48" s="2" customFormat="1" ht="39">
      <c r="A110" s="37"/>
      <c r="B110" s="38"/>
      <c r="C110" s="39"/>
      <c r="D110" s="191" t="s">
        <v>204</v>
      </c>
      <c r="E110" s="39"/>
      <c r="F110" s="222" t="s">
        <v>648</v>
      </c>
      <c r="G110" s="39"/>
      <c r="H110" s="39"/>
      <c r="I110" s="223"/>
      <c r="J110" s="39"/>
      <c r="K110" s="39"/>
      <c r="L110" s="223"/>
      <c r="M110" s="42"/>
      <c r="N110" s="224"/>
      <c r="O110" s="225"/>
      <c r="P110" s="67"/>
      <c r="Q110" s="67"/>
      <c r="R110" s="67"/>
      <c r="S110" s="67"/>
      <c r="T110" s="67"/>
      <c r="U110" s="68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U110" s="19" t="s">
        <v>204</v>
      </c>
      <c r="AV110" s="19" t="s">
        <v>150</v>
      </c>
    </row>
    <row r="111" spans="1:66" s="2" customFormat="1" ht="24.2" customHeight="1">
      <c r="A111" s="37"/>
      <c r="B111" s="38"/>
      <c r="C111" s="176" t="s">
        <v>165</v>
      </c>
      <c r="D111" s="176" t="s">
        <v>145</v>
      </c>
      <c r="E111" s="177" t="s">
        <v>651</v>
      </c>
      <c r="F111" s="178" t="s">
        <v>652</v>
      </c>
      <c r="G111" s="179" t="s">
        <v>653</v>
      </c>
      <c r="H111" s="180">
        <v>65</v>
      </c>
      <c r="I111" s="181"/>
      <c r="J111" s="182">
        <f>ROUND(I111*H111,2)</f>
        <v>0</v>
      </c>
      <c r="K111" s="178" t="s">
        <v>37</v>
      </c>
      <c r="L111" s="178"/>
      <c r="M111" s="42"/>
      <c r="N111" s="183" t="s">
        <v>37</v>
      </c>
      <c r="O111" s="184" t="s">
        <v>50</v>
      </c>
      <c r="P111" s="67"/>
      <c r="Q111" s="185">
        <f>P111*H111</f>
        <v>0</v>
      </c>
      <c r="R111" s="185">
        <v>0</v>
      </c>
      <c r="S111" s="185">
        <f>R111*H111</f>
        <v>0</v>
      </c>
      <c r="T111" s="185">
        <v>0</v>
      </c>
      <c r="U111" s="186">
        <f>T111*H111</f>
        <v>0</v>
      </c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S111" s="187" t="s">
        <v>226</v>
      </c>
      <c r="AU111" s="187" t="s">
        <v>145</v>
      </c>
      <c r="AV111" s="187" t="s">
        <v>150</v>
      </c>
      <c r="AZ111" s="19" t="s">
        <v>142</v>
      </c>
      <c r="BF111" s="188">
        <f>IF(O111="základní",J111,0)</f>
        <v>0</v>
      </c>
      <c r="BG111" s="188">
        <f>IF(O111="snížená",J111,0)</f>
        <v>0</v>
      </c>
      <c r="BH111" s="188">
        <f>IF(O111="zákl. přenesená",J111,0)</f>
        <v>0</v>
      </c>
      <c r="BI111" s="188">
        <f>IF(O111="sníž. přenesená",J111,0)</f>
        <v>0</v>
      </c>
      <c r="BJ111" s="188">
        <f>IF(O111="nulová",J111,0)</f>
        <v>0</v>
      </c>
      <c r="BK111" s="19" t="s">
        <v>87</v>
      </c>
      <c r="BL111" s="188">
        <f>ROUND(I111*H111,2)</f>
        <v>0</v>
      </c>
      <c r="BM111" s="19" t="s">
        <v>226</v>
      </c>
      <c r="BN111" s="187" t="s">
        <v>247</v>
      </c>
    </row>
    <row r="112" spans="1:66" s="2" customFormat="1" ht="16.5" customHeight="1">
      <c r="A112" s="37"/>
      <c r="B112" s="38"/>
      <c r="C112" s="176" t="s">
        <v>160</v>
      </c>
      <c r="D112" s="176" t="s">
        <v>145</v>
      </c>
      <c r="E112" s="177" t="s">
        <v>654</v>
      </c>
      <c r="F112" s="178" t="s">
        <v>655</v>
      </c>
      <c r="G112" s="179" t="s">
        <v>643</v>
      </c>
      <c r="H112" s="180">
        <v>3</v>
      </c>
      <c r="I112" s="181"/>
      <c r="J112" s="182">
        <f>ROUND(I112*H112,2)</f>
        <v>0</v>
      </c>
      <c r="K112" s="178" t="s">
        <v>37</v>
      </c>
      <c r="L112" s="178"/>
      <c r="M112" s="42"/>
      <c r="N112" s="183" t="s">
        <v>37</v>
      </c>
      <c r="O112" s="184" t="s">
        <v>50</v>
      </c>
      <c r="P112" s="67"/>
      <c r="Q112" s="185">
        <f>P112*H112</f>
        <v>0</v>
      </c>
      <c r="R112" s="185">
        <v>0</v>
      </c>
      <c r="S112" s="185">
        <f>R112*H112</f>
        <v>0</v>
      </c>
      <c r="T112" s="185">
        <v>0</v>
      </c>
      <c r="U112" s="186">
        <f>T112*H112</f>
        <v>0</v>
      </c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S112" s="187" t="s">
        <v>226</v>
      </c>
      <c r="AU112" s="187" t="s">
        <v>145</v>
      </c>
      <c r="AV112" s="187" t="s">
        <v>150</v>
      </c>
      <c r="AZ112" s="19" t="s">
        <v>142</v>
      </c>
      <c r="BF112" s="188">
        <f>IF(O112="základní",J112,0)</f>
        <v>0</v>
      </c>
      <c r="BG112" s="188">
        <f>IF(O112="snížená",J112,0)</f>
        <v>0</v>
      </c>
      <c r="BH112" s="188">
        <f>IF(O112="zákl. přenesená",J112,0)</f>
        <v>0</v>
      </c>
      <c r="BI112" s="188">
        <f>IF(O112="sníž. přenesená",J112,0)</f>
        <v>0</v>
      </c>
      <c r="BJ112" s="188">
        <f>IF(O112="nulová",J112,0)</f>
        <v>0</v>
      </c>
      <c r="BK112" s="19" t="s">
        <v>87</v>
      </c>
      <c r="BL112" s="188">
        <f>ROUND(I112*H112,2)</f>
        <v>0</v>
      </c>
      <c r="BM112" s="19" t="s">
        <v>226</v>
      </c>
      <c r="BN112" s="187" t="s">
        <v>255</v>
      </c>
    </row>
    <row r="113" spans="2:64" s="12" customFormat="1" ht="20.85" customHeight="1">
      <c r="B113" s="160"/>
      <c r="C113" s="161"/>
      <c r="D113" s="162" t="s">
        <v>78</v>
      </c>
      <c r="E113" s="174" t="s">
        <v>656</v>
      </c>
      <c r="F113" s="174" t="s">
        <v>657</v>
      </c>
      <c r="G113" s="161"/>
      <c r="H113" s="161"/>
      <c r="I113" s="164"/>
      <c r="J113" s="175">
        <f>BL113</f>
        <v>0</v>
      </c>
      <c r="K113" s="161"/>
      <c r="L113" s="164"/>
      <c r="M113" s="166"/>
      <c r="N113" s="167"/>
      <c r="O113" s="168"/>
      <c r="P113" s="168"/>
      <c r="Q113" s="169">
        <f>Q114+Q119</f>
        <v>0</v>
      </c>
      <c r="R113" s="168"/>
      <c r="S113" s="169">
        <f>S114+S119</f>
        <v>0</v>
      </c>
      <c r="T113" s="168"/>
      <c r="U113" s="170">
        <f>U114+U119</f>
        <v>0</v>
      </c>
      <c r="AS113" s="171" t="s">
        <v>87</v>
      </c>
      <c r="AU113" s="172" t="s">
        <v>78</v>
      </c>
      <c r="AV113" s="172" t="s">
        <v>89</v>
      </c>
      <c r="AZ113" s="171" t="s">
        <v>142</v>
      </c>
      <c r="BL113" s="173">
        <f>BL114+BL119</f>
        <v>0</v>
      </c>
    </row>
    <row r="114" spans="2:64" s="16" customFormat="1" ht="20.85" customHeight="1">
      <c r="B114" s="244"/>
      <c r="C114" s="245"/>
      <c r="D114" s="246" t="s">
        <v>78</v>
      </c>
      <c r="E114" s="246" t="s">
        <v>640</v>
      </c>
      <c r="F114" s="246" t="s">
        <v>641</v>
      </c>
      <c r="G114" s="245"/>
      <c r="H114" s="245"/>
      <c r="I114" s="247"/>
      <c r="J114" s="248">
        <f>BL114</f>
        <v>0</v>
      </c>
      <c r="K114" s="245"/>
      <c r="L114" s="247"/>
      <c r="M114" s="249"/>
      <c r="N114" s="250"/>
      <c r="O114" s="251"/>
      <c r="P114" s="251"/>
      <c r="Q114" s="252">
        <f>SUM(Q115:Q118)</f>
        <v>0</v>
      </c>
      <c r="R114" s="251"/>
      <c r="S114" s="252">
        <f>SUM(S115:S118)</f>
        <v>0</v>
      </c>
      <c r="T114" s="251"/>
      <c r="U114" s="253">
        <f>SUM(U115:U118)</f>
        <v>0</v>
      </c>
      <c r="AS114" s="254" t="s">
        <v>87</v>
      </c>
      <c r="AU114" s="255" t="s">
        <v>78</v>
      </c>
      <c r="AV114" s="255" t="s">
        <v>143</v>
      </c>
      <c r="AZ114" s="254" t="s">
        <v>142</v>
      </c>
      <c r="BL114" s="256">
        <f>SUM(BL115:BL118)</f>
        <v>0</v>
      </c>
    </row>
    <row r="115" spans="1:66" s="2" customFormat="1" ht="16.5" customHeight="1">
      <c r="A115" s="37"/>
      <c r="B115" s="38"/>
      <c r="C115" s="176" t="s">
        <v>181</v>
      </c>
      <c r="D115" s="176" t="s">
        <v>145</v>
      </c>
      <c r="E115" s="177" t="s">
        <v>658</v>
      </c>
      <c r="F115" s="178" t="s">
        <v>1162</v>
      </c>
      <c r="G115" s="179" t="s">
        <v>643</v>
      </c>
      <c r="H115" s="180">
        <v>1</v>
      </c>
      <c r="I115" s="181"/>
      <c r="J115" s="182">
        <f>ROUND(I115*H115,2)</f>
        <v>0</v>
      </c>
      <c r="K115" s="178" t="s">
        <v>37</v>
      </c>
      <c r="L115" s="181" t="s">
        <v>1172</v>
      </c>
      <c r="M115" s="42"/>
      <c r="N115" s="183" t="s">
        <v>37</v>
      </c>
      <c r="O115" s="184" t="s">
        <v>50</v>
      </c>
      <c r="P115" s="67"/>
      <c r="Q115" s="185">
        <f>P115*H115</f>
        <v>0</v>
      </c>
      <c r="R115" s="185">
        <v>0</v>
      </c>
      <c r="S115" s="185">
        <f>R115*H115</f>
        <v>0</v>
      </c>
      <c r="T115" s="185">
        <v>0</v>
      </c>
      <c r="U115" s="186">
        <f>T115*H115</f>
        <v>0</v>
      </c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S115" s="187" t="s">
        <v>226</v>
      </c>
      <c r="AU115" s="187" t="s">
        <v>145</v>
      </c>
      <c r="AV115" s="187" t="s">
        <v>150</v>
      </c>
      <c r="AZ115" s="19" t="s">
        <v>142</v>
      </c>
      <c r="BF115" s="188">
        <f>IF(O115="základní",J115,0)</f>
        <v>0</v>
      </c>
      <c r="BG115" s="188">
        <f>IF(O115="snížená",J115,0)</f>
        <v>0</v>
      </c>
      <c r="BH115" s="188">
        <f>IF(O115="zákl. přenesená",J115,0)</f>
        <v>0</v>
      </c>
      <c r="BI115" s="188">
        <f>IF(O115="sníž. přenesená",J115,0)</f>
        <v>0</v>
      </c>
      <c r="BJ115" s="188">
        <f>IF(O115="nulová",J115,0)</f>
        <v>0</v>
      </c>
      <c r="BK115" s="19" t="s">
        <v>87</v>
      </c>
      <c r="BL115" s="188">
        <f>ROUND(I115*H115,2)</f>
        <v>0</v>
      </c>
      <c r="BM115" s="19" t="s">
        <v>226</v>
      </c>
      <c r="BN115" s="187" t="s">
        <v>264</v>
      </c>
    </row>
    <row r="116" spans="1:48" s="2" customFormat="1" ht="68.25">
      <c r="A116" s="37"/>
      <c r="B116" s="38"/>
      <c r="C116" s="39"/>
      <c r="D116" s="191" t="s">
        <v>204</v>
      </c>
      <c r="E116" s="39"/>
      <c r="F116" s="222" t="s">
        <v>644</v>
      </c>
      <c r="G116" s="39"/>
      <c r="H116" s="39"/>
      <c r="I116" s="223"/>
      <c r="J116" s="39"/>
      <c r="K116" s="39"/>
      <c r="L116" s="223"/>
      <c r="M116" s="42"/>
      <c r="N116" s="224"/>
      <c r="O116" s="225"/>
      <c r="P116" s="67"/>
      <c r="Q116" s="67"/>
      <c r="R116" s="67"/>
      <c r="S116" s="67"/>
      <c r="T116" s="67"/>
      <c r="U116" s="68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U116" s="19" t="s">
        <v>204</v>
      </c>
      <c r="AV116" s="19" t="s">
        <v>150</v>
      </c>
    </row>
    <row r="117" spans="1:66" s="2" customFormat="1" ht="16.5" customHeight="1">
      <c r="A117" s="37"/>
      <c r="B117" s="38"/>
      <c r="C117" s="176" t="s">
        <v>189</v>
      </c>
      <c r="D117" s="176" t="s">
        <v>145</v>
      </c>
      <c r="E117" s="177" t="s">
        <v>659</v>
      </c>
      <c r="F117" s="178" t="s">
        <v>1162</v>
      </c>
      <c r="G117" s="179" t="s">
        <v>643</v>
      </c>
      <c r="H117" s="180">
        <v>1</v>
      </c>
      <c r="I117" s="181"/>
      <c r="J117" s="182">
        <f>ROUND(I117*H117,2)</f>
        <v>0</v>
      </c>
      <c r="K117" s="178" t="s">
        <v>37</v>
      </c>
      <c r="L117" s="181" t="s">
        <v>1172</v>
      </c>
      <c r="M117" s="42"/>
      <c r="N117" s="183" t="s">
        <v>37</v>
      </c>
      <c r="O117" s="184" t="s">
        <v>50</v>
      </c>
      <c r="P117" s="67"/>
      <c r="Q117" s="185">
        <f>P117*H117</f>
        <v>0</v>
      </c>
      <c r="R117" s="185">
        <v>0</v>
      </c>
      <c r="S117" s="185">
        <f>R117*H117</f>
        <v>0</v>
      </c>
      <c r="T117" s="185">
        <v>0</v>
      </c>
      <c r="U117" s="186">
        <f>T117*H117</f>
        <v>0</v>
      </c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S117" s="187" t="s">
        <v>226</v>
      </c>
      <c r="AU117" s="187" t="s">
        <v>145</v>
      </c>
      <c r="AV117" s="187" t="s">
        <v>150</v>
      </c>
      <c r="AZ117" s="19" t="s">
        <v>142</v>
      </c>
      <c r="BF117" s="188">
        <f>IF(O117="základní",J117,0)</f>
        <v>0</v>
      </c>
      <c r="BG117" s="188">
        <f>IF(O117="snížená",J117,0)</f>
        <v>0</v>
      </c>
      <c r="BH117" s="188">
        <f>IF(O117="zákl. přenesená",J117,0)</f>
        <v>0</v>
      </c>
      <c r="BI117" s="188">
        <f>IF(O117="sníž. přenesená",J117,0)</f>
        <v>0</v>
      </c>
      <c r="BJ117" s="188">
        <f>IF(O117="nulová",J117,0)</f>
        <v>0</v>
      </c>
      <c r="BK117" s="19" t="s">
        <v>87</v>
      </c>
      <c r="BL117" s="188">
        <f>ROUND(I117*H117,2)</f>
        <v>0</v>
      </c>
      <c r="BM117" s="19" t="s">
        <v>226</v>
      </c>
      <c r="BN117" s="187" t="s">
        <v>275</v>
      </c>
    </row>
    <row r="118" spans="1:48" s="2" customFormat="1" ht="68.25">
      <c r="A118" s="37"/>
      <c r="B118" s="38"/>
      <c r="C118" s="39"/>
      <c r="D118" s="191" t="s">
        <v>204</v>
      </c>
      <c r="E118" s="39"/>
      <c r="F118" s="222" t="s">
        <v>644</v>
      </c>
      <c r="G118" s="39"/>
      <c r="H118" s="39"/>
      <c r="I118" s="223"/>
      <c r="J118" s="39"/>
      <c r="K118" s="39"/>
      <c r="L118" s="223"/>
      <c r="M118" s="42"/>
      <c r="N118" s="224"/>
      <c r="O118" s="225"/>
      <c r="P118" s="67"/>
      <c r="Q118" s="67"/>
      <c r="R118" s="67"/>
      <c r="S118" s="67"/>
      <c r="T118" s="67"/>
      <c r="U118" s="68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U118" s="19" t="s">
        <v>204</v>
      </c>
      <c r="AV118" s="19" t="s">
        <v>150</v>
      </c>
    </row>
    <row r="119" spans="2:64" s="16" customFormat="1" ht="20.85" customHeight="1">
      <c r="B119" s="244"/>
      <c r="C119" s="245"/>
      <c r="D119" s="246" t="s">
        <v>78</v>
      </c>
      <c r="E119" s="246" t="s">
        <v>645</v>
      </c>
      <c r="F119" s="246" t="s">
        <v>646</v>
      </c>
      <c r="G119" s="245"/>
      <c r="H119" s="245"/>
      <c r="I119" s="247"/>
      <c r="J119" s="248">
        <f>BL119</f>
        <v>0</v>
      </c>
      <c r="K119" s="245"/>
      <c r="L119" s="247"/>
      <c r="M119" s="249"/>
      <c r="N119" s="250"/>
      <c r="O119" s="251"/>
      <c r="P119" s="251"/>
      <c r="Q119" s="252">
        <f>SUM(Q120:Q141)</f>
        <v>0</v>
      </c>
      <c r="R119" s="251"/>
      <c r="S119" s="252">
        <f>SUM(S120:S141)</f>
        <v>0</v>
      </c>
      <c r="T119" s="251"/>
      <c r="U119" s="253">
        <f>SUM(U120:U141)</f>
        <v>0</v>
      </c>
      <c r="AS119" s="254" t="s">
        <v>87</v>
      </c>
      <c r="AU119" s="255" t="s">
        <v>78</v>
      </c>
      <c r="AV119" s="255" t="s">
        <v>143</v>
      </c>
      <c r="AZ119" s="254" t="s">
        <v>142</v>
      </c>
      <c r="BL119" s="256">
        <f>SUM(BL120:BL141)</f>
        <v>0</v>
      </c>
    </row>
    <row r="120" spans="1:66" s="2" customFormat="1" ht="16.5" customHeight="1">
      <c r="A120" s="37"/>
      <c r="B120" s="38"/>
      <c r="C120" s="176" t="s">
        <v>187</v>
      </c>
      <c r="D120" s="176" t="s">
        <v>145</v>
      </c>
      <c r="E120" s="177" t="s">
        <v>660</v>
      </c>
      <c r="F120" s="178" t="s">
        <v>1155</v>
      </c>
      <c r="G120" s="179" t="s">
        <v>643</v>
      </c>
      <c r="H120" s="180">
        <v>1</v>
      </c>
      <c r="I120" s="181"/>
      <c r="J120" s="182">
        <f>ROUND(I120*H120,2)</f>
        <v>0</v>
      </c>
      <c r="K120" s="178" t="s">
        <v>37</v>
      </c>
      <c r="L120" s="181" t="s">
        <v>1172</v>
      </c>
      <c r="M120" s="42"/>
      <c r="N120" s="183" t="s">
        <v>37</v>
      </c>
      <c r="O120" s="184" t="s">
        <v>50</v>
      </c>
      <c r="P120" s="67"/>
      <c r="Q120" s="185">
        <f>P120*H120</f>
        <v>0</v>
      </c>
      <c r="R120" s="185">
        <v>0</v>
      </c>
      <c r="S120" s="185">
        <f>R120*H120</f>
        <v>0</v>
      </c>
      <c r="T120" s="185">
        <v>0</v>
      </c>
      <c r="U120" s="186">
        <f>T120*H120</f>
        <v>0</v>
      </c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S120" s="187" t="s">
        <v>226</v>
      </c>
      <c r="AU120" s="187" t="s">
        <v>145</v>
      </c>
      <c r="AV120" s="187" t="s">
        <v>150</v>
      </c>
      <c r="AZ120" s="19" t="s">
        <v>142</v>
      </c>
      <c r="BF120" s="188">
        <f>IF(O120="základní",J120,0)</f>
        <v>0</v>
      </c>
      <c r="BG120" s="188">
        <f>IF(O120="snížená",J120,0)</f>
        <v>0</v>
      </c>
      <c r="BH120" s="188">
        <f>IF(O120="zákl. přenesená",J120,0)</f>
        <v>0</v>
      </c>
      <c r="BI120" s="188">
        <f>IF(O120="sníž. přenesená",J120,0)</f>
        <v>0</v>
      </c>
      <c r="BJ120" s="188">
        <f>IF(O120="nulová",J120,0)</f>
        <v>0</v>
      </c>
      <c r="BK120" s="19" t="s">
        <v>87</v>
      </c>
      <c r="BL120" s="188">
        <f>ROUND(I120*H120,2)</f>
        <v>0</v>
      </c>
      <c r="BM120" s="19" t="s">
        <v>226</v>
      </c>
      <c r="BN120" s="187" t="s">
        <v>331</v>
      </c>
    </row>
    <row r="121" spans="1:48" s="2" customFormat="1" ht="39">
      <c r="A121" s="37"/>
      <c r="B121" s="38"/>
      <c r="C121" s="39"/>
      <c r="D121" s="191" t="s">
        <v>204</v>
      </c>
      <c r="E121" s="39"/>
      <c r="F121" s="222" t="s">
        <v>648</v>
      </c>
      <c r="G121" s="39"/>
      <c r="H121" s="39"/>
      <c r="I121" s="223"/>
      <c r="J121" s="39"/>
      <c r="K121" s="39"/>
      <c r="L121" s="223"/>
      <c r="M121" s="42"/>
      <c r="N121" s="224"/>
      <c r="O121" s="225"/>
      <c r="P121" s="67"/>
      <c r="Q121" s="67"/>
      <c r="R121" s="67"/>
      <c r="S121" s="67"/>
      <c r="T121" s="67"/>
      <c r="U121" s="68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U121" s="19" t="s">
        <v>204</v>
      </c>
      <c r="AV121" s="19" t="s">
        <v>150</v>
      </c>
    </row>
    <row r="122" spans="1:66" s="2" customFormat="1" ht="16.5" customHeight="1">
      <c r="A122" s="37"/>
      <c r="B122" s="38"/>
      <c r="C122" s="176" t="s">
        <v>200</v>
      </c>
      <c r="D122" s="176" t="s">
        <v>145</v>
      </c>
      <c r="E122" s="177" t="s">
        <v>661</v>
      </c>
      <c r="F122" s="178" t="s">
        <v>1155</v>
      </c>
      <c r="G122" s="179" t="s">
        <v>643</v>
      </c>
      <c r="H122" s="180">
        <v>1</v>
      </c>
      <c r="I122" s="181"/>
      <c r="J122" s="182">
        <f>ROUND(I122*H122,2)</f>
        <v>0</v>
      </c>
      <c r="K122" s="178" t="s">
        <v>37</v>
      </c>
      <c r="L122" s="181" t="s">
        <v>1172</v>
      </c>
      <c r="M122" s="42"/>
      <c r="N122" s="183" t="s">
        <v>37</v>
      </c>
      <c r="O122" s="184" t="s">
        <v>50</v>
      </c>
      <c r="P122" s="67"/>
      <c r="Q122" s="185">
        <f>P122*H122</f>
        <v>0</v>
      </c>
      <c r="R122" s="185">
        <v>0</v>
      </c>
      <c r="S122" s="185">
        <f>R122*H122</f>
        <v>0</v>
      </c>
      <c r="T122" s="185">
        <v>0</v>
      </c>
      <c r="U122" s="186">
        <f>T122*H122</f>
        <v>0</v>
      </c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S122" s="187" t="s">
        <v>226</v>
      </c>
      <c r="AU122" s="187" t="s">
        <v>145</v>
      </c>
      <c r="AV122" s="187" t="s">
        <v>150</v>
      </c>
      <c r="AZ122" s="19" t="s">
        <v>142</v>
      </c>
      <c r="BF122" s="188">
        <f>IF(O122="základní",J122,0)</f>
        <v>0</v>
      </c>
      <c r="BG122" s="188">
        <f>IF(O122="snížená",J122,0)</f>
        <v>0</v>
      </c>
      <c r="BH122" s="188">
        <f>IF(O122="zákl. přenesená",J122,0)</f>
        <v>0</v>
      </c>
      <c r="BI122" s="188">
        <f>IF(O122="sníž. přenesená",J122,0)</f>
        <v>0</v>
      </c>
      <c r="BJ122" s="188">
        <f>IF(O122="nulová",J122,0)</f>
        <v>0</v>
      </c>
      <c r="BK122" s="19" t="s">
        <v>87</v>
      </c>
      <c r="BL122" s="188">
        <f>ROUND(I122*H122,2)</f>
        <v>0</v>
      </c>
      <c r="BM122" s="19" t="s">
        <v>226</v>
      </c>
      <c r="BN122" s="187" t="s">
        <v>339</v>
      </c>
    </row>
    <row r="123" spans="1:48" s="2" customFormat="1" ht="39">
      <c r="A123" s="37"/>
      <c r="B123" s="38"/>
      <c r="C123" s="39"/>
      <c r="D123" s="191" t="s">
        <v>204</v>
      </c>
      <c r="E123" s="39"/>
      <c r="F123" s="222" t="s">
        <v>648</v>
      </c>
      <c r="G123" s="39"/>
      <c r="H123" s="39"/>
      <c r="I123" s="223"/>
      <c r="J123" s="39"/>
      <c r="K123" s="39"/>
      <c r="L123" s="223"/>
      <c r="M123" s="42"/>
      <c r="N123" s="224"/>
      <c r="O123" s="225"/>
      <c r="P123" s="67"/>
      <c r="Q123" s="67"/>
      <c r="R123" s="67"/>
      <c r="S123" s="67"/>
      <c r="T123" s="67"/>
      <c r="U123" s="68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U123" s="19" t="s">
        <v>204</v>
      </c>
      <c r="AV123" s="19" t="s">
        <v>150</v>
      </c>
    </row>
    <row r="124" spans="1:66" s="2" customFormat="1" ht="16.5" customHeight="1">
      <c r="A124" s="37"/>
      <c r="B124" s="38"/>
      <c r="C124" s="176" t="s">
        <v>206</v>
      </c>
      <c r="D124" s="176" t="s">
        <v>145</v>
      </c>
      <c r="E124" s="177" t="s">
        <v>662</v>
      </c>
      <c r="F124" s="178" t="s">
        <v>1155</v>
      </c>
      <c r="G124" s="179" t="s">
        <v>643</v>
      </c>
      <c r="H124" s="180">
        <v>1</v>
      </c>
      <c r="I124" s="181"/>
      <c r="J124" s="182">
        <f>ROUND(I124*H124,2)</f>
        <v>0</v>
      </c>
      <c r="K124" s="178" t="s">
        <v>37</v>
      </c>
      <c r="L124" s="181" t="s">
        <v>1172</v>
      </c>
      <c r="M124" s="42"/>
      <c r="N124" s="183" t="s">
        <v>37</v>
      </c>
      <c r="O124" s="184" t="s">
        <v>50</v>
      </c>
      <c r="P124" s="67"/>
      <c r="Q124" s="185">
        <f>P124*H124</f>
        <v>0</v>
      </c>
      <c r="R124" s="185">
        <v>0</v>
      </c>
      <c r="S124" s="185">
        <f>R124*H124</f>
        <v>0</v>
      </c>
      <c r="T124" s="185">
        <v>0</v>
      </c>
      <c r="U124" s="186">
        <f>T124*H124</f>
        <v>0</v>
      </c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S124" s="187" t="s">
        <v>226</v>
      </c>
      <c r="AU124" s="187" t="s">
        <v>145</v>
      </c>
      <c r="AV124" s="187" t="s">
        <v>150</v>
      </c>
      <c r="AZ124" s="19" t="s">
        <v>142</v>
      </c>
      <c r="BF124" s="188">
        <f>IF(O124="základní",J124,0)</f>
        <v>0</v>
      </c>
      <c r="BG124" s="188">
        <f>IF(O124="snížená",J124,0)</f>
        <v>0</v>
      </c>
      <c r="BH124" s="188">
        <f>IF(O124="zákl. přenesená",J124,0)</f>
        <v>0</v>
      </c>
      <c r="BI124" s="188">
        <f>IF(O124="sníž. přenesená",J124,0)</f>
        <v>0</v>
      </c>
      <c r="BJ124" s="188">
        <f>IF(O124="nulová",J124,0)</f>
        <v>0</v>
      </c>
      <c r="BK124" s="19" t="s">
        <v>87</v>
      </c>
      <c r="BL124" s="188">
        <f>ROUND(I124*H124,2)</f>
        <v>0</v>
      </c>
      <c r="BM124" s="19" t="s">
        <v>226</v>
      </c>
      <c r="BN124" s="187" t="s">
        <v>349</v>
      </c>
    </row>
    <row r="125" spans="1:48" s="2" customFormat="1" ht="39">
      <c r="A125" s="37"/>
      <c r="B125" s="38"/>
      <c r="C125" s="39"/>
      <c r="D125" s="191" t="s">
        <v>204</v>
      </c>
      <c r="E125" s="39"/>
      <c r="F125" s="222" t="s">
        <v>648</v>
      </c>
      <c r="G125" s="39"/>
      <c r="H125" s="39"/>
      <c r="I125" s="223"/>
      <c r="J125" s="39"/>
      <c r="K125" s="39"/>
      <c r="L125" s="223"/>
      <c r="M125" s="42"/>
      <c r="N125" s="224"/>
      <c r="O125" s="225"/>
      <c r="P125" s="67"/>
      <c r="Q125" s="67"/>
      <c r="R125" s="67"/>
      <c r="S125" s="67"/>
      <c r="T125" s="67"/>
      <c r="U125" s="68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U125" s="19" t="s">
        <v>204</v>
      </c>
      <c r="AV125" s="19" t="s">
        <v>150</v>
      </c>
    </row>
    <row r="126" spans="1:66" s="2" customFormat="1" ht="16.5" customHeight="1">
      <c r="A126" s="37"/>
      <c r="B126" s="38"/>
      <c r="C126" s="176" t="s">
        <v>210</v>
      </c>
      <c r="D126" s="176" t="s">
        <v>145</v>
      </c>
      <c r="E126" s="177" t="s">
        <v>663</v>
      </c>
      <c r="F126" s="178" t="s">
        <v>1155</v>
      </c>
      <c r="G126" s="179" t="s">
        <v>643</v>
      </c>
      <c r="H126" s="180">
        <v>1</v>
      </c>
      <c r="I126" s="181"/>
      <c r="J126" s="182">
        <f>ROUND(I126*H126,2)</f>
        <v>0</v>
      </c>
      <c r="K126" s="178" t="s">
        <v>37</v>
      </c>
      <c r="L126" s="181" t="s">
        <v>1172</v>
      </c>
      <c r="M126" s="42"/>
      <c r="N126" s="183" t="s">
        <v>37</v>
      </c>
      <c r="O126" s="184" t="s">
        <v>50</v>
      </c>
      <c r="P126" s="67"/>
      <c r="Q126" s="185">
        <f>P126*H126</f>
        <v>0</v>
      </c>
      <c r="R126" s="185">
        <v>0</v>
      </c>
      <c r="S126" s="185">
        <f>R126*H126</f>
        <v>0</v>
      </c>
      <c r="T126" s="185">
        <v>0</v>
      </c>
      <c r="U126" s="186">
        <f>T126*H126</f>
        <v>0</v>
      </c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S126" s="187" t="s">
        <v>226</v>
      </c>
      <c r="AU126" s="187" t="s">
        <v>145</v>
      </c>
      <c r="AV126" s="187" t="s">
        <v>150</v>
      </c>
      <c r="AZ126" s="19" t="s">
        <v>142</v>
      </c>
      <c r="BF126" s="188">
        <f>IF(O126="základní",J126,0)</f>
        <v>0</v>
      </c>
      <c r="BG126" s="188">
        <f>IF(O126="snížená",J126,0)</f>
        <v>0</v>
      </c>
      <c r="BH126" s="188">
        <f>IF(O126="zákl. přenesená",J126,0)</f>
        <v>0</v>
      </c>
      <c r="BI126" s="188">
        <f>IF(O126="sníž. přenesená",J126,0)</f>
        <v>0</v>
      </c>
      <c r="BJ126" s="188">
        <f>IF(O126="nulová",J126,0)</f>
        <v>0</v>
      </c>
      <c r="BK126" s="19" t="s">
        <v>87</v>
      </c>
      <c r="BL126" s="188">
        <f>ROUND(I126*H126,2)</f>
        <v>0</v>
      </c>
      <c r="BM126" s="19" t="s">
        <v>226</v>
      </c>
      <c r="BN126" s="187" t="s">
        <v>359</v>
      </c>
    </row>
    <row r="127" spans="1:48" s="2" customFormat="1" ht="39">
      <c r="A127" s="37"/>
      <c r="B127" s="38"/>
      <c r="C127" s="39"/>
      <c r="D127" s="191" t="s">
        <v>204</v>
      </c>
      <c r="E127" s="39"/>
      <c r="F127" s="222" t="s">
        <v>648</v>
      </c>
      <c r="G127" s="39"/>
      <c r="H127" s="39"/>
      <c r="I127" s="223"/>
      <c r="J127" s="39"/>
      <c r="K127" s="39"/>
      <c r="L127" s="223"/>
      <c r="M127" s="42"/>
      <c r="N127" s="224"/>
      <c r="O127" s="225"/>
      <c r="P127" s="67"/>
      <c r="Q127" s="67"/>
      <c r="R127" s="67"/>
      <c r="S127" s="67"/>
      <c r="T127" s="67"/>
      <c r="U127" s="68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U127" s="19" t="s">
        <v>204</v>
      </c>
      <c r="AV127" s="19" t="s">
        <v>150</v>
      </c>
    </row>
    <row r="128" spans="1:66" s="2" customFormat="1" ht="16.5" customHeight="1">
      <c r="A128" s="37"/>
      <c r="B128" s="38"/>
      <c r="C128" s="176" t="s">
        <v>214</v>
      </c>
      <c r="D128" s="176" t="s">
        <v>145</v>
      </c>
      <c r="E128" s="177" t="s">
        <v>664</v>
      </c>
      <c r="F128" s="178" t="s">
        <v>1156</v>
      </c>
      <c r="G128" s="179" t="s">
        <v>643</v>
      </c>
      <c r="H128" s="180">
        <v>1</v>
      </c>
      <c r="I128" s="181"/>
      <c r="J128" s="182">
        <f>ROUND(I128*H128,2)</f>
        <v>0</v>
      </c>
      <c r="K128" s="178" t="s">
        <v>37</v>
      </c>
      <c r="L128" s="181" t="s">
        <v>1172</v>
      </c>
      <c r="M128" s="42"/>
      <c r="N128" s="183" t="s">
        <v>37</v>
      </c>
      <c r="O128" s="184" t="s">
        <v>50</v>
      </c>
      <c r="P128" s="67"/>
      <c r="Q128" s="185">
        <f>P128*H128</f>
        <v>0</v>
      </c>
      <c r="R128" s="185">
        <v>0</v>
      </c>
      <c r="S128" s="185">
        <f>R128*H128</f>
        <v>0</v>
      </c>
      <c r="T128" s="185">
        <v>0</v>
      </c>
      <c r="U128" s="186">
        <f>T128*H128</f>
        <v>0</v>
      </c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S128" s="187" t="s">
        <v>226</v>
      </c>
      <c r="AU128" s="187" t="s">
        <v>145</v>
      </c>
      <c r="AV128" s="187" t="s">
        <v>150</v>
      </c>
      <c r="AZ128" s="19" t="s">
        <v>142</v>
      </c>
      <c r="BF128" s="188">
        <f>IF(O128="základní",J128,0)</f>
        <v>0</v>
      </c>
      <c r="BG128" s="188">
        <f>IF(O128="snížená",J128,0)</f>
        <v>0</v>
      </c>
      <c r="BH128" s="188">
        <f>IF(O128="zákl. přenesená",J128,0)</f>
        <v>0</v>
      </c>
      <c r="BI128" s="188">
        <f>IF(O128="sníž. přenesená",J128,0)</f>
        <v>0</v>
      </c>
      <c r="BJ128" s="188">
        <f>IF(O128="nulová",J128,0)</f>
        <v>0</v>
      </c>
      <c r="BK128" s="19" t="s">
        <v>87</v>
      </c>
      <c r="BL128" s="188">
        <f>ROUND(I128*H128,2)</f>
        <v>0</v>
      </c>
      <c r="BM128" s="19" t="s">
        <v>226</v>
      </c>
      <c r="BN128" s="187" t="s">
        <v>367</v>
      </c>
    </row>
    <row r="129" spans="1:48" s="2" customFormat="1" ht="39">
      <c r="A129" s="37"/>
      <c r="B129" s="38"/>
      <c r="C129" s="39"/>
      <c r="D129" s="191" t="s">
        <v>204</v>
      </c>
      <c r="E129" s="39"/>
      <c r="F129" s="222" t="s">
        <v>648</v>
      </c>
      <c r="G129" s="39"/>
      <c r="H129" s="39"/>
      <c r="I129" s="223"/>
      <c r="J129" s="39"/>
      <c r="K129" s="39"/>
      <c r="L129" s="223"/>
      <c r="M129" s="42"/>
      <c r="N129" s="224"/>
      <c r="O129" s="225"/>
      <c r="P129" s="67"/>
      <c r="Q129" s="67"/>
      <c r="R129" s="67"/>
      <c r="S129" s="67"/>
      <c r="T129" s="67"/>
      <c r="U129" s="68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U129" s="19" t="s">
        <v>204</v>
      </c>
      <c r="AV129" s="19" t="s">
        <v>150</v>
      </c>
    </row>
    <row r="130" spans="1:66" s="2" customFormat="1" ht="16.5" customHeight="1">
      <c r="A130" s="37"/>
      <c r="B130" s="38"/>
      <c r="C130" s="176" t="s">
        <v>218</v>
      </c>
      <c r="D130" s="176" t="s">
        <v>145</v>
      </c>
      <c r="E130" s="177" t="s">
        <v>665</v>
      </c>
      <c r="F130" s="178" t="s">
        <v>1155</v>
      </c>
      <c r="G130" s="179" t="s">
        <v>643</v>
      </c>
      <c r="H130" s="180">
        <v>1</v>
      </c>
      <c r="I130" s="181"/>
      <c r="J130" s="182">
        <f>ROUND(I130*H130,2)</f>
        <v>0</v>
      </c>
      <c r="K130" s="178" t="s">
        <v>37</v>
      </c>
      <c r="L130" s="181" t="s">
        <v>1172</v>
      </c>
      <c r="M130" s="42"/>
      <c r="N130" s="183" t="s">
        <v>37</v>
      </c>
      <c r="O130" s="184" t="s">
        <v>50</v>
      </c>
      <c r="P130" s="67"/>
      <c r="Q130" s="185">
        <f>P130*H130</f>
        <v>0</v>
      </c>
      <c r="R130" s="185">
        <v>0</v>
      </c>
      <c r="S130" s="185">
        <f>R130*H130</f>
        <v>0</v>
      </c>
      <c r="T130" s="185">
        <v>0</v>
      </c>
      <c r="U130" s="186">
        <f>T130*H130</f>
        <v>0</v>
      </c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S130" s="187" t="s">
        <v>226</v>
      </c>
      <c r="AU130" s="187" t="s">
        <v>145</v>
      </c>
      <c r="AV130" s="187" t="s">
        <v>150</v>
      </c>
      <c r="AZ130" s="19" t="s">
        <v>142</v>
      </c>
      <c r="BF130" s="188">
        <f>IF(O130="základní",J130,0)</f>
        <v>0</v>
      </c>
      <c r="BG130" s="188">
        <f>IF(O130="snížená",J130,0)</f>
        <v>0</v>
      </c>
      <c r="BH130" s="188">
        <f>IF(O130="zákl. přenesená",J130,0)</f>
        <v>0</v>
      </c>
      <c r="BI130" s="188">
        <f>IF(O130="sníž. přenesená",J130,0)</f>
        <v>0</v>
      </c>
      <c r="BJ130" s="188">
        <f>IF(O130="nulová",J130,0)</f>
        <v>0</v>
      </c>
      <c r="BK130" s="19" t="s">
        <v>87</v>
      </c>
      <c r="BL130" s="188">
        <f>ROUND(I130*H130,2)</f>
        <v>0</v>
      </c>
      <c r="BM130" s="19" t="s">
        <v>226</v>
      </c>
      <c r="BN130" s="187" t="s">
        <v>376</v>
      </c>
    </row>
    <row r="131" spans="1:48" s="2" customFormat="1" ht="39">
      <c r="A131" s="37"/>
      <c r="B131" s="38"/>
      <c r="C131" s="39"/>
      <c r="D131" s="191" t="s">
        <v>204</v>
      </c>
      <c r="E131" s="39"/>
      <c r="F131" s="222" t="s">
        <v>648</v>
      </c>
      <c r="G131" s="39"/>
      <c r="H131" s="39"/>
      <c r="I131" s="223"/>
      <c r="J131" s="39"/>
      <c r="K131" s="39"/>
      <c r="L131" s="223"/>
      <c r="M131" s="42"/>
      <c r="N131" s="224"/>
      <c r="O131" s="225"/>
      <c r="P131" s="67"/>
      <c r="Q131" s="67"/>
      <c r="R131" s="67"/>
      <c r="S131" s="67"/>
      <c r="T131" s="67"/>
      <c r="U131" s="68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U131" s="19" t="s">
        <v>204</v>
      </c>
      <c r="AV131" s="19" t="s">
        <v>150</v>
      </c>
    </row>
    <row r="132" spans="1:66" s="2" customFormat="1" ht="16.5" customHeight="1">
      <c r="A132" s="37"/>
      <c r="B132" s="38"/>
      <c r="C132" s="176" t="s">
        <v>8</v>
      </c>
      <c r="D132" s="176" t="s">
        <v>145</v>
      </c>
      <c r="E132" s="177" t="s">
        <v>666</v>
      </c>
      <c r="F132" s="178" t="s">
        <v>1155</v>
      </c>
      <c r="G132" s="179" t="s">
        <v>643</v>
      </c>
      <c r="H132" s="180">
        <v>1</v>
      </c>
      <c r="I132" s="181"/>
      <c r="J132" s="182">
        <f>ROUND(I132*H132,2)</f>
        <v>0</v>
      </c>
      <c r="K132" s="178" t="s">
        <v>37</v>
      </c>
      <c r="L132" s="181" t="s">
        <v>1172</v>
      </c>
      <c r="M132" s="42"/>
      <c r="N132" s="183" t="s">
        <v>37</v>
      </c>
      <c r="O132" s="184" t="s">
        <v>50</v>
      </c>
      <c r="P132" s="67"/>
      <c r="Q132" s="185">
        <f>P132*H132</f>
        <v>0</v>
      </c>
      <c r="R132" s="185">
        <v>0</v>
      </c>
      <c r="S132" s="185">
        <f>R132*H132</f>
        <v>0</v>
      </c>
      <c r="T132" s="185">
        <v>0</v>
      </c>
      <c r="U132" s="186">
        <f>T132*H132</f>
        <v>0</v>
      </c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S132" s="187" t="s">
        <v>226</v>
      </c>
      <c r="AU132" s="187" t="s">
        <v>145</v>
      </c>
      <c r="AV132" s="187" t="s">
        <v>150</v>
      </c>
      <c r="AZ132" s="19" t="s">
        <v>142</v>
      </c>
      <c r="BF132" s="188">
        <f>IF(O132="základní",J132,0)</f>
        <v>0</v>
      </c>
      <c r="BG132" s="188">
        <f>IF(O132="snížená",J132,0)</f>
        <v>0</v>
      </c>
      <c r="BH132" s="188">
        <f>IF(O132="zákl. přenesená",J132,0)</f>
        <v>0</v>
      </c>
      <c r="BI132" s="188">
        <f>IF(O132="sníž. přenesená",J132,0)</f>
        <v>0</v>
      </c>
      <c r="BJ132" s="188">
        <f>IF(O132="nulová",J132,0)</f>
        <v>0</v>
      </c>
      <c r="BK132" s="19" t="s">
        <v>87</v>
      </c>
      <c r="BL132" s="188">
        <f>ROUND(I132*H132,2)</f>
        <v>0</v>
      </c>
      <c r="BM132" s="19" t="s">
        <v>226</v>
      </c>
      <c r="BN132" s="187" t="s">
        <v>384</v>
      </c>
    </row>
    <row r="133" spans="1:48" s="2" customFormat="1" ht="39">
      <c r="A133" s="37"/>
      <c r="B133" s="38"/>
      <c r="C133" s="39"/>
      <c r="D133" s="191" t="s">
        <v>204</v>
      </c>
      <c r="E133" s="39"/>
      <c r="F133" s="222" t="s">
        <v>648</v>
      </c>
      <c r="G133" s="39"/>
      <c r="H133" s="39"/>
      <c r="I133" s="223"/>
      <c r="J133" s="39"/>
      <c r="K133" s="39"/>
      <c r="L133" s="223"/>
      <c r="M133" s="42"/>
      <c r="N133" s="224"/>
      <c r="O133" s="225"/>
      <c r="P133" s="67"/>
      <c r="Q133" s="67"/>
      <c r="R133" s="67"/>
      <c r="S133" s="67"/>
      <c r="T133" s="67"/>
      <c r="U133" s="68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U133" s="19" t="s">
        <v>204</v>
      </c>
      <c r="AV133" s="19" t="s">
        <v>150</v>
      </c>
    </row>
    <row r="134" spans="1:66" s="2" customFormat="1" ht="16.5" customHeight="1">
      <c r="A134" s="37"/>
      <c r="B134" s="38"/>
      <c r="C134" s="176" t="s">
        <v>226</v>
      </c>
      <c r="D134" s="176" t="s">
        <v>145</v>
      </c>
      <c r="E134" s="177" t="s">
        <v>667</v>
      </c>
      <c r="F134" s="178" t="s">
        <v>1155</v>
      </c>
      <c r="G134" s="179" t="s">
        <v>643</v>
      </c>
      <c r="H134" s="180">
        <v>1</v>
      </c>
      <c r="I134" s="181"/>
      <c r="J134" s="182">
        <f>ROUND(I134*H134,2)</f>
        <v>0</v>
      </c>
      <c r="K134" s="178" t="s">
        <v>37</v>
      </c>
      <c r="L134" s="181" t="s">
        <v>1172</v>
      </c>
      <c r="M134" s="42"/>
      <c r="N134" s="183" t="s">
        <v>37</v>
      </c>
      <c r="O134" s="184" t="s">
        <v>50</v>
      </c>
      <c r="P134" s="67"/>
      <c r="Q134" s="185">
        <f>P134*H134</f>
        <v>0</v>
      </c>
      <c r="R134" s="185">
        <v>0</v>
      </c>
      <c r="S134" s="185">
        <f>R134*H134</f>
        <v>0</v>
      </c>
      <c r="T134" s="185">
        <v>0</v>
      </c>
      <c r="U134" s="186">
        <f>T134*H134</f>
        <v>0</v>
      </c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S134" s="187" t="s">
        <v>226</v>
      </c>
      <c r="AU134" s="187" t="s">
        <v>145</v>
      </c>
      <c r="AV134" s="187" t="s">
        <v>150</v>
      </c>
      <c r="AZ134" s="19" t="s">
        <v>142</v>
      </c>
      <c r="BF134" s="188">
        <f>IF(O134="základní",J134,0)</f>
        <v>0</v>
      </c>
      <c r="BG134" s="188">
        <f>IF(O134="snížená",J134,0)</f>
        <v>0</v>
      </c>
      <c r="BH134" s="188">
        <f>IF(O134="zákl. přenesená",J134,0)</f>
        <v>0</v>
      </c>
      <c r="BI134" s="188">
        <f>IF(O134="sníž. přenesená",J134,0)</f>
        <v>0</v>
      </c>
      <c r="BJ134" s="188">
        <f>IF(O134="nulová",J134,0)</f>
        <v>0</v>
      </c>
      <c r="BK134" s="19" t="s">
        <v>87</v>
      </c>
      <c r="BL134" s="188">
        <f>ROUND(I134*H134,2)</f>
        <v>0</v>
      </c>
      <c r="BM134" s="19" t="s">
        <v>226</v>
      </c>
      <c r="BN134" s="187" t="s">
        <v>394</v>
      </c>
    </row>
    <row r="135" spans="1:48" s="2" customFormat="1" ht="39">
      <c r="A135" s="37"/>
      <c r="B135" s="38"/>
      <c r="C135" s="39"/>
      <c r="D135" s="191" t="s">
        <v>204</v>
      </c>
      <c r="E135" s="39"/>
      <c r="F135" s="222" t="s">
        <v>648</v>
      </c>
      <c r="G135" s="39"/>
      <c r="H135" s="39"/>
      <c r="I135" s="223"/>
      <c r="J135" s="39"/>
      <c r="K135" s="39"/>
      <c r="L135" s="223"/>
      <c r="M135" s="42"/>
      <c r="N135" s="224"/>
      <c r="O135" s="225"/>
      <c r="P135" s="67"/>
      <c r="Q135" s="67"/>
      <c r="R135" s="67"/>
      <c r="S135" s="67"/>
      <c r="T135" s="67"/>
      <c r="U135" s="68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U135" s="19" t="s">
        <v>204</v>
      </c>
      <c r="AV135" s="19" t="s">
        <v>150</v>
      </c>
    </row>
    <row r="136" spans="1:66" s="2" customFormat="1" ht="16.5" customHeight="1">
      <c r="A136" s="37"/>
      <c r="B136" s="38"/>
      <c r="C136" s="176" t="s">
        <v>230</v>
      </c>
      <c r="D136" s="176" t="s">
        <v>145</v>
      </c>
      <c r="E136" s="177" t="s">
        <v>668</v>
      </c>
      <c r="F136" s="178" t="s">
        <v>1157</v>
      </c>
      <c r="G136" s="179" t="s">
        <v>643</v>
      </c>
      <c r="H136" s="180">
        <v>1</v>
      </c>
      <c r="I136" s="181"/>
      <c r="J136" s="182">
        <f>ROUND(I136*H136,2)</f>
        <v>0</v>
      </c>
      <c r="K136" s="178" t="s">
        <v>37</v>
      </c>
      <c r="L136" s="181" t="s">
        <v>1172</v>
      </c>
      <c r="M136" s="42"/>
      <c r="N136" s="183" t="s">
        <v>37</v>
      </c>
      <c r="O136" s="184" t="s">
        <v>50</v>
      </c>
      <c r="P136" s="67"/>
      <c r="Q136" s="185">
        <f>P136*H136</f>
        <v>0</v>
      </c>
      <c r="R136" s="185">
        <v>0</v>
      </c>
      <c r="S136" s="185">
        <f>R136*H136</f>
        <v>0</v>
      </c>
      <c r="T136" s="185">
        <v>0</v>
      </c>
      <c r="U136" s="186">
        <f>T136*H136</f>
        <v>0</v>
      </c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S136" s="187" t="s">
        <v>226</v>
      </c>
      <c r="AU136" s="187" t="s">
        <v>145</v>
      </c>
      <c r="AV136" s="187" t="s">
        <v>150</v>
      </c>
      <c r="AZ136" s="19" t="s">
        <v>142</v>
      </c>
      <c r="BF136" s="188">
        <f>IF(O136="základní",J136,0)</f>
        <v>0</v>
      </c>
      <c r="BG136" s="188">
        <f>IF(O136="snížená",J136,0)</f>
        <v>0</v>
      </c>
      <c r="BH136" s="188">
        <f>IF(O136="zákl. přenesená",J136,0)</f>
        <v>0</v>
      </c>
      <c r="BI136" s="188">
        <f>IF(O136="sníž. přenesená",J136,0)</f>
        <v>0</v>
      </c>
      <c r="BJ136" s="188">
        <f>IF(O136="nulová",J136,0)</f>
        <v>0</v>
      </c>
      <c r="BK136" s="19" t="s">
        <v>87</v>
      </c>
      <c r="BL136" s="188">
        <f>ROUND(I136*H136,2)</f>
        <v>0</v>
      </c>
      <c r="BM136" s="19" t="s">
        <v>226</v>
      </c>
      <c r="BN136" s="187" t="s">
        <v>402</v>
      </c>
    </row>
    <row r="137" spans="1:48" s="2" customFormat="1" ht="39">
      <c r="A137" s="37"/>
      <c r="B137" s="38"/>
      <c r="C137" s="39"/>
      <c r="D137" s="191" t="s">
        <v>204</v>
      </c>
      <c r="E137" s="39"/>
      <c r="F137" s="222" t="s">
        <v>648</v>
      </c>
      <c r="G137" s="39"/>
      <c r="H137" s="39"/>
      <c r="I137" s="223"/>
      <c r="J137" s="39"/>
      <c r="K137" s="39"/>
      <c r="L137" s="223"/>
      <c r="M137" s="42"/>
      <c r="N137" s="224"/>
      <c r="O137" s="225"/>
      <c r="P137" s="67"/>
      <c r="Q137" s="67"/>
      <c r="R137" s="67"/>
      <c r="S137" s="67"/>
      <c r="T137" s="67"/>
      <c r="U137" s="68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U137" s="19" t="s">
        <v>204</v>
      </c>
      <c r="AV137" s="19" t="s">
        <v>150</v>
      </c>
    </row>
    <row r="138" spans="1:66" s="2" customFormat="1" ht="16.5" customHeight="1">
      <c r="A138" s="37"/>
      <c r="B138" s="38"/>
      <c r="C138" s="176" t="s">
        <v>234</v>
      </c>
      <c r="D138" s="176" t="s">
        <v>145</v>
      </c>
      <c r="E138" s="177" t="s">
        <v>669</v>
      </c>
      <c r="F138" s="178" t="s">
        <v>1158</v>
      </c>
      <c r="G138" s="179" t="s">
        <v>643</v>
      </c>
      <c r="H138" s="180">
        <v>1</v>
      </c>
      <c r="I138" s="181"/>
      <c r="J138" s="182">
        <f>ROUND(I138*H138,2)</f>
        <v>0</v>
      </c>
      <c r="K138" s="178" t="s">
        <v>37</v>
      </c>
      <c r="L138" s="181" t="s">
        <v>1172</v>
      </c>
      <c r="M138" s="42"/>
      <c r="N138" s="183" t="s">
        <v>37</v>
      </c>
      <c r="O138" s="184" t="s">
        <v>50</v>
      </c>
      <c r="P138" s="67"/>
      <c r="Q138" s="185">
        <f>P138*H138</f>
        <v>0</v>
      </c>
      <c r="R138" s="185">
        <v>0</v>
      </c>
      <c r="S138" s="185">
        <f>R138*H138</f>
        <v>0</v>
      </c>
      <c r="T138" s="185">
        <v>0</v>
      </c>
      <c r="U138" s="186">
        <f>T138*H138</f>
        <v>0</v>
      </c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S138" s="187" t="s">
        <v>226</v>
      </c>
      <c r="AU138" s="187" t="s">
        <v>145</v>
      </c>
      <c r="AV138" s="187" t="s">
        <v>150</v>
      </c>
      <c r="AZ138" s="19" t="s">
        <v>142</v>
      </c>
      <c r="BF138" s="188">
        <f>IF(O138="základní",J138,0)</f>
        <v>0</v>
      </c>
      <c r="BG138" s="188">
        <f>IF(O138="snížená",J138,0)</f>
        <v>0</v>
      </c>
      <c r="BH138" s="188">
        <f>IF(O138="zákl. přenesená",J138,0)</f>
        <v>0</v>
      </c>
      <c r="BI138" s="188">
        <f>IF(O138="sníž. přenesená",J138,0)</f>
        <v>0</v>
      </c>
      <c r="BJ138" s="188">
        <f>IF(O138="nulová",J138,0)</f>
        <v>0</v>
      </c>
      <c r="BK138" s="19" t="s">
        <v>87</v>
      </c>
      <c r="BL138" s="188">
        <f>ROUND(I138*H138,2)</f>
        <v>0</v>
      </c>
      <c r="BM138" s="19" t="s">
        <v>226</v>
      </c>
      <c r="BN138" s="187" t="s">
        <v>412</v>
      </c>
    </row>
    <row r="139" spans="1:48" s="2" customFormat="1" ht="39">
      <c r="A139" s="37"/>
      <c r="B139" s="38"/>
      <c r="C139" s="39"/>
      <c r="D139" s="191" t="s">
        <v>204</v>
      </c>
      <c r="E139" s="39"/>
      <c r="F139" s="222" t="s">
        <v>648</v>
      </c>
      <c r="G139" s="39"/>
      <c r="H139" s="39"/>
      <c r="I139" s="223"/>
      <c r="J139" s="39"/>
      <c r="K139" s="39"/>
      <c r="L139" s="223"/>
      <c r="M139" s="42"/>
      <c r="N139" s="224"/>
      <c r="O139" s="225"/>
      <c r="P139" s="67"/>
      <c r="Q139" s="67"/>
      <c r="R139" s="67"/>
      <c r="S139" s="67"/>
      <c r="T139" s="67"/>
      <c r="U139" s="68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U139" s="19" t="s">
        <v>204</v>
      </c>
      <c r="AV139" s="19" t="s">
        <v>150</v>
      </c>
    </row>
    <row r="140" spans="1:66" s="2" customFormat="1" ht="24.2" customHeight="1">
      <c r="A140" s="37"/>
      <c r="B140" s="38"/>
      <c r="C140" s="176" t="s">
        <v>239</v>
      </c>
      <c r="D140" s="176" t="s">
        <v>145</v>
      </c>
      <c r="E140" s="177" t="s">
        <v>670</v>
      </c>
      <c r="F140" s="178" t="s">
        <v>652</v>
      </c>
      <c r="G140" s="179" t="s">
        <v>653</v>
      </c>
      <c r="H140" s="180">
        <v>165</v>
      </c>
      <c r="I140" s="181"/>
      <c r="J140" s="182">
        <f>ROUND(I140*H140,2)</f>
        <v>0</v>
      </c>
      <c r="K140" s="178" t="s">
        <v>37</v>
      </c>
      <c r="L140" s="178"/>
      <c r="M140" s="42"/>
      <c r="N140" s="183" t="s">
        <v>37</v>
      </c>
      <c r="O140" s="184" t="s">
        <v>50</v>
      </c>
      <c r="P140" s="67"/>
      <c r="Q140" s="185">
        <f>P140*H140</f>
        <v>0</v>
      </c>
      <c r="R140" s="185">
        <v>0</v>
      </c>
      <c r="S140" s="185">
        <f>R140*H140</f>
        <v>0</v>
      </c>
      <c r="T140" s="185">
        <v>0</v>
      </c>
      <c r="U140" s="186">
        <f>T140*H140</f>
        <v>0</v>
      </c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S140" s="187" t="s">
        <v>226</v>
      </c>
      <c r="AU140" s="187" t="s">
        <v>145</v>
      </c>
      <c r="AV140" s="187" t="s">
        <v>150</v>
      </c>
      <c r="AZ140" s="19" t="s">
        <v>142</v>
      </c>
      <c r="BF140" s="188">
        <f>IF(O140="základní",J140,0)</f>
        <v>0</v>
      </c>
      <c r="BG140" s="188">
        <f>IF(O140="snížená",J140,0)</f>
        <v>0</v>
      </c>
      <c r="BH140" s="188">
        <f>IF(O140="zákl. přenesená",J140,0)</f>
        <v>0</v>
      </c>
      <c r="BI140" s="188">
        <f>IF(O140="sníž. přenesená",J140,0)</f>
        <v>0</v>
      </c>
      <c r="BJ140" s="188">
        <f>IF(O140="nulová",J140,0)</f>
        <v>0</v>
      </c>
      <c r="BK140" s="19" t="s">
        <v>87</v>
      </c>
      <c r="BL140" s="188">
        <f>ROUND(I140*H140,2)</f>
        <v>0</v>
      </c>
      <c r="BM140" s="19" t="s">
        <v>226</v>
      </c>
      <c r="BN140" s="187" t="s">
        <v>422</v>
      </c>
    </row>
    <row r="141" spans="1:66" s="2" customFormat="1" ht="16.5" customHeight="1">
      <c r="A141" s="37"/>
      <c r="B141" s="38"/>
      <c r="C141" s="176" t="s">
        <v>247</v>
      </c>
      <c r="D141" s="176" t="s">
        <v>145</v>
      </c>
      <c r="E141" s="177" t="s">
        <v>654</v>
      </c>
      <c r="F141" s="178" t="s">
        <v>655</v>
      </c>
      <c r="G141" s="179" t="s">
        <v>643</v>
      </c>
      <c r="H141" s="180">
        <v>10</v>
      </c>
      <c r="I141" s="181"/>
      <c r="J141" s="182">
        <f>ROUND(I141*H141,2)</f>
        <v>0</v>
      </c>
      <c r="K141" s="178" t="s">
        <v>37</v>
      </c>
      <c r="L141" s="178"/>
      <c r="M141" s="42"/>
      <c r="N141" s="183" t="s">
        <v>37</v>
      </c>
      <c r="O141" s="184" t="s">
        <v>50</v>
      </c>
      <c r="P141" s="67"/>
      <c r="Q141" s="185">
        <f>P141*H141</f>
        <v>0</v>
      </c>
      <c r="R141" s="185">
        <v>0</v>
      </c>
      <c r="S141" s="185">
        <f>R141*H141</f>
        <v>0</v>
      </c>
      <c r="T141" s="185">
        <v>0</v>
      </c>
      <c r="U141" s="186">
        <f>T141*H141</f>
        <v>0</v>
      </c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S141" s="187" t="s">
        <v>226</v>
      </c>
      <c r="AU141" s="187" t="s">
        <v>145</v>
      </c>
      <c r="AV141" s="187" t="s">
        <v>150</v>
      </c>
      <c r="AZ141" s="19" t="s">
        <v>142</v>
      </c>
      <c r="BF141" s="188">
        <f>IF(O141="základní",J141,0)</f>
        <v>0</v>
      </c>
      <c r="BG141" s="188">
        <f>IF(O141="snížená",J141,0)</f>
        <v>0</v>
      </c>
      <c r="BH141" s="188">
        <f>IF(O141="zákl. přenesená",J141,0)</f>
        <v>0</v>
      </c>
      <c r="BI141" s="188">
        <f>IF(O141="sníž. přenesená",J141,0)</f>
        <v>0</v>
      </c>
      <c r="BJ141" s="188">
        <f>IF(O141="nulová",J141,0)</f>
        <v>0</v>
      </c>
      <c r="BK141" s="19" t="s">
        <v>87</v>
      </c>
      <c r="BL141" s="188">
        <f>ROUND(I141*H141,2)</f>
        <v>0</v>
      </c>
      <c r="BM141" s="19" t="s">
        <v>226</v>
      </c>
      <c r="BN141" s="187" t="s">
        <v>570</v>
      </c>
    </row>
    <row r="142" spans="2:64" s="12" customFormat="1" ht="20.85" customHeight="1">
      <c r="B142" s="160"/>
      <c r="C142" s="161"/>
      <c r="D142" s="162" t="s">
        <v>78</v>
      </c>
      <c r="E142" s="174" t="s">
        <v>671</v>
      </c>
      <c r="F142" s="174" t="s">
        <v>672</v>
      </c>
      <c r="G142" s="161"/>
      <c r="H142" s="161"/>
      <c r="I142" s="164"/>
      <c r="J142" s="175">
        <f>BL142</f>
        <v>0</v>
      </c>
      <c r="K142" s="161"/>
      <c r="L142" s="164"/>
      <c r="M142" s="166"/>
      <c r="N142" s="167"/>
      <c r="O142" s="168"/>
      <c r="P142" s="168"/>
      <c r="Q142" s="169">
        <f>Q143+Q146</f>
        <v>0</v>
      </c>
      <c r="R142" s="168"/>
      <c r="S142" s="169">
        <f>S143+S146</f>
        <v>0</v>
      </c>
      <c r="T142" s="168"/>
      <c r="U142" s="170">
        <f>U143+U146</f>
        <v>0</v>
      </c>
      <c r="AS142" s="171" t="s">
        <v>87</v>
      </c>
      <c r="AU142" s="172" t="s">
        <v>78</v>
      </c>
      <c r="AV142" s="172" t="s">
        <v>89</v>
      </c>
      <c r="AZ142" s="171" t="s">
        <v>142</v>
      </c>
      <c r="BL142" s="173">
        <f>BL143+BL146</f>
        <v>0</v>
      </c>
    </row>
    <row r="143" spans="2:64" s="16" customFormat="1" ht="20.85" customHeight="1">
      <c r="B143" s="244"/>
      <c r="C143" s="245"/>
      <c r="D143" s="246" t="s">
        <v>78</v>
      </c>
      <c r="E143" s="246" t="s">
        <v>640</v>
      </c>
      <c r="F143" s="246" t="s">
        <v>641</v>
      </c>
      <c r="G143" s="245"/>
      <c r="H143" s="245"/>
      <c r="I143" s="247"/>
      <c r="J143" s="248">
        <f>BL143</f>
        <v>0</v>
      </c>
      <c r="K143" s="245"/>
      <c r="L143" s="247"/>
      <c r="M143" s="249"/>
      <c r="N143" s="250"/>
      <c r="O143" s="251"/>
      <c r="P143" s="251"/>
      <c r="Q143" s="252">
        <f>SUM(Q144:Q145)</f>
        <v>0</v>
      </c>
      <c r="R143" s="251"/>
      <c r="S143" s="252">
        <f>SUM(S144:S145)</f>
        <v>0</v>
      </c>
      <c r="T143" s="251"/>
      <c r="U143" s="253">
        <f>SUM(U144:U145)</f>
        <v>0</v>
      </c>
      <c r="AS143" s="254" t="s">
        <v>87</v>
      </c>
      <c r="AU143" s="255" t="s">
        <v>78</v>
      </c>
      <c r="AV143" s="255" t="s">
        <v>143</v>
      </c>
      <c r="AZ143" s="254" t="s">
        <v>142</v>
      </c>
      <c r="BL143" s="256">
        <f>SUM(BL144:BL145)</f>
        <v>0</v>
      </c>
    </row>
    <row r="144" spans="1:66" s="2" customFormat="1" ht="16.5" customHeight="1">
      <c r="A144" s="37"/>
      <c r="B144" s="38"/>
      <c r="C144" s="176" t="s">
        <v>7</v>
      </c>
      <c r="D144" s="176" t="s">
        <v>145</v>
      </c>
      <c r="E144" s="177" t="s">
        <v>673</v>
      </c>
      <c r="F144" s="178" t="s">
        <v>1163</v>
      </c>
      <c r="G144" s="179" t="s">
        <v>643</v>
      </c>
      <c r="H144" s="180">
        <v>1</v>
      </c>
      <c r="I144" s="181"/>
      <c r="J144" s="182">
        <f>ROUND(I144*H144,2)</f>
        <v>0</v>
      </c>
      <c r="K144" s="178" t="s">
        <v>37</v>
      </c>
      <c r="L144" s="181" t="s">
        <v>1172</v>
      </c>
      <c r="M144" s="42"/>
      <c r="N144" s="183" t="s">
        <v>37</v>
      </c>
      <c r="O144" s="184" t="s">
        <v>50</v>
      </c>
      <c r="P144" s="67"/>
      <c r="Q144" s="185">
        <f>P144*H144</f>
        <v>0</v>
      </c>
      <c r="R144" s="185">
        <v>0</v>
      </c>
      <c r="S144" s="185">
        <f>R144*H144</f>
        <v>0</v>
      </c>
      <c r="T144" s="185">
        <v>0</v>
      </c>
      <c r="U144" s="186">
        <f>T144*H144</f>
        <v>0</v>
      </c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S144" s="187" t="s">
        <v>226</v>
      </c>
      <c r="AU144" s="187" t="s">
        <v>145</v>
      </c>
      <c r="AV144" s="187" t="s">
        <v>150</v>
      </c>
      <c r="AZ144" s="19" t="s">
        <v>142</v>
      </c>
      <c r="BF144" s="188">
        <f>IF(O144="základní",J144,0)</f>
        <v>0</v>
      </c>
      <c r="BG144" s="188">
        <f>IF(O144="snížená",J144,0)</f>
        <v>0</v>
      </c>
      <c r="BH144" s="188">
        <f>IF(O144="zákl. přenesená",J144,0)</f>
        <v>0</v>
      </c>
      <c r="BI144" s="188">
        <f>IF(O144="sníž. přenesená",J144,0)</f>
        <v>0</v>
      </c>
      <c r="BJ144" s="188">
        <f>IF(O144="nulová",J144,0)</f>
        <v>0</v>
      </c>
      <c r="BK144" s="19" t="s">
        <v>87</v>
      </c>
      <c r="BL144" s="188">
        <f>ROUND(I144*H144,2)</f>
        <v>0</v>
      </c>
      <c r="BM144" s="19" t="s">
        <v>226</v>
      </c>
      <c r="BN144" s="187" t="s">
        <v>512</v>
      </c>
    </row>
    <row r="145" spans="1:48" s="2" customFormat="1" ht="68.25">
      <c r="A145" s="37"/>
      <c r="B145" s="38"/>
      <c r="C145" s="39"/>
      <c r="D145" s="191" t="s">
        <v>204</v>
      </c>
      <c r="E145" s="39"/>
      <c r="F145" s="222" t="s">
        <v>644</v>
      </c>
      <c r="G145" s="39"/>
      <c r="H145" s="39"/>
      <c r="I145" s="223"/>
      <c r="J145" s="39"/>
      <c r="K145" s="39"/>
      <c r="L145" s="223"/>
      <c r="M145" s="42"/>
      <c r="N145" s="224"/>
      <c r="O145" s="225"/>
      <c r="P145" s="67"/>
      <c r="Q145" s="67"/>
      <c r="R145" s="67"/>
      <c r="S145" s="67"/>
      <c r="T145" s="67"/>
      <c r="U145" s="68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U145" s="19" t="s">
        <v>204</v>
      </c>
      <c r="AV145" s="19" t="s">
        <v>150</v>
      </c>
    </row>
    <row r="146" spans="2:64" s="16" customFormat="1" ht="20.85" customHeight="1">
      <c r="B146" s="244"/>
      <c r="C146" s="245"/>
      <c r="D146" s="246" t="s">
        <v>78</v>
      </c>
      <c r="E146" s="246" t="s">
        <v>645</v>
      </c>
      <c r="F146" s="246" t="s">
        <v>646</v>
      </c>
      <c r="G146" s="245"/>
      <c r="H146" s="245"/>
      <c r="I146" s="247"/>
      <c r="J146" s="248">
        <f>BL146</f>
        <v>0</v>
      </c>
      <c r="K146" s="245"/>
      <c r="L146" s="247"/>
      <c r="M146" s="249"/>
      <c r="N146" s="250"/>
      <c r="O146" s="251"/>
      <c r="P146" s="251"/>
      <c r="Q146" s="252">
        <f>SUM(Q147:Q170)</f>
        <v>0</v>
      </c>
      <c r="R146" s="251"/>
      <c r="S146" s="252">
        <f>SUM(S147:S170)</f>
        <v>0</v>
      </c>
      <c r="T146" s="251"/>
      <c r="U146" s="253">
        <f>SUM(U147:U170)</f>
        <v>0</v>
      </c>
      <c r="AS146" s="254" t="s">
        <v>87</v>
      </c>
      <c r="AU146" s="255" t="s">
        <v>78</v>
      </c>
      <c r="AV146" s="255" t="s">
        <v>143</v>
      </c>
      <c r="AZ146" s="254" t="s">
        <v>142</v>
      </c>
      <c r="BL146" s="256">
        <f>SUM(BL147:BL170)</f>
        <v>0</v>
      </c>
    </row>
    <row r="147" spans="1:66" s="2" customFormat="1" ht="16.5" customHeight="1">
      <c r="A147" s="37"/>
      <c r="B147" s="38"/>
      <c r="C147" s="176" t="s">
        <v>255</v>
      </c>
      <c r="D147" s="176" t="s">
        <v>145</v>
      </c>
      <c r="E147" s="177" t="s">
        <v>674</v>
      </c>
      <c r="F147" s="178" t="s">
        <v>1155</v>
      </c>
      <c r="G147" s="179" t="s">
        <v>643</v>
      </c>
      <c r="H147" s="180">
        <v>1</v>
      </c>
      <c r="I147" s="181"/>
      <c r="J147" s="182">
        <f>ROUND(I147*H147,2)</f>
        <v>0</v>
      </c>
      <c r="K147" s="178" t="s">
        <v>37</v>
      </c>
      <c r="L147" s="181" t="s">
        <v>1172</v>
      </c>
      <c r="M147" s="42"/>
      <c r="N147" s="183" t="s">
        <v>37</v>
      </c>
      <c r="O147" s="184" t="s">
        <v>50</v>
      </c>
      <c r="P147" s="67"/>
      <c r="Q147" s="185">
        <f>P147*H147</f>
        <v>0</v>
      </c>
      <c r="R147" s="185">
        <v>0</v>
      </c>
      <c r="S147" s="185">
        <f>R147*H147</f>
        <v>0</v>
      </c>
      <c r="T147" s="185">
        <v>0</v>
      </c>
      <c r="U147" s="186">
        <f>T147*H147</f>
        <v>0</v>
      </c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S147" s="187" t="s">
        <v>226</v>
      </c>
      <c r="AU147" s="187" t="s">
        <v>145</v>
      </c>
      <c r="AV147" s="187" t="s">
        <v>150</v>
      </c>
      <c r="AZ147" s="19" t="s">
        <v>142</v>
      </c>
      <c r="BF147" s="188">
        <f>IF(O147="základní",J147,0)</f>
        <v>0</v>
      </c>
      <c r="BG147" s="188">
        <f>IF(O147="snížená",J147,0)</f>
        <v>0</v>
      </c>
      <c r="BH147" s="188">
        <f>IF(O147="zákl. přenesená",J147,0)</f>
        <v>0</v>
      </c>
      <c r="BI147" s="188">
        <f>IF(O147="sníž. přenesená",J147,0)</f>
        <v>0</v>
      </c>
      <c r="BJ147" s="188">
        <f>IF(O147="nulová",J147,0)</f>
        <v>0</v>
      </c>
      <c r="BK147" s="19" t="s">
        <v>87</v>
      </c>
      <c r="BL147" s="188">
        <f>ROUND(I147*H147,2)</f>
        <v>0</v>
      </c>
      <c r="BM147" s="19" t="s">
        <v>226</v>
      </c>
      <c r="BN147" s="187" t="s">
        <v>623</v>
      </c>
    </row>
    <row r="148" spans="1:48" s="2" customFormat="1" ht="39">
      <c r="A148" s="37"/>
      <c r="B148" s="38"/>
      <c r="C148" s="39"/>
      <c r="D148" s="191" t="s">
        <v>204</v>
      </c>
      <c r="E148" s="39"/>
      <c r="F148" s="222" t="s">
        <v>648</v>
      </c>
      <c r="G148" s="39"/>
      <c r="H148" s="39"/>
      <c r="I148" s="223"/>
      <c r="J148" s="39"/>
      <c r="K148" s="39"/>
      <c r="L148" s="223"/>
      <c r="M148" s="42"/>
      <c r="N148" s="224"/>
      <c r="O148" s="225"/>
      <c r="P148" s="67"/>
      <c r="Q148" s="67"/>
      <c r="R148" s="67"/>
      <c r="S148" s="67"/>
      <c r="T148" s="67"/>
      <c r="U148" s="68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U148" s="19" t="s">
        <v>204</v>
      </c>
      <c r="AV148" s="19" t="s">
        <v>150</v>
      </c>
    </row>
    <row r="149" spans="1:66" s="2" customFormat="1" ht="16.5" customHeight="1">
      <c r="A149" s="37"/>
      <c r="B149" s="38"/>
      <c r="C149" s="176" t="s">
        <v>259</v>
      </c>
      <c r="D149" s="176" t="s">
        <v>145</v>
      </c>
      <c r="E149" s="177" t="s">
        <v>675</v>
      </c>
      <c r="F149" s="178" t="s">
        <v>1157</v>
      </c>
      <c r="G149" s="179" t="s">
        <v>643</v>
      </c>
      <c r="H149" s="180">
        <v>1</v>
      </c>
      <c r="I149" s="181"/>
      <c r="J149" s="182">
        <f>ROUND(I149*H149,2)</f>
        <v>0</v>
      </c>
      <c r="K149" s="178" t="s">
        <v>37</v>
      </c>
      <c r="L149" s="181" t="s">
        <v>1172</v>
      </c>
      <c r="M149" s="42"/>
      <c r="N149" s="183" t="s">
        <v>37</v>
      </c>
      <c r="O149" s="184" t="s">
        <v>50</v>
      </c>
      <c r="P149" s="67"/>
      <c r="Q149" s="185">
        <f>P149*H149</f>
        <v>0</v>
      </c>
      <c r="R149" s="185">
        <v>0</v>
      </c>
      <c r="S149" s="185">
        <f>R149*H149</f>
        <v>0</v>
      </c>
      <c r="T149" s="185">
        <v>0</v>
      </c>
      <c r="U149" s="186">
        <f>T149*H149</f>
        <v>0</v>
      </c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S149" s="187" t="s">
        <v>226</v>
      </c>
      <c r="AU149" s="187" t="s">
        <v>145</v>
      </c>
      <c r="AV149" s="187" t="s">
        <v>150</v>
      </c>
      <c r="AZ149" s="19" t="s">
        <v>142</v>
      </c>
      <c r="BF149" s="188">
        <f>IF(O149="základní",J149,0)</f>
        <v>0</v>
      </c>
      <c r="BG149" s="188">
        <f>IF(O149="snížená",J149,0)</f>
        <v>0</v>
      </c>
      <c r="BH149" s="188">
        <f>IF(O149="zákl. přenesená",J149,0)</f>
        <v>0</v>
      </c>
      <c r="BI149" s="188">
        <f>IF(O149="sníž. přenesená",J149,0)</f>
        <v>0</v>
      </c>
      <c r="BJ149" s="188">
        <f>IF(O149="nulová",J149,0)</f>
        <v>0</v>
      </c>
      <c r="BK149" s="19" t="s">
        <v>87</v>
      </c>
      <c r="BL149" s="188">
        <f>ROUND(I149*H149,2)</f>
        <v>0</v>
      </c>
      <c r="BM149" s="19" t="s">
        <v>226</v>
      </c>
      <c r="BN149" s="187" t="s">
        <v>532</v>
      </c>
    </row>
    <row r="150" spans="1:48" s="2" customFormat="1" ht="39">
      <c r="A150" s="37"/>
      <c r="B150" s="38"/>
      <c r="C150" s="39"/>
      <c r="D150" s="191" t="s">
        <v>204</v>
      </c>
      <c r="E150" s="39"/>
      <c r="F150" s="222" t="s">
        <v>648</v>
      </c>
      <c r="G150" s="39"/>
      <c r="H150" s="39"/>
      <c r="I150" s="223"/>
      <c r="J150" s="39"/>
      <c r="K150" s="39"/>
      <c r="L150" s="223"/>
      <c r="M150" s="42"/>
      <c r="N150" s="224"/>
      <c r="O150" s="225"/>
      <c r="P150" s="67"/>
      <c r="Q150" s="67"/>
      <c r="R150" s="67"/>
      <c r="S150" s="67"/>
      <c r="T150" s="67"/>
      <c r="U150" s="68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U150" s="19" t="s">
        <v>204</v>
      </c>
      <c r="AV150" s="19" t="s">
        <v>150</v>
      </c>
    </row>
    <row r="151" spans="1:66" s="2" customFormat="1" ht="16.5" customHeight="1">
      <c r="A151" s="37"/>
      <c r="B151" s="38"/>
      <c r="C151" s="176" t="s">
        <v>264</v>
      </c>
      <c r="D151" s="176" t="s">
        <v>145</v>
      </c>
      <c r="E151" s="177" t="s">
        <v>676</v>
      </c>
      <c r="F151" s="178" t="s">
        <v>1155</v>
      </c>
      <c r="G151" s="179" t="s">
        <v>643</v>
      </c>
      <c r="H151" s="180">
        <v>1</v>
      </c>
      <c r="I151" s="181"/>
      <c r="J151" s="182">
        <f>ROUND(I151*H151,2)</f>
        <v>0</v>
      </c>
      <c r="K151" s="178" t="s">
        <v>37</v>
      </c>
      <c r="L151" s="181" t="s">
        <v>1172</v>
      </c>
      <c r="M151" s="42"/>
      <c r="N151" s="183" t="s">
        <v>37</v>
      </c>
      <c r="O151" s="184" t="s">
        <v>50</v>
      </c>
      <c r="P151" s="67"/>
      <c r="Q151" s="185">
        <f>P151*H151</f>
        <v>0</v>
      </c>
      <c r="R151" s="185">
        <v>0</v>
      </c>
      <c r="S151" s="185">
        <f>R151*H151</f>
        <v>0</v>
      </c>
      <c r="T151" s="185">
        <v>0</v>
      </c>
      <c r="U151" s="186">
        <f>T151*H151</f>
        <v>0</v>
      </c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S151" s="187" t="s">
        <v>226</v>
      </c>
      <c r="AU151" s="187" t="s">
        <v>145</v>
      </c>
      <c r="AV151" s="187" t="s">
        <v>150</v>
      </c>
      <c r="AZ151" s="19" t="s">
        <v>142</v>
      </c>
      <c r="BF151" s="188">
        <f>IF(O151="základní",J151,0)</f>
        <v>0</v>
      </c>
      <c r="BG151" s="188">
        <f>IF(O151="snížená",J151,0)</f>
        <v>0</v>
      </c>
      <c r="BH151" s="188">
        <f>IF(O151="zákl. přenesená",J151,0)</f>
        <v>0</v>
      </c>
      <c r="BI151" s="188">
        <f>IF(O151="sníž. přenesená",J151,0)</f>
        <v>0</v>
      </c>
      <c r="BJ151" s="188">
        <f>IF(O151="nulová",J151,0)</f>
        <v>0</v>
      </c>
      <c r="BK151" s="19" t="s">
        <v>87</v>
      </c>
      <c r="BL151" s="188">
        <f>ROUND(I151*H151,2)</f>
        <v>0</v>
      </c>
      <c r="BM151" s="19" t="s">
        <v>226</v>
      </c>
      <c r="BN151" s="187" t="s">
        <v>677</v>
      </c>
    </row>
    <row r="152" spans="1:48" s="2" customFormat="1" ht="39">
      <c r="A152" s="37"/>
      <c r="B152" s="38"/>
      <c r="C152" s="39"/>
      <c r="D152" s="191" t="s">
        <v>204</v>
      </c>
      <c r="E152" s="39"/>
      <c r="F152" s="222" t="s">
        <v>648</v>
      </c>
      <c r="G152" s="39"/>
      <c r="H152" s="39"/>
      <c r="I152" s="223"/>
      <c r="J152" s="39"/>
      <c r="K152" s="39"/>
      <c r="L152" s="223"/>
      <c r="M152" s="42"/>
      <c r="N152" s="224"/>
      <c r="O152" s="225"/>
      <c r="P152" s="67"/>
      <c r="Q152" s="67"/>
      <c r="R152" s="67"/>
      <c r="S152" s="67"/>
      <c r="T152" s="67"/>
      <c r="U152" s="68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U152" s="19" t="s">
        <v>204</v>
      </c>
      <c r="AV152" s="19" t="s">
        <v>150</v>
      </c>
    </row>
    <row r="153" spans="1:66" s="2" customFormat="1" ht="16.5" customHeight="1">
      <c r="A153" s="37"/>
      <c r="B153" s="38"/>
      <c r="C153" s="176" t="s">
        <v>268</v>
      </c>
      <c r="D153" s="176" t="s">
        <v>145</v>
      </c>
      <c r="E153" s="177" t="s">
        <v>678</v>
      </c>
      <c r="F153" s="178" t="s">
        <v>1157</v>
      </c>
      <c r="G153" s="179" t="s">
        <v>643</v>
      </c>
      <c r="H153" s="180">
        <v>1</v>
      </c>
      <c r="I153" s="181"/>
      <c r="J153" s="182">
        <f>ROUND(I153*H153,2)</f>
        <v>0</v>
      </c>
      <c r="K153" s="178" t="s">
        <v>37</v>
      </c>
      <c r="L153" s="181" t="s">
        <v>1172</v>
      </c>
      <c r="M153" s="42"/>
      <c r="N153" s="183" t="s">
        <v>37</v>
      </c>
      <c r="O153" s="184" t="s">
        <v>50</v>
      </c>
      <c r="P153" s="67"/>
      <c r="Q153" s="185">
        <f>P153*H153</f>
        <v>0</v>
      </c>
      <c r="R153" s="185">
        <v>0</v>
      </c>
      <c r="S153" s="185">
        <f>R153*H153</f>
        <v>0</v>
      </c>
      <c r="T153" s="185">
        <v>0</v>
      </c>
      <c r="U153" s="186">
        <f>T153*H153</f>
        <v>0</v>
      </c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S153" s="187" t="s">
        <v>226</v>
      </c>
      <c r="AU153" s="187" t="s">
        <v>145</v>
      </c>
      <c r="AV153" s="187" t="s">
        <v>150</v>
      </c>
      <c r="AZ153" s="19" t="s">
        <v>142</v>
      </c>
      <c r="BF153" s="188">
        <f>IF(O153="základní",J153,0)</f>
        <v>0</v>
      </c>
      <c r="BG153" s="188">
        <f>IF(O153="snížená",J153,0)</f>
        <v>0</v>
      </c>
      <c r="BH153" s="188">
        <f>IF(O153="zákl. přenesená",J153,0)</f>
        <v>0</v>
      </c>
      <c r="BI153" s="188">
        <f>IF(O153="sníž. přenesená",J153,0)</f>
        <v>0</v>
      </c>
      <c r="BJ153" s="188">
        <f>IF(O153="nulová",J153,0)</f>
        <v>0</v>
      </c>
      <c r="BK153" s="19" t="s">
        <v>87</v>
      </c>
      <c r="BL153" s="188">
        <f>ROUND(I153*H153,2)</f>
        <v>0</v>
      </c>
      <c r="BM153" s="19" t="s">
        <v>226</v>
      </c>
      <c r="BN153" s="187" t="s">
        <v>547</v>
      </c>
    </row>
    <row r="154" spans="1:48" s="2" customFormat="1" ht="39">
      <c r="A154" s="37"/>
      <c r="B154" s="38"/>
      <c r="C154" s="39"/>
      <c r="D154" s="191" t="s">
        <v>204</v>
      </c>
      <c r="E154" s="39"/>
      <c r="F154" s="222" t="s">
        <v>648</v>
      </c>
      <c r="G154" s="39"/>
      <c r="H154" s="39"/>
      <c r="I154" s="223"/>
      <c r="J154" s="39"/>
      <c r="K154" s="39"/>
      <c r="L154" s="223"/>
      <c r="M154" s="42"/>
      <c r="N154" s="224"/>
      <c r="O154" s="225"/>
      <c r="P154" s="67"/>
      <c r="Q154" s="67"/>
      <c r="R154" s="67"/>
      <c r="S154" s="67"/>
      <c r="T154" s="67"/>
      <c r="U154" s="68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U154" s="19" t="s">
        <v>204</v>
      </c>
      <c r="AV154" s="19" t="s">
        <v>150</v>
      </c>
    </row>
    <row r="155" spans="1:66" s="2" customFormat="1" ht="16.5" customHeight="1">
      <c r="A155" s="37"/>
      <c r="B155" s="38"/>
      <c r="C155" s="176" t="s">
        <v>275</v>
      </c>
      <c r="D155" s="176" t="s">
        <v>145</v>
      </c>
      <c r="E155" s="177" t="s">
        <v>679</v>
      </c>
      <c r="F155" s="178" t="s">
        <v>1159</v>
      </c>
      <c r="G155" s="179" t="s">
        <v>643</v>
      </c>
      <c r="H155" s="180">
        <v>1</v>
      </c>
      <c r="I155" s="181"/>
      <c r="J155" s="182">
        <f>ROUND(I155*H155,2)</f>
        <v>0</v>
      </c>
      <c r="K155" s="178" t="s">
        <v>37</v>
      </c>
      <c r="L155" s="181" t="s">
        <v>1172</v>
      </c>
      <c r="M155" s="42"/>
      <c r="N155" s="183" t="s">
        <v>37</v>
      </c>
      <c r="O155" s="184" t="s">
        <v>50</v>
      </c>
      <c r="P155" s="67"/>
      <c r="Q155" s="185">
        <f>P155*H155</f>
        <v>0</v>
      </c>
      <c r="R155" s="185">
        <v>0</v>
      </c>
      <c r="S155" s="185">
        <f>R155*H155</f>
        <v>0</v>
      </c>
      <c r="T155" s="185">
        <v>0</v>
      </c>
      <c r="U155" s="186">
        <f>T155*H155</f>
        <v>0</v>
      </c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S155" s="187" t="s">
        <v>226</v>
      </c>
      <c r="AU155" s="187" t="s">
        <v>145</v>
      </c>
      <c r="AV155" s="187" t="s">
        <v>150</v>
      </c>
      <c r="AZ155" s="19" t="s">
        <v>142</v>
      </c>
      <c r="BF155" s="188">
        <f>IF(O155="základní",J155,0)</f>
        <v>0</v>
      </c>
      <c r="BG155" s="188">
        <f>IF(O155="snížená",J155,0)</f>
        <v>0</v>
      </c>
      <c r="BH155" s="188">
        <f>IF(O155="zákl. přenesená",J155,0)</f>
        <v>0</v>
      </c>
      <c r="BI155" s="188">
        <f>IF(O155="sníž. přenesená",J155,0)</f>
        <v>0</v>
      </c>
      <c r="BJ155" s="188">
        <f>IF(O155="nulová",J155,0)</f>
        <v>0</v>
      </c>
      <c r="BK155" s="19" t="s">
        <v>87</v>
      </c>
      <c r="BL155" s="188">
        <f>ROUND(I155*H155,2)</f>
        <v>0</v>
      </c>
      <c r="BM155" s="19" t="s">
        <v>226</v>
      </c>
      <c r="BN155" s="187" t="s">
        <v>680</v>
      </c>
    </row>
    <row r="156" spans="1:48" s="2" customFormat="1" ht="39">
      <c r="A156" s="37"/>
      <c r="B156" s="38"/>
      <c r="C156" s="39"/>
      <c r="D156" s="191" t="s">
        <v>204</v>
      </c>
      <c r="E156" s="39"/>
      <c r="F156" s="222" t="s">
        <v>648</v>
      </c>
      <c r="G156" s="39"/>
      <c r="H156" s="39"/>
      <c r="I156" s="223"/>
      <c r="J156" s="39"/>
      <c r="K156" s="39"/>
      <c r="L156" s="223"/>
      <c r="M156" s="42"/>
      <c r="N156" s="224"/>
      <c r="O156" s="225"/>
      <c r="P156" s="67"/>
      <c r="Q156" s="67"/>
      <c r="R156" s="67"/>
      <c r="S156" s="67"/>
      <c r="T156" s="67"/>
      <c r="U156" s="68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U156" s="19" t="s">
        <v>204</v>
      </c>
      <c r="AV156" s="19" t="s">
        <v>150</v>
      </c>
    </row>
    <row r="157" spans="1:66" s="2" customFormat="1" ht="16.5" customHeight="1">
      <c r="A157" s="37"/>
      <c r="B157" s="38"/>
      <c r="C157" s="176" t="s">
        <v>283</v>
      </c>
      <c r="D157" s="176" t="s">
        <v>145</v>
      </c>
      <c r="E157" s="177" t="s">
        <v>681</v>
      </c>
      <c r="F157" s="178" t="s">
        <v>1160</v>
      </c>
      <c r="G157" s="179" t="s">
        <v>643</v>
      </c>
      <c r="H157" s="180">
        <v>1</v>
      </c>
      <c r="I157" s="181"/>
      <c r="J157" s="182">
        <f>ROUND(I157*H157,2)</f>
        <v>0</v>
      </c>
      <c r="K157" s="178" t="s">
        <v>37</v>
      </c>
      <c r="L157" s="181" t="s">
        <v>1172</v>
      </c>
      <c r="M157" s="42"/>
      <c r="N157" s="183" t="s">
        <v>37</v>
      </c>
      <c r="O157" s="184" t="s">
        <v>50</v>
      </c>
      <c r="P157" s="67"/>
      <c r="Q157" s="185">
        <f>P157*H157</f>
        <v>0</v>
      </c>
      <c r="R157" s="185">
        <v>0</v>
      </c>
      <c r="S157" s="185">
        <f>R157*H157</f>
        <v>0</v>
      </c>
      <c r="T157" s="185">
        <v>0</v>
      </c>
      <c r="U157" s="186">
        <f>T157*H157</f>
        <v>0</v>
      </c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S157" s="187" t="s">
        <v>226</v>
      </c>
      <c r="AU157" s="187" t="s">
        <v>145</v>
      </c>
      <c r="AV157" s="187" t="s">
        <v>150</v>
      </c>
      <c r="AZ157" s="19" t="s">
        <v>142</v>
      </c>
      <c r="BF157" s="188">
        <f>IF(O157="základní",J157,0)</f>
        <v>0</v>
      </c>
      <c r="BG157" s="188">
        <f>IF(O157="snížená",J157,0)</f>
        <v>0</v>
      </c>
      <c r="BH157" s="188">
        <f>IF(O157="zákl. přenesená",J157,0)</f>
        <v>0</v>
      </c>
      <c r="BI157" s="188">
        <f>IF(O157="sníž. přenesená",J157,0)</f>
        <v>0</v>
      </c>
      <c r="BJ157" s="188">
        <f>IF(O157="nulová",J157,0)</f>
        <v>0</v>
      </c>
      <c r="BK157" s="19" t="s">
        <v>87</v>
      </c>
      <c r="BL157" s="188">
        <f>ROUND(I157*H157,2)</f>
        <v>0</v>
      </c>
      <c r="BM157" s="19" t="s">
        <v>226</v>
      </c>
      <c r="BN157" s="187" t="s">
        <v>553</v>
      </c>
    </row>
    <row r="158" spans="1:48" s="2" customFormat="1" ht="39">
      <c r="A158" s="37"/>
      <c r="B158" s="38"/>
      <c r="C158" s="39"/>
      <c r="D158" s="191" t="s">
        <v>204</v>
      </c>
      <c r="E158" s="39"/>
      <c r="F158" s="222" t="s">
        <v>648</v>
      </c>
      <c r="G158" s="39"/>
      <c r="H158" s="39"/>
      <c r="I158" s="223"/>
      <c r="J158" s="39"/>
      <c r="K158" s="39"/>
      <c r="L158" s="223"/>
      <c r="M158" s="42"/>
      <c r="N158" s="224"/>
      <c r="O158" s="225"/>
      <c r="P158" s="67"/>
      <c r="Q158" s="67"/>
      <c r="R158" s="67"/>
      <c r="S158" s="67"/>
      <c r="T158" s="67"/>
      <c r="U158" s="68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U158" s="19" t="s">
        <v>204</v>
      </c>
      <c r="AV158" s="19" t="s">
        <v>150</v>
      </c>
    </row>
    <row r="159" spans="1:66" s="2" customFormat="1" ht="16.5" customHeight="1">
      <c r="A159" s="37"/>
      <c r="B159" s="38"/>
      <c r="C159" s="176" t="s">
        <v>287</v>
      </c>
      <c r="D159" s="176" t="s">
        <v>145</v>
      </c>
      <c r="E159" s="177" t="s">
        <v>682</v>
      </c>
      <c r="F159" s="178" t="s">
        <v>1157</v>
      </c>
      <c r="G159" s="179" t="s">
        <v>643</v>
      </c>
      <c r="H159" s="180">
        <v>1</v>
      </c>
      <c r="I159" s="181"/>
      <c r="J159" s="182">
        <f>ROUND(I159*H159,2)</f>
        <v>0</v>
      </c>
      <c r="K159" s="178" t="s">
        <v>37</v>
      </c>
      <c r="L159" s="181" t="s">
        <v>1172</v>
      </c>
      <c r="M159" s="42"/>
      <c r="N159" s="183" t="s">
        <v>37</v>
      </c>
      <c r="O159" s="184" t="s">
        <v>50</v>
      </c>
      <c r="P159" s="67"/>
      <c r="Q159" s="185">
        <f>P159*H159</f>
        <v>0</v>
      </c>
      <c r="R159" s="185">
        <v>0</v>
      </c>
      <c r="S159" s="185">
        <f>R159*H159</f>
        <v>0</v>
      </c>
      <c r="T159" s="185">
        <v>0</v>
      </c>
      <c r="U159" s="186">
        <f>T159*H159</f>
        <v>0</v>
      </c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S159" s="187" t="s">
        <v>226</v>
      </c>
      <c r="AU159" s="187" t="s">
        <v>145</v>
      </c>
      <c r="AV159" s="187" t="s">
        <v>150</v>
      </c>
      <c r="AZ159" s="19" t="s">
        <v>142</v>
      </c>
      <c r="BF159" s="188">
        <f>IF(O159="základní",J159,0)</f>
        <v>0</v>
      </c>
      <c r="BG159" s="188">
        <f>IF(O159="snížená",J159,0)</f>
        <v>0</v>
      </c>
      <c r="BH159" s="188">
        <f>IF(O159="zákl. přenesená",J159,0)</f>
        <v>0</v>
      </c>
      <c r="BI159" s="188">
        <f>IF(O159="sníž. přenesená",J159,0)</f>
        <v>0</v>
      </c>
      <c r="BJ159" s="188">
        <f>IF(O159="nulová",J159,0)</f>
        <v>0</v>
      </c>
      <c r="BK159" s="19" t="s">
        <v>87</v>
      </c>
      <c r="BL159" s="188">
        <f>ROUND(I159*H159,2)</f>
        <v>0</v>
      </c>
      <c r="BM159" s="19" t="s">
        <v>226</v>
      </c>
      <c r="BN159" s="187" t="s">
        <v>559</v>
      </c>
    </row>
    <row r="160" spans="1:48" s="2" customFormat="1" ht="39">
      <c r="A160" s="37"/>
      <c r="B160" s="38"/>
      <c r="C160" s="39"/>
      <c r="D160" s="191" t="s">
        <v>204</v>
      </c>
      <c r="E160" s="39"/>
      <c r="F160" s="222" t="s">
        <v>648</v>
      </c>
      <c r="G160" s="39"/>
      <c r="H160" s="39"/>
      <c r="I160" s="223"/>
      <c r="J160" s="39"/>
      <c r="K160" s="39"/>
      <c r="L160" s="223"/>
      <c r="M160" s="42"/>
      <c r="N160" s="224"/>
      <c r="O160" s="225"/>
      <c r="P160" s="67"/>
      <c r="Q160" s="67"/>
      <c r="R160" s="67"/>
      <c r="S160" s="67"/>
      <c r="T160" s="67"/>
      <c r="U160" s="68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U160" s="19" t="s">
        <v>204</v>
      </c>
      <c r="AV160" s="19" t="s">
        <v>150</v>
      </c>
    </row>
    <row r="161" spans="1:66" s="2" customFormat="1" ht="16.5" customHeight="1">
      <c r="A161" s="37"/>
      <c r="B161" s="38"/>
      <c r="C161" s="176" t="s">
        <v>294</v>
      </c>
      <c r="D161" s="176" t="s">
        <v>145</v>
      </c>
      <c r="E161" s="177" t="s">
        <v>683</v>
      </c>
      <c r="F161" s="178" t="s">
        <v>1159</v>
      </c>
      <c r="G161" s="179" t="s">
        <v>643</v>
      </c>
      <c r="H161" s="180">
        <v>1</v>
      </c>
      <c r="I161" s="181"/>
      <c r="J161" s="182">
        <f>ROUND(I161*H161,2)</f>
        <v>0</v>
      </c>
      <c r="K161" s="178" t="s">
        <v>37</v>
      </c>
      <c r="L161" s="181" t="s">
        <v>1172</v>
      </c>
      <c r="M161" s="42"/>
      <c r="N161" s="183" t="s">
        <v>37</v>
      </c>
      <c r="O161" s="184" t="s">
        <v>50</v>
      </c>
      <c r="P161" s="67"/>
      <c r="Q161" s="185">
        <f>P161*H161</f>
        <v>0</v>
      </c>
      <c r="R161" s="185">
        <v>0</v>
      </c>
      <c r="S161" s="185">
        <f>R161*H161</f>
        <v>0</v>
      </c>
      <c r="T161" s="185">
        <v>0</v>
      </c>
      <c r="U161" s="186">
        <f>T161*H161</f>
        <v>0</v>
      </c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S161" s="187" t="s">
        <v>226</v>
      </c>
      <c r="AU161" s="187" t="s">
        <v>145</v>
      </c>
      <c r="AV161" s="187" t="s">
        <v>150</v>
      </c>
      <c r="AZ161" s="19" t="s">
        <v>142</v>
      </c>
      <c r="BF161" s="188">
        <f>IF(O161="základní",J161,0)</f>
        <v>0</v>
      </c>
      <c r="BG161" s="188">
        <f>IF(O161="snížená",J161,0)</f>
        <v>0</v>
      </c>
      <c r="BH161" s="188">
        <f>IF(O161="zákl. přenesená",J161,0)</f>
        <v>0</v>
      </c>
      <c r="BI161" s="188">
        <f>IF(O161="sníž. přenesená",J161,0)</f>
        <v>0</v>
      </c>
      <c r="BJ161" s="188">
        <f>IF(O161="nulová",J161,0)</f>
        <v>0</v>
      </c>
      <c r="BK161" s="19" t="s">
        <v>87</v>
      </c>
      <c r="BL161" s="188">
        <f>ROUND(I161*H161,2)</f>
        <v>0</v>
      </c>
      <c r="BM161" s="19" t="s">
        <v>226</v>
      </c>
      <c r="BN161" s="187" t="s">
        <v>565</v>
      </c>
    </row>
    <row r="162" spans="1:48" s="2" customFormat="1" ht="39">
      <c r="A162" s="37"/>
      <c r="B162" s="38"/>
      <c r="C162" s="39"/>
      <c r="D162" s="191" t="s">
        <v>204</v>
      </c>
      <c r="E162" s="39"/>
      <c r="F162" s="222" t="s">
        <v>648</v>
      </c>
      <c r="G162" s="39"/>
      <c r="H162" s="39"/>
      <c r="I162" s="223"/>
      <c r="J162" s="39"/>
      <c r="K162" s="39"/>
      <c r="L162" s="223"/>
      <c r="M162" s="42"/>
      <c r="N162" s="224"/>
      <c r="O162" s="225"/>
      <c r="P162" s="67"/>
      <c r="Q162" s="67"/>
      <c r="R162" s="67"/>
      <c r="S162" s="67"/>
      <c r="T162" s="67"/>
      <c r="U162" s="68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U162" s="19" t="s">
        <v>204</v>
      </c>
      <c r="AV162" s="19" t="s">
        <v>150</v>
      </c>
    </row>
    <row r="163" spans="1:66" s="2" customFormat="1" ht="16.5" customHeight="1">
      <c r="A163" s="37"/>
      <c r="B163" s="38"/>
      <c r="C163" s="176" t="s">
        <v>298</v>
      </c>
      <c r="D163" s="176" t="s">
        <v>145</v>
      </c>
      <c r="E163" s="177" t="s">
        <v>684</v>
      </c>
      <c r="F163" s="178" t="s">
        <v>1160</v>
      </c>
      <c r="G163" s="179" t="s">
        <v>643</v>
      </c>
      <c r="H163" s="180">
        <v>1</v>
      </c>
      <c r="I163" s="181"/>
      <c r="J163" s="182">
        <f>ROUND(I163*H163,2)</f>
        <v>0</v>
      </c>
      <c r="K163" s="178" t="s">
        <v>37</v>
      </c>
      <c r="L163" s="181" t="s">
        <v>1172</v>
      </c>
      <c r="M163" s="42"/>
      <c r="N163" s="183" t="s">
        <v>37</v>
      </c>
      <c r="O163" s="184" t="s">
        <v>50</v>
      </c>
      <c r="P163" s="67"/>
      <c r="Q163" s="185">
        <f>P163*H163</f>
        <v>0</v>
      </c>
      <c r="R163" s="185">
        <v>0</v>
      </c>
      <c r="S163" s="185">
        <f>R163*H163</f>
        <v>0</v>
      </c>
      <c r="T163" s="185">
        <v>0</v>
      </c>
      <c r="U163" s="186">
        <f>T163*H163</f>
        <v>0</v>
      </c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S163" s="187" t="s">
        <v>226</v>
      </c>
      <c r="AU163" s="187" t="s">
        <v>145</v>
      </c>
      <c r="AV163" s="187" t="s">
        <v>150</v>
      </c>
      <c r="AZ163" s="19" t="s">
        <v>142</v>
      </c>
      <c r="BF163" s="188">
        <f>IF(O163="základní",J163,0)</f>
        <v>0</v>
      </c>
      <c r="BG163" s="188">
        <f>IF(O163="snížená",J163,0)</f>
        <v>0</v>
      </c>
      <c r="BH163" s="188">
        <f>IF(O163="zákl. přenesená",J163,0)</f>
        <v>0</v>
      </c>
      <c r="BI163" s="188">
        <f>IF(O163="sníž. přenesená",J163,0)</f>
        <v>0</v>
      </c>
      <c r="BJ163" s="188">
        <f>IF(O163="nulová",J163,0)</f>
        <v>0</v>
      </c>
      <c r="BK163" s="19" t="s">
        <v>87</v>
      </c>
      <c r="BL163" s="188">
        <f>ROUND(I163*H163,2)</f>
        <v>0</v>
      </c>
      <c r="BM163" s="19" t="s">
        <v>226</v>
      </c>
      <c r="BN163" s="187" t="s">
        <v>569</v>
      </c>
    </row>
    <row r="164" spans="1:48" s="2" customFormat="1" ht="39">
      <c r="A164" s="37"/>
      <c r="B164" s="38"/>
      <c r="C164" s="39"/>
      <c r="D164" s="191" t="s">
        <v>204</v>
      </c>
      <c r="E164" s="39"/>
      <c r="F164" s="222" t="s">
        <v>648</v>
      </c>
      <c r="G164" s="39"/>
      <c r="H164" s="39"/>
      <c r="I164" s="223"/>
      <c r="J164" s="39"/>
      <c r="K164" s="39"/>
      <c r="L164" s="223"/>
      <c r="M164" s="42"/>
      <c r="N164" s="224"/>
      <c r="O164" s="225"/>
      <c r="P164" s="67"/>
      <c r="Q164" s="67"/>
      <c r="R164" s="67"/>
      <c r="S164" s="67"/>
      <c r="T164" s="67"/>
      <c r="U164" s="68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U164" s="19" t="s">
        <v>204</v>
      </c>
      <c r="AV164" s="19" t="s">
        <v>150</v>
      </c>
    </row>
    <row r="165" spans="1:66" s="2" customFormat="1" ht="16.5" customHeight="1">
      <c r="A165" s="37"/>
      <c r="B165" s="38"/>
      <c r="C165" s="176" t="s">
        <v>302</v>
      </c>
      <c r="D165" s="176" t="s">
        <v>145</v>
      </c>
      <c r="E165" s="177" t="s">
        <v>685</v>
      </c>
      <c r="F165" s="178" t="s">
        <v>1157</v>
      </c>
      <c r="G165" s="179" t="s">
        <v>643</v>
      </c>
      <c r="H165" s="180">
        <v>1</v>
      </c>
      <c r="I165" s="181"/>
      <c r="J165" s="182">
        <f>ROUND(I165*H165,2)</f>
        <v>0</v>
      </c>
      <c r="K165" s="178" t="s">
        <v>37</v>
      </c>
      <c r="L165" s="181" t="s">
        <v>1172</v>
      </c>
      <c r="M165" s="42"/>
      <c r="N165" s="183" t="s">
        <v>37</v>
      </c>
      <c r="O165" s="184" t="s">
        <v>50</v>
      </c>
      <c r="P165" s="67"/>
      <c r="Q165" s="185">
        <f>P165*H165</f>
        <v>0</v>
      </c>
      <c r="R165" s="185">
        <v>0</v>
      </c>
      <c r="S165" s="185">
        <f>R165*H165</f>
        <v>0</v>
      </c>
      <c r="T165" s="185">
        <v>0</v>
      </c>
      <c r="U165" s="186">
        <f>T165*H165</f>
        <v>0</v>
      </c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S165" s="187" t="s">
        <v>226</v>
      </c>
      <c r="AU165" s="187" t="s">
        <v>145</v>
      </c>
      <c r="AV165" s="187" t="s">
        <v>150</v>
      </c>
      <c r="AZ165" s="19" t="s">
        <v>142</v>
      </c>
      <c r="BF165" s="188">
        <f>IF(O165="základní",J165,0)</f>
        <v>0</v>
      </c>
      <c r="BG165" s="188">
        <f>IF(O165="snížená",J165,0)</f>
        <v>0</v>
      </c>
      <c r="BH165" s="188">
        <f>IF(O165="zákl. přenesená",J165,0)</f>
        <v>0</v>
      </c>
      <c r="BI165" s="188">
        <f>IF(O165="sníž. přenesená",J165,0)</f>
        <v>0</v>
      </c>
      <c r="BJ165" s="188">
        <f>IF(O165="nulová",J165,0)</f>
        <v>0</v>
      </c>
      <c r="BK165" s="19" t="s">
        <v>87</v>
      </c>
      <c r="BL165" s="188">
        <f>ROUND(I165*H165,2)</f>
        <v>0</v>
      </c>
      <c r="BM165" s="19" t="s">
        <v>226</v>
      </c>
      <c r="BN165" s="187" t="s">
        <v>573</v>
      </c>
    </row>
    <row r="166" spans="1:48" s="2" customFormat="1" ht="39">
      <c r="A166" s="37"/>
      <c r="B166" s="38"/>
      <c r="C166" s="39"/>
      <c r="D166" s="191" t="s">
        <v>204</v>
      </c>
      <c r="E166" s="39"/>
      <c r="F166" s="222" t="s">
        <v>648</v>
      </c>
      <c r="G166" s="39"/>
      <c r="H166" s="39"/>
      <c r="I166" s="223"/>
      <c r="J166" s="39"/>
      <c r="K166" s="39"/>
      <c r="L166" s="223"/>
      <c r="M166" s="42"/>
      <c r="N166" s="224"/>
      <c r="O166" s="225"/>
      <c r="P166" s="67"/>
      <c r="Q166" s="67"/>
      <c r="R166" s="67"/>
      <c r="S166" s="67"/>
      <c r="T166" s="67"/>
      <c r="U166" s="68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U166" s="19" t="s">
        <v>204</v>
      </c>
      <c r="AV166" s="19" t="s">
        <v>150</v>
      </c>
    </row>
    <row r="167" spans="1:66" s="2" customFormat="1" ht="16.5" customHeight="1">
      <c r="A167" s="37"/>
      <c r="B167" s="38"/>
      <c r="C167" s="176" t="s">
        <v>291</v>
      </c>
      <c r="D167" s="176" t="s">
        <v>145</v>
      </c>
      <c r="E167" s="177" t="s">
        <v>686</v>
      </c>
      <c r="F167" s="178" t="s">
        <v>1160</v>
      </c>
      <c r="G167" s="179" t="s">
        <v>643</v>
      </c>
      <c r="H167" s="180">
        <v>1</v>
      </c>
      <c r="I167" s="181"/>
      <c r="J167" s="182">
        <f>ROUND(I167*H167,2)</f>
        <v>0</v>
      </c>
      <c r="K167" s="178" t="s">
        <v>37</v>
      </c>
      <c r="L167" s="181" t="s">
        <v>1172</v>
      </c>
      <c r="M167" s="42"/>
      <c r="N167" s="183" t="s">
        <v>37</v>
      </c>
      <c r="O167" s="184" t="s">
        <v>50</v>
      </c>
      <c r="P167" s="67"/>
      <c r="Q167" s="185">
        <f>P167*H167</f>
        <v>0</v>
      </c>
      <c r="R167" s="185">
        <v>0</v>
      </c>
      <c r="S167" s="185">
        <f>R167*H167</f>
        <v>0</v>
      </c>
      <c r="T167" s="185">
        <v>0</v>
      </c>
      <c r="U167" s="186">
        <f>T167*H167</f>
        <v>0</v>
      </c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S167" s="187" t="s">
        <v>226</v>
      </c>
      <c r="AU167" s="187" t="s">
        <v>145</v>
      </c>
      <c r="AV167" s="187" t="s">
        <v>150</v>
      </c>
      <c r="AZ167" s="19" t="s">
        <v>142</v>
      </c>
      <c r="BF167" s="188">
        <f>IF(O167="základní",J167,0)</f>
        <v>0</v>
      </c>
      <c r="BG167" s="188">
        <f>IF(O167="snížená",J167,0)</f>
        <v>0</v>
      </c>
      <c r="BH167" s="188">
        <f>IF(O167="zákl. přenesená",J167,0)</f>
        <v>0</v>
      </c>
      <c r="BI167" s="188">
        <f>IF(O167="sníž. přenesená",J167,0)</f>
        <v>0</v>
      </c>
      <c r="BJ167" s="188">
        <f>IF(O167="nulová",J167,0)</f>
        <v>0</v>
      </c>
      <c r="BK167" s="19" t="s">
        <v>87</v>
      </c>
      <c r="BL167" s="188">
        <f>ROUND(I167*H167,2)</f>
        <v>0</v>
      </c>
      <c r="BM167" s="19" t="s">
        <v>226</v>
      </c>
      <c r="BN167" s="187" t="s">
        <v>576</v>
      </c>
    </row>
    <row r="168" spans="1:48" s="2" customFormat="1" ht="39">
      <c r="A168" s="37"/>
      <c r="B168" s="38"/>
      <c r="C168" s="39"/>
      <c r="D168" s="191" t="s">
        <v>204</v>
      </c>
      <c r="E168" s="39"/>
      <c r="F168" s="222" t="s">
        <v>648</v>
      </c>
      <c r="G168" s="39"/>
      <c r="H168" s="39"/>
      <c r="I168" s="223"/>
      <c r="J168" s="39"/>
      <c r="K168" s="39"/>
      <c r="L168" s="223"/>
      <c r="M168" s="42"/>
      <c r="N168" s="224"/>
      <c r="O168" s="225"/>
      <c r="P168" s="67"/>
      <c r="Q168" s="67"/>
      <c r="R168" s="67"/>
      <c r="S168" s="67"/>
      <c r="T168" s="67"/>
      <c r="U168" s="68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U168" s="19" t="s">
        <v>204</v>
      </c>
      <c r="AV168" s="19" t="s">
        <v>150</v>
      </c>
    </row>
    <row r="169" spans="1:66" s="2" customFormat="1" ht="24.2" customHeight="1">
      <c r="A169" s="37"/>
      <c r="B169" s="38"/>
      <c r="C169" s="176" t="s">
        <v>311</v>
      </c>
      <c r="D169" s="176" t="s">
        <v>145</v>
      </c>
      <c r="E169" s="177" t="s">
        <v>687</v>
      </c>
      <c r="F169" s="178" t="s">
        <v>652</v>
      </c>
      <c r="G169" s="179" t="s">
        <v>653</v>
      </c>
      <c r="H169" s="180">
        <v>105</v>
      </c>
      <c r="I169" s="181"/>
      <c r="J169" s="182">
        <f>ROUND(I169*H169,2)</f>
        <v>0</v>
      </c>
      <c r="K169" s="178" t="s">
        <v>37</v>
      </c>
      <c r="L169" s="178"/>
      <c r="M169" s="42"/>
      <c r="N169" s="183" t="s">
        <v>37</v>
      </c>
      <c r="O169" s="184" t="s">
        <v>50</v>
      </c>
      <c r="P169" s="67"/>
      <c r="Q169" s="185">
        <f>P169*H169</f>
        <v>0</v>
      </c>
      <c r="R169" s="185">
        <v>0</v>
      </c>
      <c r="S169" s="185">
        <f>R169*H169</f>
        <v>0</v>
      </c>
      <c r="T169" s="185">
        <v>0</v>
      </c>
      <c r="U169" s="186">
        <f>T169*H169</f>
        <v>0</v>
      </c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S169" s="187" t="s">
        <v>226</v>
      </c>
      <c r="AU169" s="187" t="s">
        <v>145</v>
      </c>
      <c r="AV169" s="187" t="s">
        <v>150</v>
      </c>
      <c r="AZ169" s="19" t="s">
        <v>142</v>
      </c>
      <c r="BF169" s="188">
        <f>IF(O169="základní",J169,0)</f>
        <v>0</v>
      </c>
      <c r="BG169" s="188">
        <f>IF(O169="snížená",J169,0)</f>
        <v>0</v>
      </c>
      <c r="BH169" s="188">
        <f>IF(O169="zákl. přenesená",J169,0)</f>
        <v>0</v>
      </c>
      <c r="BI169" s="188">
        <f>IF(O169="sníž. přenesená",J169,0)</f>
        <v>0</v>
      </c>
      <c r="BJ169" s="188">
        <f>IF(O169="nulová",J169,0)</f>
        <v>0</v>
      </c>
      <c r="BK169" s="19" t="s">
        <v>87</v>
      </c>
      <c r="BL169" s="188">
        <f>ROUND(I169*H169,2)</f>
        <v>0</v>
      </c>
      <c r="BM169" s="19" t="s">
        <v>226</v>
      </c>
      <c r="BN169" s="187" t="s">
        <v>579</v>
      </c>
    </row>
    <row r="170" spans="1:66" s="2" customFormat="1" ht="16.5" customHeight="1">
      <c r="A170" s="37"/>
      <c r="B170" s="38"/>
      <c r="C170" s="176" t="s">
        <v>315</v>
      </c>
      <c r="D170" s="176" t="s">
        <v>145</v>
      </c>
      <c r="E170" s="177" t="s">
        <v>654</v>
      </c>
      <c r="F170" s="178" t="s">
        <v>655</v>
      </c>
      <c r="G170" s="179" t="s">
        <v>643</v>
      </c>
      <c r="H170" s="180">
        <v>11</v>
      </c>
      <c r="I170" s="181"/>
      <c r="J170" s="182">
        <f>ROUND(I170*H170,2)</f>
        <v>0</v>
      </c>
      <c r="K170" s="178" t="s">
        <v>37</v>
      </c>
      <c r="L170" s="178"/>
      <c r="M170" s="42"/>
      <c r="N170" s="183" t="s">
        <v>37</v>
      </c>
      <c r="O170" s="184" t="s">
        <v>50</v>
      </c>
      <c r="P170" s="67"/>
      <c r="Q170" s="185">
        <f>P170*H170</f>
        <v>0</v>
      </c>
      <c r="R170" s="185">
        <v>0</v>
      </c>
      <c r="S170" s="185">
        <f>R170*H170</f>
        <v>0</v>
      </c>
      <c r="T170" s="185">
        <v>0</v>
      </c>
      <c r="U170" s="186">
        <f>T170*H170</f>
        <v>0</v>
      </c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S170" s="187" t="s">
        <v>226</v>
      </c>
      <c r="AU170" s="187" t="s">
        <v>145</v>
      </c>
      <c r="AV170" s="187" t="s">
        <v>150</v>
      </c>
      <c r="AZ170" s="19" t="s">
        <v>142</v>
      </c>
      <c r="BF170" s="188">
        <f>IF(O170="základní",J170,0)</f>
        <v>0</v>
      </c>
      <c r="BG170" s="188">
        <f>IF(O170="snížená",J170,0)</f>
        <v>0</v>
      </c>
      <c r="BH170" s="188">
        <f>IF(O170="zákl. přenesená",J170,0)</f>
        <v>0</v>
      </c>
      <c r="BI170" s="188">
        <f>IF(O170="sníž. přenesená",J170,0)</f>
        <v>0</v>
      </c>
      <c r="BJ170" s="188">
        <f>IF(O170="nulová",J170,0)</f>
        <v>0</v>
      </c>
      <c r="BK170" s="19" t="s">
        <v>87</v>
      </c>
      <c r="BL170" s="188">
        <f>ROUND(I170*H170,2)</f>
        <v>0</v>
      </c>
      <c r="BM170" s="19" t="s">
        <v>226</v>
      </c>
      <c r="BN170" s="187" t="s">
        <v>583</v>
      </c>
    </row>
    <row r="171" spans="2:64" s="12" customFormat="1" ht="20.85" customHeight="1">
      <c r="B171" s="160"/>
      <c r="C171" s="161"/>
      <c r="D171" s="162" t="s">
        <v>78</v>
      </c>
      <c r="E171" s="174" t="s">
        <v>688</v>
      </c>
      <c r="F171" s="174" t="s">
        <v>689</v>
      </c>
      <c r="G171" s="161"/>
      <c r="H171" s="161"/>
      <c r="I171" s="164"/>
      <c r="J171" s="175">
        <f>BL171</f>
        <v>0</v>
      </c>
      <c r="K171" s="161"/>
      <c r="L171" s="164"/>
      <c r="M171" s="166"/>
      <c r="N171" s="167"/>
      <c r="O171" s="168"/>
      <c r="P171" s="168"/>
      <c r="Q171" s="169">
        <f>Q172+Q175</f>
        <v>0</v>
      </c>
      <c r="R171" s="168"/>
      <c r="S171" s="169">
        <f>S172+S175</f>
        <v>0</v>
      </c>
      <c r="T171" s="168"/>
      <c r="U171" s="170">
        <f>U172+U175</f>
        <v>0</v>
      </c>
      <c r="AS171" s="171" t="s">
        <v>87</v>
      </c>
      <c r="AU171" s="172" t="s">
        <v>78</v>
      </c>
      <c r="AV171" s="172" t="s">
        <v>89</v>
      </c>
      <c r="AZ171" s="171" t="s">
        <v>142</v>
      </c>
      <c r="BL171" s="173">
        <f>BL172+BL175</f>
        <v>0</v>
      </c>
    </row>
    <row r="172" spans="2:64" s="16" customFormat="1" ht="20.85" customHeight="1">
      <c r="B172" s="244"/>
      <c r="C172" s="245"/>
      <c r="D172" s="246" t="s">
        <v>78</v>
      </c>
      <c r="E172" s="246" t="s">
        <v>640</v>
      </c>
      <c r="F172" s="246" t="s">
        <v>641</v>
      </c>
      <c r="G172" s="245"/>
      <c r="H172" s="245"/>
      <c r="I172" s="247"/>
      <c r="J172" s="248">
        <f>BL172</f>
        <v>0</v>
      </c>
      <c r="K172" s="245"/>
      <c r="L172" s="247"/>
      <c r="M172" s="249"/>
      <c r="N172" s="250"/>
      <c r="O172" s="251"/>
      <c r="P172" s="251"/>
      <c r="Q172" s="252">
        <f>SUM(Q173:Q174)</f>
        <v>0</v>
      </c>
      <c r="R172" s="251"/>
      <c r="S172" s="252">
        <f>SUM(S173:S174)</f>
        <v>0</v>
      </c>
      <c r="T172" s="251"/>
      <c r="U172" s="253">
        <f>SUM(U173:U174)</f>
        <v>0</v>
      </c>
      <c r="AS172" s="254" t="s">
        <v>87</v>
      </c>
      <c r="AU172" s="255" t="s">
        <v>78</v>
      </c>
      <c r="AV172" s="255" t="s">
        <v>143</v>
      </c>
      <c r="AZ172" s="254" t="s">
        <v>142</v>
      </c>
      <c r="BL172" s="256">
        <f>SUM(BL173:BL174)</f>
        <v>0</v>
      </c>
    </row>
    <row r="173" spans="1:66" s="2" customFormat="1" ht="28.5" customHeight="1">
      <c r="A173" s="37"/>
      <c r="B173" s="38"/>
      <c r="C173" s="176" t="s">
        <v>319</v>
      </c>
      <c r="D173" s="176" t="s">
        <v>145</v>
      </c>
      <c r="E173" s="177" t="s">
        <v>690</v>
      </c>
      <c r="F173" s="178" t="s">
        <v>1164</v>
      </c>
      <c r="G173" s="179" t="s">
        <v>643</v>
      </c>
      <c r="H173" s="180">
        <v>1</v>
      </c>
      <c r="I173" s="181"/>
      <c r="J173" s="182">
        <f>ROUND(I173*H173,2)</f>
        <v>0</v>
      </c>
      <c r="K173" s="178" t="s">
        <v>37</v>
      </c>
      <c r="L173" s="181" t="s">
        <v>1172</v>
      </c>
      <c r="M173" s="42"/>
      <c r="N173" s="183" t="s">
        <v>37</v>
      </c>
      <c r="O173" s="184" t="s">
        <v>50</v>
      </c>
      <c r="P173" s="67"/>
      <c r="Q173" s="185">
        <f>P173*H173</f>
        <v>0</v>
      </c>
      <c r="R173" s="185">
        <v>0</v>
      </c>
      <c r="S173" s="185">
        <f>R173*H173</f>
        <v>0</v>
      </c>
      <c r="T173" s="185">
        <v>0</v>
      </c>
      <c r="U173" s="186">
        <f>T173*H173</f>
        <v>0</v>
      </c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S173" s="187" t="s">
        <v>226</v>
      </c>
      <c r="AU173" s="187" t="s">
        <v>145</v>
      </c>
      <c r="AV173" s="187" t="s">
        <v>150</v>
      </c>
      <c r="AZ173" s="19" t="s">
        <v>142</v>
      </c>
      <c r="BF173" s="188">
        <f>IF(O173="základní",J173,0)</f>
        <v>0</v>
      </c>
      <c r="BG173" s="188">
        <f>IF(O173="snížená",J173,0)</f>
        <v>0</v>
      </c>
      <c r="BH173" s="188">
        <f>IF(O173="zákl. přenesená",J173,0)</f>
        <v>0</v>
      </c>
      <c r="BI173" s="188">
        <f>IF(O173="sníž. přenesená",J173,0)</f>
        <v>0</v>
      </c>
      <c r="BJ173" s="188">
        <f>IF(O173="nulová",J173,0)</f>
        <v>0</v>
      </c>
      <c r="BK173" s="19" t="s">
        <v>87</v>
      </c>
      <c r="BL173" s="188">
        <f>ROUND(I173*H173,2)</f>
        <v>0</v>
      </c>
      <c r="BM173" s="19" t="s">
        <v>226</v>
      </c>
      <c r="BN173" s="187" t="s">
        <v>586</v>
      </c>
    </row>
    <row r="174" spans="1:48" s="2" customFormat="1" ht="68.25">
      <c r="A174" s="37"/>
      <c r="B174" s="38"/>
      <c r="C174" s="39"/>
      <c r="D174" s="191" t="s">
        <v>204</v>
      </c>
      <c r="E174" s="39"/>
      <c r="F174" s="222" t="s">
        <v>644</v>
      </c>
      <c r="G174" s="39"/>
      <c r="H174" s="39"/>
      <c r="I174" s="223"/>
      <c r="J174" s="39"/>
      <c r="K174" s="39"/>
      <c r="L174" s="223"/>
      <c r="M174" s="42"/>
      <c r="N174" s="224"/>
      <c r="O174" s="225"/>
      <c r="P174" s="67"/>
      <c r="Q174" s="67"/>
      <c r="R174" s="67"/>
      <c r="S174" s="67"/>
      <c r="T174" s="67"/>
      <c r="U174" s="68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U174" s="19" t="s">
        <v>204</v>
      </c>
      <c r="AV174" s="19" t="s">
        <v>150</v>
      </c>
    </row>
    <row r="175" spans="2:64" s="16" customFormat="1" ht="20.85" customHeight="1">
      <c r="B175" s="244"/>
      <c r="C175" s="245"/>
      <c r="D175" s="246" t="s">
        <v>78</v>
      </c>
      <c r="E175" s="246" t="s">
        <v>645</v>
      </c>
      <c r="F175" s="246" t="s">
        <v>646</v>
      </c>
      <c r="G175" s="245"/>
      <c r="H175" s="245"/>
      <c r="I175" s="247"/>
      <c r="J175" s="248">
        <f>BL175</f>
        <v>0</v>
      </c>
      <c r="K175" s="245"/>
      <c r="L175" s="247"/>
      <c r="M175" s="249"/>
      <c r="N175" s="250"/>
      <c r="O175" s="251"/>
      <c r="P175" s="251"/>
      <c r="Q175" s="252">
        <f>SUM(Q176:Q191)</f>
        <v>0</v>
      </c>
      <c r="R175" s="251"/>
      <c r="S175" s="252">
        <f>SUM(S176:S191)</f>
        <v>0</v>
      </c>
      <c r="T175" s="251"/>
      <c r="U175" s="253">
        <f>SUM(U176:U191)</f>
        <v>0</v>
      </c>
      <c r="AS175" s="254" t="s">
        <v>87</v>
      </c>
      <c r="AU175" s="255" t="s">
        <v>78</v>
      </c>
      <c r="AV175" s="255" t="s">
        <v>143</v>
      </c>
      <c r="AZ175" s="254" t="s">
        <v>142</v>
      </c>
      <c r="BL175" s="256">
        <f>SUM(BL176:BL191)</f>
        <v>0</v>
      </c>
    </row>
    <row r="176" spans="1:66" s="2" customFormat="1" ht="16.5" customHeight="1">
      <c r="A176" s="37"/>
      <c r="B176" s="38"/>
      <c r="C176" s="176" t="s">
        <v>323</v>
      </c>
      <c r="D176" s="176" t="s">
        <v>145</v>
      </c>
      <c r="E176" s="177" t="s">
        <v>691</v>
      </c>
      <c r="F176" s="178" t="s">
        <v>1160</v>
      </c>
      <c r="G176" s="179" t="s">
        <v>643</v>
      </c>
      <c r="H176" s="180">
        <v>1</v>
      </c>
      <c r="I176" s="181"/>
      <c r="J176" s="182">
        <f>ROUND(I176*H176,2)</f>
        <v>0</v>
      </c>
      <c r="K176" s="178" t="s">
        <v>37</v>
      </c>
      <c r="L176" s="181" t="s">
        <v>1172</v>
      </c>
      <c r="M176" s="42"/>
      <c r="N176" s="183" t="s">
        <v>37</v>
      </c>
      <c r="O176" s="184" t="s">
        <v>50</v>
      </c>
      <c r="P176" s="67"/>
      <c r="Q176" s="185">
        <f>P176*H176</f>
        <v>0</v>
      </c>
      <c r="R176" s="185">
        <v>0</v>
      </c>
      <c r="S176" s="185">
        <f>R176*H176</f>
        <v>0</v>
      </c>
      <c r="T176" s="185">
        <v>0</v>
      </c>
      <c r="U176" s="186">
        <f>T176*H176</f>
        <v>0</v>
      </c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S176" s="187" t="s">
        <v>226</v>
      </c>
      <c r="AU176" s="187" t="s">
        <v>145</v>
      </c>
      <c r="AV176" s="187" t="s">
        <v>150</v>
      </c>
      <c r="AZ176" s="19" t="s">
        <v>142</v>
      </c>
      <c r="BF176" s="188">
        <f>IF(O176="základní",J176,0)</f>
        <v>0</v>
      </c>
      <c r="BG176" s="188">
        <f>IF(O176="snížená",J176,0)</f>
        <v>0</v>
      </c>
      <c r="BH176" s="188">
        <f>IF(O176="zákl. přenesená",J176,0)</f>
        <v>0</v>
      </c>
      <c r="BI176" s="188">
        <f>IF(O176="sníž. přenesená",J176,0)</f>
        <v>0</v>
      </c>
      <c r="BJ176" s="188">
        <f>IF(O176="nulová",J176,0)</f>
        <v>0</v>
      </c>
      <c r="BK176" s="19" t="s">
        <v>87</v>
      </c>
      <c r="BL176" s="188">
        <f>ROUND(I176*H176,2)</f>
        <v>0</v>
      </c>
      <c r="BM176" s="19" t="s">
        <v>226</v>
      </c>
      <c r="BN176" s="187" t="s">
        <v>609</v>
      </c>
    </row>
    <row r="177" spans="1:48" s="2" customFormat="1" ht="39">
      <c r="A177" s="37"/>
      <c r="B177" s="38"/>
      <c r="C177" s="39"/>
      <c r="D177" s="191" t="s">
        <v>204</v>
      </c>
      <c r="E177" s="39"/>
      <c r="F177" s="222" t="s">
        <v>648</v>
      </c>
      <c r="G177" s="39"/>
      <c r="H177" s="39"/>
      <c r="I177" s="223"/>
      <c r="J177" s="39"/>
      <c r="K177" s="39"/>
      <c r="L177" s="223"/>
      <c r="M177" s="42"/>
      <c r="N177" s="224"/>
      <c r="O177" s="225"/>
      <c r="P177" s="67"/>
      <c r="Q177" s="67"/>
      <c r="R177" s="67"/>
      <c r="S177" s="67"/>
      <c r="T177" s="67"/>
      <c r="U177" s="68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U177" s="19" t="s">
        <v>204</v>
      </c>
      <c r="AV177" s="19" t="s">
        <v>150</v>
      </c>
    </row>
    <row r="178" spans="1:66" s="2" customFormat="1" ht="16.5" customHeight="1">
      <c r="A178" s="37"/>
      <c r="B178" s="38"/>
      <c r="C178" s="176" t="s">
        <v>327</v>
      </c>
      <c r="D178" s="176" t="s">
        <v>145</v>
      </c>
      <c r="E178" s="177" t="s">
        <v>692</v>
      </c>
      <c r="F178" s="178" t="s">
        <v>1160</v>
      </c>
      <c r="G178" s="179" t="s">
        <v>643</v>
      </c>
      <c r="H178" s="180">
        <v>1</v>
      </c>
      <c r="I178" s="181"/>
      <c r="J178" s="182">
        <f>ROUND(I178*H178,2)</f>
        <v>0</v>
      </c>
      <c r="K178" s="178" t="s">
        <v>37</v>
      </c>
      <c r="L178" s="181" t="s">
        <v>1172</v>
      </c>
      <c r="M178" s="42"/>
      <c r="N178" s="183" t="s">
        <v>37</v>
      </c>
      <c r="O178" s="184" t="s">
        <v>50</v>
      </c>
      <c r="P178" s="67"/>
      <c r="Q178" s="185">
        <f>P178*H178</f>
        <v>0</v>
      </c>
      <c r="R178" s="185">
        <v>0</v>
      </c>
      <c r="S178" s="185">
        <f>R178*H178</f>
        <v>0</v>
      </c>
      <c r="T178" s="185">
        <v>0</v>
      </c>
      <c r="U178" s="186">
        <f>T178*H178</f>
        <v>0</v>
      </c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S178" s="187" t="s">
        <v>226</v>
      </c>
      <c r="AU178" s="187" t="s">
        <v>145</v>
      </c>
      <c r="AV178" s="187" t="s">
        <v>150</v>
      </c>
      <c r="AZ178" s="19" t="s">
        <v>142</v>
      </c>
      <c r="BF178" s="188">
        <f>IF(O178="základní",J178,0)</f>
        <v>0</v>
      </c>
      <c r="BG178" s="188">
        <f>IF(O178="snížená",J178,0)</f>
        <v>0</v>
      </c>
      <c r="BH178" s="188">
        <f>IF(O178="zákl. přenesená",J178,0)</f>
        <v>0</v>
      </c>
      <c r="BI178" s="188">
        <f>IF(O178="sníž. přenesená",J178,0)</f>
        <v>0</v>
      </c>
      <c r="BJ178" s="188">
        <f>IF(O178="nulová",J178,0)</f>
        <v>0</v>
      </c>
      <c r="BK178" s="19" t="s">
        <v>87</v>
      </c>
      <c r="BL178" s="188">
        <f>ROUND(I178*H178,2)</f>
        <v>0</v>
      </c>
      <c r="BM178" s="19" t="s">
        <v>226</v>
      </c>
      <c r="BN178" s="187" t="s">
        <v>693</v>
      </c>
    </row>
    <row r="179" spans="1:48" s="2" customFormat="1" ht="39">
      <c r="A179" s="37"/>
      <c r="B179" s="38"/>
      <c r="C179" s="39"/>
      <c r="D179" s="191" t="s">
        <v>204</v>
      </c>
      <c r="E179" s="39"/>
      <c r="F179" s="222" t="s">
        <v>648</v>
      </c>
      <c r="G179" s="39"/>
      <c r="H179" s="39"/>
      <c r="I179" s="223"/>
      <c r="J179" s="39"/>
      <c r="K179" s="39"/>
      <c r="L179" s="223"/>
      <c r="M179" s="42"/>
      <c r="N179" s="224"/>
      <c r="O179" s="225"/>
      <c r="P179" s="67"/>
      <c r="Q179" s="67"/>
      <c r="R179" s="67"/>
      <c r="S179" s="67"/>
      <c r="T179" s="67"/>
      <c r="U179" s="68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U179" s="19" t="s">
        <v>204</v>
      </c>
      <c r="AV179" s="19" t="s">
        <v>150</v>
      </c>
    </row>
    <row r="180" spans="1:66" s="2" customFormat="1" ht="16.5" customHeight="1">
      <c r="A180" s="37"/>
      <c r="B180" s="38"/>
      <c r="C180" s="176" t="s">
        <v>331</v>
      </c>
      <c r="D180" s="176" t="s">
        <v>145</v>
      </c>
      <c r="E180" s="177" t="s">
        <v>694</v>
      </c>
      <c r="F180" s="178" t="s">
        <v>1159</v>
      </c>
      <c r="G180" s="179" t="s">
        <v>643</v>
      </c>
      <c r="H180" s="180">
        <v>1</v>
      </c>
      <c r="I180" s="181"/>
      <c r="J180" s="182">
        <f>ROUND(I180*H180,2)</f>
        <v>0</v>
      </c>
      <c r="K180" s="178" t="s">
        <v>37</v>
      </c>
      <c r="L180" s="181" t="s">
        <v>1172</v>
      </c>
      <c r="M180" s="42"/>
      <c r="N180" s="183" t="s">
        <v>37</v>
      </c>
      <c r="O180" s="184" t="s">
        <v>50</v>
      </c>
      <c r="P180" s="67"/>
      <c r="Q180" s="185">
        <f>P180*H180</f>
        <v>0</v>
      </c>
      <c r="R180" s="185">
        <v>0</v>
      </c>
      <c r="S180" s="185">
        <f>R180*H180</f>
        <v>0</v>
      </c>
      <c r="T180" s="185">
        <v>0</v>
      </c>
      <c r="U180" s="186">
        <f>T180*H180</f>
        <v>0</v>
      </c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S180" s="187" t="s">
        <v>226</v>
      </c>
      <c r="AU180" s="187" t="s">
        <v>145</v>
      </c>
      <c r="AV180" s="187" t="s">
        <v>150</v>
      </c>
      <c r="AZ180" s="19" t="s">
        <v>142</v>
      </c>
      <c r="BF180" s="188">
        <f>IF(O180="základní",J180,0)</f>
        <v>0</v>
      </c>
      <c r="BG180" s="188">
        <f>IF(O180="snížená",J180,0)</f>
        <v>0</v>
      </c>
      <c r="BH180" s="188">
        <f>IF(O180="zákl. přenesená",J180,0)</f>
        <v>0</v>
      </c>
      <c r="BI180" s="188">
        <f>IF(O180="sníž. přenesená",J180,0)</f>
        <v>0</v>
      </c>
      <c r="BJ180" s="188">
        <f>IF(O180="nulová",J180,0)</f>
        <v>0</v>
      </c>
      <c r="BK180" s="19" t="s">
        <v>87</v>
      </c>
      <c r="BL180" s="188">
        <f>ROUND(I180*H180,2)</f>
        <v>0</v>
      </c>
      <c r="BM180" s="19" t="s">
        <v>226</v>
      </c>
      <c r="BN180" s="187" t="s">
        <v>695</v>
      </c>
    </row>
    <row r="181" spans="1:48" s="2" customFormat="1" ht="39">
      <c r="A181" s="37"/>
      <c r="B181" s="38"/>
      <c r="C181" s="39"/>
      <c r="D181" s="191" t="s">
        <v>204</v>
      </c>
      <c r="E181" s="39"/>
      <c r="F181" s="222" t="s">
        <v>648</v>
      </c>
      <c r="G181" s="39"/>
      <c r="H181" s="39"/>
      <c r="I181" s="223"/>
      <c r="J181" s="39"/>
      <c r="K181" s="39"/>
      <c r="L181" s="223"/>
      <c r="M181" s="42"/>
      <c r="N181" s="224"/>
      <c r="O181" s="225"/>
      <c r="P181" s="67"/>
      <c r="Q181" s="67"/>
      <c r="R181" s="67"/>
      <c r="S181" s="67"/>
      <c r="T181" s="67"/>
      <c r="U181" s="68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U181" s="19" t="s">
        <v>204</v>
      </c>
      <c r="AV181" s="19" t="s">
        <v>150</v>
      </c>
    </row>
    <row r="182" spans="1:66" s="2" customFormat="1" ht="16.5" customHeight="1">
      <c r="A182" s="37"/>
      <c r="B182" s="38"/>
      <c r="C182" s="176" t="s">
        <v>335</v>
      </c>
      <c r="D182" s="176" t="s">
        <v>145</v>
      </c>
      <c r="E182" s="177" t="s">
        <v>696</v>
      </c>
      <c r="F182" s="178" t="s">
        <v>1156</v>
      </c>
      <c r="G182" s="179" t="s">
        <v>643</v>
      </c>
      <c r="H182" s="180">
        <v>1</v>
      </c>
      <c r="I182" s="181"/>
      <c r="J182" s="182">
        <f>ROUND(I182*H182,2)</f>
        <v>0</v>
      </c>
      <c r="K182" s="178" t="s">
        <v>37</v>
      </c>
      <c r="L182" s="181" t="s">
        <v>1172</v>
      </c>
      <c r="M182" s="42"/>
      <c r="N182" s="183" t="s">
        <v>37</v>
      </c>
      <c r="O182" s="184" t="s">
        <v>50</v>
      </c>
      <c r="P182" s="67"/>
      <c r="Q182" s="185">
        <f>P182*H182</f>
        <v>0</v>
      </c>
      <c r="R182" s="185">
        <v>0</v>
      </c>
      <c r="S182" s="185">
        <f>R182*H182</f>
        <v>0</v>
      </c>
      <c r="T182" s="185">
        <v>0</v>
      </c>
      <c r="U182" s="186">
        <f>T182*H182</f>
        <v>0</v>
      </c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S182" s="187" t="s">
        <v>226</v>
      </c>
      <c r="AU182" s="187" t="s">
        <v>145</v>
      </c>
      <c r="AV182" s="187" t="s">
        <v>150</v>
      </c>
      <c r="AZ182" s="19" t="s">
        <v>142</v>
      </c>
      <c r="BF182" s="188">
        <f>IF(O182="základní",J182,0)</f>
        <v>0</v>
      </c>
      <c r="BG182" s="188">
        <f>IF(O182="snížená",J182,0)</f>
        <v>0</v>
      </c>
      <c r="BH182" s="188">
        <f>IF(O182="zákl. přenesená",J182,0)</f>
        <v>0</v>
      </c>
      <c r="BI182" s="188">
        <f>IF(O182="sníž. přenesená",J182,0)</f>
        <v>0</v>
      </c>
      <c r="BJ182" s="188">
        <f>IF(O182="nulová",J182,0)</f>
        <v>0</v>
      </c>
      <c r="BK182" s="19" t="s">
        <v>87</v>
      </c>
      <c r="BL182" s="188">
        <f>ROUND(I182*H182,2)</f>
        <v>0</v>
      </c>
      <c r="BM182" s="19" t="s">
        <v>226</v>
      </c>
      <c r="BN182" s="187" t="s">
        <v>697</v>
      </c>
    </row>
    <row r="183" spans="1:48" s="2" customFormat="1" ht="39">
      <c r="A183" s="37"/>
      <c r="B183" s="38"/>
      <c r="C183" s="39"/>
      <c r="D183" s="191" t="s">
        <v>204</v>
      </c>
      <c r="E183" s="39"/>
      <c r="F183" s="222" t="s">
        <v>648</v>
      </c>
      <c r="G183" s="39"/>
      <c r="H183" s="39"/>
      <c r="I183" s="223"/>
      <c r="J183" s="39"/>
      <c r="K183" s="39"/>
      <c r="L183" s="223"/>
      <c r="M183" s="42"/>
      <c r="N183" s="224"/>
      <c r="O183" s="225"/>
      <c r="P183" s="67"/>
      <c r="Q183" s="67"/>
      <c r="R183" s="67"/>
      <c r="S183" s="67"/>
      <c r="T183" s="67"/>
      <c r="U183" s="68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U183" s="19" t="s">
        <v>204</v>
      </c>
      <c r="AV183" s="19" t="s">
        <v>150</v>
      </c>
    </row>
    <row r="184" spans="1:66" s="2" customFormat="1" ht="16.5" customHeight="1">
      <c r="A184" s="37"/>
      <c r="B184" s="38"/>
      <c r="C184" s="176" t="s">
        <v>339</v>
      </c>
      <c r="D184" s="176" t="s">
        <v>145</v>
      </c>
      <c r="E184" s="177" t="s">
        <v>698</v>
      </c>
      <c r="F184" s="178" t="s">
        <v>1155</v>
      </c>
      <c r="G184" s="179" t="s">
        <v>643</v>
      </c>
      <c r="H184" s="180">
        <v>1</v>
      </c>
      <c r="I184" s="181"/>
      <c r="J184" s="182">
        <f>ROUND(I184*H184,2)</f>
        <v>0</v>
      </c>
      <c r="K184" s="178" t="s">
        <v>37</v>
      </c>
      <c r="L184" s="181" t="s">
        <v>1172</v>
      </c>
      <c r="M184" s="42"/>
      <c r="N184" s="183" t="s">
        <v>37</v>
      </c>
      <c r="O184" s="184" t="s">
        <v>50</v>
      </c>
      <c r="P184" s="67"/>
      <c r="Q184" s="185">
        <f>P184*H184</f>
        <v>0</v>
      </c>
      <c r="R184" s="185">
        <v>0</v>
      </c>
      <c r="S184" s="185">
        <f>R184*H184</f>
        <v>0</v>
      </c>
      <c r="T184" s="185">
        <v>0</v>
      </c>
      <c r="U184" s="186">
        <f>T184*H184</f>
        <v>0</v>
      </c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S184" s="187" t="s">
        <v>226</v>
      </c>
      <c r="AU184" s="187" t="s">
        <v>145</v>
      </c>
      <c r="AV184" s="187" t="s">
        <v>150</v>
      </c>
      <c r="AZ184" s="19" t="s">
        <v>142</v>
      </c>
      <c r="BF184" s="188">
        <f>IF(O184="základní",J184,0)</f>
        <v>0</v>
      </c>
      <c r="BG184" s="188">
        <f>IF(O184="snížená",J184,0)</f>
        <v>0</v>
      </c>
      <c r="BH184" s="188">
        <f>IF(O184="zákl. přenesená",J184,0)</f>
        <v>0</v>
      </c>
      <c r="BI184" s="188">
        <f>IF(O184="sníž. přenesená",J184,0)</f>
        <v>0</v>
      </c>
      <c r="BJ184" s="188">
        <f>IF(O184="nulová",J184,0)</f>
        <v>0</v>
      </c>
      <c r="BK184" s="19" t="s">
        <v>87</v>
      </c>
      <c r="BL184" s="188">
        <f>ROUND(I184*H184,2)</f>
        <v>0</v>
      </c>
      <c r="BM184" s="19" t="s">
        <v>226</v>
      </c>
      <c r="BN184" s="187" t="s">
        <v>626</v>
      </c>
    </row>
    <row r="185" spans="1:48" s="2" customFormat="1" ht="39">
      <c r="A185" s="37"/>
      <c r="B185" s="38"/>
      <c r="C185" s="39"/>
      <c r="D185" s="191" t="s">
        <v>204</v>
      </c>
      <c r="E185" s="39"/>
      <c r="F185" s="222" t="s">
        <v>648</v>
      </c>
      <c r="G185" s="39"/>
      <c r="H185" s="39"/>
      <c r="I185" s="223"/>
      <c r="J185" s="39"/>
      <c r="K185" s="39"/>
      <c r="L185" s="223"/>
      <c r="M185" s="42"/>
      <c r="N185" s="224"/>
      <c r="O185" s="225"/>
      <c r="P185" s="67"/>
      <c r="Q185" s="67"/>
      <c r="R185" s="67"/>
      <c r="S185" s="67"/>
      <c r="T185" s="67"/>
      <c r="U185" s="68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U185" s="19" t="s">
        <v>204</v>
      </c>
      <c r="AV185" s="19" t="s">
        <v>150</v>
      </c>
    </row>
    <row r="186" spans="1:66" s="2" customFormat="1" ht="16.5" customHeight="1">
      <c r="A186" s="37"/>
      <c r="B186" s="38"/>
      <c r="C186" s="176" t="s">
        <v>345</v>
      </c>
      <c r="D186" s="176" t="s">
        <v>145</v>
      </c>
      <c r="E186" s="177" t="s">
        <v>699</v>
      </c>
      <c r="F186" s="178" t="s">
        <v>1159</v>
      </c>
      <c r="G186" s="179" t="s">
        <v>643</v>
      </c>
      <c r="H186" s="180">
        <v>1</v>
      </c>
      <c r="I186" s="181"/>
      <c r="J186" s="182">
        <f>ROUND(I186*H186,2)</f>
        <v>0</v>
      </c>
      <c r="K186" s="178" t="s">
        <v>37</v>
      </c>
      <c r="L186" s="181" t="s">
        <v>1172</v>
      </c>
      <c r="M186" s="42"/>
      <c r="N186" s="183" t="s">
        <v>37</v>
      </c>
      <c r="O186" s="184" t="s">
        <v>50</v>
      </c>
      <c r="P186" s="67"/>
      <c r="Q186" s="185">
        <f>P186*H186</f>
        <v>0</v>
      </c>
      <c r="R186" s="185">
        <v>0</v>
      </c>
      <c r="S186" s="185">
        <f>R186*H186</f>
        <v>0</v>
      </c>
      <c r="T186" s="185">
        <v>0</v>
      </c>
      <c r="U186" s="186">
        <f>T186*H186</f>
        <v>0</v>
      </c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S186" s="187" t="s">
        <v>226</v>
      </c>
      <c r="AU186" s="187" t="s">
        <v>145</v>
      </c>
      <c r="AV186" s="187" t="s">
        <v>150</v>
      </c>
      <c r="AZ186" s="19" t="s">
        <v>142</v>
      </c>
      <c r="BF186" s="188">
        <f>IF(O186="základní",J186,0)</f>
        <v>0</v>
      </c>
      <c r="BG186" s="188">
        <f>IF(O186="snížená",J186,0)</f>
        <v>0</v>
      </c>
      <c r="BH186" s="188">
        <f>IF(O186="zákl. přenesená",J186,0)</f>
        <v>0</v>
      </c>
      <c r="BI186" s="188">
        <f>IF(O186="sníž. přenesená",J186,0)</f>
        <v>0</v>
      </c>
      <c r="BJ186" s="188">
        <f>IF(O186="nulová",J186,0)</f>
        <v>0</v>
      </c>
      <c r="BK186" s="19" t="s">
        <v>87</v>
      </c>
      <c r="BL186" s="188">
        <f>ROUND(I186*H186,2)</f>
        <v>0</v>
      </c>
      <c r="BM186" s="19" t="s">
        <v>226</v>
      </c>
      <c r="BN186" s="187" t="s">
        <v>700</v>
      </c>
    </row>
    <row r="187" spans="1:48" s="2" customFormat="1" ht="39">
      <c r="A187" s="37"/>
      <c r="B187" s="38"/>
      <c r="C187" s="39"/>
      <c r="D187" s="191" t="s">
        <v>204</v>
      </c>
      <c r="E187" s="39"/>
      <c r="F187" s="222" t="s">
        <v>648</v>
      </c>
      <c r="G187" s="39"/>
      <c r="H187" s="39"/>
      <c r="I187" s="223"/>
      <c r="J187" s="39"/>
      <c r="K187" s="39"/>
      <c r="L187" s="223"/>
      <c r="M187" s="42"/>
      <c r="N187" s="224"/>
      <c r="O187" s="225"/>
      <c r="P187" s="67"/>
      <c r="Q187" s="67"/>
      <c r="R187" s="67"/>
      <c r="S187" s="67"/>
      <c r="T187" s="67"/>
      <c r="U187" s="68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U187" s="19" t="s">
        <v>204</v>
      </c>
      <c r="AV187" s="19" t="s">
        <v>150</v>
      </c>
    </row>
    <row r="188" spans="1:66" s="2" customFormat="1" ht="16.5" customHeight="1">
      <c r="A188" s="37"/>
      <c r="B188" s="38"/>
      <c r="C188" s="176" t="s">
        <v>349</v>
      </c>
      <c r="D188" s="176" t="s">
        <v>145</v>
      </c>
      <c r="E188" s="177" t="s">
        <v>701</v>
      </c>
      <c r="F188" s="178" t="s">
        <v>1159</v>
      </c>
      <c r="G188" s="179" t="s">
        <v>643</v>
      </c>
      <c r="H188" s="180">
        <v>1</v>
      </c>
      <c r="I188" s="181"/>
      <c r="J188" s="182">
        <f>ROUND(I188*H188,2)</f>
        <v>0</v>
      </c>
      <c r="K188" s="178" t="s">
        <v>37</v>
      </c>
      <c r="L188" s="181" t="s">
        <v>1172</v>
      </c>
      <c r="M188" s="42"/>
      <c r="N188" s="183" t="s">
        <v>37</v>
      </c>
      <c r="O188" s="184" t="s">
        <v>50</v>
      </c>
      <c r="P188" s="67"/>
      <c r="Q188" s="185">
        <f>P188*H188</f>
        <v>0</v>
      </c>
      <c r="R188" s="185">
        <v>0</v>
      </c>
      <c r="S188" s="185">
        <f>R188*H188</f>
        <v>0</v>
      </c>
      <c r="T188" s="185">
        <v>0</v>
      </c>
      <c r="U188" s="186">
        <f>T188*H188</f>
        <v>0</v>
      </c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S188" s="187" t="s">
        <v>226</v>
      </c>
      <c r="AU188" s="187" t="s">
        <v>145</v>
      </c>
      <c r="AV188" s="187" t="s">
        <v>150</v>
      </c>
      <c r="AZ188" s="19" t="s">
        <v>142</v>
      </c>
      <c r="BF188" s="188">
        <f>IF(O188="základní",J188,0)</f>
        <v>0</v>
      </c>
      <c r="BG188" s="188">
        <f>IF(O188="snížená",J188,0)</f>
        <v>0</v>
      </c>
      <c r="BH188" s="188">
        <f>IF(O188="zákl. přenesená",J188,0)</f>
        <v>0</v>
      </c>
      <c r="BI188" s="188">
        <f>IF(O188="sníž. přenesená",J188,0)</f>
        <v>0</v>
      </c>
      <c r="BJ188" s="188">
        <f>IF(O188="nulová",J188,0)</f>
        <v>0</v>
      </c>
      <c r="BK188" s="19" t="s">
        <v>87</v>
      </c>
      <c r="BL188" s="188">
        <f>ROUND(I188*H188,2)</f>
        <v>0</v>
      </c>
      <c r="BM188" s="19" t="s">
        <v>226</v>
      </c>
      <c r="BN188" s="187" t="s">
        <v>702</v>
      </c>
    </row>
    <row r="189" spans="1:48" s="2" customFormat="1" ht="39">
      <c r="A189" s="37"/>
      <c r="B189" s="38"/>
      <c r="C189" s="39"/>
      <c r="D189" s="191" t="s">
        <v>204</v>
      </c>
      <c r="E189" s="39"/>
      <c r="F189" s="222" t="s">
        <v>648</v>
      </c>
      <c r="G189" s="39"/>
      <c r="H189" s="39"/>
      <c r="I189" s="223"/>
      <c r="J189" s="39"/>
      <c r="K189" s="39"/>
      <c r="L189" s="223"/>
      <c r="M189" s="42"/>
      <c r="N189" s="224"/>
      <c r="O189" s="225"/>
      <c r="P189" s="67"/>
      <c r="Q189" s="67"/>
      <c r="R189" s="67"/>
      <c r="S189" s="67"/>
      <c r="T189" s="67"/>
      <c r="U189" s="68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U189" s="19" t="s">
        <v>204</v>
      </c>
      <c r="AV189" s="19" t="s">
        <v>150</v>
      </c>
    </row>
    <row r="190" spans="1:66" s="2" customFormat="1" ht="24.2" customHeight="1">
      <c r="A190" s="37"/>
      <c r="B190" s="38"/>
      <c r="C190" s="176" t="s">
        <v>353</v>
      </c>
      <c r="D190" s="176" t="s">
        <v>145</v>
      </c>
      <c r="E190" s="177" t="s">
        <v>703</v>
      </c>
      <c r="F190" s="178" t="s">
        <v>652</v>
      </c>
      <c r="G190" s="179" t="s">
        <v>653</v>
      </c>
      <c r="H190" s="180">
        <v>98</v>
      </c>
      <c r="I190" s="181"/>
      <c r="J190" s="182">
        <f>ROUND(I190*H190,2)</f>
        <v>0</v>
      </c>
      <c r="K190" s="178" t="s">
        <v>37</v>
      </c>
      <c r="L190" s="178"/>
      <c r="M190" s="42"/>
      <c r="N190" s="183" t="s">
        <v>37</v>
      </c>
      <c r="O190" s="184" t="s">
        <v>50</v>
      </c>
      <c r="P190" s="67"/>
      <c r="Q190" s="185">
        <f>P190*H190</f>
        <v>0</v>
      </c>
      <c r="R190" s="185">
        <v>0</v>
      </c>
      <c r="S190" s="185">
        <f>R190*H190</f>
        <v>0</v>
      </c>
      <c r="T190" s="185">
        <v>0</v>
      </c>
      <c r="U190" s="186">
        <f>T190*H190</f>
        <v>0</v>
      </c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S190" s="187" t="s">
        <v>226</v>
      </c>
      <c r="AU190" s="187" t="s">
        <v>145</v>
      </c>
      <c r="AV190" s="187" t="s">
        <v>150</v>
      </c>
      <c r="AZ190" s="19" t="s">
        <v>142</v>
      </c>
      <c r="BF190" s="188">
        <f>IF(O190="základní",J190,0)</f>
        <v>0</v>
      </c>
      <c r="BG190" s="188">
        <f>IF(O190="snížená",J190,0)</f>
        <v>0</v>
      </c>
      <c r="BH190" s="188">
        <f>IF(O190="zákl. přenesená",J190,0)</f>
        <v>0</v>
      </c>
      <c r="BI190" s="188">
        <f>IF(O190="sníž. přenesená",J190,0)</f>
        <v>0</v>
      </c>
      <c r="BJ190" s="188">
        <f>IF(O190="nulová",J190,0)</f>
        <v>0</v>
      </c>
      <c r="BK190" s="19" t="s">
        <v>87</v>
      </c>
      <c r="BL190" s="188">
        <f>ROUND(I190*H190,2)</f>
        <v>0</v>
      </c>
      <c r="BM190" s="19" t="s">
        <v>226</v>
      </c>
      <c r="BN190" s="187" t="s">
        <v>704</v>
      </c>
    </row>
    <row r="191" spans="1:66" s="2" customFormat="1" ht="16.5" customHeight="1">
      <c r="A191" s="37"/>
      <c r="B191" s="38"/>
      <c r="C191" s="176" t="s">
        <v>359</v>
      </c>
      <c r="D191" s="176" t="s">
        <v>145</v>
      </c>
      <c r="E191" s="177" t="s">
        <v>654</v>
      </c>
      <c r="F191" s="178" t="s">
        <v>655</v>
      </c>
      <c r="G191" s="179" t="s">
        <v>643</v>
      </c>
      <c r="H191" s="180">
        <v>7</v>
      </c>
      <c r="I191" s="181"/>
      <c r="J191" s="182">
        <f>ROUND(I191*H191,2)</f>
        <v>0</v>
      </c>
      <c r="K191" s="178" t="s">
        <v>37</v>
      </c>
      <c r="L191" s="178"/>
      <c r="M191" s="42"/>
      <c r="N191" s="183" t="s">
        <v>37</v>
      </c>
      <c r="O191" s="184" t="s">
        <v>50</v>
      </c>
      <c r="P191" s="67"/>
      <c r="Q191" s="185">
        <f>P191*H191</f>
        <v>0</v>
      </c>
      <c r="R191" s="185">
        <v>0</v>
      </c>
      <c r="S191" s="185">
        <f>R191*H191</f>
        <v>0</v>
      </c>
      <c r="T191" s="185">
        <v>0</v>
      </c>
      <c r="U191" s="186">
        <f>T191*H191</f>
        <v>0</v>
      </c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S191" s="187" t="s">
        <v>226</v>
      </c>
      <c r="AU191" s="187" t="s">
        <v>145</v>
      </c>
      <c r="AV191" s="187" t="s">
        <v>150</v>
      </c>
      <c r="AZ191" s="19" t="s">
        <v>142</v>
      </c>
      <c r="BF191" s="188">
        <f>IF(O191="základní",J191,0)</f>
        <v>0</v>
      </c>
      <c r="BG191" s="188">
        <f>IF(O191="snížená",J191,0)</f>
        <v>0</v>
      </c>
      <c r="BH191" s="188">
        <f>IF(O191="zákl. přenesená",J191,0)</f>
        <v>0</v>
      </c>
      <c r="BI191" s="188">
        <f>IF(O191="sníž. přenesená",J191,0)</f>
        <v>0</v>
      </c>
      <c r="BJ191" s="188">
        <f>IF(O191="nulová",J191,0)</f>
        <v>0</v>
      </c>
      <c r="BK191" s="19" t="s">
        <v>87</v>
      </c>
      <c r="BL191" s="188">
        <f>ROUND(I191*H191,2)</f>
        <v>0</v>
      </c>
      <c r="BM191" s="19" t="s">
        <v>226</v>
      </c>
      <c r="BN191" s="187" t="s">
        <v>482</v>
      </c>
    </row>
    <row r="192" spans="2:64" s="12" customFormat="1" ht="20.85" customHeight="1">
      <c r="B192" s="160"/>
      <c r="C192" s="161"/>
      <c r="D192" s="162" t="s">
        <v>78</v>
      </c>
      <c r="E192" s="174" t="s">
        <v>705</v>
      </c>
      <c r="F192" s="174" t="s">
        <v>706</v>
      </c>
      <c r="G192" s="161"/>
      <c r="H192" s="161"/>
      <c r="I192" s="164"/>
      <c r="J192" s="175">
        <f>BL192</f>
        <v>0</v>
      </c>
      <c r="K192" s="161"/>
      <c r="L192" s="164"/>
      <c r="M192" s="166"/>
      <c r="N192" s="167"/>
      <c r="O192" s="168"/>
      <c r="P192" s="168"/>
      <c r="Q192" s="169">
        <f>Q193+Q198</f>
        <v>0</v>
      </c>
      <c r="R192" s="168"/>
      <c r="S192" s="169">
        <f>S193+S198</f>
        <v>0</v>
      </c>
      <c r="T192" s="168"/>
      <c r="U192" s="170">
        <f>U193+U198</f>
        <v>0</v>
      </c>
      <c r="AS192" s="171" t="s">
        <v>87</v>
      </c>
      <c r="AU192" s="172" t="s">
        <v>78</v>
      </c>
      <c r="AV192" s="172" t="s">
        <v>89</v>
      </c>
      <c r="AZ192" s="171" t="s">
        <v>142</v>
      </c>
      <c r="BL192" s="173">
        <f>BL193+BL198</f>
        <v>0</v>
      </c>
    </row>
    <row r="193" spans="2:64" s="16" customFormat="1" ht="20.85" customHeight="1">
      <c r="B193" s="244"/>
      <c r="C193" s="245"/>
      <c r="D193" s="246" t="s">
        <v>78</v>
      </c>
      <c r="E193" s="246" t="s">
        <v>640</v>
      </c>
      <c r="F193" s="246" t="s">
        <v>641</v>
      </c>
      <c r="G193" s="245"/>
      <c r="H193" s="245"/>
      <c r="I193" s="247"/>
      <c r="J193" s="248">
        <f>BL193</f>
        <v>0</v>
      </c>
      <c r="K193" s="245"/>
      <c r="L193" s="247"/>
      <c r="M193" s="249"/>
      <c r="N193" s="250"/>
      <c r="O193" s="251"/>
      <c r="P193" s="251"/>
      <c r="Q193" s="252">
        <f>SUM(Q194:Q197)</f>
        <v>0</v>
      </c>
      <c r="R193" s="251"/>
      <c r="S193" s="252">
        <f>SUM(S194:S197)</f>
        <v>0</v>
      </c>
      <c r="T193" s="251"/>
      <c r="U193" s="253">
        <f>SUM(U194:U197)</f>
        <v>0</v>
      </c>
      <c r="AS193" s="254" t="s">
        <v>87</v>
      </c>
      <c r="AU193" s="255" t="s">
        <v>78</v>
      </c>
      <c r="AV193" s="255" t="s">
        <v>143</v>
      </c>
      <c r="AZ193" s="254" t="s">
        <v>142</v>
      </c>
      <c r="BL193" s="256">
        <f>SUM(BL194:BL197)</f>
        <v>0</v>
      </c>
    </row>
    <row r="194" spans="1:66" s="2" customFormat="1" ht="16.5" customHeight="1">
      <c r="A194" s="37"/>
      <c r="B194" s="38"/>
      <c r="C194" s="176" t="s">
        <v>363</v>
      </c>
      <c r="D194" s="176" t="s">
        <v>145</v>
      </c>
      <c r="E194" s="177" t="s">
        <v>707</v>
      </c>
      <c r="F194" s="178" t="s">
        <v>1165</v>
      </c>
      <c r="G194" s="179" t="s">
        <v>643</v>
      </c>
      <c r="H194" s="180">
        <v>1</v>
      </c>
      <c r="I194" s="181"/>
      <c r="J194" s="182">
        <f>ROUND(I194*H194,2)</f>
        <v>0</v>
      </c>
      <c r="K194" s="178" t="s">
        <v>37</v>
      </c>
      <c r="L194" s="181" t="s">
        <v>1172</v>
      </c>
      <c r="M194" s="42"/>
      <c r="N194" s="183" t="s">
        <v>37</v>
      </c>
      <c r="O194" s="184" t="s">
        <v>50</v>
      </c>
      <c r="P194" s="67"/>
      <c r="Q194" s="185">
        <f>P194*H194</f>
        <v>0</v>
      </c>
      <c r="R194" s="185">
        <v>0</v>
      </c>
      <c r="S194" s="185">
        <f>R194*H194</f>
        <v>0</v>
      </c>
      <c r="T194" s="185">
        <v>0</v>
      </c>
      <c r="U194" s="186">
        <f>T194*H194</f>
        <v>0</v>
      </c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S194" s="187" t="s">
        <v>226</v>
      </c>
      <c r="AU194" s="187" t="s">
        <v>145</v>
      </c>
      <c r="AV194" s="187" t="s">
        <v>150</v>
      </c>
      <c r="AZ194" s="19" t="s">
        <v>142</v>
      </c>
      <c r="BF194" s="188">
        <f>IF(O194="základní",J194,0)</f>
        <v>0</v>
      </c>
      <c r="BG194" s="188">
        <f>IF(O194="snížená",J194,0)</f>
        <v>0</v>
      </c>
      <c r="BH194" s="188">
        <f>IF(O194="zákl. přenesená",J194,0)</f>
        <v>0</v>
      </c>
      <c r="BI194" s="188">
        <f>IF(O194="sníž. přenesená",J194,0)</f>
        <v>0</v>
      </c>
      <c r="BJ194" s="188">
        <f>IF(O194="nulová",J194,0)</f>
        <v>0</v>
      </c>
      <c r="BK194" s="19" t="s">
        <v>87</v>
      </c>
      <c r="BL194" s="188">
        <f>ROUND(I194*H194,2)</f>
        <v>0</v>
      </c>
      <c r="BM194" s="19" t="s">
        <v>226</v>
      </c>
      <c r="BN194" s="187" t="s">
        <v>708</v>
      </c>
    </row>
    <row r="195" spans="1:48" s="2" customFormat="1" ht="68.25">
      <c r="A195" s="37"/>
      <c r="B195" s="38"/>
      <c r="C195" s="39"/>
      <c r="D195" s="191" t="s">
        <v>204</v>
      </c>
      <c r="E195" s="39"/>
      <c r="F195" s="222" t="s">
        <v>644</v>
      </c>
      <c r="G195" s="39"/>
      <c r="H195" s="39"/>
      <c r="I195" s="223"/>
      <c r="J195" s="39"/>
      <c r="K195" s="39"/>
      <c r="L195" s="223"/>
      <c r="M195" s="42"/>
      <c r="N195" s="224"/>
      <c r="O195" s="225"/>
      <c r="P195" s="67"/>
      <c r="Q195" s="67"/>
      <c r="R195" s="67"/>
      <c r="S195" s="67"/>
      <c r="T195" s="67"/>
      <c r="U195" s="68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U195" s="19" t="s">
        <v>204</v>
      </c>
      <c r="AV195" s="19" t="s">
        <v>150</v>
      </c>
    </row>
    <row r="196" spans="1:66" s="2" customFormat="1" ht="16.5" customHeight="1">
      <c r="A196" s="37"/>
      <c r="B196" s="38"/>
      <c r="C196" s="176" t="s">
        <v>367</v>
      </c>
      <c r="D196" s="176" t="s">
        <v>145</v>
      </c>
      <c r="E196" s="177" t="s">
        <v>709</v>
      </c>
      <c r="F196" s="178" t="s">
        <v>1166</v>
      </c>
      <c r="G196" s="179" t="s">
        <v>643</v>
      </c>
      <c r="H196" s="180">
        <v>1</v>
      </c>
      <c r="I196" s="181"/>
      <c r="J196" s="182">
        <f>ROUND(I196*H196,2)</f>
        <v>0</v>
      </c>
      <c r="K196" s="178" t="s">
        <v>37</v>
      </c>
      <c r="L196" s="181" t="s">
        <v>1172</v>
      </c>
      <c r="M196" s="42"/>
      <c r="N196" s="183" t="s">
        <v>37</v>
      </c>
      <c r="O196" s="184" t="s">
        <v>50</v>
      </c>
      <c r="P196" s="67"/>
      <c r="Q196" s="185">
        <f>P196*H196</f>
        <v>0</v>
      </c>
      <c r="R196" s="185">
        <v>0</v>
      </c>
      <c r="S196" s="185">
        <f>R196*H196</f>
        <v>0</v>
      </c>
      <c r="T196" s="185">
        <v>0</v>
      </c>
      <c r="U196" s="186">
        <f>T196*H196</f>
        <v>0</v>
      </c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S196" s="187" t="s">
        <v>226</v>
      </c>
      <c r="AU196" s="187" t="s">
        <v>145</v>
      </c>
      <c r="AV196" s="187" t="s">
        <v>150</v>
      </c>
      <c r="AZ196" s="19" t="s">
        <v>142</v>
      </c>
      <c r="BF196" s="188">
        <f>IF(O196="základní",J196,0)</f>
        <v>0</v>
      </c>
      <c r="BG196" s="188">
        <f>IF(O196="snížená",J196,0)</f>
        <v>0</v>
      </c>
      <c r="BH196" s="188">
        <f>IF(O196="zákl. přenesená",J196,0)</f>
        <v>0</v>
      </c>
      <c r="BI196" s="188">
        <f>IF(O196="sníž. přenesená",J196,0)</f>
        <v>0</v>
      </c>
      <c r="BJ196" s="188">
        <f>IF(O196="nulová",J196,0)</f>
        <v>0</v>
      </c>
      <c r="BK196" s="19" t="s">
        <v>87</v>
      </c>
      <c r="BL196" s="188">
        <f>ROUND(I196*H196,2)</f>
        <v>0</v>
      </c>
      <c r="BM196" s="19" t="s">
        <v>226</v>
      </c>
      <c r="BN196" s="187" t="s">
        <v>710</v>
      </c>
    </row>
    <row r="197" spans="1:48" s="2" customFormat="1" ht="68.25">
      <c r="A197" s="37"/>
      <c r="B197" s="38"/>
      <c r="C197" s="39"/>
      <c r="D197" s="191" t="s">
        <v>204</v>
      </c>
      <c r="E197" s="39"/>
      <c r="F197" s="222" t="s">
        <v>644</v>
      </c>
      <c r="G197" s="39"/>
      <c r="H197" s="39"/>
      <c r="I197" s="223"/>
      <c r="J197" s="39"/>
      <c r="K197" s="39"/>
      <c r="L197" s="223"/>
      <c r="M197" s="42"/>
      <c r="N197" s="224"/>
      <c r="O197" s="225"/>
      <c r="P197" s="67"/>
      <c r="Q197" s="67"/>
      <c r="R197" s="67"/>
      <c r="S197" s="67"/>
      <c r="T197" s="67"/>
      <c r="U197" s="68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U197" s="19" t="s">
        <v>204</v>
      </c>
      <c r="AV197" s="19" t="s">
        <v>150</v>
      </c>
    </row>
    <row r="198" spans="2:64" s="16" customFormat="1" ht="20.85" customHeight="1">
      <c r="B198" s="244"/>
      <c r="C198" s="245"/>
      <c r="D198" s="246" t="s">
        <v>78</v>
      </c>
      <c r="E198" s="246" t="s">
        <v>645</v>
      </c>
      <c r="F198" s="246" t="s">
        <v>646</v>
      </c>
      <c r="G198" s="245"/>
      <c r="H198" s="245"/>
      <c r="I198" s="247"/>
      <c r="J198" s="248">
        <f>BL198</f>
        <v>0</v>
      </c>
      <c r="K198" s="245"/>
      <c r="L198" s="247"/>
      <c r="M198" s="249"/>
      <c r="N198" s="250"/>
      <c r="O198" s="251"/>
      <c r="P198" s="251"/>
      <c r="Q198" s="252">
        <f>SUM(Q199:Q238)</f>
        <v>0</v>
      </c>
      <c r="R198" s="251"/>
      <c r="S198" s="252">
        <f>SUM(S199:S238)</f>
        <v>0</v>
      </c>
      <c r="T198" s="251"/>
      <c r="U198" s="253">
        <f>SUM(U199:U238)</f>
        <v>0</v>
      </c>
      <c r="AS198" s="254" t="s">
        <v>87</v>
      </c>
      <c r="AU198" s="255" t="s">
        <v>78</v>
      </c>
      <c r="AV198" s="255" t="s">
        <v>143</v>
      </c>
      <c r="AZ198" s="254" t="s">
        <v>142</v>
      </c>
      <c r="BL198" s="256">
        <f>SUM(BL199:BL238)</f>
        <v>0</v>
      </c>
    </row>
    <row r="199" spans="1:66" s="2" customFormat="1" ht="16.5" customHeight="1">
      <c r="A199" s="37"/>
      <c r="B199" s="38"/>
      <c r="C199" s="176" t="s">
        <v>372</v>
      </c>
      <c r="D199" s="176" t="s">
        <v>145</v>
      </c>
      <c r="E199" s="177" t="s">
        <v>711</v>
      </c>
      <c r="F199" s="178" t="s">
        <v>1159</v>
      </c>
      <c r="G199" s="179" t="s">
        <v>643</v>
      </c>
      <c r="H199" s="180">
        <v>1</v>
      </c>
      <c r="I199" s="181"/>
      <c r="J199" s="182">
        <f>ROUND(I199*H199,2)</f>
        <v>0</v>
      </c>
      <c r="K199" s="178" t="s">
        <v>37</v>
      </c>
      <c r="L199" s="181" t="s">
        <v>1172</v>
      </c>
      <c r="M199" s="42"/>
      <c r="N199" s="183" t="s">
        <v>37</v>
      </c>
      <c r="O199" s="184" t="s">
        <v>50</v>
      </c>
      <c r="P199" s="67"/>
      <c r="Q199" s="185">
        <f>P199*H199</f>
        <v>0</v>
      </c>
      <c r="R199" s="185">
        <v>0</v>
      </c>
      <c r="S199" s="185">
        <f>R199*H199</f>
        <v>0</v>
      </c>
      <c r="T199" s="185">
        <v>0</v>
      </c>
      <c r="U199" s="186">
        <f>T199*H199</f>
        <v>0</v>
      </c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S199" s="187" t="s">
        <v>226</v>
      </c>
      <c r="AU199" s="187" t="s">
        <v>145</v>
      </c>
      <c r="AV199" s="187" t="s">
        <v>150</v>
      </c>
      <c r="AZ199" s="19" t="s">
        <v>142</v>
      </c>
      <c r="BF199" s="188">
        <f>IF(O199="základní",J199,0)</f>
        <v>0</v>
      </c>
      <c r="BG199" s="188">
        <f>IF(O199="snížená",J199,0)</f>
        <v>0</v>
      </c>
      <c r="BH199" s="188">
        <f>IF(O199="zákl. přenesená",J199,0)</f>
        <v>0</v>
      </c>
      <c r="BI199" s="188">
        <f>IF(O199="sníž. přenesená",J199,0)</f>
        <v>0</v>
      </c>
      <c r="BJ199" s="188">
        <f>IF(O199="nulová",J199,0)</f>
        <v>0</v>
      </c>
      <c r="BK199" s="19" t="s">
        <v>87</v>
      </c>
      <c r="BL199" s="188">
        <f>ROUND(I199*H199,2)</f>
        <v>0</v>
      </c>
      <c r="BM199" s="19" t="s">
        <v>226</v>
      </c>
      <c r="BN199" s="187" t="s">
        <v>712</v>
      </c>
    </row>
    <row r="200" spans="1:48" s="2" customFormat="1" ht="39">
      <c r="A200" s="37"/>
      <c r="B200" s="38"/>
      <c r="C200" s="39"/>
      <c r="D200" s="191" t="s">
        <v>204</v>
      </c>
      <c r="E200" s="39"/>
      <c r="F200" s="222" t="s">
        <v>648</v>
      </c>
      <c r="G200" s="39"/>
      <c r="H200" s="39"/>
      <c r="I200" s="223"/>
      <c r="J200" s="39"/>
      <c r="K200" s="39"/>
      <c r="L200" s="223"/>
      <c r="M200" s="42"/>
      <c r="N200" s="224"/>
      <c r="O200" s="225"/>
      <c r="P200" s="67"/>
      <c r="Q200" s="67"/>
      <c r="R200" s="67"/>
      <c r="S200" s="67"/>
      <c r="T200" s="67"/>
      <c r="U200" s="68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U200" s="19" t="s">
        <v>204</v>
      </c>
      <c r="AV200" s="19" t="s">
        <v>150</v>
      </c>
    </row>
    <row r="201" spans="1:66" s="2" customFormat="1" ht="16.5" customHeight="1">
      <c r="A201" s="37"/>
      <c r="B201" s="38"/>
      <c r="C201" s="176" t="s">
        <v>376</v>
      </c>
      <c r="D201" s="176" t="s">
        <v>145</v>
      </c>
      <c r="E201" s="177" t="s">
        <v>713</v>
      </c>
      <c r="F201" s="178" t="s">
        <v>1157</v>
      </c>
      <c r="G201" s="179" t="s">
        <v>643</v>
      </c>
      <c r="H201" s="180">
        <v>1</v>
      </c>
      <c r="I201" s="181"/>
      <c r="J201" s="182">
        <f>ROUND(I201*H201,2)</f>
        <v>0</v>
      </c>
      <c r="K201" s="178" t="s">
        <v>37</v>
      </c>
      <c r="L201" s="181" t="s">
        <v>1172</v>
      </c>
      <c r="M201" s="42"/>
      <c r="N201" s="183" t="s">
        <v>37</v>
      </c>
      <c r="O201" s="184" t="s">
        <v>50</v>
      </c>
      <c r="P201" s="67"/>
      <c r="Q201" s="185">
        <f>P201*H201</f>
        <v>0</v>
      </c>
      <c r="R201" s="185">
        <v>0</v>
      </c>
      <c r="S201" s="185">
        <f>R201*H201</f>
        <v>0</v>
      </c>
      <c r="T201" s="185">
        <v>0</v>
      </c>
      <c r="U201" s="186">
        <f>T201*H201</f>
        <v>0</v>
      </c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S201" s="187" t="s">
        <v>226</v>
      </c>
      <c r="AU201" s="187" t="s">
        <v>145</v>
      </c>
      <c r="AV201" s="187" t="s">
        <v>150</v>
      </c>
      <c r="AZ201" s="19" t="s">
        <v>142</v>
      </c>
      <c r="BF201" s="188">
        <f>IF(O201="základní",J201,0)</f>
        <v>0</v>
      </c>
      <c r="BG201" s="188">
        <f>IF(O201="snížená",J201,0)</f>
        <v>0</v>
      </c>
      <c r="BH201" s="188">
        <f>IF(O201="zákl. přenesená",J201,0)</f>
        <v>0</v>
      </c>
      <c r="BI201" s="188">
        <f>IF(O201="sníž. přenesená",J201,0)</f>
        <v>0</v>
      </c>
      <c r="BJ201" s="188">
        <f>IF(O201="nulová",J201,0)</f>
        <v>0</v>
      </c>
      <c r="BK201" s="19" t="s">
        <v>87</v>
      </c>
      <c r="BL201" s="188">
        <f>ROUND(I201*H201,2)</f>
        <v>0</v>
      </c>
      <c r="BM201" s="19" t="s">
        <v>226</v>
      </c>
      <c r="BN201" s="187" t="s">
        <v>714</v>
      </c>
    </row>
    <row r="202" spans="1:48" s="2" customFormat="1" ht="39">
      <c r="A202" s="37"/>
      <c r="B202" s="38"/>
      <c r="C202" s="39"/>
      <c r="D202" s="191" t="s">
        <v>204</v>
      </c>
      <c r="E202" s="39"/>
      <c r="F202" s="222" t="s">
        <v>648</v>
      </c>
      <c r="G202" s="39"/>
      <c r="H202" s="39"/>
      <c r="I202" s="223"/>
      <c r="J202" s="39"/>
      <c r="K202" s="39"/>
      <c r="L202" s="223"/>
      <c r="M202" s="42"/>
      <c r="N202" s="224"/>
      <c r="O202" s="225"/>
      <c r="P202" s="67"/>
      <c r="Q202" s="67"/>
      <c r="R202" s="67"/>
      <c r="S202" s="67"/>
      <c r="T202" s="67"/>
      <c r="U202" s="68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U202" s="19" t="s">
        <v>204</v>
      </c>
      <c r="AV202" s="19" t="s">
        <v>150</v>
      </c>
    </row>
    <row r="203" spans="1:66" s="2" customFormat="1" ht="16.5" customHeight="1">
      <c r="A203" s="37"/>
      <c r="B203" s="38"/>
      <c r="C203" s="176" t="s">
        <v>380</v>
      </c>
      <c r="D203" s="176" t="s">
        <v>145</v>
      </c>
      <c r="E203" s="177" t="s">
        <v>715</v>
      </c>
      <c r="F203" s="178" t="s">
        <v>1157</v>
      </c>
      <c r="G203" s="179" t="s">
        <v>643</v>
      </c>
      <c r="H203" s="180">
        <v>1</v>
      </c>
      <c r="I203" s="181"/>
      <c r="J203" s="182">
        <f>ROUND(I203*H203,2)</f>
        <v>0</v>
      </c>
      <c r="K203" s="178" t="s">
        <v>37</v>
      </c>
      <c r="L203" s="181" t="s">
        <v>1172</v>
      </c>
      <c r="M203" s="42"/>
      <c r="N203" s="183" t="s">
        <v>37</v>
      </c>
      <c r="O203" s="184" t="s">
        <v>50</v>
      </c>
      <c r="P203" s="67"/>
      <c r="Q203" s="185">
        <f>P203*H203</f>
        <v>0</v>
      </c>
      <c r="R203" s="185">
        <v>0</v>
      </c>
      <c r="S203" s="185">
        <f>R203*H203</f>
        <v>0</v>
      </c>
      <c r="T203" s="185">
        <v>0</v>
      </c>
      <c r="U203" s="186">
        <f>T203*H203</f>
        <v>0</v>
      </c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S203" s="187" t="s">
        <v>226</v>
      </c>
      <c r="AU203" s="187" t="s">
        <v>145</v>
      </c>
      <c r="AV203" s="187" t="s">
        <v>150</v>
      </c>
      <c r="AZ203" s="19" t="s">
        <v>142</v>
      </c>
      <c r="BF203" s="188">
        <f>IF(O203="základní",J203,0)</f>
        <v>0</v>
      </c>
      <c r="BG203" s="188">
        <f>IF(O203="snížená",J203,0)</f>
        <v>0</v>
      </c>
      <c r="BH203" s="188">
        <f>IF(O203="zákl. přenesená",J203,0)</f>
        <v>0</v>
      </c>
      <c r="BI203" s="188">
        <f>IF(O203="sníž. přenesená",J203,0)</f>
        <v>0</v>
      </c>
      <c r="BJ203" s="188">
        <f>IF(O203="nulová",J203,0)</f>
        <v>0</v>
      </c>
      <c r="BK203" s="19" t="s">
        <v>87</v>
      </c>
      <c r="BL203" s="188">
        <f>ROUND(I203*H203,2)</f>
        <v>0</v>
      </c>
      <c r="BM203" s="19" t="s">
        <v>226</v>
      </c>
      <c r="BN203" s="187" t="s">
        <v>716</v>
      </c>
    </row>
    <row r="204" spans="1:48" s="2" customFormat="1" ht="39">
      <c r="A204" s="37"/>
      <c r="B204" s="38"/>
      <c r="C204" s="39"/>
      <c r="D204" s="191" t="s">
        <v>204</v>
      </c>
      <c r="E204" s="39"/>
      <c r="F204" s="222" t="s">
        <v>648</v>
      </c>
      <c r="G204" s="39"/>
      <c r="H204" s="39"/>
      <c r="I204" s="223"/>
      <c r="J204" s="39"/>
      <c r="K204" s="39"/>
      <c r="L204" s="223"/>
      <c r="M204" s="42"/>
      <c r="N204" s="224"/>
      <c r="O204" s="225"/>
      <c r="P204" s="67"/>
      <c r="Q204" s="67"/>
      <c r="R204" s="67"/>
      <c r="S204" s="67"/>
      <c r="T204" s="67"/>
      <c r="U204" s="68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U204" s="19" t="s">
        <v>204</v>
      </c>
      <c r="AV204" s="19" t="s">
        <v>150</v>
      </c>
    </row>
    <row r="205" spans="1:66" s="2" customFormat="1" ht="16.5" customHeight="1">
      <c r="A205" s="37"/>
      <c r="B205" s="38"/>
      <c r="C205" s="176" t="s">
        <v>384</v>
      </c>
      <c r="D205" s="176" t="s">
        <v>145</v>
      </c>
      <c r="E205" s="177" t="s">
        <v>717</v>
      </c>
      <c r="F205" s="178" t="s">
        <v>1159</v>
      </c>
      <c r="G205" s="179" t="s">
        <v>643</v>
      </c>
      <c r="H205" s="180">
        <v>1</v>
      </c>
      <c r="I205" s="181"/>
      <c r="J205" s="182">
        <f>ROUND(I205*H205,2)</f>
        <v>0</v>
      </c>
      <c r="K205" s="178" t="s">
        <v>37</v>
      </c>
      <c r="L205" s="181" t="s">
        <v>1172</v>
      </c>
      <c r="M205" s="42"/>
      <c r="N205" s="183" t="s">
        <v>37</v>
      </c>
      <c r="O205" s="184" t="s">
        <v>50</v>
      </c>
      <c r="P205" s="67"/>
      <c r="Q205" s="185">
        <f>P205*H205</f>
        <v>0</v>
      </c>
      <c r="R205" s="185">
        <v>0</v>
      </c>
      <c r="S205" s="185">
        <f>R205*H205</f>
        <v>0</v>
      </c>
      <c r="T205" s="185">
        <v>0</v>
      </c>
      <c r="U205" s="186">
        <f>T205*H205</f>
        <v>0</v>
      </c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S205" s="187" t="s">
        <v>226</v>
      </c>
      <c r="AU205" s="187" t="s">
        <v>145</v>
      </c>
      <c r="AV205" s="187" t="s">
        <v>150</v>
      </c>
      <c r="AZ205" s="19" t="s">
        <v>142</v>
      </c>
      <c r="BF205" s="188">
        <f>IF(O205="základní",J205,0)</f>
        <v>0</v>
      </c>
      <c r="BG205" s="188">
        <f>IF(O205="snížená",J205,0)</f>
        <v>0</v>
      </c>
      <c r="BH205" s="188">
        <f>IF(O205="zákl. přenesená",J205,0)</f>
        <v>0</v>
      </c>
      <c r="BI205" s="188">
        <f>IF(O205="sníž. přenesená",J205,0)</f>
        <v>0</v>
      </c>
      <c r="BJ205" s="188">
        <f>IF(O205="nulová",J205,0)</f>
        <v>0</v>
      </c>
      <c r="BK205" s="19" t="s">
        <v>87</v>
      </c>
      <c r="BL205" s="188">
        <f>ROUND(I205*H205,2)</f>
        <v>0</v>
      </c>
      <c r="BM205" s="19" t="s">
        <v>226</v>
      </c>
      <c r="BN205" s="187" t="s">
        <v>718</v>
      </c>
    </row>
    <row r="206" spans="1:48" s="2" customFormat="1" ht="39">
      <c r="A206" s="37"/>
      <c r="B206" s="38"/>
      <c r="C206" s="39"/>
      <c r="D206" s="191" t="s">
        <v>204</v>
      </c>
      <c r="E206" s="39"/>
      <c r="F206" s="222" t="s">
        <v>648</v>
      </c>
      <c r="G206" s="39"/>
      <c r="H206" s="39"/>
      <c r="I206" s="223"/>
      <c r="J206" s="39"/>
      <c r="K206" s="39"/>
      <c r="L206" s="223"/>
      <c r="M206" s="42"/>
      <c r="N206" s="224"/>
      <c r="O206" s="225"/>
      <c r="P206" s="67"/>
      <c r="Q206" s="67"/>
      <c r="R206" s="67"/>
      <c r="S206" s="67"/>
      <c r="T206" s="67"/>
      <c r="U206" s="68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U206" s="19" t="s">
        <v>204</v>
      </c>
      <c r="AV206" s="19" t="s">
        <v>150</v>
      </c>
    </row>
    <row r="207" spans="1:66" s="2" customFormat="1" ht="16.5" customHeight="1">
      <c r="A207" s="37"/>
      <c r="B207" s="38"/>
      <c r="C207" s="176" t="s">
        <v>390</v>
      </c>
      <c r="D207" s="176" t="s">
        <v>145</v>
      </c>
      <c r="E207" s="177" t="s">
        <v>719</v>
      </c>
      <c r="F207" s="178" t="s">
        <v>1157</v>
      </c>
      <c r="G207" s="179" t="s">
        <v>643</v>
      </c>
      <c r="H207" s="180">
        <v>1</v>
      </c>
      <c r="I207" s="181"/>
      <c r="J207" s="182">
        <f>ROUND(I207*H207,2)</f>
        <v>0</v>
      </c>
      <c r="K207" s="178" t="s">
        <v>37</v>
      </c>
      <c r="L207" s="181" t="s">
        <v>1172</v>
      </c>
      <c r="M207" s="42"/>
      <c r="N207" s="183" t="s">
        <v>37</v>
      </c>
      <c r="O207" s="184" t="s">
        <v>50</v>
      </c>
      <c r="P207" s="67"/>
      <c r="Q207" s="185">
        <f>P207*H207</f>
        <v>0</v>
      </c>
      <c r="R207" s="185">
        <v>0</v>
      </c>
      <c r="S207" s="185">
        <f>R207*H207</f>
        <v>0</v>
      </c>
      <c r="T207" s="185">
        <v>0</v>
      </c>
      <c r="U207" s="186">
        <f>T207*H207</f>
        <v>0</v>
      </c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S207" s="187" t="s">
        <v>226</v>
      </c>
      <c r="AU207" s="187" t="s">
        <v>145</v>
      </c>
      <c r="AV207" s="187" t="s">
        <v>150</v>
      </c>
      <c r="AZ207" s="19" t="s">
        <v>142</v>
      </c>
      <c r="BF207" s="188">
        <f>IF(O207="základní",J207,0)</f>
        <v>0</v>
      </c>
      <c r="BG207" s="188">
        <f>IF(O207="snížená",J207,0)</f>
        <v>0</v>
      </c>
      <c r="BH207" s="188">
        <f>IF(O207="zákl. přenesená",J207,0)</f>
        <v>0</v>
      </c>
      <c r="BI207" s="188">
        <f>IF(O207="sníž. přenesená",J207,0)</f>
        <v>0</v>
      </c>
      <c r="BJ207" s="188">
        <f>IF(O207="nulová",J207,0)</f>
        <v>0</v>
      </c>
      <c r="BK207" s="19" t="s">
        <v>87</v>
      </c>
      <c r="BL207" s="188">
        <f>ROUND(I207*H207,2)</f>
        <v>0</v>
      </c>
      <c r="BM207" s="19" t="s">
        <v>226</v>
      </c>
      <c r="BN207" s="187" t="s">
        <v>720</v>
      </c>
    </row>
    <row r="208" spans="1:48" s="2" customFormat="1" ht="39">
      <c r="A208" s="37"/>
      <c r="B208" s="38"/>
      <c r="C208" s="39"/>
      <c r="D208" s="191" t="s">
        <v>204</v>
      </c>
      <c r="E208" s="39"/>
      <c r="F208" s="222" t="s">
        <v>648</v>
      </c>
      <c r="G208" s="39"/>
      <c r="H208" s="39"/>
      <c r="I208" s="223"/>
      <c r="J208" s="39"/>
      <c r="K208" s="39"/>
      <c r="L208" s="223"/>
      <c r="M208" s="42"/>
      <c r="N208" s="224"/>
      <c r="O208" s="225"/>
      <c r="P208" s="67"/>
      <c r="Q208" s="67"/>
      <c r="R208" s="67"/>
      <c r="S208" s="67"/>
      <c r="T208" s="67"/>
      <c r="U208" s="68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U208" s="19" t="s">
        <v>204</v>
      </c>
      <c r="AV208" s="19" t="s">
        <v>150</v>
      </c>
    </row>
    <row r="209" spans="1:66" s="2" customFormat="1" ht="16.5" customHeight="1">
      <c r="A209" s="37"/>
      <c r="B209" s="38"/>
      <c r="C209" s="176" t="s">
        <v>394</v>
      </c>
      <c r="D209" s="176" t="s">
        <v>145</v>
      </c>
      <c r="E209" s="177" t="s">
        <v>721</v>
      </c>
      <c r="F209" s="178" t="s">
        <v>1156</v>
      </c>
      <c r="G209" s="179" t="s">
        <v>643</v>
      </c>
      <c r="H209" s="180">
        <v>1</v>
      </c>
      <c r="I209" s="181"/>
      <c r="J209" s="182">
        <f>ROUND(I209*H209,2)</f>
        <v>0</v>
      </c>
      <c r="K209" s="178" t="s">
        <v>37</v>
      </c>
      <c r="L209" s="181" t="s">
        <v>1172</v>
      </c>
      <c r="M209" s="42"/>
      <c r="N209" s="183" t="s">
        <v>37</v>
      </c>
      <c r="O209" s="184" t="s">
        <v>50</v>
      </c>
      <c r="P209" s="67"/>
      <c r="Q209" s="185">
        <f>P209*H209</f>
        <v>0</v>
      </c>
      <c r="R209" s="185">
        <v>0</v>
      </c>
      <c r="S209" s="185">
        <f>R209*H209</f>
        <v>0</v>
      </c>
      <c r="T209" s="185">
        <v>0</v>
      </c>
      <c r="U209" s="186">
        <f>T209*H209</f>
        <v>0</v>
      </c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S209" s="187" t="s">
        <v>226</v>
      </c>
      <c r="AU209" s="187" t="s">
        <v>145</v>
      </c>
      <c r="AV209" s="187" t="s">
        <v>150</v>
      </c>
      <c r="AZ209" s="19" t="s">
        <v>142</v>
      </c>
      <c r="BF209" s="188">
        <f>IF(O209="základní",J209,0)</f>
        <v>0</v>
      </c>
      <c r="BG209" s="188">
        <f>IF(O209="snížená",J209,0)</f>
        <v>0</v>
      </c>
      <c r="BH209" s="188">
        <f>IF(O209="zákl. přenesená",J209,0)</f>
        <v>0</v>
      </c>
      <c r="BI209" s="188">
        <f>IF(O209="sníž. přenesená",J209,0)</f>
        <v>0</v>
      </c>
      <c r="BJ209" s="188">
        <f>IF(O209="nulová",J209,0)</f>
        <v>0</v>
      </c>
      <c r="BK209" s="19" t="s">
        <v>87</v>
      </c>
      <c r="BL209" s="188">
        <f>ROUND(I209*H209,2)</f>
        <v>0</v>
      </c>
      <c r="BM209" s="19" t="s">
        <v>226</v>
      </c>
      <c r="BN209" s="187" t="s">
        <v>722</v>
      </c>
    </row>
    <row r="210" spans="1:48" s="2" customFormat="1" ht="39">
      <c r="A210" s="37"/>
      <c r="B210" s="38"/>
      <c r="C210" s="39"/>
      <c r="D210" s="191" t="s">
        <v>204</v>
      </c>
      <c r="E210" s="39"/>
      <c r="F210" s="222" t="s">
        <v>648</v>
      </c>
      <c r="G210" s="39"/>
      <c r="H210" s="39"/>
      <c r="I210" s="223"/>
      <c r="J210" s="39"/>
      <c r="K210" s="39"/>
      <c r="L210" s="223"/>
      <c r="M210" s="42"/>
      <c r="N210" s="224"/>
      <c r="O210" s="225"/>
      <c r="P210" s="67"/>
      <c r="Q210" s="67"/>
      <c r="R210" s="67"/>
      <c r="S210" s="67"/>
      <c r="T210" s="67"/>
      <c r="U210" s="68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U210" s="19" t="s">
        <v>204</v>
      </c>
      <c r="AV210" s="19" t="s">
        <v>150</v>
      </c>
    </row>
    <row r="211" spans="1:66" s="2" customFormat="1" ht="16.5" customHeight="1">
      <c r="A211" s="37"/>
      <c r="B211" s="38"/>
      <c r="C211" s="176" t="s">
        <v>398</v>
      </c>
      <c r="D211" s="176" t="s">
        <v>145</v>
      </c>
      <c r="E211" s="177" t="s">
        <v>723</v>
      </c>
      <c r="F211" s="178" t="s">
        <v>1157</v>
      </c>
      <c r="G211" s="179" t="s">
        <v>643</v>
      </c>
      <c r="H211" s="180">
        <v>1</v>
      </c>
      <c r="I211" s="181"/>
      <c r="J211" s="182">
        <f>ROUND(I211*H211,2)</f>
        <v>0</v>
      </c>
      <c r="K211" s="178" t="s">
        <v>37</v>
      </c>
      <c r="L211" s="181" t="s">
        <v>1172</v>
      </c>
      <c r="M211" s="42"/>
      <c r="N211" s="183" t="s">
        <v>37</v>
      </c>
      <c r="O211" s="184" t="s">
        <v>50</v>
      </c>
      <c r="P211" s="67"/>
      <c r="Q211" s="185">
        <f>P211*H211</f>
        <v>0</v>
      </c>
      <c r="R211" s="185">
        <v>0</v>
      </c>
      <c r="S211" s="185">
        <f>R211*H211</f>
        <v>0</v>
      </c>
      <c r="T211" s="185">
        <v>0</v>
      </c>
      <c r="U211" s="186">
        <f>T211*H211</f>
        <v>0</v>
      </c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S211" s="187" t="s">
        <v>226</v>
      </c>
      <c r="AU211" s="187" t="s">
        <v>145</v>
      </c>
      <c r="AV211" s="187" t="s">
        <v>150</v>
      </c>
      <c r="AZ211" s="19" t="s">
        <v>142</v>
      </c>
      <c r="BF211" s="188">
        <f>IF(O211="základní",J211,0)</f>
        <v>0</v>
      </c>
      <c r="BG211" s="188">
        <f>IF(O211="snížená",J211,0)</f>
        <v>0</v>
      </c>
      <c r="BH211" s="188">
        <f>IF(O211="zákl. přenesená",J211,0)</f>
        <v>0</v>
      </c>
      <c r="BI211" s="188">
        <f>IF(O211="sníž. přenesená",J211,0)</f>
        <v>0</v>
      </c>
      <c r="BJ211" s="188">
        <f>IF(O211="nulová",J211,0)</f>
        <v>0</v>
      </c>
      <c r="BK211" s="19" t="s">
        <v>87</v>
      </c>
      <c r="BL211" s="188">
        <f>ROUND(I211*H211,2)</f>
        <v>0</v>
      </c>
      <c r="BM211" s="19" t="s">
        <v>226</v>
      </c>
      <c r="BN211" s="187" t="s">
        <v>724</v>
      </c>
    </row>
    <row r="212" spans="1:48" s="2" customFormat="1" ht="39">
      <c r="A212" s="37"/>
      <c r="B212" s="38"/>
      <c r="C212" s="39"/>
      <c r="D212" s="191" t="s">
        <v>204</v>
      </c>
      <c r="E212" s="39"/>
      <c r="F212" s="222" t="s">
        <v>648</v>
      </c>
      <c r="G212" s="39"/>
      <c r="H212" s="39"/>
      <c r="I212" s="223"/>
      <c r="J212" s="39"/>
      <c r="K212" s="39"/>
      <c r="L212" s="223"/>
      <c r="M212" s="42"/>
      <c r="N212" s="224"/>
      <c r="O212" s="225"/>
      <c r="P212" s="67"/>
      <c r="Q212" s="67"/>
      <c r="R212" s="67"/>
      <c r="S212" s="67"/>
      <c r="T212" s="67"/>
      <c r="U212" s="68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U212" s="19" t="s">
        <v>204</v>
      </c>
      <c r="AV212" s="19" t="s">
        <v>150</v>
      </c>
    </row>
    <row r="213" spans="1:66" s="2" customFormat="1" ht="16.5" customHeight="1">
      <c r="A213" s="37"/>
      <c r="B213" s="38"/>
      <c r="C213" s="176" t="s">
        <v>402</v>
      </c>
      <c r="D213" s="176" t="s">
        <v>145</v>
      </c>
      <c r="E213" s="177" t="s">
        <v>725</v>
      </c>
      <c r="F213" s="178" t="s">
        <v>1160</v>
      </c>
      <c r="G213" s="179" t="s">
        <v>643</v>
      </c>
      <c r="H213" s="180">
        <v>1</v>
      </c>
      <c r="I213" s="181"/>
      <c r="J213" s="182">
        <f>ROUND(I213*H213,2)</f>
        <v>0</v>
      </c>
      <c r="K213" s="178" t="s">
        <v>37</v>
      </c>
      <c r="L213" s="181" t="s">
        <v>1172</v>
      </c>
      <c r="M213" s="42"/>
      <c r="N213" s="183" t="s">
        <v>37</v>
      </c>
      <c r="O213" s="184" t="s">
        <v>50</v>
      </c>
      <c r="P213" s="67"/>
      <c r="Q213" s="185">
        <f>P213*H213</f>
        <v>0</v>
      </c>
      <c r="R213" s="185">
        <v>0</v>
      </c>
      <c r="S213" s="185">
        <f>R213*H213</f>
        <v>0</v>
      </c>
      <c r="T213" s="185">
        <v>0</v>
      </c>
      <c r="U213" s="186">
        <f>T213*H213</f>
        <v>0</v>
      </c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S213" s="187" t="s">
        <v>226</v>
      </c>
      <c r="AU213" s="187" t="s">
        <v>145</v>
      </c>
      <c r="AV213" s="187" t="s">
        <v>150</v>
      </c>
      <c r="AZ213" s="19" t="s">
        <v>142</v>
      </c>
      <c r="BF213" s="188">
        <f>IF(O213="základní",J213,0)</f>
        <v>0</v>
      </c>
      <c r="BG213" s="188">
        <f>IF(O213="snížená",J213,0)</f>
        <v>0</v>
      </c>
      <c r="BH213" s="188">
        <f>IF(O213="zákl. přenesená",J213,0)</f>
        <v>0</v>
      </c>
      <c r="BI213" s="188">
        <f>IF(O213="sníž. přenesená",J213,0)</f>
        <v>0</v>
      </c>
      <c r="BJ213" s="188">
        <f>IF(O213="nulová",J213,0)</f>
        <v>0</v>
      </c>
      <c r="BK213" s="19" t="s">
        <v>87</v>
      </c>
      <c r="BL213" s="188">
        <f>ROUND(I213*H213,2)</f>
        <v>0</v>
      </c>
      <c r="BM213" s="19" t="s">
        <v>226</v>
      </c>
      <c r="BN213" s="187" t="s">
        <v>726</v>
      </c>
    </row>
    <row r="214" spans="1:48" s="2" customFormat="1" ht="39">
      <c r="A214" s="37"/>
      <c r="B214" s="38"/>
      <c r="C214" s="39"/>
      <c r="D214" s="191" t="s">
        <v>204</v>
      </c>
      <c r="E214" s="39"/>
      <c r="F214" s="222" t="s">
        <v>648</v>
      </c>
      <c r="G214" s="39"/>
      <c r="H214" s="39"/>
      <c r="I214" s="223"/>
      <c r="J214" s="39"/>
      <c r="K214" s="39"/>
      <c r="L214" s="223"/>
      <c r="M214" s="42"/>
      <c r="N214" s="224"/>
      <c r="O214" s="225"/>
      <c r="P214" s="67"/>
      <c r="Q214" s="67"/>
      <c r="R214" s="67"/>
      <c r="S214" s="67"/>
      <c r="T214" s="67"/>
      <c r="U214" s="68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U214" s="19" t="s">
        <v>204</v>
      </c>
      <c r="AV214" s="19" t="s">
        <v>150</v>
      </c>
    </row>
    <row r="215" spans="1:66" s="2" customFormat="1" ht="16.5" customHeight="1">
      <c r="A215" s="37"/>
      <c r="B215" s="38"/>
      <c r="C215" s="176" t="s">
        <v>406</v>
      </c>
      <c r="D215" s="176" t="s">
        <v>145</v>
      </c>
      <c r="E215" s="177" t="s">
        <v>727</v>
      </c>
      <c r="F215" s="178" t="s">
        <v>1157</v>
      </c>
      <c r="G215" s="179" t="s">
        <v>643</v>
      </c>
      <c r="H215" s="180">
        <v>1</v>
      </c>
      <c r="I215" s="181"/>
      <c r="J215" s="182">
        <f>ROUND(I215*H215,2)</f>
        <v>0</v>
      </c>
      <c r="K215" s="178" t="s">
        <v>37</v>
      </c>
      <c r="L215" s="181" t="s">
        <v>1172</v>
      </c>
      <c r="M215" s="42"/>
      <c r="N215" s="183" t="s">
        <v>37</v>
      </c>
      <c r="O215" s="184" t="s">
        <v>50</v>
      </c>
      <c r="P215" s="67"/>
      <c r="Q215" s="185">
        <f>P215*H215</f>
        <v>0</v>
      </c>
      <c r="R215" s="185">
        <v>0</v>
      </c>
      <c r="S215" s="185">
        <f>R215*H215</f>
        <v>0</v>
      </c>
      <c r="T215" s="185">
        <v>0</v>
      </c>
      <c r="U215" s="186">
        <f>T215*H215</f>
        <v>0</v>
      </c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S215" s="187" t="s">
        <v>226</v>
      </c>
      <c r="AU215" s="187" t="s">
        <v>145</v>
      </c>
      <c r="AV215" s="187" t="s">
        <v>150</v>
      </c>
      <c r="AZ215" s="19" t="s">
        <v>142</v>
      </c>
      <c r="BF215" s="188">
        <f>IF(O215="základní",J215,0)</f>
        <v>0</v>
      </c>
      <c r="BG215" s="188">
        <f>IF(O215="snížená",J215,0)</f>
        <v>0</v>
      </c>
      <c r="BH215" s="188">
        <f>IF(O215="zákl. přenesená",J215,0)</f>
        <v>0</v>
      </c>
      <c r="BI215" s="188">
        <f>IF(O215="sníž. přenesená",J215,0)</f>
        <v>0</v>
      </c>
      <c r="BJ215" s="188">
        <f>IF(O215="nulová",J215,0)</f>
        <v>0</v>
      </c>
      <c r="BK215" s="19" t="s">
        <v>87</v>
      </c>
      <c r="BL215" s="188">
        <f>ROUND(I215*H215,2)</f>
        <v>0</v>
      </c>
      <c r="BM215" s="19" t="s">
        <v>226</v>
      </c>
      <c r="BN215" s="187" t="s">
        <v>728</v>
      </c>
    </row>
    <row r="216" spans="1:48" s="2" customFormat="1" ht="39">
      <c r="A216" s="37"/>
      <c r="B216" s="38"/>
      <c r="C216" s="39"/>
      <c r="D216" s="191" t="s">
        <v>204</v>
      </c>
      <c r="E216" s="39"/>
      <c r="F216" s="222" t="s">
        <v>648</v>
      </c>
      <c r="G216" s="39"/>
      <c r="H216" s="39"/>
      <c r="I216" s="223"/>
      <c r="J216" s="39"/>
      <c r="K216" s="39"/>
      <c r="L216" s="223"/>
      <c r="M216" s="42"/>
      <c r="N216" s="224"/>
      <c r="O216" s="225"/>
      <c r="P216" s="67"/>
      <c r="Q216" s="67"/>
      <c r="R216" s="67"/>
      <c r="S216" s="67"/>
      <c r="T216" s="67"/>
      <c r="U216" s="68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U216" s="19" t="s">
        <v>204</v>
      </c>
      <c r="AV216" s="19" t="s">
        <v>150</v>
      </c>
    </row>
    <row r="217" spans="1:66" s="2" customFormat="1" ht="16.5" customHeight="1">
      <c r="A217" s="37"/>
      <c r="B217" s="38"/>
      <c r="C217" s="176" t="s">
        <v>412</v>
      </c>
      <c r="D217" s="176" t="s">
        <v>145</v>
      </c>
      <c r="E217" s="177" t="s">
        <v>729</v>
      </c>
      <c r="F217" s="178" t="s">
        <v>1160</v>
      </c>
      <c r="G217" s="179" t="s">
        <v>643</v>
      </c>
      <c r="H217" s="180">
        <v>1</v>
      </c>
      <c r="I217" s="181"/>
      <c r="J217" s="182">
        <f>ROUND(I217*H217,2)</f>
        <v>0</v>
      </c>
      <c r="K217" s="178" t="s">
        <v>37</v>
      </c>
      <c r="L217" s="181" t="s">
        <v>1172</v>
      </c>
      <c r="M217" s="42"/>
      <c r="N217" s="183" t="s">
        <v>37</v>
      </c>
      <c r="O217" s="184" t="s">
        <v>50</v>
      </c>
      <c r="P217" s="67"/>
      <c r="Q217" s="185">
        <f>P217*H217</f>
        <v>0</v>
      </c>
      <c r="R217" s="185">
        <v>0</v>
      </c>
      <c r="S217" s="185">
        <f>R217*H217</f>
        <v>0</v>
      </c>
      <c r="T217" s="185">
        <v>0</v>
      </c>
      <c r="U217" s="186">
        <f>T217*H217</f>
        <v>0</v>
      </c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S217" s="187" t="s">
        <v>226</v>
      </c>
      <c r="AU217" s="187" t="s">
        <v>145</v>
      </c>
      <c r="AV217" s="187" t="s">
        <v>150</v>
      </c>
      <c r="AZ217" s="19" t="s">
        <v>142</v>
      </c>
      <c r="BF217" s="188">
        <f>IF(O217="základní",J217,0)</f>
        <v>0</v>
      </c>
      <c r="BG217" s="188">
        <f>IF(O217="snížená",J217,0)</f>
        <v>0</v>
      </c>
      <c r="BH217" s="188">
        <f>IF(O217="zákl. přenesená",J217,0)</f>
        <v>0</v>
      </c>
      <c r="BI217" s="188">
        <f>IF(O217="sníž. přenesená",J217,0)</f>
        <v>0</v>
      </c>
      <c r="BJ217" s="188">
        <f>IF(O217="nulová",J217,0)</f>
        <v>0</v>
      </c>
      <c r="BK217" s="19" t="s">
        <v>87</v>
      </c>
      <c r="BL217" s="188">
        <f>ROUND(I217*H217,2)</f>
        <v>0</v>
      </c>
      <c r="BM217" s="19" t="s">
        <v>226</v>
      </c>
      <c r="BN217" s="187" t="s">
        <v>730</v>
      </c>
    </row>
    <row r="218" spans="1:48" s="2" customFormat="1" ht="39">
      <c r="A218" s="37"/>
      <c r="B218" s="38"/>
      <c r="C218" s="39"/>
      <c r="D218" s="191" t="s">
        <v>204</v>
      </c>
      <c r="E218" s="39"/>
      <c r="F218" s="222" t="s">
        <v>648</v>
      </c>
      <c r="G218" s="39"/>
      <c r="H218" s="39"/>
      <c r="I218" s="223"/>
      <c r="J218" s="39"/>
      <c r="K218" s="39"/>
      <c r="L218" s="223"/>
      <c r="M218" s="42"/>
      <c r="N218" s="224"/>
      <c r="O218" s="225"/>
      <c r="P218" s="67"/>
      <c r="Q218" s="67"/>
      <c r="R218" s="67"/>
      <c r="S218" s="67"/>
      <c r="T218" s="67"/>
      <c r="U218" s="68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U218" s="19" t="s">
        <v>204</v>
      </c>
      <c r="AV218" s="19" t="s">
        <v>150</v>
      </c>
    </row>
    <row r="219" spans="1:66" s="2" customFormat="1" ht="16.5" customHeight="1">
      <c r="A219" s="37"/>
      <c r="B219" s="38"/>
      <c r="C219" s="176" t="s">
        <v>418</v>
      </c>
      <c r="D219" s="176" t="s">
        <v>145</v>
      </c>
      <c r="E219" s="177" t="s">
        <v>731</v>
      </c>
      <c r="F219" s="178" t="s">
        <v>1157</v>
      </c>
      <c r="G219" s="179" t="s">
        <v>643</v>
      </c>
      <c r="H219" s="180">
        <v>1</v>
      </c>
      <c r="I219" s="181"/>
      <c r="J219" s="182">
        <f>ROUND(I219*H219,2)</f>
        <v>0</v>
      </c>
      <c r="K219" s="178" t="s">
        <v>37</v>
      </c>
      <c r="L219" s="181" t="s">
        <v>1172</v>
      </c>
      <c r="M219" s="42"/>
      <c r="N219" s="183" t="s">
        <v>37</v>
      </c>
      <c r="O219" s="184" t="s">
        <v>50</v>
      </c>
      <c r="P219" s="67"/>
      <c r="Q219" s="185">
        <f>P219*H219</f>
        <v>0</v>
      </c>
      <c r="R219" s="185">
        <v>0</v>
      </c>
      <c r="S219" s="185">
        <f>R219*H219</f>
        <v>0</v>
      </c>
      <c r="T219" s="185">
        <v>0</v>
      </c>
      <c r="U219" s="186">
        <f>T219*H219</f>
        <v>0</v>
      </c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S219" s="187" t="s">
        <v>226</v>
      </c>
      <c r="AU219" s="187" t="s">
        <v>145</v>
      </c>
      <c r="AV219" s="187" t="s">
        <v>150</v>
      </c>
      <c r="AZ219" s="19" t="s">
        <v>142</v>
      </c>
      <c r="BF219" s="188">
        <f>IF(O219="základní",J219,0)</f>
        <v>0</v>
      </c>
      <c r="BG219" s="188">
        <f>IF(O219="snížená",J219,0)</f>
        <v>0</v>
      </c>
      <c r="BH219" s="188">
        <f>IF(O219="zákl. přenesená",J219,0)</f>
        <v>0</v>
      </c>
      <c r="BI219" s="188">
        <f>IF(O219="sníž. přenesená",J219,0)</f>
        <v>0</v>
      </c>
      <c r="BJ219" s="188">
        <f>IF(O219="nulová",J219,0)</f>
        <v>0</v>
      </c>
      <c r="BK219" s="19" t="s">
        <v>87</v>
      </c>
      <c r="BL219" s="188">
        <f>ROUND(I219*H219,2)</f>
        <v>0</v>
      </c>
      <c r="BM219" s="19" t="s">
        <v>226</v>
      </c>
      <c r="BN219" s="187" t="s">
        <v>732</v>
      </c>
    </row>
    <row r="220" spans="1:48" s="2" customFormat="1" ht="39">
      <c r="A220" s="37"/>
      <c r="B220" s="38"/>
      <c r="C220" s="39"/>
      <c r="D220" s="191" t="s">
        <v>204</v>
      </c>
      <c r="E220" s="39"/>
      <c r="F220" s="222" t="s">
        <v>648</v>
      </c>
      <c r="G220" s="39"/>
      <c r="H220" s="39"/>
      <c r="I220" s="223"/>
      <c r="J220" s="39"/>
      <c r="K220" s="39"/>
      <c r="L220" s="223"/>
      <c r="M220" s="42"/>
      <c r="N220" s="224"/>
      <c r="O220" s="225"/>
      <c r="P220" s="67"/>
      <c r="Q220" s="67"/>
      <c r="R220" s="67"/>
      <c r="S220" s="67"/>
      <c r="T220" s="67"/>
      <c r="U220" s="68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U220" s="19" t="s">
        <v>204</v>
      </c>
      <c r="AV220" s="19" t="s">
        <v>150</v>
      </c>
    </row>
    <row r="221" spans="1:66" s="2" customFormat="1" ht="16.5" customHeight="1">
      <c r="A221" s="37"/>
      <c r="B221" s="38"/>
      <c r="C221" s="176" t="s">
        <v>422</v>
      </c>
      <c r="D221" s="176" t="s">
        <v>145</v>
      </c>
      <c r="E221" s="177" t="s">
        <v>733</v>
      </c>
      <c r="F221" s="178" t="s">
        <v>1159</v>
      </c>
      <c r="G221" s="179" t="s">
        <v>643</v>
      </c>
      <c r="H221" s="180">
        <v>1</v>
      </c>
      <c r="I221" s="181"/>
      <c r="J221" s="182">
        <f>ROUND(I221*H221,2)</f>
        <v>0</v>
      </c>
      <c r="K221" s="178" t="s">
        <v>37</v>
      </c>
      <c r="L221" s="181" t="s">
        <v>1172</v>
      </c>
      <c r="M221" s="42"/>
      <c r="N221" s="183" t="s">
        <v>37</v>
      </c>
      <c r="O221" s="184" t="s">
        <v>50</v>
      </c>
      <c r="P221" s="67"/>
      <c r="Q221" s="185">
        <f>P221*H221</f>
        <v>0</v>
      </c>
      <c r="R221" s="185">
        <v>0</v>
      </c>
      <c r="S221" s="185">
        <f>R221*H221</f>
        <v>0</v>
      </c>
      <c r="T221" s="185">
        <v>0</v>
      </c>
      <c r="U221" s="186">
        <f>T221*H221</f>
        <v>0</v>
      </c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S221" s="187" t="s">
        <v>226</v>
      </c>
      <c r="AU221" s="187" t="s">
        <v>145</v>
      </c>
      <c r="AV221" s="187" t="s">
        <v>150</v>
      </c>
      <c r="AZ221" s="19" t="s">
        <v>142</v>
      </c>
      <c r="BF221" s="188">
        <f>IF(O221="základní",J221,0)</f>
        <v>0</v>
      </c>
      <c r="BG221" s="188">
        <f>IF(O221="snížená",J221,0)</f>
        <v>0</v>
      </c>
      <c r="BH221" s="188">
        <f>IF(O221="zákl. přenesená",J221,0)</f>
        <v>0</v>
      </c>
      <c r="BI221" s="188">
        <f>IF(O221="sníž. přenesená",J221,0)</f>
        <v>0</v>
      </c>
      <c r="BJ221" s="188">
        <f>IF(O221="nulová",J221,0)</f>
        <v>0</v>
      </c>
      <c r="BK221" s="19" t="s">
        <v>87</v>
      </c>
      <c r="BL221" s="188">
        <f>ROUND(I221*H221,2)</f>
        <v>0</v>
      </c>
      <c r="BM221" s="19" t="s">
        <v>226</v>
      </c>
      <c r="BN221" s="187" t="s">
        <v>734</v>
      </c>
    </row>
    <row r="222" spans="1:48" s="2" customFormat="1" ht="39">
      <c r="A222" s="37"/>
      <c r="B222" s="38"/>
      <c r="C222" s="39"/>
      <c r="D222" s="191" t="s">
        <v>204</v>
      </c>
      <c r="E222" s="39"/>
      <c r="F222" s="222" t="s">
        <v>648</v>
      </c>
      <c r="G222" s="39"/>
      <c r="H222" s="39"/>
      <c r="I222" s="223"/>
      <c r="J222" s="39"/>
      <c r="K222" s="39"/>
      <c r="L222" s="223"/>
      <c r="M222" s="42"/>
      <c r="N222" s="224"/>
      <c r="O222" s="225"/>
      <c r="P222" s="67"/>
      <c r="Q222" s="67"/>
      <c r="R222" s="67"/>
      <c r="S222" s="67"/>
      <c r="T222" s="67"/>
      <c r="U222" s="68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U222" s="19" t="s">
        <v>204</v>
      </c>
      <c r="AV222" s="19" t="s">
        <v>150</v>
      </c>
    </row>
    <row r="223" spans="1:66" s="2" customFormat="1" ht="16.5" customHeight="1">
      <c r="A223" s="37"/>
      <c r="B223" s="38"/>
      <c r="C223" s="176" t="s">
        <v>566</v>
      </c>
      <c r="D223" s="176" t="s">
        <v>145</v>
      </c>
      <c r="E223" s="177" t="s">
        <v>735</v>
      </c>
      <c r="F223" s="178" t="s">
        <v>1159</v>
      </c>
      <c r="G223" s="179" t="s">
        <v>643</v>
      </c>
      <c r="H223" s="180">
        <v>1</v>
      </c>
      <c r="I223" s="181"/>
      <c r="J223" s="182">
        <f>ROUND(I223*H223,2)</f>
        <v>0</v>
      </c>
      <c r="K223" s="178" t="s">
        <v>37</v>
      </c>
      <c r="L223" s="181" t="s">
        <v>1172</v>
      </c>
      <c r="M223" s="42"/>
      <c r="N223" s="183" t="s">
        <v>37</v>
      </c>
      <c r="O223" s="184" t="s">
        <v>50</v>
      </c>
      <c r="P223" s="67"/>
      <c r="Q223" s="185">
        <f>P223*H223</f>
        <v>0</v>
      </c>
      <c r="R223" s="185">
        <v>0</v>
      </c>
      <c r="S223" s="185">
        <f>R223*H223</f>
        <v>0</v>
      </c>
      <c r="T223" s="185">
        <v>0</v>
      </c>
      <c r="U223" s="186">
        <f>T223*H223</f>
        <v>0</v>
      </c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S223" s="187" t="s">
        <v>226</v>
      </c>
      <c r="AU223" s="187" t="s">
        <v>145</v>
      </c>
      <c r="AV223" s="187" t="s">
        <v>150</v>
      </c>
      <c r="AZ223" s="19" t="s">
        <v>142</v>
      </c>
      <c r="BF223" s="188">
        <f>IF(O223="základní",J223,0)</f>
        <v>0</v>
      </c>
      <c r="BG223" s="188">
        <f>IF(O223="snížená",J223,0)</f>
        <v>0</v>
      </c>
      <c r="BH223" s="188">
        <f>IF(O223="zákl. přenesená",J223,0)</f>
        <v>0</v>
      </c>
      <c r="BI223" s="188">
        <f>IF(O223="sníž. přenesená",J223,0)</f>
        <v>0</v>
      </c>
      <c r="BJ223" s="188">
        <f>IF(O223="nulová",J223,0)</f>
        <v>0</v>
      </c>
      <c r="BK223" s="19" t="s">
        <v>87</v>
      </c>
      <c r="BL223" s="188">
        <f>ROUND(I223*H223,2)</f>
        <v>0</v>
      </c>
      <c r="BM223" s="19" t="s">
        <v>226</v>
      </c>
      <c r="BN223" s="187" t="s">
        <v>736</v>
      </c>
    </row>
    <row r="224" spans="1:48" s="2" customFormat="1" ht="39">
      <c r="A224" s="37"/>
      <c r="B224" s="38"/>
      <c r="C224" s="39"/>
      <c r="D224" s="191" t="s">
        <v>204</v>
      </c>
      <c r="E224" s="39"/>
      <c r="F224" s="222" t="s">
        <v>648</v>
      </c>
      <c r="G224" s="39"/>
      <c r="H224" s="39"/>
      <c r="I224" s="223"/>
      <c r="J224" s="39"/>
      <c r="K224" s="39"/>
      <c r="L224" s="223"/>
      <c r="M224" s="42"/>
      <c r="N224" s="224"/>
      <c r="O224" s="225"/>
      <c r="P224" s="67"/>
      <c r="Q224" s="67"/>
      <c r="R224" s="67"/>
      <c r="S224" s="67"/>
      <c r="T224" s="67"/>
      <c r="U224" s="68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U224" s="19" t="s">
        <v>204</v>
      </c>
      <c r="AV224" s="19" t="s">
        <v>150</v>
      </c>
    </row>
    <row r="225" spans="1:66" s="2" customFormat="1" ht="16.5" customHeight="1">
      <c r="A225" s="37"/>
      <c r="B225" s="38"/>
      <c r="C225" s="176" t="s">
        <v>570</v>
      </c>
      <c r="D225" s="176" t="s">
        <v>145</v>
      </c>
      <c r="E225" s="177" t="s">
        <v>737</v>
      </c>
      <c r="F225" s="178" t="s">
        <v>1157</v>
      </c>
      <c r="G225" s="179" t="s">
        <v>643</v>
      </c>
      <c r="H225" s="180">
        <v>1</v>
      </c>
      <c r="I225" s="181"/>
      <c r="J225" s="182">
        <f>ROUND(I225*H225,2)</f>
        <v>0</v>
      </c>
      <c r="K225" s="178" t="s">
        <v>37</v>
      </c>
      <c r="L225" s="181" t="s">
        <v>1172</v>
      </c>
      <c r="M225" s="42"/>
      <c r="N225" s="183" t="s">
        <v>37</v>
      </c>
      <c r="O225" s="184" t="s">
        <v>50</v>
      </c>
      <c r="P225" s="67"/>
      <c r="Q225" s="185">
        <f>P225*H225</f>
        <v>0</v>
      </c>
      <c r="R225" s="185">
        <v>0</v>
      </c>
      <c r="S225" s="185">
        <f>R225*H225</f>
        <v>0</v>
      </c>
      <c r="T225" s="185">
        <v>0</v>
      </c>
      <c r="U225" s="186">
        <f>T225*H225</f>
        <v>0</v>
      </c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S225" s="187" t="s">
        <v>226</v>
      </c>
      <c r="AU225" s="187" t="s">
        <v>145</v>
      </c>
      <c r="AV225" s="187" t="s">
        <v>150</v>
      </c>
      <c r="AZ225" s="19" t="s">
        <v>142</v>
      </c>
      <c r="BF225" s="188">
        <f>IF(O225="základní",J225,0)</f>
        <v>0</v>
      </c>
      <c r="BG225" s="188">
        <f>IF(O225="snížená",J225,0)</f>
        <v>0</v>
      </c>
      <c r="BH225" s="188">
        <f>IF(O225="zákl. přenesená",J225,0)</f>
        <v>0</v>
      </c>
      <c r="BI225" s="188">
        <f>IF(O225="sníž. přenesená",J225,0)</f>
        <v>0</v>
      </c>
      <c r="BJ225" s="188">
        <f>IF(O225="nulová",J225,0)</f>
        <v>0</v>
      </c>
      <c r="BK225" s="19" t="s">
        <v>87</v>
      </c>
      <c r="BL225" s="188">
        <f>ROUND(I225*H225,2)</f>
        <v>0</v>
      </c>
      <c r="BM225" s="19" t="s">
        <v>226</v>
      </c>
      <c r="BN225" s="187" t="s">
        <v>738</v>
      </c>
    </row>
    <row r="226" spans="1:48" s="2" customFormat="1" ht="39">
      <c r="A226" s="37"/>
      <c r="B226" s="38"/>
      <c r="C226" s="39"/>
      <c r="D226" s="191" t="s">
        <v>204</v>
      </c>
      <c r="E226" s="39"/>
      <c r="F226" s="222" t="s">
        <v>648</v>
      </c>
      <c r="G226" s="39"/>
      <c r="H226" s="39"/>
      <c r="I226" s="223"/>
      <c r="J226" s="39"/>
      <c r="K226" s="39"/>
      <c r="L226" s="223"/>
      <c r="M226" s="42"/>
      <c r="N226" s="224"/>
      <c r="O226" s="225"/>
      <c r="P226" s="67"/>
      <c r="Q226" s="67"/>
      <c r="R226" s="67"/>
      <c r="S226" s="67"/>
      <c r="T226" s="67"/>
      <c r="U226" s="68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U226" s="19" t="s">
        <v>204</v>
      </c>
      <c r="AV226" s="19" t="s">
        <v>150</v>
      </c>
    </row>
    <row r="227" spans="1:66" s="2" customFormat="1" ht="16.5" customHeight="1">
      <c r="A227" s="37"/>
      <c r="B227" s="38"/>
      <c r="C227" s="176" t="s">
        <v>175</v>
      </c>
      <c r="D227" s="176" t="s">
        <v>145</v>
      </c>
      <c r="E227" s="177" t="s">
        <v>739</v>
      </c>
      <c r="F227" s="178" t="s">
        <v>1157</v>
      </c>
      <c r="G227" s="179" t="s">
        <v>643</v>
      </c>
      <c r="H227" s="180">
        <v>1</v>
      </c>
      <c r="I227" s="181"/>
      <c r="J227" s="182">
        <f>ROUND(I227*H227,2)</f>
        <v>0</v>
      </c>
      <c r="K227" s="178" t="s">
        <v>37</v>
      </c>
      <c r="L227" s="181" t="s">
        <v>1172</v>
      </c>
      <c r="M227" s="42"/>
      <c r="N227" s="183" t="s">
        <v>37</v>
      </c>
      <c r="O227" s="184" t="s">
        <v>50</v>
      </c>
      <c r="P227" s="67"/>
      <c r="Q227" s="185">
        <f>P227*H227</f>
        <v>0</v>
      </c>
      <c r="R227" s="185">
        <v>0</v>
      </c>
      <c r="S227" s="185">
        <f>R227*H227</f>
        <v>0</v>
      </c>
      <c r="T227" s="185">
        <v>0</v>
      </c>
      <c r="U227" s="186">
        <f>T227*H227</f>
        <v>0</v>
      </c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S227" s="187" t="s">
        <v>226</v>
      </c>
      <c r="AU227" s="187" t="s">
        <v>145</v>
      </c>
      <c r="AV227" s="187" t="s">
        <v>150</v>
      </c>
      <c r="AZ227" s="19" t="s">
        <v>142</v>
      </c>
      <c r="BF227" s="188">
        <f>IF(O227="základní",J227,0)</f>
        <v>0</v>
      </c>
      <c r="BG227" s="188">
        <f>IF(O227="snížená",J227,0)</f>
        <v>0</v>
      </c>
      <c r="BH227" s="188">
        <f>IF(O227="zákl. přenesená",J227,0)</f>
        <v>0</v>
      </c>
      <c r="BI227" s="188">
        <f>IF(O227="sníž. přenesená",J227,0)</f>
        <v>0</v>
      </c>
      <c r="BJ227" s="188">
        <f>IF(O227="nulová",J227,0)</f>
        <v>0</v>
      </c>
      <c r="BK227" s="19" t="s">
        <v>87</v>
      </c>
      <c r="BL227" s="188">
        <f>ROUND(I227*H227,2)</f>
        <v>0</v>
      </c>
      <c r="BM227" s="19" t="s">
        <v>226</v>
      </c>
      <c r="BN227" s="187" t="s">
        <v>740</v>
      </c>
    </row>
    <row r="228" spans="1:48" s="2" customFormat="1" ht="39">
      <c r="A228" s="37"/>
      <c r="B228" s="38"/>
      <c r="C228" s="39"/>
      <c r="D228" s="191" t="s">
        <v>204</v>
      </c>
      <c r="E228" s="39"/>
      <c r="F228" s="222" t="s">
        <v>648</v>
      </c>
      <c r="G228" s="39"/>
      <c r="H228" s="39"/>
      <c r="I228" s="223"/>
      <c r="J228" s="39"/>
      <c r="K228" s="39"/>
      <c r="L228" s="223"/>
      <c r="M228" s="42"/>
      <c r="N228" s="224"/>
      <c r="O228" s="225"/>
      <c r="P228" s="67"/>
      <c r="Q228" s="67"/>
      <c r="R228" s="67"/>
      <c r="S228" s="67"/>
      <c r="T228" s="67"/>
      <c r="U228" s="68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U228" s="19" t="s">
        <v>204</v>
      </c>
      <c r="AV228" s="19" t="s">
        <v>150</v>
      </c>
    </row>
    <row r="229" spans="1:66" s="2" customFormat="1" ht="16.5" customHeight="1">
      <c r="A229" s="37"/>
      <c r="B229" s="38"/>
      <c r="C229" s="176" t="s">
        <v>512</v>
      </c>
      <c r="D229" s="176" t="s">
        <v>145</v>
      </c>
      <c r="E229" s="177" t="s">
        <v>741</v>
      </c>
      <c r="F229" s="178" t="s">
        <v>1157</v>
      </c>
      <c r="G229" s="179" t="s">
        <v>643</v>
      </c>
      <c r="H229" s="180">
        <v>1</v>
      </c>
      <c r="I229" s="181"/>
      <c r="J229" s="182">
        <f>ROUND(I229*H229,2)</f>
        <v>0</v>
      </c>
      <c r="K229" s="178" t="s">
        <v>37</v>
      </c>
      <c r="L229" s="181" t="s">
        <v>1172</v>
      </c>
      <c r="M229" s="42"/>
      <c r="N229" s="183" t="s">
        <v>37</v>
      </c>
      <c r="O229" s="184" t="s">
        <v>50</v>
      </c>
      <c r="P229" s="67"/>
      <c r="Q229" s="185">
        <f>P229*H229</f>
        <v>0</v>
      </c>
      <c r="R229" s="185">
        <v>0</v>
      </c>
      <c r="S229" s="185">
        <f>R229*H229</f>
        <v>0</v>
      </c>
      <c r="T229" s="185">
        <v>0</v>
      </c>
      <c r="U229" s="186">
        <f>T229*H229</f>
        <v>0</v>
      </c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S229" s="187" t="s">
        <v>226</v>
      </c>
      <c r="AU229" s="187" t="s">
        <v>145</v>
      </c>
      <c r="AV229" s="187" t="s">
        <v>150</v>
      </c>
      <c r="AZ229" s="19" t="s">
        <v>142</v>
      </c>
      <c r="BF229" s="188">
        <f>IF(O229="základní",J229,0)</f>
        <v>0</v>
      </c>
      <c r="BG229" s="188">
        <f>IF(O229="snížená",J229,0)</f>
        <v>0</v>
      </c>
      <c r="BH229" s="188">
        <f>IF(O229="zákl. přenesená",J229,0)</f>
        <v>0</v>
      </c>
      <c r="BI229" s="188">
        <f>IF(O229="sníž. přenesená",J229,0)</f>
        <v>0</v>
      </c>
      <c r="BJ229" s="188">
        <f>IF(O229="nulová",J229,0)</f>
        <v>0</v>
      </c>
      <c r="BK229" s="19" t="s">
        <v>87</v>
      </c>
      <c r="BL229" s="188">
        <f>ROUND(I229*H229,2)</f>
        <v>0</v>
      </c>
      <c r="BM229" s="19" t="s">
        <v>226</v>
      </c>
      <c r="BN229" s="187" t="s">
        <v>742</v>
      </c>
    </row>
    <row r="230" spans="1:48" s="2" customFormat="1" ht="39">
      <c r="A230" s="37"/>
      <c r="B230" s="38"/>
      <c r="C230" s="39"/>
      <c r="D230" s="191" t="s">
        <v>204</v>
      </c>
      <c r="E230" s="39"/>
      <c r="F230" s="222" t="s">
        <v>648</v>
      </c>
      <c r="G230" s="39"/>
      <c r="H230" s="39"/>
      <c r="I230" s="223"/>
      <c r="J230" s="39"/>
      <c r="K230" s="39"/>
      <c r="L230" s="223"/>
      <c r="M230" s="42"/>
      <c r="N230" s="224"/>
      <c r="O230" s="225"/>
      <c r="P230" s="67"/>
      <c r="Q230" s="67"/>
      <c r="R230" s="67"/>
      <c r="S230" s="67"/>
      <c r="T230" s="67"/>
      <c r="U230" s="68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U230" s="19" t="s">
        <v>204</v>
      </c>
      <c r="AV230" s="19" t="s">
        <v>150</v>
      </c>
    </row>
    <row r="231" spans="1:66" s="2" customFormat="1" ht="16.5" customHeight="1">
      <c r="A231" s="37"/>
      <c r="B231" s="38"/>
      <c r="C231" s="176" t="s">
        <v>580</v>
      </c>
      <c r="D231" s="176" t="s">
        <v>145</v>
      </c>
      <c r="E231" s="177" t="s">
        <v>743</v>
      </c>
      <c r="F231" s="178" t="s">
        <v>1157</v>
      </c>
      <c r="G231" s="179" t="s">
        <v>643</v>
      </c>
      <c r="H231" s="180">
        <v>1</v>
      </c>
      <c r="I231" s="181"/>
      <c r="J231" s="182">
        <f>ROUND(I231*H231,2)</f>
        <v>0</v>
      </c>
      <c r="K231" s="178" t="s">
        <v>37</v>
      </c>
      <c r="L231" s="181" t="s">
        <v>1172</v>
      </c>
      <c r="M231" s="42"/>
      <c r="N231" s="183" t="s">
        <v>37</v>
      </c>
      <c r="O231" s="184" t="s">
        <v>50</v>
      </c>
      <c r="P231" s="67"/>
      <c r="Q231" s="185">
        <f>P231*H231</f>
        <v>0</v>
      </c>
      <c r="R231" s="185">
        <v>0</v>
      </c>
      <c r="S231" s="185">
        <f>R231*H231</f>
        <v>0</v>
      </c>
      <c r="T231" s="185">
        <v>0</v>
      </c>
      <c r="U231" s="186">
        <f>T231*H231</f>
        <v>0</v>
      </c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S231" s="187" t="s">
        <v>226</v>
      </c>
      <c r="AU231" s="187" t="s">
        <v>145</v>
      </c>
      <c r="AV231" s="187" t="s">
        <v>150</v>
      </c>
      <c r="AZ231" s="19" t="s">
        <v>142</v>
      </c>
      <c r="BF231" s="188">
        <f>IF(O231="základní",J231,0)</f>
        <v>0</v>
      </c>
      <c r="BG231" s="188">
        <f>IF(O231="snížená",J231,0)</f>
        <v>0</v>
      </c>
      <c r="BH231" s="188">
        <f>IF(O231="zákl. přenesená",J231,0)</f>
        <v>0</v>
      </c>
      <c r="BI231" s="188">
        <f>IF(O231="sníž. přenesená",J231,0)</f>
        <v>0</v>
      </c>
      <c r="BJ231" s="188">
        <f>IF(O231="nulová",J231,0)</f>
        <v>0</v>
      </c>
      <c r="BK231" s="19" t="s">
        <v>87</v>
      </c>
      <c r="BL231" s="188">
        <f>ROUND(I231*H231,2)</f>
        <v>0</v>
      </c>
      <c r="BM231" s="19" t="s">
        <v>226</v>
      </c>
      <c r="BN231" s="187" t="s">
        <v>744</v>
      </c>
    </row>
    <row r="232" spans="1:48" s="2" customFormat="1" ht="39">
      <c r="A232" s="37"/>
      <c r="B232" s="38"/>
      <c r="C232" s="39"/>
      <c r="D232" s="191" t="s">
        <v>204</v>
      </c>
      <c r="E232" s="39"/>
      <c r="F232" s="222" t="s">
        <v>648</v>
      </c>
      <c r="G232" s="39"/>
      <c r="H232" s="39"/>
      <c r="I232" s="223"/>
      <c r="J232" s="39"/>
      <c r="K232" s="39"/>
      <c r="L232" s="223"/>
      <c r="M232" s="42"/>
      <c r="N232" s="224"/>
      <c r="O232" s="225"/>
      <c r="P232" s="67"/>
      <c r="Q232" s="67"/>
      <c r="R232" s="67"/>
      <c r="S232" s="67"/>
      <c r="T232" s="67"/>
      <c r="U232" s="68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U232" s="19" t="s">
        <v>204</v>
      </c>
      <c r="AV232" s="19" t="s">
        <v>150</v>
      </c>
    </row>
    <row r="233" spans="1:66" s="2" customFormat="1" ht="16.5" customHeight="1">
      <c r="A233" s="37"/>
      <c r="B233" s="38"/>
      <c r="C233" s="176" t="s">
        <v>471</v>
      </c>
      <c r="D233" s="176" t="s">
        <v>145</v>
      </c>
      <c r="E233" s="177" t="s">
        <v>745</v>
      </c>
      <c r="F233" s="178" t="s">
        <v>1157</v>
      </c>
      <c r="G233" s="179" t="s">
        <v>643</v>
      </c>
      <c r="H233" s="180">
        <v>1</v>
      </c>
      <c r="I233" s="181"/>
      <c r="J233" s="182">
        <f>ROUND(I233*H233,2)</f>
        <v>0</v>
      </c>
      <c r="K233" s="178" t="s">
        <v>37</v>
      </c>
      <c r="L233" s="181" t="s">
        <v>1172</v>
      </c>
      <c r="M233" s="42"/>
      <c r="N233" s="183" t="s">
        <v>37</v>
      </c>
      <c r="O233" s="184" t="s">
        <v>50</v>
      </c>
      <c r="P233" s="67"/>
      <c r="Q233" s="185">
        <f>P233*H233</f>
        <v>0</v>
      </c>
      <c r="R233" s="185">
        <v>0</v>
      </c>
      <c r="S233" s="185">
        <f>R233*H233</f>
        <v>0</v>
      </c>
      <c r="T233" s="185">
        <v>0</v>
      </c>
      <c r="U233" s="186">
        <f>T233*H233</f>
        <v>0</v>
      </c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S233" s="187" t="s">
        <v>226</v>
      </c>
      <c r="AU233" s="187" t="s">
        <v>145</v>
      </c>
      <c r="AV233" s="187" t="s">
        <v>150</v>
      </c>
      <c r="AZ233" s="19" t="s">
        <v>142</v>
      </c>
      <c r="BF233" s="188">
        <f>IF(O233="základní",J233,0)</f>
        <v>0</v>
      </c>
      <c r="BG233" s="188">
        <f>IF(O233="snížená",J233,0)</f>
        <v>0</v>
      </c>
      <c r="BH233" s="188">
        <f>IF(O233="zákl. přenesená",J233,0)</f>
        <v>0</v>
      </c>
      <c r="BI233" s="188">
        <f>IF(O233="sníž. přenesená",J233,0)</f>
        <v>0</v>
      </c>
      <c r="BJ233" s="188">
        <f>IF(O233="nulová",J233,0)</f>
        <v>0</v>
      </c>
      <c r="BK233" s="19" t="s">
        <v>87</v>
      </c>
      <c r="BL233" s="188">
        <f>ROUND(I233*H233,2)</f>
        <v>0</v>
      </c>
      <c r="BM233" s="19" t="s">
        <v>226</v>
      </c>
      <c r="BN233" s="187" t="s">
        <v>746</v>
      </c>
    </row>
    <row r="234" spans="1:48" s="2" customFormat="1" ht="39">
      <c r="A234" s="37"/>
      <c r="B234" s="38"/>
      <c r="C234" s="39"/>
      <c r="D234" s="191" t="s">
        <v>204</v>
      </c>
      <c r="E234" s="39"/>
      <c r="F234" s="222" t="s">
        <v>648</v>
      </c>
      <c r="G234" s="39"/>
      <c r="H234" s="39"/>
      <c r="I234" s="223"/>
      <c r="J234" s="39"/>
      <c r="K234" s="39"/>
      <c r="L234" s="223"/>
      <c r="M234" s="42"/>
      <c r="N234" s="224"/>
      <c r="O234" s="225"/>
      <c r="P234" s="67"/>
      <c r="Q234" s="67"/>
      <c r="R234" s="67"/>
      <c r="S234" s="67"/>
      <c r="T234" s="67"/>
      <c r="U234" s="68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U234" s="19" t="s">
        <v>204</v>
      </c>
      <c r="AV234" s="19" t="s">
        <v>150</v>
      </c>
    </row>
    <row r="235" spans="1:66" s="2" customFormat="1" ht="16.5" customHeight="1">
      <c r="A235" s="37"/>
      <c r="B235" s="38"/>
      <c r="C235" s="176" t="s">
        <v>587</v>
      </c>
      <c r="D235" s="176" t="s">
        <v>145</v>
      </c>
      <c r="E235" s="177" t="s">
        <v>747</v>
      </c>
      <c r="F235" s="178" t="s">
        <v>1157</v>
      </c>
      <c r="G235" s="179" t="s">
        <v>643</v>
      </c>
      <c r="H235" s="180">
        <v>1</v>
      </c>
      <c r="I235" s="181"/>
      <c r="J235" s="182">
        <f>ROUND(I235*H235,2)</f>
        <v>0</v>
      </c>
      <c r="K235" s="178" t="s">
        <v>37</v>
      </c>
      <c r="L235" s="181" t="s">
        <v>1172</v>
      </c>
      <c r="M235" s="42"/>
      <c r="N235" s="183" t="s">
        <v>37</v>
      </c>
      <c r="O235" s="184" t="s">
        <v>50</v>
      </c>
      <c r="P235" s="67"/>
      <c r="Q235" s="185">
        <f>P235*H235</f>
        <v>0</v>
      </c>
      <c r="R235" s="185">
        <v>0</v>
      </c>
      <c r="S235" s="185">
        <f>R235*H235</f>
        <v>0</v>
      </c>
      <c r="T235" s="185">
        <v>0</v>
      </c>
      <c r="U235" s="186">
        <f>T235*H235</f>
        <v>0</v>
      </c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S235" s="187" t="s">
        <v>226</v>
      </c>
      <c r="AU235" s="187" t="s">
        <v>145</v>
      </c>
      <c r="AV235" s="187" t="s">
        <v>150</v>
      </c>
      <c r="AZ235" s="19" t="s">
        <v>142</v>
      </c>
      <c r="BF235" s="188">
        <f>IF(O235="základní",J235,0)</f>
        <v>0</v>
      </c>
      <c r="BG235" s="188">
        <f>IF(O235="snížená",J235,0)</f>
        <v>0</v>
      </c>
      <c r="BH235" s="188">
        <f>IF(O235="zákl. přenesená",J235,0)</f>
        <v>0</v>
      </c>
      <c r="BI235" s="188">
        <f>IF(O235="sníž. přenesená",J235,0)</f>
        <v>0</v>
      </c>
      <c r="BJ235" s="188">
        <f>IF(O235="nulová",J235,0)</f>
        <v>0</v>
      </c>
      <c r="BK235" s="19" t="s">
        <v>87</v>
      </c>
      <c r="BL235" s="188">
        <f>ROUND(I235*H235,2)</f>
        <v>0</v>
      </c>
      <c r="BM235" s="19" t="s">
        <v>226</v>
      </c>
      <c r="BN235" s="187" t="s">
        <v>748</v>
      </c>
    </row>
    <row r="236" spans="1:48" s="2" customFormat="1" ht="39">
      <c r="A236" s="37"/>
      <c r="B236" s="38"/>
      <c r="C236" s="39"/>
      <c r="D236" s="191" t="s">
        <v>204</v>
      </c>
      <c r="E236" s="39"/>
      <c r="F236" s="222" t="s">
        <v>648</v>
      </c>
      <c r="G236" s="39"/>
      <c r="H236" s="39"/>
      <c r="I236" s="223"/>
      <c r="J236" s="39"/>
      <c r="K236" s="39"/>
      <c r="L236" s="223"/>
      <c r="M236" s="42"/>
      <c r="N236" s="224"/>
      <c r="O236" s="225"/>
      <c r="P236" s="67"/>
      <c r="Q236" s="67"/>
      <c r="R236" s="67"/>
      <c r="S236" s="67"/>
      <c r="T236" s="67"/>
      <c r="U236" s="68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U236" s="19" t="s">
        <v>204</v>
      </c>
      <c r="AV236" s="19" t="s">
        <v>150</v>
      </c>
    </row>
    <row r="237" spans="1:66" s="2" customFormat="1" ht="24.2" customHeight="1">
      <c r="A237" s="37"/>
      <c r="B237" s="38"/>
      <c r="C237" s="176" t="s">
        <v>591</v>
      </c>
      <c r="D237" s="176" t="s">
        <v>145</v>
      </c>
      <c r="E237" s="177" t="s">
        <v>749</v>
      </c>
      <c r="F237" s="178" t="s">
        <v>652</v>
      </c>
      <c r="G237" s="179" t="s">
        <v>653</v>
      </c>
      <c r="H237" s="180">
        <v>165</v>
      </c>
      <c r="I237" s="181"/>
      <c r="J237" s="182">
        <f>ROUND(I237*H237,2)</f>
        <v>0</v>
      </c>
      <c r="K237" s="178" t="s">
        <v>37</v>
      </c>
      <c r="L237" s="178"/>
      <c r="M237" s="42"/>
      <c r="N237" s="183" t="s">
        <v>37</v>
      </c>
      <c r="O237" s="184" t="s">
        <v>50</v>
      </c>
      <c r="P237" s="67"/>
      <c r="Q237" s="185">
        <f>P237*H237</f>
        <v>0</v>
      </c>
      <c r="R237" s="185">
        <v>0</v>
      </c>
      <c r="S237" s="185">
        <f>R237*H237</f>
        <v>0</v>
      </c>
      <c r="T237" s="185">
        <v>0</v>
      </c>
      <c r="U237" s="186">
        <f>T237*H237</f>
        <v>0</v>
      </c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S237" s="187" t="s">
        <v>226</v>
      </c>
      <c r="AU237" s="187" t="s">
        <v>145</v>
      </c>
      <c r="AV237" s="187" t="s">
        <v>150</v>
      </c>
      <c r="AZ237" s="19" t="s">
        <v>142</v>
      </c>
      <c r="BF237" s="188">
        <f>IF(O237="základní",J237,0)</f>
        <v>0</v>
      </c>
      <c r="BG237" s="188">
        <f>IF(O237="snížená",J237,0)</f>
        <v>0</v>
      </c>
      <c r="BH237" s="188">
        <f>IF(O237="zákl. přenesená",J237,0)</f>
        <v>0</v>
      </c>
      <c r="BI237" s="188">
        <f>IF(O237="sníž. přenesená",J237,0)</f>
        <v>0</v>
      </c>
      <c r="BJ237" s="188">
        <f>IF(O237="nulová",J237,0)</f>
        <v>0</v>
      </c>
      <c r="BK237" s="19" t="s">
        <v>87</v>
      </c>
      <c r="BL237" s="188">
        <f>ROUND(I237*H237,2)</f>
        <v>0</v>
      </c>
      <c r="BM237" s="19" t="s">
        <v>226</v>
      </c>
      <c r="BN237" s="187" t="s">
        <v>750</v>
      </c>
    </row>
    <row r="238" spans="1:66" s="2" customFormat="1" ht="16.5" customHeight="1">
      <c r="A238" s="37"/>
      <c r="B238" s="38"/>
      <c r="C238" s="176" t="s">
        <v>595</v>
      </c>
      <c r="D238" s="176" t="s">
        <v>145</v>
      </c>
      <c r="E238" s="177" t="s">
        <v>654</v>
      </c>
      <c r="F238" s="178" t="s">
        <v>655</v>
      </c>
      <c r="G238" s="179" t="s">
        <v>643</v>
      </c>
      <c r="H238" s="180">
        <v>19</v>
      </c>
      <c r="I238" s="181"/>
      <c r="J238" s="182">
        <f>ROUND(I238*H238,2)</f>
        <v>0</v>
      </c>
      <c r="K238" s="178" t="s">
        <v>37</v>
      </c>
      <c r="L238" s="178"/>
      <c r="M238" s="42"/>
      <c r="N238" s="183" t="s">
        <v>37</v>
      </c>
      <c r="O238" s="184" t="s">
        <v>50</v>
      </c>
      <c r="P238" s="67"/>
      <c r="Q238" s="185">
        <f>P238*H238</f>
        <v>0</v>
      </c>
      <c r="R238" s="185">
        <v>0</v>
      </c>
      <c r="S238" s="185">
        <f>R238*H238</f>
        <v>0</v>
      </c>
      <c r="T238" s="185">
        <v>0</v>
      </c>
      <c r="U238" s="186">
        <f>T238*H238</f>
        <v>0</v>
      </c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S238" s="187" t="s">
        <v>226</v>
      </c>
      <c r="AU238" s="187" t="s">
        <v>145</v>
      </c>
      <c r="AV238" s="187" t="s">
        <v>150</v>
      </c>
      <c r="AZ238" s="19" t="s">
        <v>142</v>
      </c>
      <c r="BF238" s="188">
        <f>IF(O238="základní",J238,0)</f>
        <v>0</v>
      </c>
      <c r="BG238" s="188">
        <f>IF(O238="snížená",J238,0)</f>
        <v>0</v>
      </c>
      <c r="BH238" s="188">
        <f>IF(O238="zákl. přenesená",J238,0)</f>
        <v>0</v>
      </c>
      <c r="BI238" s="188">
        <f>IF(O238="sníž. přenesená",J238,0)</f>
        <v>0</v>
      </c>
      <c r="BJ238" s="188">
        <f>IF(O238="nulová",J238,0)</f>
        <v>0</v>
      </c>
      <c r="BK238" s="19" t="s">
        <v>87</v>
      </c>
      <c r="BL238" s="188">
        <f>ROUND(I238*H238,2)</f>
        <v>0</v>
      </c>
      <c r="BM238" s="19" t="s">
        <v>226</v>
      </c>
      <c r="BN238" s="187" t="s">
        <v>751</v>
      </c>
    </row>
    <row r="239" spans="2:64" s="12" customFormat="1" ht="25.9" customHeight="1">
      <c r="B239" s="160"/>
      <c r="C239" s="161"/>
      <c r="D239" s="162" t="s">
        <v>78</v>
      </c>
      <c r="E239" s="163" t="s">
        <v>410</v>
      </c>
      <c r="F239" s="163" t="s">
        <v>411</v>
      </c>
      <c r="G239" s="161"/>
      <c r="H239" s="161"/>
      <c r="I239" s="164"/>
      <c r="J239" s="165">
        <f>BL239</f>
        <v>0</v>
      </c>
      <c r="K239" s="161"/>
      <c r="L239" s="164"/>
      <c r="M239" s="166"/>
      <c r="N239" s="167"/>
      <c r="O239" s="168"/>
      <c r="P239" s="168"/>
      <c r="Q239" s="169">
        <f>SUM(Q240:Q243)</f>
        <v>0</v>
      </c>
      <c r="R239" s="168"/>
      <c r="S239" s="169">
        <f>SUM(S240:S243)</f>
        <v>0</v>
      </c>
      <c r="T239" s="168"/>
      <c r="U239" s="170">
        <f>SUM(U240:U243)</f>
        <v>0</v>
      </c>
      <c r="AS239" s="171" t="s">
        <v>150</v>
      </c>
      <c r="AU239" s="172" t="s">
        <v>78</v>
      </c>
      <c r="AV239" s="172" t="s">
        <v>79</v>
      </c>
      <c r="AZ239" s="171" t="s">
        <v>142</v>
      </c>
      <c r="BL239" s="173">
        <f>SUM(BL240:BL243)</f>
        <v>0</v>
      </c>
    </row>
    <row r="240" spans="1:66" s="2" customFormat="1" ht="16.5" customHeight="1">
      <c r="A240" s="37"/>
      <c r="B240" s="38"/>
      <c r="C240" s="176" t="s">
        <v>526</v>
      </c>
      <c r="D240" s="176" t="s">
        <v>145</v>
      </c>
      <c r="E240" s="177" t="s">
        <v>752</v>
      </c>
      <c r="F240" s="178" t="s">
        <v>753</v>
      </c>
      <c r="G240" s="179" t="s">
        <v>754</v>
      </c>
      <c r="H240" s="180">
        <v>1</v>
      </c>
      <c r="I240" s="181"/>
      <c r="J240" s="182">
        <f>ROUND(I240*H240,2)</f>
        <v>0</v>
      </c>
      <c r="K240" s="178" t="s">
        <v>37</v>
      </c>
      <c r="L240" s="178"/>
      <c r="M240" s="42"/>
      <c r="N240" s="183" t="s">
        <v>37</v>
      </c>
      <c r="O240" s="184" t="s">
        <v>50</v>
      </c>
      <c r="P240" s="67"/>
      <c r="Q240" s="185">
        <f>P240*H240</f>
        <v>0</v>
      </c>
      <c r="R240" s="185">
        <v>0</v>
      </c>
      <c r="S240" s="185">
        <f>R240*H240</f>
        <v>0</v>
      </c>
      <c r="T240" s="185">
        <v>0</v>
      </c>
      <c r="U240" s="186">
        <f>T240*H240</f>
        <v>0</v>
      </c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S240" s="187" t="s">
        <v>150</v>
      </c>
      <c r="AU240" s="187" t="s">
        <v>145</v>
      </c>
      <c r="AV240" s="187" t="s">
        <v>87</v>
      </c>
      <c r="AZ240" s="19" t="s">
        <v>142</v>
      </c>
      <c r="BF240" s="188">
        <f>IF(O240="základní",J240,0)</f>
        <v>0</v>
      </c>
      <c r="BG240" s="188">
        <f>IF(O240="snížená",J240,0)</f>
        <v>0</v>
      </c>
      <c r="BH240" s="188">
        <f>IF(O240="zákl. přenesená",J240,0)</f>
        <v>0</v>
      </c>
      <c r="BI240" s="188">
        <f>IF(O240="sníž. přenesená",J240,0)</f>
        <v>0</v>
      </c>
      <c r="BJ240" s="188">
        <f>IF(O240="nulová",J240,0)</f>
        <v>0</v>
      </c>
      <c r="BK240" s="19" t="s">
        <v>87</v>
      </c>
      <c r="BL240" s="188">
        <f>ROUND(I240*H240,2)</f>
        <v>0</v>
      </c>
      <c r="BM240" s="19" t="s">
        <v>150</v>
      </c>
      <c r="BN240" s="187" t="s">
        <v>755</v>
      </c>
    </row>
    <row r="241" spans="1:66" s="2" customFormat="1" ht="16.5" customHeight="1">
      <c r="A241" s="37"/>
      <c r="B241" s="38"/>
      <c r="C241" s="176" t="s">
        <v>601</v>
      </c>
      <c r="D241" s="176" t="s">
        <v>145</v>
      </c>
      <c r="E241" s="177" t="s">
        <v>756</v>
      </c>
      <c r="F241" s="178" t="s">
        <v>757</v>
      </c>
      <c r="G241" s="179" t="s">
        <v>754</v>
      </c>
      <c r="H241" s="180">
        <v>1</v>
      </c>
      <c r="I241" s="181"/>
      <c r="J241" s="182">
        <f>ROUND(I241*H241,2)</f>
        <v>0</v>
      </c>
      <c r="K241" s="178" t="s">
        <v>37</v>
      </c>
      <c r="L241" s="178"/>
      <c r="M241" s="42"/>
      <c r="N241" s="183" t="s">
        <v>37</v>
      </c>
      <c r="O241" s="184" t="s">
        <v>50</v>
      </c>
      <c r="P241" s="67"/>
      <c r="Q241" s="185">
        <f>P241*H241</f>
        <v>0</v>
      </c>
      <c r="R241" s="185">
        <v>0</v>
      </c>
      <c r="S241" s="185">
        <f>R241*H241</f>
        <v>0</v>
      </c>
      <c r="T241" s="185">
        <v>0</v>
      </c>
      <c r="U241" s="186">
        <f>T241*H241</f>
        <v>0</v>
      </c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S241" s="187" t="s">
        <v>150</v>
      </c>
      <c r="AU241" s="187" t="s">
        <v>145</v>
      </c>
      <c r="AV241" s="187" t="s">
        <v>87</v>
      </c>
      <c r="AZ241" s="19" t="s">
        <v>142</v>
      </c>
      <c r="BF241" s="188">
        <f>IF(O241="základní",J241,0)</f>
        <v>0</v>
      </c>
      <c r="BG241" s="188">
        <f>IF(O241="snížená",J241,0)</f>
        <v>0</v>
      </c>
      <c r="BH241" s="188">
        <f>IF(O241="zákl. přenesená",J241,0)</f>
        <v>0</v>
      </c>
      <c r="BI241" s="188">
        <f>IF(O241="sníž. přenesená",J241,0)</f>
        <v>0</v>
      </c>
      <c r="BJ241" s="188">
        <f>IF(O241="nulová",J241,0)</f>
        <v>0</v>
      </c>
      <c r="BK241" s="19" t="s">
        <v>87</v>
      </c>
      <c r="BL241" s="188">
        <f>ROUND(I241*H241,2)</f>
        <v>0</v>
      </c>
      <c r="BM241" s="19" t="s">
        <v>150</v>
      </c>
      <c r="BN241" s="187" t="s">
        <v>758</v>
      </c>
    </row>
    <row r="242" spans="1:66" s="2" customFormat="1" ht="16.5" customHeight="1">
      <c r="A242" s="37"/>
      <c r="B242" s="38"/>
      <c r="C242" s="176" t="s">
        <v>606</v>
      </c>
      <c r="D242" s="176" t="s">
        <v>145</v>
      </c>
      <c r="E242" s="177" t="s">
        <v>759</v>
      </c>
      <c r="F242" s="178" t="s">
        <v>760</v>
      </c>
      <c r="G242" s="179" t="s">
        <v>754</v>
      </c>
      <c r="H242" s="180">
        <v>1</v>
      </c>
      <c r="I242" s="181"/>
      <c r="J242" s="182">
        <f>ROUND(I242*H242,2)</f>
        <v>0</v>
      </c>
      <c r="K242" s="178" t="s">
        <v>37</v>
      </c>
      <c r="L242" s="178"/>
      <c r="M242" s="42"/>
      <c r="N242" s="183" t="s">
        <v>37</v>
      </c>
      <c r="O242" s="184" t="s">
        <v>50</v>
      </c>
      <c r="P242" s="67"/>
      <c r="Q242" s="185">
        <f>P242*H242</f>
        <v>0</v>
      </c>
      <c r="R242" s="185">
        <v>0</v>
      </c>
      <c r="S242" s="185">
        <f>R242*H242</f>
        <v>0</v>
      </c>
      <c r="T242" s="185">
        <v>0</v>
      </c>
      <c r="U242" s="186">
        <f>T242*H242</f>
        <v>0</v>
      </c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S242" s="187" t="s">
        <v>150</v>
      </c>
      <c r="AU242" s="187" t="s">
        <v>145</v>
      </c>
      <c r="AV242" s="187" t="s">
        <v>87</v>
      </c>
      <c r="AZ242" s="19" t="s">
        <v>142</v>
      </c>
      <c r="BF242" s="188">
        <f>IF(O242="základní",J242,0)</f>
        <v>0</v>
      </c>
      <c r="BG242" s="188">
        <f>IF(O242="snížená",J242,0)</f>
        <v>0</v>
      </c>
      <c r="BH242" s="188">
        <f>IF(O242="zákl. přenesená",J242,0)</f>
        <v>0</v>
      </c>
      <c r="BI242" s="188">
        <f>IF(O242="sníž. přenesená",J242,0)</f>
        <v>0</v>
      </c>
      <c r="BJ242" s="188">
        <f>IF(O242="nulová",J242,0)</f>
        <v>0</v>
      </c>
      <c r="BK242" s="19" t="s">
        <v>87</v>
      </c>
      <c r="BL242" s="188">
        <f>ROUND(I242*H242,2)</f>
        <v>0</v>
      </c>
      <c r="BM242" s="19" t="s">
        <v>150</v>
      </c>
      <c r="BN242" s="187" t="s">
        <v>761</v>
      </c>
    </row>
    <row r="243" spans="1:66" s="2" customFormat="1" ht="16.5" customHeight="1">
      <c r="A243" s="37"/>
      <c r="B243" s="38"/>
      <c r="C243" s="176" t="s">
        <v>610</v>
      </c>
      <c r="D243" s="176" t="s">
        <v>145</v>
      </c>
      <c r="E243" s="177" t="s">
        <v>762</v>
      </c>
      <c r="F243" s="178" t="s">
        <v>763</v>
      </c>
      <c r="G243" s="179" t="s">
        <v>754</v>
      </c>
      <c r="H243" s="180">
        <v>1</v>
      </c>
      <c r="I243" s="181"/>
      <c r="J243" s="182">
        <f>ROUND(I243*H243,2)</f>
        <v>0</v>
      </c>
      <c r="K243" s="178" t="s">
        <v>37</v>
      </c>
      <c r="L243" s="178"/>
      <c r="M243" s="42"/>
      <c r="N243" s="240" t="s">
        <v>37</v>
      </c>
      <c r="O243" s="241" t="s">
        <v>50</v>
      </c>
      <c r="P243" s="238"/>
      <c r="Q243" s="242">
        <f>P243*H243</f>
        <v>0</v>
      </c>
      <c r="R243" s="242">
        <v>0</v>
      </c>
      <c r="S243" s="242">
        <f>R243*H243</f>
        <v>0</v>
      </c>
      <c r="T243" s="242">
        <v>0</v>
      </c>
      <c r="U243" s="243">
        <f>T243*H243</f>
        <v>0</v>
      </c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S243" s="187" t="s">
        <v>150</v>
      </c>
      <c r="AU243" s="187" t="s">
        <v>145</v>
      </c>
      <c r="AV243" s="187" t="s">
        <v>87</v>
      </c>
      <c r="AZ243" s="19" t="s">
        <v>142</v>
      </c>
      <c r="BF243" s="188">
        <f>IF(O243="základní",J243,0)</f>
        <v>0</v>
      </c>
      <c r="BG243" s="188">
        <f>IF(O243="snížená",J243,0)</f>
        <v>0</v>
      </c>
      <c r="BH243" s="188">
        <f>IF(O243="zákl. přenesená",J243,0)</f>
        <v>0</v>
      </c>
      <c r="BI243" s="188">
        <f>IF(O243="sníž. přenesená",J243,0)</f>
        <v>0</v>
      </c>
      <c r="BJ243" s="188">
        <f>IF(O243="nulová",J243,0)</f>
        <v>0</v>
      </c>
      <c r="BK243" s="19" t="s">
        <v>87</v>
      </c>
      <c r="BL243" s="188">
        <f>ROUND(I243*H243,2)</f>
        <v>0</v>
      </c>
      <c r="BM243" s="19" t="s">
        <v>150</v>
      </c>
      <c r="BN243" s="187" t="s">
        <v>764</v>
      </c>
    </row>
    <row r="244" spans="1:32" s="2" customFormat="1" ht="6.95" customHeight="1">
      <c r="A244" s="37"/>
      <c r="B244" s="50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42"/>
      <c r="N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</row>
  </sheetData>
  <sheetProtection formatColumns="0" formatRows="0" autoFilter="0"/>
  <autoFilter ref="C96:K243"/>
  <mergeCells count="10">
    <mergeCell ref="F95:L95"/>
    <mergeCell ref="E50:H50"/>
    <mergeCell ref="E87:H87"/>
    <mergeCell ref="E89:H89"/>
    <mergeCell ref="M2:W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77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N133"/>
  <sheetViews>
    <sheetView showGridLines="0" tabSelected="1" workbookViewId="0" topLeftCell="A96">
      <selection activeCell="L86" sqref="L8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2" width="22.28125" style="1" customWidth="1"/>
    <col min="13" max="13" width="1.7109375" style="1" customWidth="1"/>
    <col min="14" max="14" width="10.8515625" style="1" hidden="1" customWidth="1"/>
    <col min="15" max="15" width="9.140625" style="0" hidden="1" customWidth="1"/>
    <col min="16" max="21" width="14.140625" style="1" hidden="1" customWidth="1"/>
    <col min="22" max="22" width="16.28125" style="1" customWidth="1"/>
    <col min="23" max="23" width="12.28125" style="1" customWidth="1"/>
    <col min="24" max="24" width="16.28125" style="1" customWidth="1"/>
    <col min="25" max="25" width="12.28125" style="1" customWidth="1"/>
    <col min="26" max="26" width="15.00390625" style="1" customWidth="1"/>
    <col min="27" max="27" width="11.00390625" style="1" customWidth="1"/>
    <col min="28" max="28" width="15.00390625" style="1" customWidth="1"/>
    <col min="29" max="29" width="16.28125" style="1" customWidth="1"/>
    <col min="30" max="30" width="11.00390625" style="1" customWidth="1"/>
    <col min="31" max="31" width="15.00390625" style="1" customWidth="1"/>
    <col min="32" max="32" width="16.28125" style="1" customWidth="1"/>
    <col min="45" max="66" width="9.28125" style="1" hidden="1" customWidth="1"/>
  </cols>
  <sheetData>
    <row r="1" ht="12"/>
    <row r="2" spans="13:47" s="1" customFormat="1" ht="36.95" customHeight="1"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AU2" s="19" t="s">
        <v>98</v>
      </c>
    </row>
    <row r="3" spans="2:47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338"/>
      <c r="M3" s="22"/>
      <c r="AU3" s="19" t="s">
        <v>89</v>
      </c>
    </row>
    <row r="4" spans="2:47" s="1" customFormat="1" ht="24.95" customHeight="1">
      <c r="B4" s="22"/>
      <c r="D4" s="106" t="s">
        <v>105</v>
      </c>
      <c r="M4" s="22"/>
      <c r="N4" s="107" t="s">
        <v>10</v>
      </c>
      <c r="AU4" s="19" t="s">
        <v>4</v>
      </c>
    </row>
    <row r="5" spans="2:13" s="1" customFormat="1" ht="6.95" customHeight="1">
      <c r="B5" s="22"/>
      <c r="M5" s="22"/>
    </row>
    <row r="6" spans="2:13" s="1" customFormat="1" ht="12" customHeight="1">
      <c r="B6" s="22"/>
      <c r="D6" s="108" t="s">
        <v>16</v>
      </c>
      <c r="M6" s="22"/>
    </row>
    <row r="7" spans="2:13" s="1" customFormat="1" ht="16.5" customHeight="1">
      <c r="B7" s="22"/>
      <c r="E7" s="402" t="str">
        <f>'Rekapitulace stavby'!K6</f>
        <v>UK-1.LF- Instalace systému VZT a klimatizace, Studničkova 2, Praha</v>
      </c>
      <c r="F7" s="403"/>
      <c r="G7" s="403"/>
      <c r="H7" s="403"/>
      <c r="M7" s="22"/>
    </row>
    <row r="8" spans="1:32" s="2" customFormat="1" ht="12" customHeight="1">
      <c r="A8" s="37"/>
      <c r="B8" s="42"/>
      <c r="C8" s="37"/>
      <c r="D8" s="108" t="s">
        <v>106</v>
      </c>
      <c r="E8" s="37"/>
      <c r="F8" s="37"/>
      <c r="G8" s="37"/>
      <c r="H8" s="37"/>
      <c r="I8" s="37"/>
      <c r="J8" s="37"/>
      <c r="K8" s="37"/>
      <c r="L8" s="37"/>
      <c r="M8" s="109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</row>
    <row r="9" spans="1:32" s="2" customFormat="1" ht="16.5" customHeight="1">
      <c r="A9" s="37"/>
      <c r="B9" s="42"/>
      <c r="C9" s="37"/>
      <c r="D9" s="37"/>
      <c r="E9" s="404" t="s">
        <v>765</v>
      </c>
      <c r="F9" s="405"/>
      <c r="G9" s="405"/>
      <c r="H9" s="405"/>
      <c r="I9" s="37"/>
      <c r="J9" s="37"/>
      <c r="K9" s="37"/>
      <c r="L9" s="37"/>
      <c r="M9" s="109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</row>
    <row r="10" spans="1:32" s="2" customFormat="1" ht="1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109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</row>
    <row r="11" spans="1:32" s="2" customFormat="1" ht="12" customHeight="1">
      <c r="A11" s="37"/>
      <c r="B11" s="42"/>
      <c r="C11" s="37"/>
      <c r="D11" s="108" t="s">
        <v>18</v>
      </c>
      <c r="E11" s="37"/>
      <c r="F11" s="110" t="s">
        <v>37</v>
      </c>
      <c r="G11" s="37"/>
      <c r="H11" s="37"/>
      <c r="I11" s="108" t="s">
        <v>20</v>
      </c>
      <c r="J11" s="110" t="s">
        <v>37</v>
      </c>
      <c r="K11" s="37"/>
      <c r="L11" s="37"/>
      <c r="M11" s="109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</row>
    <row r="12" spans="1:32" s="2" customFormat="1" ht="12" customHeight="1">
      <c r="A12" s="37"/>
      <c r="B12" s="42"/>
      <c r="C12" s="37"/>
      <c r="D12" s="108" t="s">
        <v>22</v>
      </c>
      <c r="E12" s="37"/>
      <c r="F12" s="110" t="s">
        <v>23</v>
      </c>
      <c r="G12" s="37"/>
      <c r="H12" s="37"/>
      <c r="I12" s="108" t="s">
        <v>24</v>
      </c>
      <c r="J12" s="111" t="str">
        <f>'Rekapitulace stavby'!AN8</f>
        <v>Vyplň údaj</v>
      </c>
      <c r="K12" s="37"/>
      <c r="L12" s="37"/>
      <c r="M12" s="109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</row>
    <row r="13" spans="1:32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109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</row>
    <row r="14" spans="1:32" s="2" customFormat="1" ht="12" customHeight="1">
      <c r="A14" s="37"/>
      <c r="B14" s="42"/>
      <c r="C14" s="37"/>
      <c r="D14" s="108" t="s">
        <v>29</v>
      </c>
      <c r="E14" s="37"/>
      <c r="F14" s="37"/>
      <c r="G14" s="37"/>
      <c r="H14" s="37"/>
      <c r="I14" s="108" t="s">
        <v>30</v>
      </c>
      <c r="J14" s="110" t="s">
        <v>31</v>
      </c>
      <c r="K14" s="37"/>
      <c r="L14" s="37"/>
      <c r="M14" s="109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</row>
    <row r="15" spans="1:32" s="2" customFormat="1" ht="18" customHeight="1">
      <c r="A15" s="37"/>
      <c r="B15" s="42"/>
      <c r="C15" s="37"/>
      <c r="D15" s="37"/>
      <c r="E15" s="346" t="s">
        <v>1168</v>
      </c>
      <c r="F15" s="37"/>
      <c r="G15" s="37"/>
      <c r="H15" s="37"/>
      <c r="I15" s="108" t="s">
        <v>32</v>
      </c>
      <c r="J15" s="110" t="s">
        <v>33</v>
      </c>
      <c r="K15" s="37"/>
      <c r="L15" s="37"/>
      <c r="M15" s="109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</row>
    <row r="16" spans="1:32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109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</row>
    <row r="17" spans="1:32" s="2" customFormat="1" ht="12" customHeight="1">
      <c r="A17" s="37"/>
      <c r="B17" s="42"/>
      <c r="C17" s="37"/>
      <c r="D17" s="108" t="s">
        <v>34</v>
      </c>
      <c r="E17" s="37"/>
      <c r="F17" s="37"/>
      <c r="G17" s="37"/>
      <c r="H17" s="37"/>
      <c r="I17" s="108" t="s">
        <v>30</v>
      </c>
      <c r="J17" s="32" t="str">
        <f>'Rekapitulace stavby'!AN13</f>
        <v>Vyplň údaj</v>
      </c>
      <c r="K17" s="37"/>
      <c r="L17" s="37"/>
      <c r="M17" s="109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</row>
    <row r="18" spans="1:32" s="2" customFormat="1" ht="18" customHeight="1">
      <c r="A18" s="37"/>
      <c r="B18" s="42"/>
      <c r="C18" s="37"/>
      <c r="D18" s="37"/>
      <c r="E18" s="406" t="str">
        <f>'Rekapitulace stavby'!E14</f>
        <v>Vyplň údaj</v>
      </c>
      <c r="F18" s="407"/>
      <c r="G18" s="407"/>
      <c r="H18" s="407"/>
      <c r="I18" s="108" t="s">
        <v>32</v>
      </c>
      <c r="J18" s="32" t="str">
        <f>'Rekapitulace stavby'!AN14</f>
        <v>Vyplň údaj</v>
      </c>
      <c r="K18" s="37"/>
      <c r="L18" s="37"/>
      <c r="M18" s="109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</row>
    <row r="19" spans="1:32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109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</row>
    <row r="20" spans="1:32" s="2" customFormat="1" ht="12" customHeight="1">
      <c r="A20" s="37"/>
      <c r="B20" s="42"/>
      <c r="C20" s="37"/>
      <c r="D20" s="108" t="s">
        <v>36</v>
      </c>
      <c r="E20" s="37"/>
      <c r="F20" s="37"/>
      <c r="G20" s="37"/>
      <c r="H20" s="37"/>
      <c r="I20" s="108" t="s">
        <v>30</v>
      </c>
      <c r="J20" s="110" t="str">
        <f>IF('Rekapitulace stavby'!AN16="","",'Rekapitulace stavby'!AN16)</f>
        <v/>
      </c>
      <c r="K20" s="37"/>
      <c r="L20" s="37"/>
      <c r="M20" s="109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</row>
    <row r="21" spans="1:32" s="2" customFormat="1" ht="18" customHeight="1">
      <c r="A21" s="37"/>
      <c r="B21" s="42"/>
      <c r="C21" s="37"/>
      <c r="D21" s="37"/>
      <c r="E21" s="110" t="str">
        <f>IF('Rekapitulace stavby'!E17="","",'Rekapitulace stavby'!E17)</f>
        <v xml:space="preserve"> </v>
      </c>
      <c r="F21" s="37"/>
      <c r="G21" s="37"/>
      <c r="H21" s="37"/>
      <c r="I21" s="108" t="s">
        <v>32</v>
      </c>
      <c r="J21" s="110" t="str">
        <f>IF('Rekapitulace stavby'!AN17="","",'Rekapitulace stavby'!AN17)</f>
        <v/>
      </c>
      <c r="K21" s="37"/>
      <c r="L21" s="37"/>
      <c r="M21" s="109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</row>
    <row r="22" spans="1:32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109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</row>
    <row r="23" spans="1:32" s="2" customFormat="1" ht="12" customHeight="1">
      <c r="A23" s="37"/>
      <c r="B23" s="42"/>
      <c r="C23" s="37"/>
      <c r="D23" s="108" t="s">
        <v>40</v>
      </c>
      <c r="E23" s="37"/>
      <c r="F23" s="37"/>
      <c r="G23" s="37"/>
      <c r="H23" s="37"/>
      <c r="I23" s="108" t="s">
        <v>30</v>
      </c>
      <c r="J23" s="110" t="s">
        <v>37</v>
      </c>
      <c r="K23" s="37"/>
      <c r="L23" s="37"/>
      <c r="M23" s="109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</row>
    <row r="24" spans="1:32" s="2" customFormat="1" ht="18" customHeight="1">
      <c r="A24" s="37"/>
      <c r="B24" s="42"/>
      <c r="C24" s="37"/>
      <c r="D24" s="37"/>
      <c r="E24" s="110" t="s">
        <v>766</v>
      </c>
      <c r="F24" s="37"/>
      <c r="G24" s="37"/>
      <c r="H24" s="37"/>
      <c r="I24" s="108" t="s">
        <v>32</v>
      </c>
      <c r="J24" s="110" t="s">
        <v>37</v>
      </c>
      <c r="K24" s="37"/>
      <c r="L24" s="37"/>
      <c r="M24" s="109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</row>
    <row r="25" spans="1:32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109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32" s="2" customFormat="1" ht="12" customHeight="1">
      <c r="A26" s="37"/>
      <c r="B26" s="42"/>
      <c r="C26" s="37"/>
      <c r="D26" s="108" t="s">
        <v>43</v>
      </c>
      <c r="E26" s="37"/>
      <c r="F26" s="37"/>
      <c r="G26" s="37"/>
      <c r="H26" s="37"/>
      <c r="I26" s="37"/>
      <c r="J26" s="37"/>
      <c r="K26" s="37"/>
      <c r="L26" s="37"/>
      <c r="M26" s="109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</row>
    <row r="27" spans="1:32" s="8" customFormat="1" ht="16.5" customHeight="1">
      <c r="A27" s="112"/>
      <c r="B27" s="113"/>
      <c r="C27" s="112"/>
      <c r="D27" s="112"/>
      <c r="E27" s="408" t="s">
        <v>37</v>
      </c>
      <c r="F27" s="408"/>
      <c r="G27" s="408"/>
      <c r="H27" s="408"/>
      <c r="I27" s="112"/>
      <c r="J27" s="112"/>
      <c r="K27" s="112"/>
      <c r="L27" s="112"/>
      <c r="M27" s="114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</row>
    <row r="28" spans="1:32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109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  <row r="29" spans="1:32" s="2" customFormat="1" ht="6.95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339"/>
      <c r="M29" s="109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</row>
    <row r="30" spans="1:32" s="2" customFormat="1" ht="25.35" customHeight="1">
      <c r="A30" s="37"/>
      <c r="B30" s="42"/>
      <c r="C30" s="37"/>
      <c r="D30" s="116" t="s">
        <v>45</v>
      </c>
      <c r="E30" s="37"/>
      <c r="F30" s="37"/>
      <c r="G30" s="37"/>
      <c r="H30" s="37"/>
      <c r="I30" s="37"/>
      <c r="J30" s="117">
        <f>ROUND(J82,2)</f>
        <v>0</v>
      </c>
      <c r="K30" s="37"/>
      <c r="L30" s="37"/>
      <c r="M30" s="109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</row>
    <row r="31" spans="1:32" s="2" customFormat="1" ht="6.95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339"/>
      <c r="M31" s="109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  <row r="32" spans="1:32" s="2" customFormat="1" ht="14.45" customHeight="1">
      <c r="A32" s="37"/>
      <c r="B32" s="42"/>
      <c r="C32" s="37"/>
      <c r="D32" s="37"/>
      <c r="E32" s="37"/>
      <c r="F32" s="118" t="s">
        <v>47</v>
      </c>
      <c r="G32" s="37"/>
      <c r="H32" s="37"/>
      <c r="I32" s="118" t="s">
        <v>46</v>
      </c>
      <c r="J32" s="118" t="s">
        <v>48</v>
      </c>
      <c r="K32" s="37"/>
      <c r="L32" s="37"/>
      <c r="M32" s="109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</row>
    <row r="33" spans="1:32" s="2" customFormat="1" ht="14.45" customHeight="1">
      <c r="A33" s="37"/>
      <c r="B33" s="42"/>
      <c r="C33" s="37"/>
      <c r="D33" s="119" t="s">
        <v>49</v>
      </c>
      <c r="E33" s="108" t="s">
        <v>50</v>
      </c>
      <c r="F33" s="120">
        <f>ROUND((SUM(BF82:BF132)),2)</f>
        <v>0</v>
      </c>
      <c r="G33" s="37"/>
      <c r="H33" s="37"/>
      <c r="I33" s="121">
        <v>0.21</v>
      </c>
      <c r="J33" s="120">
        <f>ROUND(((SUM(BF82:BF132))*I33),2)</f>
        <v>0</v>
      </c>
      <c r="K33" s="37"/>
      <c r="L33" s="37"/>
      <c r="M33" s="109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4" spans="1:32" s="2" customFormat="1" ht="14.45" customHeight="1">
      <c r="A34" s="37"/>
      <c r="B34" s="42"/>
      <c r="C34" s="37"/>
      <c r="D34" s="37"/>
      <c r="E34" s="108" t="s">
        <v>51</v>
      </c>
      <c r="F34" s="120">
        <f>ROUND((SUM(BG82:BG132)),2)</f>
        <v>0</v>
      </c>
      <c r="G34" s="37"/>
      <c r="H34" s="37"/>
      <c r="I34" s="121">
        <v>0.15</v>
      </c>
      <c r="J34" s="120">
        <f>ROUND(((SUM(BG82:BG132))*I34),2)</f>
        <v>0</v>
      </c>
      <c r="K34" s="37"/>
      <c r="L34" s="37"/>
      <c r="M34" s="109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  <row r="35" spans="1:32" s="2" customFormat="1" ht="14.45" customHeight="1" hidden="1">
      <c r="A35" s="37"/>
      <c r="B35" s="42"/>
      <c r="C35" s="37"/>
      <c r="D35" s="37"/>
      <c r="E35" s="108" t="s">
        <v>52</v>
      </c>
      <c r="F35" s="120">
        <f>ROUND((SUM(BH82:BH132)),2)</f>
        <v>0</v>
      </c>
      <c r="G35" s="37"/>
      <c r="H35" s="37"/>
      <c r="I35" s="121">
        <v>0.21</v>
      </c>
      <c r="J35" s="120">
        <f>0</f>
        <v>0</v>
      </c>
      <c r="K35" s="37"/>
      <c r="L35" s="37"/>
      <c r="M35" s="109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1:32" s="2" customFormat="1" ht="14.45" customHeight="1" hidden="1">
      <c r="A36" s="37"/>
      <c r="B36" s="42"/>
      <c r="C36" s="37"/>
      <c r="D36" s="37"/>
      <c r="E36" s="108" t="s">
        <v>53</v>
      </c>
      <c r="F36" s="120">
        <f>ROUND((SUM(BI82:BI132)),2)</f>
        <v>0</v>
      </c>
      <c r="G36" s="37"/>
      <c r="H36" s="37"/>
      <c r="I36" s="121">
        <v>0.15</v>
      </c>
      <c r="J36" s="120">
        <f>0</f>
        <v>0</v>
      </c>
      <c r="K36" s="37"/>
      <c r="L36" s="37"/>
      <c r="M36" s="109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s="2" customFormat="1" ht="14.45" customHeight="1" hidden="1">
      <c r="A37" s="37"/>
      <c r="B37" s="42"/>
      <c r="C37" s="37"/>
      <c r="D37" s="37"/>
      <c r="E37" s="108" t="s">
        <v>54</v>
      </c>
      <c r="F37" s="120">
        <f>ROUND((SUM(BJ82:BJ132)),2)</f>
        <v>0</v>
      </c>
      <c r="G37" s="37"/>
      <c r="H37" s="37"/>
      <c r="I37" s="121">
        <v>0</v>
      </c>
      <c r="J37" s="120">
        <f>0</f>
        <v>0</v>
      </c>
      <c r="K37" s="37"/>
      <c r="L37" s="37"/>
      <c r="M37" s="109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  <row r="38" spans="1:32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109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</row>
    <row r="39" spans="1:32" s="2" customFormat="1" ht="25.35" customHeight="1">
      <c r="A39" s="37"/>
      <c r="B39" s="42"/>
      <c r="C39" s="122"/>
      <c r="D39" s="123" t="s">
        <v>55</v>
      </c>
      <c r="E39" s="124"/>
      <c r="F39" s="124"/>
      <c r="G39" s="125" t="s">
        <v>56</v>
      </c>
      <c r="H39" s="126" t="s">
        <v>57</v>
      </c>
      <c r="I39" s="124"/>
      <c r="J39" s="127">
        <f>SUM(J30:J37)</f>
        <v>0</v>
      </c>
      <c r="K39" s="128"/>
      <c r="L39" s="340"/>
      <c r="M39" s="109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</row>
    <row r="40" spans="1:32" s="2" customFormat="1" ht="14.45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339"/>
      <c r="M40" s="109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</row>
    <row r="44" spans="1:32" s="2" customFormat="1" ht="6.95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339"/>
      <c r="M44" s="109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</row>
    <row r="45" spans="1:32" s="2" customFormat="1" ht="24.95" customHeight="1">
      <c r="A45" s="37"/>
      <c r="B45" s="38"/>
      <c r="C45" s="25" t="s">
        <v>108</v>
      </c>
      <c r="D45" s="39"/>
      <c r="E45" s="39"/>
      <c r="F45" s="39"/>
      <c r="G45" s="39"/>
      <c r="H45" s="39"/>
      <c r="I45" s="39"/>
      <c r="J45" s="39"/>
      <c r="K45" s="39"/>
      <c r="L45" s="39"/>
      <c r="M45" s="109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</row>
    <row r="46" spans="1:32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109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</row>
    <row r="47" spans="1:32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39"/>
      <c r="M47" s="109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</row>
    <row r="48" spans="1:32" s="2" customFormat="1" ht="16.5" customHeight="1">
      <c r="A48" s="37"/>
      <c r="B48" s="38"/>
      <c r="C48" s="39"/>
      <c r="D48" s="39"/>
      <c r="E48" s="400" t="str">
        <f>E7</f>
        <v>UK-1.LF- Instalace systému VZT a klimatizace, Studničkova 2, Praha</v>
      </c>
      <c r="F48" s="401"/>
      <c r="G48" s="401"/>
      <c r="H48" s="401"/>
      <c r="I48" s="39"/>
      <c r="J48" s="39"/>
      <c r="K48" s="39"/>
      <c r="L48" s="39"/>
      <c r="M48" s="109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</row>
    <row r="49" spans="1:32" s="2" customFormat="1" ht="12" customHeight="1">
      <c r="A49" s="37"/>
      <c r="B49" s="38"/>
      <c r="C49" s="31" t="s">
        <v>106</v>
      </c>
      <c r="D49" s="39"/>
      <c r="E49" s="39"/>
      <c r="F49" s="39"/>
      <c r="G49" s="39"/>
      <c r="H49" s="39"/>
      <c r="I49" s="39"/>
      <c r="J49" s="39"/>
      <c r="K49" s="39"/>
      <c r="L49" s="39"/>
      <c r="M49" s="109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</row>
    <row r="50" spans="1:32" s="2" customFormat="1" ht="16.5" customHeight="1">
      <c r="A50" s="37"/>
      <c r="B50" s="38"/>
      <c r="C50" s="39"/>
      <c r="D50" s="39"/>
      <c r="E50" s="379" t="str">
        <f>E9</f>
        <v>04 - Vzduchotechnika - pitevny</v>
      </c>
      <c r="F50" s="399"/>
      <c r="G50" s="399"/>
      <c r="H50" s="399"/>
      <c r="I50" s="39"/>
      <c r="J50" s="39"/>
      <c r="K50" s="39"/>
      <c r="L50" s="39"/>
      <c r="M50" s="109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</row>
    <row r="51" spans="1:32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109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</row>
    <row r="52" spans="1:32" s="2" customFormat="1" ht="12" customHeight="1">
      <c r="A52" s="37"/>
      <c r="B52" s="38"/>
      <c r="C52" s="31" t="s">
        <v>22</v>
      </c>
      <c r="D52" s="39"/>
      <c r="E52" s="39"/>
      <c r="F52" s="29" t="str">
        <f>F12</f>
        <v>Praha</v>
      </c>
      <c r="G52" s="39"/>
      <c r="H52" s="39"/>
      <c r="I52" s="31" t="s">
        <v>24</v>
      </c>
      <c r="J52" s="62" t="str">
        <f>IF(J12="","",J12)</f>
        <v>Vyplň údaj</v>
      </c>
      <c r="K52" s="39"/>
      <c r="L52" s="39"/>
      <c r="M52" s="109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</row>
    <row r="53" spans="1:32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109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</row>
    <row r="54" spans="1:32" s="2" customFormat="1" ht="15.2" customHeight="1">
      <c r="A54" s="37"/>
      <c r="B54" s="38"/>
      <c r="C54" s="31" t="s">
        <v>29</v>
      </c>
      <c r="D54" s="39"/>
      <c r="E54" s="39"/>
      <c r="F54" s="29" t="str">
        <f>E15</f>
        <v>1. lékařská fakulta Univerzity Karlovy, Kateřinská 1660/32, Praha 2</v>
      </c>
      <c r="G54" s="39"/>
      <c r="H54" s="39"/>
      <c r="I54" s="31" t="s">
        <v>36</v>
      </c>
      <c r="J54" s="35" t="str">
        <f>E21</f>
        <v xml:space="preserve"> </v>
      </c>
      <c r="K54" s="39"/>
      <c r="L54" s="39"/>
      <c r="M54" s="109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</row>
    <row r="55" spans="1:32" s="2" customFormat="1" ht="25.7" customHeight="1">
      <c r="A55" s="37"/>
      <c r="B55" s="38"/>
      <c r="C55" s="31" t="s">
        <v>34</v>
      </c>
      <c r="D55" s="39"/>
      <c r="E55" s="39"/>
      <c r="F55" s="29" t="str">
        <f>IF(E18="","",E18)</f>
        <v>Vyplň údaj</v>
      </c>
      <c r="G55" s="39"/>
      <c r="H55" s="39"/>
      <c r="I55" s="31" t="s">
        <v>40</v>
      </c>
      <c r="J55" s="35" t="str">
        <f>E24</f>
        <v>M – PROject CZ s.r.o.</v>
      </c>
      <c r="K55" s="39"/>
      <c r="L55" s="39"/>
      <c r="M55" s="109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</row>
    <row r="56" spans="1:32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109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</row>
    <row r="57" spans="1:32" s="2" customFormat="1" ht="29.25" customHeight="1">
      <c r="A57" s="37"/>
      <c r="B57" s="38"/>
      <c r="C57" s="133" t="s">
        <v>109</v>
      </c>
      <c r="D57" s="134"/>
      <c r="E57" s="134"/>
      <c r="F57" s="134"/>
      <c r="G57" s="134"/>
      <c r="H57" s="134"/>
      <c r="I57" s="134"/>
      <c r="J57" s="135" t="s">
        <v>110</v>
      </c>
      <c r="K57" s="134"/>
      <c r="L57" s="134"/>
      <c r="M57" s="109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</row>
    <row r="58" spans="1:32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109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</row>
    <row r="59" spans="1:48" s="2" customFormat="1" ht="22.9" customHeight="1">
      <c r="A59" s="37"/>
      <c r="B59" s="38"/>
      <c r="C59" s="136" t="s">
        <v>77</v>
      </c>
      <c r="D59" s="39"/>
      <c r="E59" s="39"/>
      <c r="F59" s="39"/>
      <c r="G59" s="39"/>
      <c r="H59" s="39"/>
      <c r="I59" s="39"/>
      <c r="J59" s="80">
        <f>J82</f>
        <v>0</v>
      </c>
      <c r="K59" s="39"/>
      <c r="L59" s="39"/>
      <c r="M59" s="109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V59" s="19" t="s">
        <v>111</v>
      </c>
    </row>
    <row r="60" spans="2:13" s="9" customFormat="1" ht="24.95" customHeight="1">
      <c r="B60" s="137"/>
      <c r="C60" s="138"/>
      <c r="D60" s="139" t="s">
        <v>767</v>
      </c>
      <c r="E60" s="140"/>
      <c r="F60" s="140"/>
      <c r="G60" s="140"/>
      <c r="H60" s="140"/>
      <c r="I60" s="140"/>
      <c r="J60" s="141">
        <f>J83</f>
        <v>0</v>
      </c>
      <c r="K60" s="138"/>
      <c r="L60" s="138"/>
      <c r="M60" s="142"/>
    </row>
    <row r="61" spans="2:13" s="9" customFormat="1" ht="24.95" customHeight="1">
      <c r="B61" s="137"/>
      <c r="C61" s="138"/>
      <c r="D61" s="139" t="s">
        <v>768</v>
      </c>
      <c r="E61" s="140"/>
      <c r="F61" s="140"/>
      <c r="G61" s="140"/>
      <c r="H61" s="140"/>
      <c r="I61" s="140"/>
      <c r="J61" s="141">
        <f>J113</f>
        <v>0</v>
      </c>
      <c r="K61" s="138"/>
      <c r="L61" s="138"/>
      <c r="M61" s="142"/>
    </row>
    <row r="62" spans="2:13" s="9" customFormat="1" ht="24.95" customHeight="1">
      <c r="B62" s="137"/>
      <c r="C62" s="138"/>
      <c r="D62" s="139" t="s">
        <v>769</v>
      </c>
      <c r="E62" s="140"/>
      <c r="F62" s="140"/>
      <c r="G62" s="140"/>
      <c r="H62" s="140"/>
      <c r="I62" s="140"/>
      <c r="J62" s="141">
        <f>J127</f>
        <v>0</v>
      </c>
      <c r="K62" s="138"/>
      <c r="L62" s="138"/>
      <c r="M62" s="142"/>
    </row>
    <row r="63" spans="1:32" s="2" customFormat="1" ht="21.75" customHeight="1">
      <c r="A63" s="37"/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109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</row>
    <row r="64" spans="1:32" s="2" customFormat="1" ht="6.95" customHeight="1">
      <c r="A64" s="37"/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341"/>
      <c r="M64" s="109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</row>
    <row r="68" spans="1:32" s="2" customFormat="1" ht="6.95" customHeight="1">
      <c r="A68" s="37"/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341"/>
      <c r="M68" s="109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</row>
    <row r="69" spans="1:32" s="2" customFormat="1" ht="24.95" customHeight="1">
      <c r="A69" s="37"/>
      <c r="B69" s="38"/>
      <c r="C69" s="25" t="s">
        <v>127</v>
      </c>
      <c r="D69" s="39"/>
      <c r="E69" s="39"/>
      <c r="F69" s="39"/>
      <c r="G69" s="39"/>
      <c r="H69" s="39"/>
      <c r="I69" s="39"/>
      <c r="J69" s="39"/>
      <c r="K69" s="39"/>
      <c r="L69" s="39"/>
      <c r="M69" s="109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</row>
    <row r="70" spans="1:32" s="2" customFormat="1" ht="6.95" customHeight="1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109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</row>
    <row r="71" spans="1:32" s="2" customFormat="1" ht="12" customHeight="1">
      <c r="A71" s="37"/>
      <c r="B71" s="38"/>
      <c r="C71" s="31" t="s">
        <v>16</v>
      </c>
      <c r="D71" s="39"/>
      <c r="E71" s="39"/>
      <c r="F71" s="39"/>
      <c r="G71" s="39"/>
      <c r="H71" s="39"/>
      <c r="I71" s="39"/>
      <c r="J71" s="39"/>
      <c r="K71" s="39"/>
      <c r="L71" s="39"/>
      <c r="M71" s="109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</row>
    <row r="72" spans="1:32" s="2" customFormat="1" ht="16.5" customHeight="1">
      <c r="A72" s="37"/>
      <c r="B72" s="38"/>
      <c r="C72" s="39"/>
      <c r="D72" s="39"/>
      <c r="E72" s="400" t="str">
        <f>E7</f>
        <v>UK-1.LF- Instalace systému VZT a klimatizace, Studničkova 2, Praha</v>
      </c>
      <c r="F72" s="401"/>
      <c r="G72" s="401"/>
      <c r="H72" s="401"/>
      <c r="I72" s="39"/>
      <c r="J72" s="39"/>
      <c r="K72" s="39"/>
      <c r="L72" s="39"/>
      <c r="M72" s="109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</row>
    <row r="73" spans="1:32" s="2" customFormat="1" ht="12" customHeight="1">
      <c r="A73" s="37"/>
      <c r="B73" s="38"/>
      <c r="C73" s="31" t="s">
        <v>106</v>
      </c>
      <c r="D73" s="39"/>
      <c r="E73" s="39"/>
      <c r="F73" s="39"/>
      <c r="G73" s="39"/>
      <c r="H73" s="39"/>
      <c r="I73" s="39"/>
      <c r="J73" s="39"/>
      <c r="K73" s="39"/>
      <c r="L73" s="39"/>
      <c r="M73" s="109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</row>
    <row r="74" spans="1:32" s="2" customFormat="1" ht="16.5" customHeight="1">
      <c r="A74" s="37"/>
      <c r="B74" s="38"/>
      <c r="C74" s="39"/>
      <c r="D74" s="39"/>
      <c r="E74" s="379" t="str">
        <f>E9</f>
        <v>04 - Vzduchotechnika - pitevny</v>
      </c>
      <c r="F74" s="399"/>
      <c r="G74" s="399"/>
      <c r="H74" s="399"/>
      <c r="I74" s="39"/>
      <c r="J74" s="39"/>
      <c r="K74" s="39"/>
      <c r="L74" s="39"/>
      <c r="M74" s="109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</row>
    <row r="75" spans="1:32" s="2" customFormat="1" ht="6.95" customHeight="1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109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</row>
    <row r="76" spans="1:32" s="2" customFormat="1" ht="12" customHeight="1">
      <c r="A76" s="37"/>
      <c r="B76" s="38"/>
      <c r="C76" s="31" t="s">
        <v>22</v>
      </c>
      <c r="D76" s="39"/>
      <c r="E76" s="39"/>
      <c r="F76" s="29" t="str">
        <f>F12</f>
        <v>Praha</v>
      </c>
      <c r="G76" s="39"/>
      <c r="H76" s="39"/>
      <c r="I76" s="31" t="s">
        <v>24</v>
      </c>
      <c r="J76" s="62" t="str">
        <f>IF(J12="","",J12)</f>
        <v>Vyplň údaj</v>
      </c>
      <c r="K76" s="39"/>
      <c r="L76" s="39"/>
      <c r="M76" s="109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</row>
    <row r="77" spans="1:32" s="2" customFormat="1" ht="6.9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109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</row>
    <row r="78" spans="1:32" s="2" customFormat="1" ht="15.2" customHeight="1">
      <c r="A78" s="37"/>
      <c r="B78" s="38"/>
      <c r="C78" s="31" t="s">
        <v>29</v>
      </c>
      <c r="D78" s="39"/>
      <c r="E78" s="39"/>
      <c r="F78" s="29" t="str">
        <f>E15</f>
        <v>1. lékařská fakulta Univerzity Karlovy, Kateřinská 1660/32, Praha 2</v>
      </c>
      <c r="G78" s="39"/>
      <c r="H78" s="39"/>
      <c r="I78" s="31" t="s">
        <v>36</v>
      </c>
      <c r="J78" s="35" t="str">
        <f>E21</f>
        <v xml:space="preserve"> </v>
      </c>
      <c r="K78" s="39"/>
      <c r="L78" s="39"/>
      <c r="M78" s="109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</row>
    <row r="79" spans="1:32" s="2" customFormat="1" ht="25.7" customHeight="1">
      <c r="A79" s="37"/>
      <c r="B79" s="38"/>
      <c r="C79" s="31" t="s">
        <v>34</v>
      </c>
      <c r="D79" s="39"/>
      <c r="E79" s="39"/>
      <c r="F79" s="29" t="str">
        <f>IF(E18="","",E18)</f>
        <v>Vyplň údaj</v>
      </c>
      <c r="G79" s="39"/>
      <c r="H79" s="39"/>
      <c r="I79" s="31" t="s">
        <v>40</v>
      </c>
      <c r="J79" s="35" t="str">
        <f>E24</f>
        <v>M – PROject CZ s.r.o.</v>
      </c>
      <c r="K79" s="39"/>
      <c r="L79" s="39"/>
      <c r="M79" s="109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</row>
    <row r="80" spans="1:32" s="2" customFormat="1" ht="38.25" customHeight="1">
      <c r="A80" s="37"/>
      <c r="B80" s="38"/>
      <c r="C80" s="39"/>
      <c r="D80" s="39"/>
      <c r="E80" s="39"/>
      <c r="F80" s="411" t="s">
        <v>1171</v>
      </c>
      <c r="G80" s="411"/>
      <c r="H80" s="411"/>
      <c r="I80" s="411"/>
      <c r="J80" s="411"/>
      <c r="K80" s="411"/>
      <c r="L80" s="412"/>
      <c r="M80" s="109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</row>
    <row r="81" spans="1:32" s="11" customFormat="1" ht="29.25" customHeight="1">
      <c r="A81" s="149"/>
      <c r="B81" s="150"/>
      <c r="C81" s="151" t="s">
        <v>128</v>
      </c>
      <c r="D81" s="152" t="s">
        <v>64</v>
      </c>
      <c r="E81" s="152" t="s">
        <v>60</v>
      </c>
      <c r="F81" s="357" t="s">
        <v>1170</v>
      </c>
      <c r="G81" s="152" t="s">
        <v>129</v>
      </c>
      <c r="H81" s="152" t="s">
        <v>130</v>
      </c>
      <c r="I81" s="152" t="s">
        <v>131</v>
      </c>
      <c r="J81" s="152" t="s">
        <v>110</v>
      </c>
      <c r="K81" s="152" t="s">
        <v>132</v>
      </c>
      <c r="L81" s="343" t="s">
        <v>1150</v>
      </c>
      <c r="M81" s="154"/>
      <c r="N81" s="71" t="s">
        <v>37</v>
      </c>
      <c r="O81" s="72" t="s">
        <v>49</v>
      </c>
      <c r="P81" s="72" t="s">
        <v>133</v>
      </c>
      <c r="Q81" s="72" t="s">
        <v>134</v>
      </c>
      <c r="R81" s="72" t="s">
        <v>135</v>
      </c>
      <c r="S81" s="72" t="s">
        <v>136</v>
      </c>
      <c r="T81" s="72" t="s">
        <v>137</v>
      </c>
      <c r="U81" s="73" t="s">
        <v>138</v>
      </c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</row>
    <row r="82" spans="1:64" s="2" customFormat="1" ht="22.9" customHeight="1">
      <c r="A82" s="37"/>
      <c r="B82" s="38"/>
      <c r="C82" s="78" t="s">
        <v>139</v>
      </c>
      <c r="D82" s="39"/>
      <c r="E82" s="39"/>
      <c r="F82" s="347"/>
      <c r="G82" s="39"/>
      <c r="H82" s="39"/>
      <c r="I82" s="39"/>
      <c r="J82" s="155">
        <f>BL82</f>
        <v>0</v>
      </c>
      <c r="K82" s="39"/>
      <c r="L82" s="39"/>
      <c r="M82" s="42"/>
      <c r="N82" s="74"/>
      <c r="O82" s="156"/>
      <c r="P82" s="75"/>
      <c r="Q82" s="157">
        <f>Q83+Q113+Q127</f>
        <v>0</v>
      </c>
      <c r="R82" s="75"/>
      <c r="S82" s="157">
        <f>S83+S113+S127</f>
        <v>0</v>
      </c>
      <c r="T82" s="75"/>
      <c r="U82" s="158">
        <f>U83+U113+U127</f>
        <v>0</v>
      </c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U82" s="19" t="s">
        <v>78</v>
      </c>
      <c r="AV82" s="19" t="s">
        <v>111</v>
      </c>
      <c r="BL82" s="159">
        <f>BL83+BL113+BL127</f>
        <v>0</v>
      </c>
    </row>
    <row r="83" spans="2:64" s="12" customFormat="1" ht="25.9" customHeight="1">
      <c r="B83" s="160"/>
      <c r="C83" s="161"/>
      <c r="D83" s="162" t="s">
        <v>78</v>
      </c>
      <c r="E83" s="163" t="s">
        <v>638</v>
      </c>
      <c r="F83" s="163" t="s">
        <v>770</v>
      </c>
      <c r="G83" s="161"/>
      <c r="H83" s="161"/>
      <c r="I83" s="164"/>
      <c r="J83" s="165">
        <f>BL83</f>
        <v>0</v>
      </c>
      <c r="K83" s="161"/>
      <c r="L83" s="161"/>
      <c r="M83" s="166"/>
      <c r="N83" s="167"/>
      <c r="O83" s="168"/>
      <c r="P83" s="168"/>
      <c r="Q83" s="169">
        <f>SUM(Q84:Q112)</f>
        <v>0</v>
      </c>
      <c r="R83" s="168"/>
      <c r="S83" s="169">
        <f>SUM(S84:S112)</f>
        <v>0</v>
      </c>
      <c r="T83" s="168"/>
      <c r="U83" s="170">
        <f>SUM(U84:U112)</f>
        <v>0</v>
      </c>
      <c r="AS83" s="171" t="s">
        <v>87</v>
      </c>
      <c r="AU83" s="172" t="s">
        <v>78</v>
      </c>
      <c r="AV83" s="172" t="s">
        <v>79</v>
      </c>
      <c r="AZ83" s="171" t="s">
        <v>142</v>
      </c>
      <c r="BL83" s="173">
        <f>SUM(BL84:BL112)</f>
        <v>0</v>
      </c>
    </row>
    <row r="84" spans="1:66" s="2" customFormat="1" ht="12">
      <c r="A84" s="37"/>
      <c r="B84" s="38"/>
      <c r="C84" s="176" t="s">
        <v>87</v>
      </c>
      <c r="D84" s="176" t="s">
        <v>145</v>
      </c>
      <c r="E84" s="177" t="s">
        <v>1153</v>
      </c>
      <c r="F84" s="178" t="s">
        <v>1154</v>
      </c>
      <c r="G84" s="179" t="s">
        <v>643</v>
      </c>
      <c r="H84" s="180">
        <v>1</v>
      </c>
      <c r="I84" s="181"/>
      <c r="J84" s="182">
        <f>ROUND(I84*H84,2)</f>
        <v>0</v>
      </c>
      <c r="K84" s="178" t="s">
        <v>37</v>
      </c>
      <c r="L84" s="358" t="s">
        <v>1172</v>
      </c>
      <c r="M84" s="42"/>
      <c r="N84" s="183" t="s">
        <v>37</v>
      </c>
      <c r="O84" s="184" t="s">
        <v>50</v>
      </c>
      <c r="P84" s="67"/>
      <c r="Q84" s="185">
        <f>P84*H84</f>
        <v>0</v>
      </c>
      <c r="R84" s="185">
        <v>0</v>
      </c>
      <c r="S84" s="185">
        <f>R84*H84</f>
        <v>0</v>
      </c>
      <c r="T84" s="185">
        <v>0</v>
      </c>
      <c r="U84" s="186">
        <f>T84*H84</f>
        <v>0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S84" s="187" t="s">
        <v>226</v>
      </c>
      <c r="AU84" s="187" t="s">
        <v>145</v>
      </c>
      <c r="AV84" s="187" t="s">
        <v>87</v>
      </c>
      <c r="AZ84" s="19" t="s">
        <v>142</v>
      </c>
      <c r="BF84" s="188">
        <f>IF(O84="základní",J84,0)</f>
        <v>0</v>
      </c>
      <c r="BG84" s="188">
        <f>IF(O84="snížená",J84,0)</f>
        <v>0</v>
      </c>
      <c r="BH84" s="188">
        <f>IF(O84="zákl. přenesená",J84,0)</f>
        <v>0</v>
      </c>
      <c r="BI84" s="188">
        <f>IF(O84="sníž. přenesená",J84,0)</f>
        <v>0</v>
      </c>
      <c r="BJ84" s="188">
        <f>IF(O84="nulová",J84,0)</f>
        <v>0</v>
      </c>
      <c r="BK84" s="19" t="s">
        <v>87</v>
      </c>
      <c r="BL84" s="188">
        <f>ROUND(I84*H84,2)</f>
        <v>0</v>
      </c>
      <c r="BM84" s="19" t="s">
        <v>226</v>
      </c>
      <c r="BN84" s="187" t="s">
        <v>89</v>
      </c>
    </row>
    <row r="85" spans="1:48" s="2" customFormat="1" ht="117">
      <c r="A85" s="37"/>
      <c r="B85" s="38"/>
      <c r="C85" s="39"/>
      <c r="D85" s="191" t="s">
        <v>204</v>
      </c>
      <c r="E85" s="39"/>
      <c r="F85" s="222" t="s">
        <v>771</v>
      </c>
      <c r="G85" s="39"/>
      <c r="H85" s="39"/>
      <c r="I85" s="223"/>
      <c r="J85" s="39"/>
      <c r="K85" s="39"/>
      <c r="L85" s="223"/>
      <c r="M85" s="42"/>
      <c r="N85" s="224"/>
      <c r="O85" s="225"/>
      <c r="P85" s="67"/>
      <c r="Q85" s="67"/>
      <c r="R85" s="67"/>
      <c r="S85" s="67"/>
      <c r="T85" s="67"/>
      <c r="U85" s="68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U85" s="19" t="s">
        <v>204</v>
      </c>
      <c r="AV85" s="19" t="s">
        <v>87</v>
      </c>
    </row>
    <row r="86" spans="1:66" s="2" customFormat="1" ht="16.5" customHeight="1">
      <c r="A86" s="37"/>
      <c r="B86" s="38"/>
      <c r="C86" s="348">
        <v>2</v>
      </c>
      <c r="D86" s="348"/>
      <c r="E86" s="349"/>
      <c r="F86" s="350" t="s">
        <v>1169</v>
      </c>
      <c r="G86" s="351"/>
      <c r="H86" s="352"/>
      <c r="I86" s="353"/>
      <c r="J86" s="353"/>
      <c r="K86" s="350"/>
      <c r="L86" s="353"/>
      <c r="M86" s="42"/>
      <c r="N86" s="183" t="s">
        <v>37</v>
      </c>
      <c r="O86" s="184" t="s">
        <v>50</v>
      </c>
      <c r="P86" s="67"/>
      <c r="Q86" s="185">
        <f>P86*H86</f>
        <v>0</v>
      </c>
      <c r="R86" s="185">
        <v>0</v>
      </c>
      <c r="S86" s="185">
        <f>R86*H86</f>
        <v>0</v>
      </c>
      <c r="T86" s="185">
        <v>0</v>
      </c>
      <c r="U86" s="186">
        <f>T86*H86</f>
        <v>0</v>
      </c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S86" s="187" t="s">
        <v>226</v>
      </c>
      <c r="AU86" s="187" t="s">
        <v>145</v>
      </c>
      <c r="AV86" s="187" t="s">
        <v>87</v>
      </c>
      <c r="AZ86" s="19" t="s">
        <v>142</v>
      </c>
      <c r="BF86" s="188">
        <f>IF(O86="základní",J86,0)</f>
        <v>0</v>
      </c>
      <c r="BG86" s="188">
        <f>IF(O86="snížená",J86,0)</f>
        <v>0</v>
      </c>
      <c r="BH86" s="188">
        <f>IF(O86="zákl. přenesená",J86,0)</f>
        <v>0</v>
      </c>
      <c r="BI86" s="188">
        <f>IF(O86="sníž. přenesená",J86,0)</f>
        <v>0</v>
      </c>
      <c r="BJ86" s="188">
        <f>IF(O86="nulová",J86,0)</f>
        <v>0</v>
      </c>
      <c r="BK86" s="19" t="s">
        <v>87</v>
      </c>
      <c r="BL86" s="188">
        <f>ROUND(I86*H86,2)</f>
        <v>0</v>
      </c>
      <c r="BM86" s="19" t="s">
        <v>226</v>
      </c>
      <c r="BN86" s="187" t="s">
        <v>150</v>
      </c>
    </row>
    <row r="87" spans="1:48" s="2" customFormat="1" ht="12">
      <c r="A87" s="37"/>
      <c r="B87" s="38"/>
      <c r="C87" s="354"/>
      <c r="D87" s="355"/>
      <c r="E87" s="354"/>
      <c r="F87" s="356"/>
      <c r="G87" s="354"/>
      <c r="H87" s="354"/>
      <c r="I87" s="354"/>
      <c r="J87" s="354"/>
      <c r="K87" s="354"/>
      <c r="L87" s="354"/>
      <c r="M87" s="42"/>
      <c r="N87" s="224"/>
      <c r="O87" s="225"/>
      <c r="P87" s="67"/>
      <c r="Q87" s="67"/>
      <c r="R87" s="67"/>
      <c r="S87" s="67"/>
      <c r="T87" s="67"/>
      <c r="U87" s="68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U87" s="19" t="s">
        <v>204</v>
      </c>
      <c r="AV87" s="19" t="s">
        <v>87</v>
      </c>
    </row>
    <row r="88" spans="1:66" s="2" customFormat="1" ht="16.5" customHeight="1">
      <c r="A88" s="37"/>
      <c r="B88" s="38"/>
      <c r="C88" s="348">
        <v>3</v>
      </c>
      <c r="D88" s="348"/>
      <c r="E88" s="349"/>
      <c r="F88" s="350" t="s">
        <v>1169</v>
      </c>
      <c r="G88" s="351"/>
      <c r="H88" s="352"/>
      <c r="I88" s="353"/>
      <c r="J88" s="353"/>
      <c r="K88" s="350"/>
      <c r="L88" s="353"/>
      <c r="M88" s="42"/>
      <c r="N88" s="183" t="s">
        <v>37</v>
      </c>
      <c r="O88" s="184" t="s">
        <v>50</v>
      </c>
      <c r="P88" s="67"/>
      <c r="Q88" s="185">
        <f>P88*H88</f>
        <v>0</v>
      </c>
      <c r="R88" s="185">
        <v>0</v>
      </c>
      <c r="S88" s="185">
        <f>R88*H88</f>
        <v>0</v>
      </c>
      <c r="T88" s="185">
        <v>0</v>
      </c>
      <c r="U88" s="186">
        <f>T88*H88</f>
        <v>0</v>
      </c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S88" s="187" t="s">
        <v>226</v>
      </c>
      <c r="AU88" s="187" t="s">
        <v>145</v>
      </c>
      <c r="AV88" s="187" t="s">
        <v>87</v>
      </c>
      <c r="AZ88" s="19" t="s">
        <v>142</v>
      </c>
      <c r="BF88" s="188">
        <f>IF(O88="základní",J88,0)</f>
        <v>0</v>
      </c>
      <c r="BG88" s="188">
        <f>IF(O88="snížená",J88,0)</f>
        <v>0</v>
      </c>
      <c r="BH88" s="188">
        <f>IF(O88="zákl. přenesená",J88,0)</f>
        <v>0</v>
      </c>
      <c r="BI88" s="188">
        <f>IF(O88="sníž. přenesená",J88,0)</f>
        <v>0</v>
      </c>
      <c r="BJ88" s="188">
        <f>IF(O88="nulová",J88,0)</f>
        <v>0</v>
      </c>
      <c r="BK88" s="19" t="s">
        <v>87</v>
      </c>
      <c r="BL88" s="188">
        <f>ROUND(I88*H88,2)</f>
        <v>0</v>
      </c>
      <c r="BM88" s="19" t="s">
        <v>226</v>
      </c>
      <c r="BN88" s="187" t="s">
        <v>160</v>
      </c>
    </row>
    <row r="89" spans="1:48" s="2" customFormat="1" ht="12">
      <c r="A89" s="37"/>
      <c r="B89" s="38"/>
      <c r="C89" s="354"/>
      <c r="D89" s="355"/>
      <c r="E89" s="354"/>
      <c r="F89" s="356"/>
      <c r="G89" s="354"/>
      <c r="H89" s="354"/>
      <c r="I89" s="354"/>
      <c r="J89" s="354"/>
      <c r="K89" s="354"/>
      <c r="L89" s="354"/>
      <c r="M89" s="42"/>
      <c r="N89" s="224"/>
      <c r="O89" s="225"/>
      <c r="P89" s="67"/>
      <c r="Q89" s="67"/>
      <c r="R89" s="67"/>
      <c r="S89" s="67"/>
      <c r="T89" s="67"/>
      <c r="U89" s="68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U89" s="19" t="s">
        <v>204</v>
      </c>
      <c r="AV89" s="19" t="s">
        <v>87</v>
      </c>
    </row>
    <row r="90" spans="1:66" s="2" customFormat="1" ht="16.5" customHeight="1">
      <c r="A90" s="37"/>
      <c r="B90" s="38"/>
      <c r="C90" s="348">
        <v>4</v>
      </c>
      <c r="D90" s="348"/>
      <c r="E90" s="349"/>
      <c r="F90" s="350" t="s">
        <v>1169</v>
      </c>
      <c r="G90" s="351"/>
      <c r="H90" s="352"/>
      <c r="I90" s="353"/>
      <c r="J90" s="353"/>
      <c r="K90" s="350"/>
      <c r="L90" s="353"/>
      <c r="M90" s="42"/>
      <c r="N90" s="183" t="s">
        <v>37</v>
      </c>
      <c r="O90" s="184" t="s">
        <v>50</v>
      </c>
      <c r="P90" s="67"/>
      <c r="Q90" s="185">
        <f>P90*H90</f>
        <v>0</v>
      </c>
      <c r="R90" s="185">
        <v>0</v>
      </c>
      <c r="S90" s="185">
        <f>R90*H90</f>
        <v>0</v>
      </c>
      <c r="T90" s="185">
        <v>0</v>
      </c>
      <c r="U90" s="186">
        <f>T90*H90</f>
        <v>0</v>
      </c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S90" s="187" t="s">
        <v>226</v>
      </c>
      <c r="AU90" s="187" t="s">
        <v>145</v>
      </c>
      <c r="AV90" s="187" t="s">
        <v>87</v>
      </c>
      <c r="AZ90" s="19" t="s">
        <v>142</v>
      </c>
      <c r="BF90" s="188">
        <f>IF(O90="základní",J90,0)</f>
        <v>0</v>
      </c>
      <c r="BG90" s="188">
        <f>IF(O90="snížená",J90,0)</f>
        <v>0</v>
      </c>
      <c r="BH90" s="188">
        <f>IF(O90="zákl. přenesená",J90,0)</f>
        <v>0</v>
      </c>
      <c r="BI90" s="188">
        <f>IF(O90="sníž. přenesená",J90,0)</f>
        <v>0</v>
      </c>
      <c r="BJ90" s="188">
        <f>IF(O90="nulová",J90,0)</f>
        <v>0</v>
      </c>
      <c r="BK90" s="19" t="s">
        <v>87</v>
      </c>
      <c r="BL90" s="188">
        <f>ROUND(I90*H90,2)</f>
        <v>0</v>
      </c>
      <c r="BM90" s="19" t="s">
        <v>226</v>
      </c>
      <c r="BN90" s="187" t="s">
        <v>189</v>
      </c>
    </row>
    <row r="91" spans="1:48" s="2" customFormat="1" ht="12">
      <c r="A91" s="37"/>
      <c r="B91" s="38"/>
      <c r="C91" s="354"/>
      <c r="D91" s="355"/>
      <c r="E91" s="354"/>
      <c r="F91" s="356"/>
      <c r="G91" s="354"/>
      <c r="H91" s="354"/>
      <c r="I91" s="354"/>
      <c r="J91" s="354"/>
      <c r="K91" s="354"/>
      <c r="L91" s="354"/>
      <c r="M91" s="42"/>
      <c r="N91" s="224"/>
      <c r="O91" s="225"/>
      <c r="P91" s="67"/>
      <c r="Q91" s="67"/>
      <c r="R91" s="67"/>
      <c r="S91" s="67"/>
      <c r="T91" s="67"/>
      <c r="U91" s="68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U91" s="19" t="s">
        <v>204</v>
      </c>
      <c r="AV91" s="19" t="s">
        <v>87</v>
      </c>
    </row>
    <row r="92" spans="1:66" s="2" customFormat="1" ht="37.9" customHeight="1">
      <c r="A92" s="37"/>
      <c r="B92" s="38"/>
      <c r="C92" s="176" t="s">
        <v>165</v>
      </c>
      <c r="D92" s="176" t="s">
        <v>145</v>
      </c>
      <c r="E92" s="177" t="s">
        <v>772</v>
      </c>
      <c r="F92" s="178" t="s">
        <v>773</v>
      </c>
      <c r="G92" s="179" t="s">
        <v>643</v>
      </c>
      <c r="H92" s="180">
        <v>1</v>
      </c>
      <c r="I92" s="181"/>
      <c r="J92" s="182">
        <f aca="true" t="shared" si="0" ref="J92:J112">ROUND(I92*H92,2)</f>
        <v>0</v>
      </c>
      <c r="K92" s="178" t="s">
        <v>37</v>
      </c>
      <c r="L92" s="181" t="s">
        <v>1172</v>
      </c>
      <c r="M92" s="42"/>
      <c r="N92" s="183" t="s">
        <v>37</v>
      </c>
      <c r="O92" s="184" t="s">
        <v>50</v>
      </c>
      <c r="P92" s="67"/>
      <c r="Q92" s="185">
        <f aca="true" t="shared" si="1" ref="Q92:Q112">P92*H92</f>
        <v>0</v>
      </c>
      <c r="R92" s="185">
        <v>0</v>
      </c>
      <c r="S92" s="185">
        <f aca="true" t="shared" si="2" ref="S92:S112">R92*H92</f>
        <v>0</v>
      </c>
      <c r="T92" s="185">
        <v>0</v>
      </c>
      <c r="U92" s="186">
        <f aca="true" t="shared" si="3" ref="U92:U112">T92*H92</f>
        <v>0</v>
      </c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S92" s="187" t="s">
        <v>226</v>
      </c>
      <c r="AU92" s="187" t="s">
        <v>145</v>
      </c>
      <c r="AV92" s="187" t="s">
        <v>87</v>
      </c>
      <c r="AZ92" s="19" t="s">
        <v>142</v>
      </c>
      <c r="BF92" s="188">
        <f aca="true" t="shared" si="4" ref="BF92:BF112">IF(O92="základní",J92,0)</f>
        <v>0</v>
      </c>
      <c r="BG92" s="188">
        <f aca="true" t="shared" si="5" ref="BG92:BG112">IF(O92="snížená",J92,0)</f>
        <v>0</v>
      </c>
      <c r="BH92" s="188">
        <f aca="true" t="shared" si="6" ref="BH92:BH112">IF(O92="zákl. přenesená",J92,0)</f>
        <v>0</v>
      </c>
      <c r="BI92" s="188">
        <f aca="true" t="shared" si="7" ref="BI92:BI112">IF(O92="sníž. přenesená",J92,0)</f>
        <v>0</v>
      </c>
      <c r="BJ92" s="188">
        <f aca="true" t="shared" si="8" ref="BJ92:BJ112">IF(O92="nulová",J92,0)</f>
        <v>0</v>
      </c>
      <c r="BK92" s="19" t="s">
        <v>87</v>
      </c>
      <c r="BL92" s="188">
        <f aca="true" t="shared" si="9" ref="BL92:BL112">ROUND(I92*H92,2)</f>
        <v>0</v>
      </c>
      <c r="BM92" s="19" t="s">
        <v>226</v>
      </c>
      <c r="BN92" s="187" t="s">
        <v>200</v>
      </c>
    </row>
    <row r="93" spans="1:66" s="2" customFormat="1" ht="44.25" customHeight="1">
      <c r="A93" s="37"/>
      <c r="B93" s="38"/>
      <c r="C93" s="176" t="s">
        <v>160</v>
      </c>
      <c r="D93" s="176" t="s">
        <v>145</v>
      </c>
      <c r="E93" s="177" t="s">
        <v>774</v>
      </c>
      <c r="F93" s="178" t="s">
        <v>775</v>
      </c>
      <c r="G93" s="179" t="s">
        <v>643</v>
      </c>
      <c r="H93" s="180">
        <v>1</v>
      </c>
      <c r="I93" s="181"/>
      <c r="J93" s="182">
        <f t="shared" si="0"/>
        <v>0</v>
      </c>
      <c r="K93" s="178" t="s">
        <v>37</v>
      </c>
      <c r="L93" s="181" t="s">
        <v>1172</v>
      </c>
      <c r="M93" s="42"/>
      <c r="N93" s="183" t="s">
        <v>37</v>
      </c>
      <c r="O93" s="184" t="s">
        <v>50</v>
      </c>
      <c r="P93" s="67"/>
      <c r="Q93" s="185">
        <f t="shared" si="1"/>
        <v>0</v>
      </c>
      <c r="R93" s="185">
        <v>0</v>
      </c>
      <c r="S93" s="185">
        <f t="shared" si="2"/>
        <v>0</v>
      </c>
      <c r="T93" s="185">
        <v>0</v>
      </c>
      <c r="U93" s="186">
        <f t="shared" si="3"/>
        <v>0</v>
      </c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S93" s="187" t="s">
        <v>226</v>
      </c>
      <c r="AU93" s="187" t="s">
        <v>145</v>
      </c>
      <c r="AV93" s="187" t="s">
        <v>87</v>
      </c>
      <c r="AZ93" s="19" t="s">
        <v>142</v>
      </c>
      <c r="BF93" s="188">
        <f t="shared" si="4"/>
        <v>0</v>
      </c>
      <c r="BG93" s="188">
        <f t="shared" si="5"/>
        <v>0</v>
      </c>
      <c r="BH93" s="188">
        <f t="shared" si="6"/>
        <v>0</v>
      </c>
      <c r="BI93" s="188">
        <f t="shared" si="7"/>
        <v>0</v>
      </c>
      <c r="BJ93" s="188">
        <f t="shared" si="8"/>
        <v>0</v>
      </c>
      <c r="BK93" s="19" t="s">
        <v>87</v>
      </c>
      <c r="BL93" s="188">
        <f t="shared" si="9"/>
        <v>0</v>
      </c>
      <c r="BM93" s="19" t="s">
        <v>226</v>
      </c>
      <c r="BN93" s="187" t="s">
        <v>210</v>
      </c>
    </row>
    <row r="94" spans="1:66" s="2" customFormat="1" ht="33" customHeight="1">
      <c r="A94" s="37"/>
      <c r="B94" s="38"/>
      <c r="C94" s="176" t="s">
        <v>181</v>
      </c>
      <c r="D94" s="176" t="s">
        <v>145</v>
      </c>
      <c r="E94" s="177" t="s">
        <v>776</v>
      </c>
      <c r="F94" s="178" t="s">
        <v>777</v>
      </c>
      <c r="G94" s="179" t="s">
        <v>643</v>
      </c>
      <c r="H94" s="180">
        <v>1</v>
      </c>
      <c r="I94" s="181"/>
      <c r="J94" s="182">
        <f t="shared" si="0"/>
        <v>0</v>
      </c>
      <c r="K94" s="178" t="s">
        <v>37</v>
      </c>
      <c r="L94" s="181" t="s">
        <v>1172</v>
      </c>
      <c r="M94" s="42"/>
      <c r="N94" s="183" t="s">
        <v>37</v>
      </c>
      <c r="O94" s="184" t="s">
        <v>50</v>
      </c>
      <c r="P94" s="67"/>
      <c r="Q94" s="185">
        <f t="shared" si="1"/>
        <v>0</v>
      </c>
      <c r="R94" s="185">
        <v>0</v>
      </c>
      <c r="S94" s="185">
        <f t="shared" si="2"/>
        <v>0</v>
      </c>
      <c r="T94" s="185">
        <v>0</v>
      </c>
      <c r="U94" s="186">
        <f t="shared" si="3"/>
        <v>0</v>
      </c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S94" s="187" t="s">
        <v>226</v>
      </c>
      <c r="AU94" s="187" t="s">
        <v>145</v>
      </c>
      <c r="AV94" s="187" t="s">
        <v>87</v>
      </c>
      <c r="AZ94" s="19" t="s">
        <v>142</v>
      </c>
      <c r="BF94" s="188">
        <f t="shared" si="4"/>
        <v>0</v>
      </c>
      <c r="BG94" s="188">
        <f t="shared" si="5"/>
        <v>0</v>
      </c>
      <c r="BH94" s="188">
        <f t="shared" si="6"/>
        <v>0</v>
      </c>
      <c r="BI94" s="188">
        <f t="shared" si="7"/>
        <v>0</v>
      </c>
      <c r="BJ94" s="188">
        <f t="shared" si="8"/>
        <v>0</v>
      </c>
      <c r="BK94" s="19" t="s">
        <v>87</v>
      </c>
      <c r="BL94" s="188">
        <f t="shared" si="9"/>
        <v>0</v>
      </c>
      <c r="BM94" s="19" t="s">
        <v>226</v>
      </c>
      <c r="BN94" s="187" t="s">
        <v>218</v>
      </c>
    </row>
    <row r="95" spans="1:66" s="2" customFormat="1" ht="33" customHeight="1">
      <c r="A95" s="37"/>
      <c r="B95" s="38"/>
      <c r="C95" s="176" t="s">
        <v>189</v>
      </c>
      <c r="D95" s="176" t="s">
        <v>145</v>
      </c>
      <c r="E95" s="177" t="s">
        <v>778</v>
      </c>
      <c r="F95" s="178" t="s">
        <v>779</v>
      </c>
      <c r="G95" s="179" t="s">
        <v>653</v>
      </c>
      <c r="H95" s="180">
        <v>80</v>
      </c>
      <c r="I95" s="181"/>
      <c r="J95" s="182">
        <f t="shared" si="0"/>
        <v>0</v>
      </c>
      <c r="K95" s="178" t="s">
        <v>37</v>
      </c>
      <c r="L95" s="178"/>
      <c r="M95" s="42"/>
      <c r="N95" s="183" t="s">
        <v>37</v>
      </c>
      <c r="O95" s="184" t="s">
        <v>50</v>
      </c>
      <c r="P95" s="67"/>
      <c r="Q95" s="185">
        <f t="shared" si="1"/>
        <v>0</v>
      </c>
      <c r="R95" s="185">
        <v>0</v>
      </c>
      <c r="S95" s="185">
        <f t="shared" si="2"/>
        <v>0</v>
      </c>
      <c r="T95" s="185">
        <v>0</v>
      </c>
      <c r="U95" s="186">
        <f t="shared" si="3"/>
        <v>0</v>
      </c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S95" s="187" t="s">
        <v>226</v>
      </c>
      <c r="AU95" s="187" t="s">
        <v>145</v>
      </c>
      <c r="AV95" s="187" t="s">
        <v>87</v>
      </c>
      <c r="AZ95" s="19" t="s">
        <v>142</v>
      </c>
      <c r="BF95" s="188">
        <f t="shared" si="4"/>
        <v>0</v>
      </c>
      <c r="BG95" s="188">
        <f t="shared" si="5"/>
        <v>0</v>
      </c>
      <c r="BH95" s="188">
        <f t="shared" si="6"/>
        <v>0</v>
      </c>
      <c r="BI95" s="188">
        <f t="shared" si="7"/>
        <v>0</v>
      </c>
      <c r="BJ95" s="188">
        <f t="shared" si="8"/>
        <v>0</v>
      </c>
      <c r="BK95" s="19" t="s">
        <v>87</v>
      </c>
      <c r="BL95" s="188">
        <f t="shared" si="9"/>
        <v>0</v>
      </c>
      <c r="BM95" s="19" t="s">
        <v>226</v>
      </c>
      <c r="BN95" s="187" t="s">
        <v>226</v>
      </c>
    </row>
    <row r="96" spans="1:66" s="2" customFormat="1" ht="21.75" customHeight="1">
      <c r="A96" s="37"/>
      <c r="B96" s="38"/>
      <c r="C96" s="176" t="s">
        <v>187</v>
      </c>
      <c r="D96" s="176" t="s">
        <v>145</v>
      </c>
      <c r="E96" s="177" t="s">
        <v>780</v>
      </c>
      <c r="F96" s="178" t="s">
        <v>781</v>
      </c>
      <c r="G96" s="179" t="s">
        <v>643</v>
      </c>
      <c r="H96" s="180">
        <v>9</v>
      </c>
      <c r="I96" s="181"/>
      <c r="J96" s="182">
        <f t="shared" si="0"/>
        <v>0</v>
      </c>
      <c r="K96" s="178" t="s">
        <v>37</v>
      </c>
      <c r="L96" s="178"/>
      <c r="M96" s="42"/>
      <c r="N96" s="183" t="s">
        <v>37</v>
      </c>
      <c r="O96" s="184" t="s">
        <v>50</v>
      </c>
      <c r="P96" s="67"/>
      <c r="Q96" s="185">
        <f t="shared" si="1"/>
        <v>0</v>
      </c>
      <c r="R96" s="185">
        <v>0</v>
      </c>
      <c r="S96" s="185">
        <f t="shared" si="2"/>
        <v>0</v>
      </c>
      <c r="T96" s="185">
        <v>0</v>
      </c>
      <c r="U96" s="186">
        <f t="shared" si="3"/>
        <v>0</v>
      </c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S96" s="187" t="s">
        <v>226</v>
      </c>
      <c r="AU96" s="187" t="s">
        <v>145</v>
      </c>
      <c r="AV96" s="187" t="s">
        <v>87</v>
      </c>
      <c r="AZ96" s="19" t="s">
        <v>142</v>
      </c>
      <c r="BF96" s="188">
        <f t="shared" si="4"/>
        <v>0</v>
      </c>
      <c r="BG96" s="188">
        <f t="shared" si="5"/>
        <v>0</v>
      </c>
      <c r="BH96" s="188">
        <f t="shared" si="6"/>
        <v>0</v>
      </c>
      <c r="BI96" s="188">
        <f t="shared" si="7"/>
        <v>0</v>
      </c>
      <c r="BJ96" s="188">
        <f t="shared" si="8"/>
        <v>0</v>
      </c>
      <c r="BK96" s="19" t="s">
        <v>87</v>
      </c>
      <c r="BL96" s="188">
        <f t="shared" si="9"/>
        <v>0</v>
      </c>
      <c r="BM96" s="19" t="s">
        <v>226</v>
      </c>
      <c r="BN96" s="187" t="s">
        <v>234</v>
      </c>
    </row>
    <row r="97" spans="1:66" s="2" customFormat="1" ht="21.75" customHeight="1">
      <c r="A97" s="37"/>
      <c r="B97" s="38"/>
      <c r="C97" s="176" t="s">
        <v>200</v>
      </c>
      <c r="D97" s="176" t="s">
        <v>145</v>
      </c>
      <c r="E97" s="177" t="s">
        <v>782</v>
      </c>
      <c r="F97" s="178" t="s">
        <v>783</v>
      </c>
      <c r="G97" s="179" t="s">
        <v>643</v>
      </c>
      <c r="H97" s="180">
        <v>4</v>
      </c>
      <c r="I97" s="181"/>
      <c r="J97" s="182">
        <f t="shared" si="0"/>
        <v>0</v>
      </c>
      <c r="K97" s="178" t="s">
        <v>37</v>
      </c>
      <c r="L97" s="178"/>
      <c r="M97" s="42"/>
      <c r="N97" s="183" t="s">
        <v>37</v>
      </c>
      <c r="O97" s="184" t="s">
        <v>50</v>
      </c>
      <c r="P97" s="67"/>
      <c r="Q97" s="185">
        <f t="shared" si="1"/>
        <v>0</v>
      </c>
      <c r="R97" s="185">
        <v>0</v>
      </c>
      <c r="S97" s="185">
        <f t="shared" si="2"/>
        <v>0</v>
      </c>
      <c r="T97" s="185">
        <v>0</v>
      </c>
      <c r="U97" s="186">
        <f t="shared" si="3"/>
        <v>0</v>
      </c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S97" s="187" t="s">
        <v>226</v>
      </c>
      <c r="AU97" s="187" t="s">
        <v>145</v>
      </c>
      <c r="AV97" s="187" t="s">
        <v>87</v>
      </c>
      <c r="AZ97" s="19" t="s">
        <v>142</v>
      </c>
      <c r="BF97" s="188">
        <f t="shared" si="4"/>
        <v>0</v>
      </c>
      <c r="BG97" s="188">
        <f t="shared" si="5"/>
        <v>0</v>
      </c>
      <c r="BH97" s="188">
        <f t="shared" si="6"/>
        <v>0</v>
      </c>
      <c r="BI97" s="188">
        <f t="shared" si="7"/>
        <v>0</v>
      </c>
      <c r="BJ97" s="188">
        <f t="shared" si="8"/>
        <v>0</v>
      </c>
      <c r="BK97" s="19" t="s">
        <v>87</v>
      </c>
      <c r="BL97" s="188">
        <f t="shared" si="9"/>
        <v>0</v>
      </c>
      <c r="BM97" s="19" t="s">
        <v>226</v>
      </c>
      <c r="BN97" s="187" t="s">
        <v>247</v>
      </c>
    </row>
    <row r="98" spans="1:66" s="2" customFormat="1" ht="24.2" customHeight="1">
      <c r="A98" s="37"/>
      <c r="B98" s="38"/>
      <c r="C98" s="176" t="s">
        <v>206</v>
      </c>
      <c r="D98" s="176" t="s">
        <v>145</v>
      </c>
      <c r="E98" s="177" t="s">
        <v>784</v>
      </c>
      <c r="F98" s="178" t="s">
        <v>785</v>
      </c>
      <c r="G98" s="179" t="s">
        <v>179</v>
      </c>
      <c r="H98" s="180">
        <v>22</v>
      </c>
      <c r="I98" s="181"/>
      <c r="J98" s="182">
        <f t="shared" si="0"/>
        <v>0</v>
      </c>
      <c r="K98" s="178" t="s">
        <v>37</v>
      </c>
      <c r="L98" s="178"/>
      <c r="M98" s="42"/>
      <c r="N98" s="183" t="s">
        <v>37</v>
      </c>
      <c r="O98" s="184" t="s">
        <v>50</v>
      </c>
      <c r="P98" s="67"/>
      <c r="Q98" s="185">
        <f t="shared" si="1"/>
        <v>0</v>
      </c>
      <c r="R98" s="185">
        <v>0</v>
      </c>
      <c r="S98" s="185">
        <f t="shared" si="2"/>
        <v>0</v>
      </c>
      <c r="T98" s="185">
        <v>0</v>
      </c>
      <c r="U98" s="186">
        <f t="shared" si="3"/>
        <v>0</v>
      </c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S98" s="187" t="s">
        <v>226</v>
      </c>
      <c r="AU98" s="187" t="s">
        <v>145</v>
      </c>
      <c r="AV98" s="187" t="s">
        <v>87</v>
      </c>
      <c r="AZ98" s="19" t="s">
        <v>142</v>
      </c>
      <c r="BF98" s="188">
        <f t="shared" si="4"/>
        <v>0</v>
      </c>
      <c r="BG98" s="188">
        <f t="shared" si="5"/>
        <v>0</v>
      </c>
      <c r="BH98" s="188">
        <f t="shared" si="6"/>
        <v>0</v>
      </c>
      <c r="BI98" s="188">
        <f t="shared" si="7"/>
        <v>0</v>
      </c>
      <c r="BJ98" s="188">
        <f t="shared" si="8"/>
        <v>0</v>
      </c>
      <c r="BK98" s="19" t="s">
        <v>87</v>
      </c>
      <c r="BL98" s="188">
        <f t="shared" si="9"/>
        <v>0</v>
      </c>
      <c r="BM98" s="19" t="s">
        <v>226</v>
      </c>
      <c r="BN98" s="187" t="s">
        <v>255</v>
      </c>
    </row>
    <row r="99" spans="1:66" s="2" customFormat="1" ht="24.2" customHeight="1">
      <c r="A99" s="37"/>
      <c r="B99" s="38"/>
      <c r="C99" s="176" t="s">
        <v>210</v>
      </c>
      <c r="D99" s="176" t="s">
        <v>145</v>
      </c>
      <c r="E99" s="177" t="s">
        <v>786</v>
      </c>
      <c r="F99" s="178" t="s">
        <v>787</v>
      </c>
      <c r="G99" s="179" t="s">
        <v>653</v>
      </c>
      <c r="H99" s="180">
        <v>6</v>
      </c>
      <c r="I99" s="181"/>
      <c r="J99" s="182">
        <f t="shared" si="0"/>
        <v>0</v>
      </c>
      <c r="K99" s="178" t="s">
        <v>37</v>
      </c>
      <c r="L99" s="178"/>
      <c r="M99" s="42"/>
      <c r="N99" s="183" t="s">
        <v>37</v>
      </c>
      <c r="O99" s="184" t="s">
        <v>50</v>
      </c>
      <c r="P99" s="67"/>
      <c r="Q99" s="185">
        <f t="shared" si="1"/>
        <v>0</v>
      </c>
      <c r="R99" s="185">
        <v>0</v>
      </c>
      <c r="S99" s="185">
        <f t="shared" si="2"/>
        <v>0</v>
      </c>
      <c r="T99" s="185">
        <v>0</v>
      </c>
      <c r="U99" s="186">
        <f t="shared" si="3"/>
        <v>0</v>
      </c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S99" s="187" t="s">
        <v>226</v>
      </c>
      <c r="AU99" s="187" t="s">
        <v>145</v>
      </c>
      <c r="AV99" s="187" t="s">
        <v>87</v>
      </c>
      <c r="AZ99" s="19" t="s">
        <v>142</v>
      </c>
      <c r="BF99" s="188">
        <f t="shared" si="4"/>
        <v>0</v>
      </c>
      <c r="BG99" s="188">
        <f t="shared" si="5"/>
        <v>0</v>
      </c>
      <c r="BH99" s="188">
        <f t="shared" si="6"/>
        <v>0</v>
      </c>
      <c r="BI99" s="188">
        <f t="shared" si="7"/>
        <v>0</v>
      </c>
      <c r="BJ99" s="188">
        <f t="shared" si="8"/>
        <v>0</v>
      </c>
      <c r="BK99" s="19" t="s">
        <v>87</v>
      </c>
      <c r="BL99" s="188">
        <f t="shared" si="9"/>
        <v>0</v>
      </c>
      <c r="BM99" s="19" t="s">
        <v>226</v>
      </c>
      <c r="BN99" s="187" t="s">
        <v>264</v>
      </c>
    </row>
    <row r="100" spans="1:66" s="2" customFormat="1" ht="24.2" customHeight="1">
      <c r="A100" s="37"/>
      <c r="B100" s="38"/>
      <c r="C100" s="176" t="s">
        <v>214</v>
      </c>
      <c r="D100" s="176" t="s">
        <v>145</v>
      </c>
      <c r="E100" s="177" t="s">
        <v>788</v>
      </c>
      <c r="F100" s="178" t="s">
        <v>789</v>
      </c>
      <c r="G100" s="179" t="s">
        <v>179</v>
      </c>
      <c r="H100" s="180">
        <v>25</v>
      </c>
      <c r="I100" s="181"/>
      <c r="J100" s="182">
        <f t="shared" si="0"/>
        <v>0</v>
      </c>
      <c r="K100" s="178" t="s">
        <v>37</v>
      </c>
      <c r="L100" s="178"/>
      <c r="M100" s="42"/>
      <c r="N100" s="183" t="s">
        <v>37</v>
      </c>
      <c r="O100" s="184" t="s">
        <v>50</v>
      </c>
      <c r="P100" s="67"/>
      <c r="Q100" s="185">
        <f t="shared" si="1"/>
        <v>0</v>
      </c>
      <c r="R100" s="185">
        <v>0</v>
      </c>
      <c r="S100" s="185">
        <f t="shared" si="2"/>
        <v>0</v>
      </c>
      <c r="T100" s="185">
        <v>0</v>
      </c>
      <c r="U100" s="186">
        <f t="shared" si="3"/>
        <v>0</v>
      </c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S100" s="187" t="s">
        <v>226</v>
      </c>
      <c r="AU100" s="187" t="s">
        <v>145</v>
      </c>
      <c r="AV100" s="187" t="s">
        <v>87</v>
      </c>
      <c r="AZ100" s="19" t="s">
        <v>142</v>
      </c>
      <c r="BF100" s="188">
        <f t="shared" si="4"/>
        <v>0</v>
      </c>
      <c r="BG100" s="188">
        <f t="shared" si="5"/>
        <v>0</v>
      </c>
      <c r="BH100" s="188">
        <f t="shared" si="6"/>
        <v>0</v>
      </c>
      <c r="BI100" s="188">
        <f t="shared" si="7"/>
        <v>0</v>
      </c>
      <c r="BJ100" s="188">
        <f t="shared" si="8"/>
        <v>0</v>
      </c>
      <c r="BK100" s="19" t="s">
        <v>87</v>
      </c>
      <c r="BL100" s="188">
        <f t="shared" si="9"/>
        <v>0</v>
      </c>
      <c r="BM100" s="19" t="s">
        <v>226</v>
      </c>
      <c r="BN100" s="187" t="s">
        <v>275</v>
      </c>
    </row>
    <row r="101" spans="1:66" s="2" customFormat="1" ht="16.5" customHeight="1">
      <c r="A101" s="37"/>
      <c r="B101" s="38"/>
      <c r="C101" s="176" t="s">
        <v>218</v>
      </c>
      <c r="D101" s="176" t="s">
        <v>145</v>
      </c>
      <c r="E101" s="177" t="s">
        <v>790</v>
      </c>
      <c r="F101" s="178" t="s">
        <v>791</v>
      </c>
      <c r="G101" s="179" t="s">
        <v>643</v>
      </c>
      <c r="H101" s="180">
        <v>1</v>
      </c>
      <c r="I101" s="181"/>
      <c r="J101" s="182">
        <f t="shared" si="0"/>
        <v>0</v>
      </c>
      <c r="K101" s="178" t="s">
        <v>37</v>
      </c>
      <c r="L101" s="178"/>
      <c r="M101" s="42"/>
      <c r="N101" s="183" t="s">
        <v>37</v>
      </c>
      <c r="O101" s="184" t="s">
        <v>50</v>
      </c>
      <c r="P101" s="67"/>
      <c r="Q101" s="185">
        <f t="shared" si="1"/>
        <v>0</v>
      </c>
      <c r="R101" s="185">
        <v>0</v>
      </c>
      <c r="S101" s="185">
        <f t="shared" si="2"/>
        <v>0</v>
      </c>
      <c r="T101" s="185">
        <v>0</v>
      </c>
      <c r="U101" s="186">
        <f t="shared" si="3"/>
        <v>0</v>
      </c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S101" s="187" t="s">
        <v>226</v>
      </c>
      <c r="AU101" s="187" t="s">
        <v>145</v>
      </c>
      <c r="AV101" s="187" t="s">
        <v>87</v>
      </c>
      <c r="AZ101" s="19" t="s">
        <v>142</v>
      </c>
      <c r="BF101" s="188">
        <f t="shared" si="4"/>
        <v>0</v>
      </c>
      <c r="BG101" s="188">
        <f t="shared" si="5"/>
        <v>0</v>
      </c>
      <c r="BH101" s="188">
        <f t="shared" si="6"/>
        <v>0</v>
      </c>
      <c r="BI101" s="188">
        <f t="shared" si="7"/>
        <v>0</v>
      </c>
      <c r="BJ101" s="188">
        <f t="shared" si="8"/>
        <v>0</v>
      </c>
      <c r="BK101" s="19" t="s">
        <v>87</v>
      </c>
      <c r="BL101" s="188">
        <f t="shared" si="9"/>
        <v>0</v>
      </c>
      <c r="BM101" s="19" t="s">
        <v>226</v>
      </c>
      <c r="BN101" s="187" t="s">
        <v>287</v>
      </c>
    </row>
    <row r="102" spans="1:66" s="2" customFormat="1" ht="16.5" customHeight="1">
      <c r="A102" s="37"/>
      <c r="B102" s="38"/>
      <c r="C102" s="176" t="s">
        <v>8</v>
      </c>
      <c r="D102" s="176" t="s">
        <v>145</v>
      </c>
      <c r="E102" s="177" t="s">
        <v>792</v>
      </c>
      <c r="F102" s="178" t="s">
        <v>793</v>
      </c>
      <c r="G102" s="179" t="s">
        <v>643</v>
      </c>
      <c r="H102" s="180">
        <v>1</v>
      </c>
      <c r="I102" s="181"/>
      <c r="J102" s="182">
        <f t="shared" si="0"/>
        <v>0</v>
      </c>
      <c r="K102" s="178" t="s">
        <v>37</v>
      </c>
      <c r="L102" s="178"/>
      <c r="M102" s="42"/>
      <c r="N102" s="183" t="s">
        <v>37</v>
      </c>
      <c r="O102" s="184" t="s">
        <v>50</v>
      </c>
      <c r="P102" s="67"/>
      <c r="Q102" s="185">
        <f t="shared" si="1"/>
        <v>0</v>
      </c>
      <c r="R102" s="185">
        <v>0</v>
      </c>
      <c r="S102" s="185">
        <f t="shared" si="2"/>
        <v>0</v>
      </c>
      <c r="T102" s="185">
        <v>0</v>
      </c>
      <c r="U102" s="186">
        <f t="shared" si="3"/>
        <v>0</v>
      </c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S102" s="187" t="s">
        <v>226</v>
      </c>
      <c r="AU102" s="187" t="s">
        <v>145</v>
      </c>
      <c r="AV102" s="187" t="s">
        <v>87</v>
      </c>
      <c r="AZ102" s="19" t="s">
        <v>142</v>
      </c>
      <c r="BF102" s="188">
        <f t="shared" si="4"/>
        <v>0</v>
      </c>
      <c r="BG102" s="188">
        <f t="shared" si="5"/>
        <v>0</v>
      </c>
      <c r="BH102" s="188">
        <f t="shared" si="6"/>
        <v>0</v>
      </c>
      <c r="BI102" s="188">
        <f t="shared" si="7"/>
        <v>0</v>
      </c>
      <c r="BJ102" s="188">
        <f t="shared" si="8"/>
        <v>0</v>
      </c>
      <c r="BK102" s="19" t="s">
        <v>87</v>
      </c>
      <c r="BL102" s="188">
        <f t="shared" si="9"/>
        <v>0</v>
      </c>
      <c r="BM102" s="19" t="s">
        <v>226</v>
      </c>
      <c r="BN102" s="187" t="s">
        <v>298</v>
      </c>
    </row>
    <row r="103" spans="1:66" s="2" customFormat="1" ht="16.5" customHeight="1">
      <c r="A103" s="37"/>
      <c r="B103" s="38"/>
      <c r="C103" s="176" t="s">
        <v>226</v>
      </c>
      <c r="D103" s="176" t="s">
        <v>145</v>
      </c>
      <c r="E103" s="177" t="s">
        <v>794</v>
      </c>
      <c r="F103" s="178" t="s">
        <v>795</v>
      </c>
      <c r="G103" s="179" t="s">
        <v>643</v>
      </c>
      <c r="H103" s="180">
        <v>1</v>
      </c>
      <c r="I103" s="181"/>
      <c r="J103" s="182">
        <f t="shared" si="0"/>
        <v>0</v>
      </c>
      <c r="K103" s="178" t="s">
        <v>37</v>
      </c>
      <c r="L103" s="178"/>
      <c r="M103" s="42"/>
      <c r="N103" s="183" t="s">
        <v>37</v>
      </c>
      <c r="O103" s="184" t="s">
        <v>50</v>
      </c>
      <c r="P103" s="67"/>
      <c r="Q103" s="185">
        <f t="shared" si="1"/>
        <v>0</v>
      </c>
      <c r="R103" s="185">
        <v>0</v>
      </c>
      <c r="S103" s="185">
        <f t="shared" si="2"/>
        <v>0</v>
      </c>
      <c r="T103" s="185">
        <v>0</v>
      </c>
      <c r="U103" s="186">
        <f t="shared" si="3"/>
        <v>0</v>
      </c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S103" s="187" t="s">
        <v>226</v>
      </c>
      <c r="AU103" s="187" t="s">
        <v>145</v>
      </c>
      <c r="AV103" s="187" t="s">
        <v>87</v>
      </c>
      <c r="AZ103" s="19" t="s">
        <v>142</v>
      </c>
      <c r="BF103" s="188">
        <f t="shared" si="4"/>
        <v>0</v>
      </c>
      <c r="BG103" s="188">
        <f t="shared" si="5"/>
        <v>0</v>
      </c>
      <c r="BH103" s="188">
        <f t="shared" si="6"/>
        <v>0</v>
      </c>
      <c r="BI103" s="188">
        <f t="shared" si="7"/>
        <v>0</v>
      </c>
      <c r="BJ103" s="188">
        <f t="shared" si="8"/>
        <v>0</v>
      </c>
      <c r="BK103" s="19" t="s">
        <v>87</v>
      </c>
      <c r="BL103" s="188">
        <f t="shared" si="9"/>
        <v>0</v>
      </c>
      <c r="BM103" s="19" t="s">
        <v>226</v>
      </c>
      <c r="BN103" s="187" t="s">
        <v>291</v>
      </c>
    </row>
    <row r="104" spans="1:66" s="2" customFormat="1" ht="16.5" customHeight="1">
      <c r="A104" s="37"/>
      <c r="B104" s="38"/>
      <c r="C104" s="176" t="s">
        <v>230</v>
      </c>
      <c r="D104" s="176" t="s">
        <v>145</v>
      </c>
      <c r="E104" s="177" t="s">
        <v>796</v>
      </c>
      <c r="F104" s="178" t="s">
        <v>797</v>
      </c>
      <c r="G104" s="179" t="s">
        <v>643</v>
      </c>
      <c r="H104" s="180">
        <v>1</v>
      </c>
      <c r="I104" s="181"/>
      <c r="J104" s="182">
        <f t="shared" si="0"/>
        <v>0</v>
      </c>
      <c r="K104" s="178" t="s">
        <v>37</v>
      </c>
      <c r="L104" s="178"/>
      <c r="M104" s="42"/>
      <c r="N104" s="183" t="s">
        <v>37</v>
      </c>
      <c r="O104" s="184" t="s">
        <v>50</v>
      </c>
      <c r="P104" s="67"/>
      <c r="Q104" s="185">
        <f t="shared" si="1"/>
        <v>0</v>
      </c>
      <c r="R104" s="185">
        <v>0</v>
      </c>
      <c r="S104" s="185">
        <f t="shared" si="2"/>
        <v>0</v>
      </c>
      <c r="T104" s="185">
        <v>0</v>
      </c>
      <c r="U104" s="186">
        <f t="shared" si="3"/>
        <v>0</v>
      </c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S104" s="187" t="s">
        <v>226</v>
      </c>
      <c r="AU104" s="187" t="s">
        <v>145</v>
      </c>
      <c r="AV104" s="187" t="s">
        <v>87</v>
      </c>
      <c r="AZ104" s="19" t="s">
        <v>142</v>
      </c>
      <c r="BF104" s="188">
        <f t="shared" si="4"/>
        <v>0</v>
      </c>
      <c r="BG104" s="188">
        <f t="shared" si="5"/>
        <v>0</v>
      </c>
      <c r="BH104" s="188">
        <f t="shared" si="6"/>
        <v>0</v>
      </c>
      <c r="BI104" s="188">
        <f t="shared" si="7"/>
        <v>0</v>
      </c>
      <c r="BJ104" s="188">
        <f t="shared" si="8"/>
        <v>0</v>
      </c>
      <c r="BK104" s="19" t="s">
        <v>87</v>
      </c>
      <c r="BL104" s="188">
        <f t="shared" si="9"/>
        <v>0</v>
      </c>
      <c r="BM104" s="19" t="s">
        <v>226</v>
      </c>
      <c r="BN104" s="187" t="s">
        <v>315</v>
      </c>
    </row>
    <row r="105" spans="1:66" s="2" customFormat="1" ht="24.2" customHeight="1">
      <c r="A105" s="37"/>
      <c r="B105" s="38"/>
      <c r="C105" s="176" t="s">
        <v>234</v>
      </c>
      <c r="D105" s="176" t="s">
        <v>145</v>
      </c>
      <c r="E105" s="177" t="s">
        <v>798</v>
      </c>
      <c r="F105" s="178" t="s">
        <v>799</v>
      </c>
      <c r="G105" s="179" t="s">
        <v>179</v>
      </c>
      <c r="H105" s="180">
        <v>95</v>
      </c>
      <c r="I105" s="181"/>
      <c r="J105" s="182">
        <f t="shared" si="0"/>
        <v>0</v>
      </c>
      <c r="K105" s="178" t="s">
        <v>37</v>
      </c>
      <c r="L105" s="178"/>
      <c r="M105" s="42"/>
      <c r="N105" s="183" t="s">
        <v>37</v>
      </c>
      <c r="O105" s="184" t="s">
        <v>50</v>
      </c>
      <c r="P105" s="67"/>
      <c r="Q105" s="185">
        <f t="shared" si="1"/>
        <v>0</v>
      </c>
      <c r="R105" s="185">
        <v>0</v>
      </c>
      <c r="S105" s="185">
        <f t="shared" si="2"/>
        <v>0</v>
      </c>
      <c r="T105" s="185">
        <v>0</v>
      </c>
      <c r="U105" s="186">
        <f t="shared" si="3"/>
        <v>0</v>
      </c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S105" s="187" t="s">
        <v>226</v>
      </c>
      <c r="AU105" s="187" t="s">
        <v>145</v>
      </c>
      <c r="AV105" s="187" t="s">
        <v>87</v>
      </c>
      <c r="AZ105" s="19" t="s">
        <v>142</v>
      </c>
      <c r="BF105" s="188">
        <f t="shared" si="4"/>
        <v>0</v>
      </c>
      <c r="BG105" s="188">
        <f t="shared" si="5"/>
        <v>0</v>
      </c>
      <c r="BH105" s="188">
        <f t="shared" si="6"/>
        <v>0</v>
      </c>
      <c r="BI105" s="188">
        <f t="shared" si="7"/>
        <v>0</v>
      </c>
      <c r="BJ105" s="188">
        <f t="shared" si="8"/>
        <v>0</v>
      </c>
      <c r="BK105" s="19" t="s">
        <v>87</v>
      </c>
      <c r="BL105" s="188">
        <f t="shared" si="9"/>
        <v>0</v>
      </c>
      <c r="BM105" s="19" t="s">
        <v>226</v>
      </c>
      <c r="BN105" s="187" t="s">
        <v>323</v>
      </c>
    </row>
    <row r="106" spans="1:66" s="2" customFormat="1" ht="24.2" customHeight="1">
      <c r="A106" s="37"/>
      <c r="B106" s="38"/>
      <c r="C106" s="176" t="s">
        <v>239</v>
      </c>
      <c r="D106" s="176" t="s">
        <v>145</v>
      </c>
      <c r="E106" s="177" t="s">
        <v>800</v>
      </c>
      <c r="F106" s="178" t="s">
        <v>801</v>
      </c>
      <c r="G106" s="179" t="s">
        <v>653</v>
      </c>
      <c r="H106" s="180">
        <v>12</v>
      </c>
      <c r="I106" s="181"/>
      <c r="J106" s="182">
        <f t="shared" si="0"/>
        <v>0</v>
      </c>
      <c r="K106" s="178" t="s">
        <v>37</v>
      </c>
      <c r="L106" s="178"/>
      <c r="M106" s="42"/>
      <c r="N106" s="183" t="s">
        <v>37</v>
      </c>
      <c r="O106" s="184" t="s">
        <v>50</v>
      </c>
      <c r="P106" s="67"/>
      <c r="Q106" s="185">
        <f t="shared" si="1"/>
        <v>0</v>
      </c>
      <c r="R106" s="185">
        <v>0</v>
      </c>
      <c r="S106" s="185">
        <f t="shared" si="2"/>
        <v>0</v>
      </c>
      <c r="T106" s="185">
        <v>0</v>
      </c>
      <c r="U106" s="186">
        <f t="shared" si="3"/>
        <v>0</v>
      </c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S106" s="187" t="s">
        <v>226</v>
      </c>
      <c r="AU106" s="187" t="s">
        <v>145</v>
      </c>
      <c r="AV106" s="187" t="s">
        <v>87</v>
      </c>
      <c r="AZ106" s="19" t="s">
        <v>142</v>
      </c>
      <c r="BF106" s="188">
        <f t="shared" si="4"/>
        <v>0</v>
      </c>
      <c r="BG106" s="188">
        <f t="shared" si="5"/>
        <v>0</v>
      </c>
      <c r="BH106" s="188">
        <f t="shared" si="6"/>
        <v>0</v>
      </c>
      <c r="BI106" s="188">
        <f t="shared" si="7"/>
        <v>0</v>
      </c>
      <c r="BJ106" s="188">
        <f t="shared" si="8"/>
        <v>0</v>
      </c>
      <c r="BK106" s="19" t="s">
        <v>87</v>
      </c>
      <c r="BL106" s="188">
        <f t="shared" si="9"/>
        <v>0</v>
      </c>
      <c r="BM106" s="19" t="s">
        <v>226</v>
      </c>
      <c r="BN106" s="187" t="s">
        <v>331</v>
      </c>
    </row>
    <row r="107" spans="1:66" s="2" customFormat="1" ht="24.2" customHeight="1">
      <c r="A107" s="37"/>
      <c r="B107" s="38"/>
      <c r="C107" s="176" t="s">
        <v>247</v>
      </c>
      <c r="D107" s="176" t="s">
        <v>145</v>
      </c>
      <c r="E107" s="177" t="s">
        <v>802</v>
      </c>
      <c r="F107" s="178" t="s">
        <v>803</v>
      </c>
      <c r="G107" s="179" t="s">
        <v>653</v>
      </c>
      <c r="H107" s="180">
        <v>36</v>
      </c>
      <c r="I107" s="181"/>
      <c r="J107" s="182">
        <f t="shared" si="0"/>
        <v>0</v>
      </c>
      <c r="K107" s="178" t="s">
        <v>37</v>
      </c>
      <c r="L107" s="178"/>
      <c r="M107" s="42"/>
      <c r="N107" s="183" t="s">
        <v>37</v>
      </c>
      <c r="O107" s="184" t="s">
        <v>50</v>
      </c>
      <c r="P107" s="67"/>
      <c r="Q107" s="185">
        <f t="shared" si="1"/>
        <v>0</v>
      </c>
      <c r="R107" s="185">
        <v>0</v>
      </c>
      <c r="S107" s="185">
        <f t="shared" si="2"/>
        <v>0</v>
      </c>
      <c r="T107" s="185">
        <v>0</v>
      </c>
      <c r="U107" s="186">
        <f t="shared" si="3"/>
        <v>0</v>
      </c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S107" s="187" t="s">
        <v>226</v>
      </c>
      <c r="AU107" s="187" t="s">
        <v>145</v>
      </c>
      <c r="AV107" s="187" t="s">
        <v>87</v>
      </c>
      <c r="AZ107" s="19" t="s">
        <v>142</v>
      </c>
      <c r="BF107" s="188">
        <f t="shared" si="4"/>
        <v>0</v>
      </c>
      <c r="BG107" s="188">
        <f t="shared" si="5"/>
        <v>0</v>
      </c>
      <c r="BH107" s="188">
        <f t="shared" si="6"/>
        <v>0</v>
      </c>
      <c r="BI107" s="188">
        <f t="shared" si="7"/>
        <v>0</v>
      </c>
      <c r="BJ107" s="188">
        <f t="shared" si="8"/>
        <v>0</v>
      </c>
      <c r="BK107" s="19" t="s">
        <v>87</v>
      </c>
      <c r="BL107" s="188">
        <f t="shared" si="9"/>
        <v>0</v>
      </c>
      <c r="BM107" s="19" t="s">
        <v>226</v>
      </c>
      <c r="BN107" s="187" t="s">
        <v>339</v>
      </c>
    </row>
    <row r="108" spans="1:66" s="2" customFormat="1" ht="24.2" customHeight="1">
      <c r="A108" s="37"/>
      <c r="B108" s="38"/>
      <c r="C108" s="176" t="s">
        <v>7</v>
      </c>
      <c r="D108" s="176" t="s">
        <v>145</v>
      </c>
      <c r="E108" s="177" t="s">
        <v>804</v>
      </c>
      <c r="F108" s="178" t="s">
        <v>805</v>
      </c>
      <c r="G108" s="179" t="s">
        <v>643</v>
      </c>
      <c r="H108" s="180">
        <v>2</v>
      </c>
      <c r="I108" s="181"/>
      <c r="J108" s="182">
        <f t="shared" si="0"/>
        <v>0</v>
      </c>
      <c r="K108" s="178" t="s">
        <v>37</v>
      </c>
      <c r="L108" s="178"/>
      <c r="M108" s="42"/>
      <c r="N108" s="183" t="s">
        <v>37</v>
      </c>
      <c r="O108" s="184" t="s">
        <v>50</v>
      </c>
      <c r="P108" s="67"/>
      <c r="Q108" s="185">
        <f t="shared" si="1"/>
        <v>0</v>
      </c>
      <c r="R108" s="185">
        <v>0</v>
      </c>
      <c r="S108" s="185">
        <f t="shared" si="2"/>
        <v>0</v>
      </c>
      <c r="T108" s="185">
        <v>0</v>
      </c>
      <c r="U108" s="186">
        <f t="shared" si="3"/>
        <v>0</v>
      </c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S108" s="187" t="s">
        <v>226</v>
      </c>
      <c r="AU108" s="187" t="s">
        <v>145</v>
      </c>
      <c r="AV108" s="187" t="s">
        <v>87</v>
      </c>
      <c r="AZ108" s="19" t="s">
        <v>142</v>
      </c>
      <c r="BF108" s="188">
        <f t="shared" si="4"/>
        <v>0</v>
      </c>
      <c r="BG108" s="188">
        <f t="shared" si="5"/>
        <v>0</v>
      </c>
      <c r="BH108" s="188">
        <f t="shared" si="6"/>
        <v>0</v>
      </c>
      <c r="BI108" s="188">
        <f t="shared" si="7"/>
        <v>0</v>
      </c>
      <c r="BJ108" s="188">
        <f t="shared" si="8"/>
        <v>0</v>
      </c>
      <c r="BK108" s="19" t="s">
        <v>87</v>
      </c>
      <c r="BL108" s="188">
        <f t="shared" si="9"/>
        <v>0</v>
      </c>
      <c r="BM108" s="19" t="s">
        <v>226</v>
      </c>
      <c r="BN108" s="187" t="s">
        <v>349</v>
      </c>
    </row>
    <row r="109" spans="1:66" s="2" customFormat="1" ht="24.2" customHeight="1">
      <c r="A109" s="37"/>
      <c r="B109" s="38"/>
      <c r="C109" s="176" t="s">
        <v>255</v>
      </c>
      <c r="D109" s="176" t="s">
        <v>145</v>
      </c>
      <c r="E109" s="177" t="s">
        <v>806</v>
      </c>
      <c r="F109" s="178" t="s">
        <v>807</v>
      </c>
      <c r="G109" s="179" t="s">
        <v>643</v>
      </c>
      <c r="H109" s="180">
        <v>6</v>
      </c>
      <c r="I109" s="181"/>
      <c r="J109" s="182">
        <f t="shared" si="0"/>
        <v>0</v>
      </c>
      <c r="K109" s="178" t="s">
        <v>37</v>
      </c>
      <c r="L109" s="178"/>
      <c r="M109" s="42"/>
      <c r="N109" s="183" t="s">
        <v>37</v>
      </c>
      <c r="O109" s="184" t="s">
        <v>50</v>
      </c>
      <c r="P109" s="67"/>
      <c r="Q109" s="185">
        <f t="shared" si="1"/>
        <v>0</v>
      </c>
      <c r="R109" s="185">
        <v>0</v>
      </c>
      <c r="S109" s="185">
        <f t="shared" si="2"/>
        <v>0</v>
      </c>
      <c r="T109" s="185">
        <v>0</v>
      </c>
      <c r="U109" s="186">
        <f t="shared" si="3"/>
        <v>0</v>
      </c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S109" s="187" t="s">
        <v>226</v>
      </c>
      <c r="AU109" s="187" t="s">
        <v>145</v>
      </c>
      <c r="AV109" s="187" t="s">
        <v>87</v>
      </c>
      <c r="AZ109" s="19" t="s">
        <v>142</v>
      </c>
      <c r="BF109" s="188">
        <f t="shared" si="4"/>
        <v>0</v>
      </c>
      <c r="BG109" s="188">
        <f t="shared" si="5"/>
        <v>0</v>
      </c>
      <c r="BH109" s="188">
        <f t="shared" si="6"/>
        <v>0</v>
      </c>
      <c r="BI109" s="188">
        <f t="shared" si="7"/>
        <v>0</v>
      </c>
      <c r="BJ109" s="188">
        <f t="shared" si="8"/>
        <v>0</v>
      </c>
      <c r="BK109" s="19" t="s">
        <v>87</v>
      </c>
      <c r="BL109" s="188">
        <f t="shared" si="9"/>
        <v>0</v>
      </c>
      <c r="BM109" s="19" t="s">
        <v>226</v>
      </c>
      <c r="BN109" s="187" t="s">
        <v>359</v>
      </c>
    </row>
    <row r="110" spans="1:66" s="2" customFormat="1" ht="16.5" customHeight="1">
      <c r="A110" s="37"/>
      <c r="B110" s="38"/>
      <c r="C110" s="176" t="s">
        <v>259</v>
      </c>
      <c r="D110" s="176" t="s">
        <v>145</v>
      </c>
      <c r="E110" s="177" t="s">
        <v>808</v>
      </c>
      <c r="F110" s="178" t="s">
        <v>1152</v>
      </c>
      <c r="G110" s="179" t="s">
        <v>653</v>
      </c>
      <c r="H110" s="180">
        <v>5</v>
      </c>
      <c r="I110" s="181"/>
      <c r="J110" s="182">
        <f t="shared" si="0"/>
        <v>0</v>
      </c>
      <c r="K110" s="178" t="s">
        <v>37</v>
      </c>
      <c r="L110" s="178"/>
      <c r="M110" s="42"/>
      <c r="N110" s="183" t="s">
        <v>37</v>
      </c>
      <c r="O110" s="184" t="s">
        <v>50</v>
      </c>
      <c r="P110" s="67"/>
      <c r="Q110" s="185">
        <f t="shared" si="1"/>
        <v>0</v>
      </c>
      <c r="R110" s="185">
        <v>0</v>
      </c>
      <c r="S110" s="185">
        <f t="shared" si="2"/>
        <v>0</v>
      </c>
      <c r="T110" s="185">
        <v>0</v>
      </c>
      <c r="U110" s="186">
        <f t="shared" si="3"/>
        <v>0</v>
      </c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S110" s="187" t="s">
        <v>226</v>
      </c>
      <c r="AU110" s="187" t="s">
        <v>145</v>
      </c>
      <c r="AV110" s="187" t="s">
        <v>87</v>
      </c>
      <c r="AZ110" s="19" t="s">
        <v>142</v>
      </c>
      <c r="BF110" s="188">
        <f t="shared" si="4"/>
        <v>0</v>
      </c>
      <c r="BG110" s="188">
        <f t="shared" si="5"/>
        <v>0</v>
      </c>
      <c r="BH110" s="188">
        <f t="shared" si="6"/>
        <v>0</v>
      </c>
      <c r="BI110" s="188">
        <f t="shared" si="7"/>
        <v>0</v>
      </c>
      <c r="BJ110" s="188">
        <f t="shared" si="8"/>
        <v>0</v>
      </c>
      <c r="BK110" s="19" t="s">
        <v>87</v>
      </c>
      <c r="BL110" s="188">
        <f t="shared" si="9"/>
        <v>0</v>
      </c>
      <c r="BM110" s="19" t="s">
        <v>226</v>
      </c>
      <c r="BN110" s="187" t="s">
        <v>367</v>
      </c>
    </row>
    <row r="111" spans="1:66" s="2" customFormat="1" ht="16.5" customHeight="1">
      <c r="A111" s="37"/>
      <c r="B111" s="38"/>
      <c r="C111" s="176" t="s">
        <v>264</v>
      </c>
      <c r="D111" s="176" t="s">
        <v>145</v>
      </c>
      <c r="E111" s="177" t="s">
        <v>809</v>
      </c>
      <c r="F111" s="178" t="s">
        <v>810</v>
      </c>
      <c r="G111" s="179" t="s">
        <v>643</v>
      </c>
      <c r="H111" s="180">
        <v>1</v>
      </c>
      <c r="I111" s="181"/>
      <c r="J111" s="182">
        <f t="shared" si="0"/>
        <v>0</v>
      </c>
      <c r="K111" s="178" t="s">
        <v>37</v>
      </c>
      <c r="L111" s="178"/>
      <c r="M111" s="42"/>
      <c r="N111" s="183" t="s">
        <v>37</v>
      </c>
      <c r="O111" s="184" t="s">
        <v>50</v>
      </c>
      <c r="P111" s="67"/>
      <c r="Q111" s="185">
        <f t="shared" si="1"/>
        <v>0</v>
      </c>
      <c r="R111" s="185">
        <v>0</v>
      </c>
      <c r="S111" s="185">
        <f t="shared" si="2"/>
        <v>0</v>
      </c>
      <c r="T111" s="185">
        <v>0</v>
      </c>
      <c r="U111" s="186">
        <f t="shared" si="3"/>
        <v>0</v>
      </c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S111" s="187" t="s">
        <v>226</v>
      </c>
      <c r="AU111" s="187" t="s">
        <v>145</v>
      </c>
      <c r="AV111" s="187" t="s">
        <v>87</v>
      </c>
      <c r="AZ111" s="19" t="s">
        <v>142</v>
      </c>
      <c r="BF111" s="188">
        <f t="shared" si="4"/>
        <v>0</v>
      </c>
      <c r="BG111" s="188">
        <f t="shared" si="5"/>
        <v>0</v>
      </c>
      <c r="BH111" s="188">
        <f t="shared" si="6"/>
        <v>0</v>
      </c>
      <c r="BI111" s="188">
        <f t="shared" si="7"/>
        <v>0</v>
      </c>
      <c r="BJ111" s="188">
        <f t="shared" si="8"/>
        <v>0</v>
      </c>
      <c r="BK111" s="19" t="s">
        <v>87</v>
      </c>
      <c r="BL111" s="188">
        <f t="shared" si="9"/>
        <v>0</v>
      </c>
      <c r="BM111" s="19" t="s">
        <v>226</v>
      </c>
      <c r="BN111" s="187" t="s">
        <v>376</v>
      </c>
    </row>
    <row r="112" spans="1:66" s="2" customFormat="1" ht="21.75" customHeight="1">
      <c r="A112" s="37"/>
      <c r="B112" s="38"/>
      <c r="C112" s="176" t="s">
        <v>268</v>
      </c>
      <c r="D112" s="176" t="s">
        <v>145</v>
      </c>
      <c r="E112" s="177" t="s">
        <v>811</v>
      </c>
      <c r="F112" s="178" t="s">
        <v>812</v>
      </c>
      <c r="G112" s="179" t="s">
        <v>179</v>
      </c>
      <c r="H112" s="180">
        <v>4</v>
      </c>
      <c r="I112" s="181"/>
      <c r="J112" s="182">
        <f t="shared" si="0"/>
        <v>0</v>
      </c>
      <c r="K112" s="178" t="s">
        <v>37</v>
      </c>
      <c r="L112" s="178"/>
      <c r="M112" s="42"/>
      <c r="N112" s="183" t="s">
        <v>37</v>
      </c>
      <c r="O112" s="184" t="s">
        <v>50</v>
      </c>
      <c r="P112" s="67"/>
      <c r="Q112" s="185">
        <f t="shared" si="1"/>
        <v>0</v>
      </c>
      <c r="R112" s="185">
        <v>0</v>
      </c>
      <c r="S112" s="185">
        <f t="shared" si="2"/>
        <v>0</v>
      </c>
      <c r="T112" s="185">
        <v>0</v>
      </c>
      <c r="U112" s="186">
        <f t="shared" si="3"/>
        <v>0</v>
      </c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S112" s="187" t="s">
        <v>226</v>
      </c>
      <c r="AU112" s="187" t="s">
        <v>145</v>
      </c>
      <c r="AV112" s="187" t="s">
        <v>87</v>
      </c>
      <c r="AZ112" s="19" t="s">
        <v>142</v>
      </c>
      <c r="BF112" s="188">
        <f t="shared" si="4"/>
        <v>0</v>
      </c>
      <c r="BG112" s="188">
        <f t="shared" si="5"/>
        <v>0</v>
      </c>
      <c r="BH112" s="188">
        <f t="shared" si="6"/>
        <v>0</v>
      </c>
      <c r="BI112" s="188">
        <f t="shared" si="7"/>
        <v>0</v>
      </c>
      <c r="BJ112" s="188">
        <f t="shared" si="8"/>
        <v>0</v>
      </c>
      <c r="BK112" s="19" t="s">
        <v>87</v>
      </c>
      <c r="BL112" s="188">
        <f t="shared" si="9"/>
        <v>0</v>
      </c>
      <c r="BM112" s="19" t="s">
        <v>226</v>
      </c>
      <c r="BN112" s="187" t="s">
        <v>384</v>
      </c>
    </row>
    <row r="113" spans="2:64" s="12" customFormat="1" ht="25.9" customHeight="1">
      <c r="B113" s="160"/>
      <c r="C113" s="161"/>
      <c r="D113" s="162" t="s">
        <v>78</v>
      </c>
      <c r="E113" s="163" t="s">
        <v>640</v>
      </c>
      <c r="F113" s="163" t="s">
        <v>813</v>
      </c>
      <c r="G113" s="161"/>
      <c r="H113" s="161"/>
      <c r="I113" s="164"/>
      <c r="J113" s="165">
        <f>BL113</f>
        <v>0</v>
      </c>
      <c r="K113" s="161"/>
      <c r="L113" s="161"/>
      <c r="M113" s="166"/>
      <c r="N113" s="167"/>
      <c r="O113" s="168"/>
      <c r="P113" s="168"/>
      <c r="Q113" s="169">
        <f>SUM(Q114:Q126)</f>
        <v>0</v>
      </c>
      <c r="R113" s="168"/>
      <c r="S113" s="169">
        <f>SUM(S114:S126)</f>
        <v>0</v>
      </c>
      <c r="T113" s="168"/>
      <c r="U113" s="170">
        <f>SUM(U114:U126)</f>
        <v>0</v>
      </c>
      <c r="AS113" s="171" t="s">
        <v>87</v>
      </c>
      <c r="AU113" s="172" t="s">
        <v>78</v>
      </c>
      <c r="AV113" s="172" t="s">
        <v>79</v>
      </c>
      <c r="AZ113" s="171" t="s">
        <v>142</v>
      </c>
      <c r="BL113" s="173">
        <f>SUM(BL114:BL126)</f>
        <v>0</v>
      </c>
    </row>
    <row r="114" spans="1:66" s="2" customFormat="1" ht="16.5" customHeight="1">
      <c r="A114" s="37"/>
      <c r="B114" s="38"/>
      <c r="C114" s="176" t="s">
        <v>275</v>
      </c>
      <c r="D114" s="176" t="s">
        <v>145</v>
      </c>
      <c r="E114" s="177" t="s">
        <v>814</v>
      </c>
      <c r="F114" s="178" t="s">
        <v>815</v>
      </c>
      <c r="G114" s="179" t="s">
        <v>415</v>
      </c>
      <c r="H114" s="180">
        <v>1</v>
      </c>
      <c r="I114" s="181"/>
      <c r="J114" s="182">
        <f aca="true" t="shared" si="10" ref="J114:J126">ROUND(I114*H114,2)</f>
        <v>0</v>
      </c>
      <c r="K114" s="178" t="s">
        <v>37</v>
      </c>
      <c r="L114" s="178"/>
      <c r="M114" s="42"/>
      <c r="N114" s="183" t="s">
        <v>37</v>
      </c>
      <c r="O114" s="184" t="s">
        <v>50</v>
      </c>
      <c r="P114" s="67"/>
      <c r="Q114" s="185">
        <f aca="true" t="shared" si="11" ref="Q114:Q126">P114*H114</f>
        <v>0</v>
      </c>
      <c r="R114" s="185">
        <v>0</v>
      </c>
      <c r="S114" s="185">
        <f aca="true" t="shared" si="12" ref="S114:S126">R114*H114</f>
        <v>0</v>
      </c>
      <c r="T114" s="185">
        <v>0</v>
      </c>
      <c r="U114" s="186">
        <f aca="true" t="shared" si="13" ref="U114:U126">T114*H114</f>
        <v>0</v>
      </c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S114" s="187" t="s">
        <v>226</v>
      </c>
      <c r="AU114" s="187" t="s">
        <v>145</v>
      </c>
      <c r="AV114" s="187" t="s">
        <v>87</v>
      </c>
      <c r="AZ114" s="19" t="s">
        <v>142</v>
      </c>
      <c r="BF114" s="188">
        <f aca="true" t="shared" si="14" ref="BF114:BF126">IF(O114="základní",J114,0)</f>
        <v>0</v>
      </c>
      <c r="BG114" s="188">
        <f aca="true" t="shared" si="15" ref="BG114:BG126">IF(O114="snížená",J114,0)</f>
        <v>0</v>
      </c>
      <c r="BH114" s="188">
        <f aca="true" t="shared" si="16" ref="BH114:BH126">IF(O114="zákl. přenesená",J114,0)</f>
        <v>0</v>
      </c>
      <c r="BI114" s="188">
        <f aca="true" t="shared" si="17" ref="BI114:BI126">IF(O114="sníž. přenesená",J114,0)</f>
        <v>0</v>
      </c>
      <c r="BJ114" s="188">
        <f aca="true" t="shared" si="18" ref="BJ114:BJ126">IF(O114="nulová",J114,0)</f>
        <v>0</v>
      </c>
      <c r="BK114" s="19" t="s">
        <v>87</v>
      </c>
      <c r="BL114" s="188">
        <f aca="true" t="shared" si="19" ref="BL114:BL126">ROUND(I114*H114,2)</f>
        <v>0</v>
      </c>
      <c r="BM114" s="19" t="s">
        <v>226</v>
      </c>
      <c r="BN114" s="187" t="s">
        <v>394</v>
      </c>
    </row>
    <row r="115" spans="1:66" s="2" customFormat="1" ht="16.5" customHeight="1">
      <c r="A115" s="37"/>
      <c r="B115" s="38"/>
      <c r="C115" s="176" t="s">
        <v>283</v>
      </c>
      <c r="D115" s="176" t="s">
        <v>145</v>
      </c>
      <c r="E115" s="177" t="s">
        <v>816</v>
      </c>
      <c r="F115" s="178" t="s">
        <v>817</v>
      </c>
      <c r="G115" s="179" t="s">
        <v>643</v>
      </c>
      <c r="H115" s="180">
        <v>4</v>
      </c>
      <c r="I115" s="181"/>
      <c r="J115" s="182">
        <f t="shared" si="10"/>
        <v>0</v>
      </c>
      <c r="K115" s="178" t="s">
        <v>37</v>
      </c>
      <c r="L115" s="178"/>
      <c r="M115" s="42"/>
      <c r="N115" s="183" t="s">
        <v>37</v>
      </c>
      <c r="O115" s="184" t="s">
        <v>50</v>
      </c>
      <c r="P115" s="67"/>
      <c r="Q115" s="185">
        <f t="shared" si="11"/>
        <v>0</v>
      </c>
      <c r="R115" s="185">
        <v>0</v>
      </c>
      <c r="S115" s="185">
        <f t="shared" si="12"/>
        <v>0</v>
      </c>
      <c r="T115" s="185">
        <v>0</v>
      </c>
      <c r="U115" s="186">
        <f t="shared" si="13"/>
        <v>0</v>
      </c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S115" s="187" t="s">
        <v>226</v>
      </c>
      <c r="AU115" s="187" t="s">
        <v>145</v>
      </c>
      <c r="AV115" s="187" t="s">
        <v>87</v>
      </c>
      <c r="AZ115" s="19" t="s">
        <v>142</v>
      </c>
      <c r="BF115" s="188">
        <f t="shared" si="14"/>
        <v>0</v>
      </c>
      <c r="BG115" s="188">
        <f t="shared" si="15"/>
        <v>0</v>
      </c>
      <c r="BH115" s="188">
        <f t="shared" si="16"/>
        <v>0</v>
      </c>
      <c r="BI115" s="188">
        <f t="shared" si="17"/>
        <v>0</v>
      </c>
      <c r="BJ115" s="188">
        <f t="shared" si="18"/>
        <v>0</v>
      </c>
      <c r="BK115" s="19" t="s">
        <v>87</v>
      </c>
      <c r="BL115" s="188">
        <f t="shared" si="19"/>
        <v>0</v>
      </c>
      <c r="BM115" s="19" t="s">
        <v>226</v>
      </c>
      <c r="BN115" s="187" t="s">
        <v>402</v>
      </c>
    </row>
    <row r="116" spans="1:66" s="2" customFormat="1" ht="16.5" customHeight="1">
      <c r="A116" s="37"/>
      <c r="B116" s="38"/>
      <c r="C116" s="176" t="s">
        <v>287</v>
      </c>
      <c r="D116" s="176" t="s">
        <v>145</v>
      </c>
      <c r="E116" s="177" t="s">
        <v>818</v>
      </c>
      <c r="F116" s="178" t="s">
        <v>819</v>
      </c>
      <c r="G116" s="179" t="s">
        <v>643</v>
      </c>
      <c r="H116" s="180">
        <v>1</v>
      </c>
      <c r="I116" s="181"/>
      <c r="J116" s="182">
        <f t="shared" si="10"/>
        <v>0</v>
      </c>
      <c r="K116" s="178" t="s">
        <v>37</v>
      </c>
      <c r="L116" s="178"/>
      <c r="M116" s="42"/>
      <c r="N116" s="183" t="s">
        <v>37</v>
      </c>
      <c r="O116" s="184" t="s">
        <v>50</v>
      </c>
      <c r="P116" s="67"/>
      <c r="Q116" s="185">
        <f t="shared" si="11"/>
        <v>0</v>
      </c>
      <c r="R116" s="185">
        <v>0</v>
      </c>
      <c r="S116" s="185">
        <f t="shared" si="12"/>
        <v>0</v>
      </c>
      <c r="T116" s="185">
        <v>0</v>
      </c>
      <c r="U116" s="186">
        <f t="shared" si="13"/>
        <v>0</v>
      </c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S116" s="187" t="s">
        <v>226</v>
      </c>
      <c r="AU116" s="187" t="s">
        <v>145</v>
      </c>
      <c r="AV116" s="187" t="s">
        <v>87</v>
      </c>
      <c r="AZ116" s="19" t="s">
        <v>142</v>
      </c>
      <c r="BF116" s="188">
        <f t="shared" si="14"/>
        <v>0</v>
      </c>
      <c r="BG116" s="188">
        <f t="shared" si="15"/>
        <v>0</v>
      </c>
      <c r="BH116" s="188">
        <f t="shared" si="16"/>
        <v>0</v>
      </c>
      <c r="BI116" s="188">
        <f t="shared" si="17"/>
        <v>0</v>
      </c>
      <c r="BJ116" s="188">
        <f t="shared" si="18"/>
        <v>0</v>
      </c>
      <c r="BK116" s="19" t="s">
        <v>87</v>
      </c>
      <c r="BL116" s="188">
        <f t="shared" si="19"/>
        <v>0</v>
      </c>
      <c r="BM116" s="19" t="s">
        <v>226</v>
      </c>
      <c r="BN116" s="187" t="s">
        <v>412</v>
      </c>
    </row>
    <row r="117" spans="1:66" s="2" customFormat="1" ht="16.5" customHeight="1">
      <c r="A117" s="37"/>
      <c r="B117" s="38"/>
      <c r="C117" s="176" t="s">
        <v>294</v>
      </c>
      <c r="D117" s="176" t="s">
        <v>145</v>
      </c>
      <c r="E117" s="177" t="s">
        <v>820</v>
      </c>
      <c r="F117" s="178" t="s">
        <v>821</v>
      </c>
      <c r="G117" s="179" t="s">
        <v>643</v>
      </c>
      <c r="H117" s="180">
        <v>2</v>
      </c>
      <c r="I117" s="181"/>
      <c r="J117" s="182">
        <f t="shared" si="10"/>
        <v>0</v>
      </c>
      <c r="K117" s="178" t="s">
        <v>37</v>
      </c>
      <c r="L117" s="178"/>
      <c r="M117" s="42"/>
      <c r="N117" s="183" t="s">
        <v>37</v>
      </c>
      <c r="O117" s="184" t="s">
        <v>50</v>
      </c>
      <c r="P117" s="67"/>
      <c r="Q117" s="185">
        <f t="shared" si="11"/>
        <v>0</v>
      </c>
      <c r="R117" s="185">
        <v>0</v>
      </c>
      <c r="S117" s="185">
        <f t="shared" si="12"/>
        <v>0</v>
      </c>
      <c r="T117" s="185">
        <v>0</v>
      </c>
      <c r="U117" s="186">
        <f t="shared" si="13"/>
        <v>0</v>
      </c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S117" s="187" t="s">
        <v>226</v>
      </c>
      <c r="AU117" s="187" t="s">
        <v>145</v>
      </c>
      <c r="AV117" s="187" t="s">
        <v>87</v>
      </c>
      <c r="AZ117" s="19" t="s">
        <v>142</v>
      </c>
      <c r="BF117" s="188">
        <f t="shared" si="14"/>
        <v>0</v>
      </c>
      <c r="BG117" s="188">
        <f t="shared" si="15"/>
        <v>0</v>
      </c>
      <c r="BH117" s="188">
        <f t="shared" si="16"/>
        <v>0</v>
      </c>
      <c r="BI117" s="188">
        <f t="shared" si="17"/>
        <v>0</v>
      </c>
      <c r="BJ117" s="188">
        <f t="shared" si="18"/>
        <v>0</v>
      </c>
      <c r="BK117" s="19" t="s">
        <v>87</v>
      </c>
      <c r="BL117" s="188">
        <f t="shared" si="19"/>
        <v>0</v>
      </c>
      <c r="BM117" s="19" t="s">
        <v>226</v>
      </c>
      <c r="BN117" s="187" t="s">
        <v>422</v>
      </c>
    </row>
    <row r="118" spans="1:66" s="2" customFormat="1" ht="16.5" customHeight="1">
      <c r="A118" s="37"/>
      <c r="B118" s="38"/>
      <c r="C118" s="176" t="s">
        <v>298</v>
      </c>
      <c r="D118" s="176" t="s">
        <v>145</v>
      </c>
      <c r="E118" s="177" t="s">
        <v>822</v>
      </c>
      <c r="F118" s="178" t="s">
        <v>823</v>
      </c>
      <c r="G118" s="179" t="s">
        <v>415</v>
      </c>
      <c r="H118" s="180">
        <v>4</v>
      </c>
      <c r="I118" s="181"/>
      <c r="J118" s="182">
        <f t="shared" si="10"/>
        <v>0</v>
      </c>
      <c r="K118" s="178" t="s">
        <v>37</v>
      </c>
      <c r="L118" s="178"/>
      <c r="M118" s="42"/>
      <c r="N118" s="183" t="s">
        <v>37</v>
      </c>
      <c r="O118" s="184" t="s">
        <v>50</v>
      </c>
      <c r="P118" s="67"/>
      <c r="Q118" s="185">
        <f t="shared" si="11"/>
        <v>0</v>
      </c>
      <c r="R118" s="185">
        <v>0</v>
      </c>
      <c r="S118" s="185">
        <f t="shared" si="12"/>
        <v>0</v>
      </c>
      <c r="T118" s="185">
        <v>0</v>
      </c>
      <c r="U118" s="186">
        <f t="shared" si="13"/>
        <v>0</v>
      </c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S118" s="187" t="s">
        <v>226</v>
      </c>
      <c r="AU118" s="187" t="s">
        <v>145</v>
      </c>
      <c r="AV118" s="187" t="s">
        <v>87</v>
      </c>
      <c r="AZ118" s="19" t="s">
        <v>142</v>
      </c>
      <c r="BF118" s="188">
        <f t="shared" si="14"/>
        <v>0</v>
      </c>
      <c r="BG118" s="188">
        <f t="shared" si="15"/>
        <v>0</v>
      </c>
      <c r="BH118" s="188">
        <f t="shared" si="16"/>
        <v>0</v>
      </c>
      <c r="BI118" s="188">
        <f t="shared" si="17"/>
        <v>0</v>
      </c>
      <c r="BJ118" s="188">
        <f t="shared" si="18"/>
        <v>0</v>
      </c>
      <c r="BK118" s="19" t="s">
        <v>87</v>
      </c>
      <c r="BL118" s="188">
        <f t="shared" si="19"/>
        <v>0</v>
      </c>
      <c r="BM118" s="19" t="s">
        <v>226</v>
      </c>
      <c r="BN118" s="187" t="s">
        <v>570</v>
      </c>
    </row>
    <row r="119" spans="1:66" s="2" customFormat="1" ht="16.5" customHeight="1">
      <c r="A119" s="37"/>
      <c r="B119" s="38"/>
      <c r="C119" s="176" t="s">
        <v>302</v>
      </c>
      <c r="D119" s="176" t="s">
        <v>145</v>
      </c>
      <c r="E119" s="177" t="s">
        <v>824</v>
      </c>
      <c r="F119" s="178" t="s">
        <v>825</v>
      </c>
      <c r="G119" s="179" t="s">
        <v>415</v>
      </c>
      <c r="H119" s="180">
        <v>4</v>
      </c>
      <c r="I119" s="181"/>
      <c r="J119" s="182">
        <f t="shared" si="10"/>
        <v>0</v>
      </c>
      <c r="K119" s="178" t="s">
        <v>37</v>
      </c>
      <c r="L119" s="178"/>
      <c r="M119" s="42"/>
      <c r="N119" s="183" t="s">
        <v>37</v>
      </c>
      <c r="O119" s="184" t="s">
        <v>50</v>
      </c>
      <c r="P119" s="67"/>
      <c r="Q119" s="185">
        <f t="shared" si="11"/>
        <v>0</v>
      </c>
      <c r="R119" s="185">
        <v>0</v>
      </c>
      <c r="S119" s="185">
        <f t="shared" si="12"/>
        <v>0</v>
      </c>
      <c r="T119" s="185">
        <v>0</v>
      </c>
      <c r="U119" s="186">
        <f t="shared" si="13"/>
        <v>0</v>
      </c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S119" s="187" t="s">
        <v>226</v>
      </c>
      <c r="AU119" s="187" t="s">
        <v>145</v>
      </c>
      <c r="AV119" s="187" t="s">
        <v>87</v>
      </c>
      <c r="AZ119" s="19" t="s">
        <v>142</v>
      </c>
      <c r="BF119" s="188">
        <f t="shared" si="14"/>
        <v>0</v>
      </c>
      <c r="BG119" s="188">
        <f t="shared" si="15"/>
        <v>0</v>
      </c>
      <c r="BH119" s="188">
        <f t="shared" si="16"/>
        <v>0</v>
      </c>
      <c r="BI119" s="188">
        <f t="shared" si="17"/>
        <v>0</v>
      </c>
      <c r="BJ119" s="188">
        <f t="shared" si="18"/>
        <v>0</v>
      </c>
      <c r="BK119" s="19" t="s">
        <v>87</v>
      </c>
      <c r="BL119" s="188">
        <f t="shared" si="19"/>
        <v>0</v>
      </c>
      <c r="BM119" s="19" t="s">
        <v>226</v>
      </c>
      <c r="BN119" s="187" t="s">
        <v>512</v>
      </c>
    </row>
    <row r="120" spans="1:66" s="2" customFormat="1" ht="16.5" customHeight="1">
      <c r="A120" s="37"/>
      <c r="B120" s="38"/>
      <c r="C120" s="176" t="s">
        <v>291</v>
      </c>
      <c r="D120" s="176" t="s">
        <v>145</v>
      </c>
      <c r="E120" s="177" t="s">
        <v>826</v>
      </c>
      <c r="F120" s="178" t="s">
        <v>827</v>
      </c>
      <c r="G120" s="179" t="s">
        <v>242</v>
      </c>
      <c r="H120" s="180">
        <v>30</v>
      </c>
      <c r="I120" s="181"/>
      <c r="J120" s="182">
        <f t="shared" si="10"/>
        <v>0</v>
      </c>
      <c r="K120" s="178" t="s">
        <v>37</v>
      </c>
      <c r="L120" s="178"/>
      <c r="M120" s="42"/>
      <c r="N120" s="183" t="s">
        <v>37</v>
      </c>
      <c r="O120" s="184" t="s">
        <v>50</v>
      </c>
      <c r="P120" s="67"/>
      <c r="Q120" s="185">
        <f t="shared" si="11"/>
        <v>0</v>
      </c>
      <c r="R120" s="185">
        <v>0</v>
      </c>
      <c r="S120" s="185">
        <f t="shared" si="12"/>
        <v>0</v>
      </c>
      <c r="T120" s="185">
        <v>0</v>
      </c>
      <c r="U120" s="186">
        <f t="shared" si="13"/>
        <v>0</v>
      </c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S120" s="187" t="s">
        <v>226</v>
      </c>
      <c r="AU120" s="187" t="s">
        <v>145</v>
      </c>
      <c r="AV120" s="187" t="s">
        <v>87</v>
      </c>
      <c r="AZ120" s="19" t="s">
        <v>142</v>
      </c>
      <c r="BF120" s="188">
        <f t="shared" si="14"/>
        <v>0</v>
      </c>
      <c r="BG120" s="188">
        <f t="shared" si="15"/>
        <v>0</v>
      </c>
      <c r="BH120" s="188">
        <f t="shared" si="16"/>
        <v>0</v>
      </c>
      <c r="BI120" s="188">
        <f t="shared" si="17"/>
        <v>0</v>
      </c>
      <c r="BJ120" s="188">
        <f t="shared" si="18"/>
        <v>0</v>
      </c>
      <c r="BK120" s="19" t="s">
        <v>87</v>
      </c>
      <c r="BL120" s="188">
        <f t="shared" si="19"/>
        <v>0</v>
      </c>
      <c r="BM120" s="19" t="s">
        <v>226</v>
      </c>
      <c r="BN120" s="187" t="s">
        <v>471</v>
      </c>
    </row>
    <row r="121" spans="1:66" s="2" customFormat="1" ht="16.5" customHeight="1">
      <c r="A121" s="37"/>
      <c r="B121" s="38"/>
      <c r="C121" s="176" t="s">
        <v>311</v>
      </c>
      <c r="D121" s="176" t="s">
        <v>145</v>
      </c>
      <c r="E121" s="177" t="s">
        <v>828</v>
      </c>
      <c r="F121" s="178" t="s">
        <v>829</v>
      </c>
      <c r="G121" s="179" t="s">
        <v>242</v>
      </c>
      <c r="H121" s="180">
        <v>80</v>
      </c>
      <c r="I121" s="181"/>
      <c r="J121" s="182">
        <f t="shared" si="10"/>
        <v>0</v>
      </c>
      <c r="K121" s="178" t="s">
        <v>37</v>
      </c>
      <c r="L121" s="178"/>
      <c r="M121" s="42"/>
      <c r="N121" s="183" t="s">
        <v>37</v>
      </c>
      <c r="O121" s="184" t="s">
        <v>50</v>
      </c>
      <c r="P121" s="67"/>
      <c r="Q121" s="185">
        <f t="shared" si="11"/>
        <v>0</v>
      </c>
      <c r="R121" s="185">
        <v>0</v>
      </c>
      <c r="S121" s="185">
        <f t="shared" si="12"/>
        <v>0</v>
      </c>
      <c r="T121" s="185">
        <v>0</v>
      </c>
      <c r="U121" s="186">
        <f t="shared" si="13"/>
        <v>0</v>
      </c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S121" s="187" t="s">
        <v>226</v>
      </c>
      <c r="AU121" s="187" t="s">
        <v>145</v>
      </c>
      <c r="AV121" s="187" t="s">
        <v>87</v>
      </c>
      <c r="AZ121" s="19" t="s">
        <v>142</v>
      </c>
      <c r="BF121" s="188">
        <f t="shared" si="14"/>
        <v>0</v>
      </c>
      <c r="BG121" s="188">
        <f t="shared" si="15"/>
        <v>0</v>
      </c>
      <c r="BH121" s="188">
        <f t="shared" si="16"/>
        <v>0</v>
      </c>
      <c r="BI121" s="188">
        <f t="shared" si="17"/>
        <v>0</v>
      </c>
      <c r="BJ121" s="188">
        <f t="shared" si="18"/>
        <v>0</v>
      </c>
      <c r="BK121" s="19" t="s">
        <v>87</v>
      </c>
      <c r="BL121" s="188">
        <f t="shared" si="19"/>
        <v>0</v>
      </c>
      <c r="BM121" s="19" t="s">
        <v>226</v>
      </c>
      <c r="BN121" s="187" t="s">
        <v>591</v>
      </c>
    </row>
    <row r="122" spans="1:66" s="2" customFormat="1" ht="16.5" customHeight="1">
      <c r="A122" s="37"/>
      <c r="B122" s="38"/>
      <c r="C122" s="176" t="s">
        <v>315</v>
      </c>
      <c r="D122" s="176" t="s">
        <v>145</v>
      </c>
      <c r="E122" s="177" t="s">
        <v>830</v>
      </c>
      <c r="F122" s="178" t="s">
        <v>831</v>
      </c>
      <c r="G122" s="179" t="s">
        <v>643</v>
      </c>
      <c r="H122" s="180">
        <v>4</v>
      </c>
      <c r="I122" s="181"/>
      <c r="J122" s="182">
        <f t="shared" si="10"/>
        <v>0</v>
      </c>
      <c r="K122" s="178" t="s">
        <v>37</v>
      </c>
      <c r="L122" s="178"/>
      <c r="M122" s="42"/>
      <c r="N122" s="183" t="s">
        <v>37</v>
      </c>
      <c r="O122" s="184" t="s">
        <v>50</v>
      </c>
      <c r="P122" s="67"/>
      <c r="Q122" s="185">
        <f t="shared" si="11"/>
        <v>0</v>
      </c>
      <c r="R122" s="185">
        <v>0</v>
      </c>
      <c r="S122" s="185">
        <f t="shared" si="12"/>
        <v>0</v>
      </c>
      <c r="T122" s="185">
        <v>0</v>
      </c>
      <c r="U122" s="186">
        <f t="shared" si="13"/>
        <v>0</v>
      </c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S122" s="187" t="s">
        <v>226</v>
      </c>
      <c r="AU122" s="187" t="s">
        <v>145</v>
      </c>
      <c r="AV122" s="187" t="s">
        <v>87</v>
      </c>
      <c r="AZ122" s="19" t="s">
        <v>142</v>
      </c>
      <c r="BF122" s="188">
        <f t="shared" si="14"/>
        <v>0</v>
      </c>
      <c r="BG122" s="188">
        <f t="shared" si="15"/>
        <v>0</v>
      </c>
      <c r="BH122" s="188">
        <f t="shared" si="16"/>
        <v>0</v>
      </c>
      <c r="BI122" s="188">
        <f t="shared" si="17"/>
        <v>0</v>
      </c>
      <c r="BJ122" s="188">
        <f t="shared" si="18"/>
        <v>0</v>
      </c>
      <c r="BK122" s="19" t="s">
        <v>87</v>
      </c>
      <c r="BL122" s="188">
        <f t="shared" si="19"/>
        <v>0</v>
      </c>
      <c r="BM122" s="19" t="s">
        <v>226</v>
      </c>
      <c r="BN122" s="187" t="s">
        <v>526</v>
      </c>
    </row>
    <row r="123" spans="1:66" s="2" customFormat="1" ht="16.5" customHeight="1">
      <c r="A123" s="37"/>
      <c r="B123" s="38"/>
      <c r="C123" s="176" t="s">
        <v>319</v>
      </c>
      <c r="D123" s="176" t="s">
        <v>145</v>
      </c>
      <c r="E123" s="177" t="s">
        <v>832</v>
      </c>
      <c r="F123" s="178" t="s">
        <v>833</v>
      </c>
      <c r="G123" s="179" t="s">
        <v>643</v>
      </c>
      <c r="H123" s="180">
        <v>2</v>
      </c>
      <c r="I123" s="181"/>
      <c r="J123" s="182">
        <f t="shared" si="10"/>
        <v>0</v>
      </c>
      <c r="K123" s="178" t="s">
        <v>37</v>
      </c>
      <c r="L123" s="178"/>
      <c r="M123" s="42"/>
      <c r="N123" s="183" t="s">
        <v>37</v>
      </c>
      <c r="O123" s="184" t="s">
        <v>50</v>
      </c>
      <c r="P123" s="67"/>
      <c r="Q123" s="185">
        <f t="shared" si="11"/>
        <v>0</v>
      </c>
      <c r="R123" s="185">
        <v>0</v>
      </c>
      <c r="S123" s="185">
        <f t="shared" si="12"/>
        <v>0</v>
      </c>
      <c r="T123" s="185">
        <v>0</v>
      </c>
      <c r="U123" s="186">
        <f t="shared" si="13"/>
        <v>0</v>
      </c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S123" s="187" t="s">
        <v>226</v>
      </c>
      <c r="AU123" s="187" t="s">
        <v>145</v>
      </c>
      <c r="AV123" s="187" t="s">
        <v>87</v>
      </c>
      <c r="AZ123" s="19" t="s">
        <v>142</v>
      </c>
      <c r="BF123" s="188">
        <f t="shared" si="14"/>
        <v>0</v>
      </c>
      <c r="BG123" s="188">
        <f t="shared" si="15"/>
        <v>0</v>
      </c>
      <c r="BH123" s="188">
        <f t="shared" si="16"/>
        <v>0</v>
      </c>
      <c r="BI123" s="188">
        <f t="shared" si="17"/>
        <v>0</v>
      </c>
      <c r="BJ123" s="188">
        <f t="shared" si="18"/>
        <v>0</v>
      </c>
      <c r="BK123" s="19" t="s">
        <v>87</v>
      </c>
      <c r="BL123" s="188">
        <f t="shared" si="19"/>
        <v>0</v>
      </c>
      <c r="BM123" s="19" t="s">
        <v>226</v>
      </c>
      <c r="BN123" s="187" t="s">
        <v>606</v>
      </c>
    </row>
    <row r="124" spans="1:66" s="2" customFormat="1" ht="16.5" customHeight="1">
      <c r="A124" s="37"/>
      <c r="B124" s="38"/>
      <c r="C124" s="176" t="s">
        <v>323</v>
      </c>
      <c r="D124" s="176" t="s">
        <v>145</v>
      </c>
      <c r="E124" s="177" t="s">
        <v>834</v>
      </c>
      <c r="F124" s="178" t="s">
        <v>835</v>
      </c>
      <c r="G124" s="179" t="s">
        <v>643</v>
      </c>
      <c r="H124" s="180">
        <v>2</v>
      </c>
      <c r="I124" s="181"/>
      <c r="J124" s="182">
        <f t="shared" si="10"/>
        <v>0</v>
      </c>
      <c r="K124" s="178" t="s">
        <v>37</v>
      </c>
      <c r="L124" s="178"/>
      <c r="M124" s="42"/>
      <c r="N124" s="183" t="s">
        <v>37</v>
      </c>
      <c r="O124" s="184" t="s">
        <v>50</v>
      </c>
      <c r="P124" s="67"/>
      <c r="Q124" s="185">
        <f t="shared" si="11"/>
        <v>0</v>
      </c>
      <c r="R124" s="185">
        <v>0</v>
      </c>
      <c r="S124" s="185">
        <f t="shared" si="12"/>
        <v>0</v>
      </c>
      <c r="T124" s="185">
        <v>0</v>
      </c>
      <c r="U124" s="186">
        <f t="shared" si="13"/>
        <v>0</v>
      </c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S124" s="187" t="s">
        <v>226</v>
      </c>
      <c r="AU124" s="187" t="s">
        <v>145</v>
      </c>
      <c r="AV124" s="187" t="s">
        <v>87</v>
      </c>
      <c r="AZ124" s="19" t="s">
        <v>142</v>
      </c>
      <c r="BF124" s="188">
        <f t="shared" si="14"/>
        <v>0</v>
      </c>
      <c r="BG124" s="188">
        <f t="shared" si="15"/>
        <v>0</v>
      </c>
      <c r="BH124" s="188">
        <f t="shared" si="16"/>
        <v>0</v>
      </c>
      <c r="BI124" s="188">
        <f t="shared" si="17"/>
        <v>0</v>
      </c>
      <c r="BJ124" s="188">
        <f t="shared" si="18"/>
        <v>0</v>
      </c>
      <c r="BK124" s="19" t="s">
        <v>87</v>
      </c>
      <c r="BL124" s="188">
        <f t="shared" si="19"/>
        <v>0</v>
      </c>
      <c r="BM124" s="19" t="s">
        <v>226</v>
      </c>
      <c r="BN124" s="187" t="s">
        <v>615</v>
      </c>
    </row>
    <row r="125" spans="1:66" s="2" customFormat="1" ht="16.5" customHeight="1">
      <c r="A125" s="37"/>
      <c r="B125" s="38"/>
      <c r="C125" s="176" t="s">
        <v>327</v>
      </c>
      <c r="D125" s="176" t="s">
        <v>145</v>
      </c>
      <c r="E125" s="177" t="s">
        <v>836</v>
      </c>
      <c r="F125" s="178" t="s">
        <v>837</v>
      </c>
      <c r="G125" s="179" t="s">
        <v>148</v>
      </c>
      <c r="H125" s="180">
        <v>1</v>
      </c>
      <c r="I125" s="181"/>
      <c r="J125" s="182">
        <f t="shared" si="10"/>
        <v>0</v>
      </c>
      <c r="K125" s="178" t="s">
        <v>37</v>
      </c>
      <c r="L125" s="178"/>
      <c r="M125" s="42"/>
      <c r="N125" s="183" t="s">
        <v>37</v>
      </c>
      <c r="O125" s="184" t="s">
        <v>50</v>
      </c>
      <c r="P125" s="67"/>
      <c r="Q125" s="185">
        <f t="shared" si="11"/>
        <v>0</v>
      </c>
      <c r="R125" s="185">
        <v>0</v>
      </c>
      <c r="S125" s="185">
        <f t="shared" si="12"/>
        <v>0</v>
      </c>
      <c r="T125" s="185">
        <v>0</v>
      </c>
      <c r="U125" s="186">
        <f t="shared" si="13"/>
        <v>0</v>
      </c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S125" s="187" t="s">
        <v>226</v>
      </c>
      <c r="AU125" s="187" t="s">
        <v>145</v>
      </c>
      <c r="AV125" s="187" t="s">
        <v>87</v>
      </c>
      <c r="AZ125" s="19" t="s">
        <v>142</v>
      </c>
      <c r="BF125" s="188">
        <f t="shared" si="14"/>
        <v>0</v>
      </c>
      <c r="BG125" s="188">
        <f t="shared" si="15"/>
        <v>0</v>
      </c>
      <c r="BH125" s="188">
        <f t="shared" si="16"/>
        <v>0</v>
      </c>
      <c r="BI125" s="188">
        <f t="shared" si="17"/>
        <v>0</v>
      </c>
      <c r="BJ125" s="188">
        <f t="shared" si="18"/>
        <v>0</v>
      </c>
      <c r="BK125" s="19" t="s">
        <v>87</v>
      </c>
      <c r="BL125" s="188">
        <f t="shared" si="19"/>
        <v>0</v>
      </c>
      <c r="BM125" s="19" t="s">
        <v>226</v>
      </c>
      <c r="BN125" s="187" t="s">
        <v>623</v>
      </c>
    </row>
    <row r="126" spans="1:66" s="2" customFormat="1" ht="16.5" customHeight="1">
      <c r="A126" s="37"/>
      <c r="B126" s="38"/>
      <c r="C126" s="176" t="s">
        <v>331</v>
      </c>
      <c r="D126" s="176" t="s">
        <v>145</v>
      </c>
      <c r="E126" s="177" t="s">
        <v>838</v>
      </c>
      <c r="F126" s="178" t="s">
        <v>839</v>
      </c>
      <c r="G126" s="179" t="s">
        <v>840</v>
      </c>
      <c r="H126" s="180">
        <v>60</v>
      </c>
      <c r="I126" s="181"/>
      <c r="J126" s="182">
        <f t="shared" si="10"/>
        <v>0</v>
      </c>
      <c r="K126" s="178" t="s">
        <v>37</v>
      </c>
      <c r="L126" s="178"/>
      <c r="M126" s="42"/>
      <c r="N126" s="183" t="s">
        <v>37</v>
      </c>
      <c r="O126" s="184" t="s">
        <v>50</v>
      </c>
      <c r="P126" s="67"/>
      <c r="Q126" s="185">
        <f t="shared" si="11"/>
        <v>0</v>
      </c>
      <c r="R126" s="185">
        <v>0</v>
      </c>
      <c r="S126" s="185">
        <f t="shared" si="12"/>
        <v>0</v>
      </c>
      <c r="T126" s="185">
        <v>0</v>
      </c>
      <c r="U126" s="186">
        <f t="shared" si="13"/>
        <v>0</v>
      </c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S126" s="187" t="s">
        <v>226</v>
      </c>
      <c r="AU126" s="187" t="s">
        <v>145</v>
      </c>
      <c r="AV126" s="187" t="s">
        <v>87</v>
      </c>
      <c r="AZ126" s="19" t="s">
        <v>142</v>
      </c>
      <c r="BF126" s="188">
        <f t="shared" si="14"/>
        <v>0</v>
      </c>
      <c r="BG126" s="188">
        <f t="shared" si="15"/>
        <v>0</v>
      </c>
      <c r="BH126" s="188">
        <f t="shared" si="16"/>
        <v>0</v>
      </c>
      <c r="BI126" s="188">
        <f t="shared" si="17"/>
        <v>0</v>
      </c>
      <c r="BJ126" s="188">
        <f t="shared" si="18"/>
        <v>0</v>
      </c>
      <c r="BK126" s="19" t="s">
        <v>87</v>
      </c>
      <c r="BL126" s="188">
        <f t="shared" si="19"/>
        <v>0</v>
      </c>
      <c r="BM126" s="19" t="s">
        <v>226</v>
      </c>
      <c r="BN126" s="187" t="s">
        <v>532</v>
      </c>
    </row>
    <row r="127" spans="2:64" s="12" customFormat="1" ht="25.9" customHeight="1">
      <c r="B127" s="160"/>
      <c r="C127" s="161"/>
      <c r="D127" s="162" t="s">
        <v>78</v>
      </c>
      <c r="E127" s="163" t="s">
        <v>841</v>
      </c>
      <c r="F127" s="163" t="s">
        <v>842</v>
      </c>
      <c r="G127" s="161"/>
      <c r="H127" s="161"/>
      <c r="I127" s="164"/>
      <c r="J127" s="165">
        <f>BL127</f>
        <v>0</v>
      </c>
      <c r="K127" s="161"/>
      <c r="L127" s="161"/>
      <c r="M127" s="166"/>
      <c r="N127" s="167"/>
      <c r="O127" s="168"/>
      <c r="P127" s="168"/>
      <c r="Q127" s="169">
        <f>SUM(Q128:Q132)</f>
        <v>0</v>
      </c>
      <c r="R127" s="168"/>
      <c r="S127" s="169">
        <f>SUM(S128:S132)</f>
        <v>0</v>
      </c>
      <c r="T127" s="168"/>
      <c r="U127" s="170">
        <f>SUM(U128:U132)</f>
        <v>0</v>
      </c>
      <c r="AS127" s="171" t="s">
        <v>87</v>
      </c>
      <c r="AU127" s="172" t="s">
        <v>78</v>
      </c>
      <c r="AV127" s="172" t="s">
        <v>79</v>
      </c>
      <c r="AZ127" s="171" t="s">
        <v>142</v>
      </c>
      <c r="BL127" s="173">
        <f>SUM(BL128:BL132)</f>
        <v>0</v>
      </c>
    </row>
    <row r="128" spans="1:66" s="2" customFormat="1" ht="16.5" customHeight="1">
      <c r="A128" s="37"/>
      <c r="B128" s="38"/>
      <c r="C128" s="176" t="s">
        <v>335</v>
      </c>
      <c r="D128" s="176" t="s">
        <v>145</v>
      </c>
      <c r="E128" s="177" t="s">
        <v>843</v>
      </c>
      <c r="F128" s="178" t="s">
        <v>844</v>
      </c>
      <c r="G128" s="179" t="s">
        <v>415</v>
      </c>
      <c r="H128" s="180">
        <v>1</v>
      </c>
      <c r="I128" s="181"/>
      <c r="J128" s="182">
        <f>ROUND(I128*H128,2)</f>
        <v>0</v>
      </c>
      <c r="K128" s="178" t="s">
        <v>37</v>
      </c>
      <c r="L128" s="178"/>
      <c r="M128" s="42"/>
      <c r="N128" s="183" t="s">
        <v>37</v>
      </c>
      <c r="O128" s="184" t="s">
        <v>50</v>
      </c>
      <c r="P128" s="67"/>
      <c r="Q128" s="185">
        <f>P128*H128</f>
        <v>0</v>
      </c>
      <c r="R128" s="185">
        <v>0</v>
      </c>
      <c r="S128" s="185">
        <f>R128*H128</f>
        <v>0</v>
      </c>
      <c r="T128" s="185">
        <v>0</v>
      </c>
      <c r="U128" s="186">
        <f>T128*H128</f>
        <v>0</v>
      </c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S128" s="187" t="s">
        <v>226</v>
      </c>
      <c r="AU128" s="187" t="s">
        <v>145</v>
      </c>
      <c r="AV128" s="187" t="s">
        <v>87</v>
      </c>
      <c r="AZ128" s="19" t="s">
        <v>142</v>
      </c>
      <c r="BF128" s="188">
        <f>IF(O128="základní",J128,0)</f>
        <v>0</v>
      </c>
      <c r="BG128" s="188">
        <f>IF(O128="snížená",J128,0)</f>
        <v>0</v>
      </c>
      <c r="BH128" s="188">
        <f>IF(O128="zákl. přenesená",J128,0)</f>
        <v>0</v>
      </c>
      <c r="BI128" s="188">
        <f>IF(O128="sníž. přenesená",J128,0)</f>
        <v>0</v>
      </c>
      <c r="BJ128" s="188">
        <f>IF(O128="nulová",J128,0)</f>
        <v>0</v>
      </c>
      <c r="BK128" s="19" t="s">
        <v>87</v>
      </c>
      <c r="BL128" s="188">
        <f>ROUND(I128*H128,2)</f>
        <v>0</v>
      </c>
      <c r="BM128" s="19" t="s">
        <v>226</v>
      </c>
      <c r="BN128" s="187" t="s">
        <v>677</v>
      </c>
    </row>
    <row r="129" spans="1:66" s="2" customFormat="1" ht="16.5" customHeight="1">
      <c r="A129" s="37"/>
      <c r="B129" s="38"/>
      <c r="C129" s="176" t="s">
        <v>339</v>
      </c>
      <c r="D129" s="176" t="s">
        <v>145</v>
      </c>
      <c r="E129" s="177" t="s">
        <v>845</v>
      </c>
      <c r="F129" s="178" t="s">
        <v>846</v>
      </c>
      <c r="G129" s="179" t="s">
        <v>415</v>
      </c>
      <c r="H129" s="180">
        <v>1</v>
      </c>
      <c r="I129" s="181"/>
      <c r="J129" s="182">
        <f>ROUND(I129*H129,2)</f>
        <v>0</v>
      </c>
      <c r="K129" s="178" t="s">
        <v>37</v>
      </c>
      <c r="L129" s="178"/>
      <c r="M129" s="42"/>
      <c r="N129" s="183" t="s">
        <v>37</v>
      </c>
      <c r="O129" s="184" t="s">
        <v>50</v>
      </c>
      <c r="P129" s="67"/>
      <c r="Q129" s="185">
        <f>P129*H129</f>
        <v>0</v>
      </c>
      <c r="R129" s="185">
        <v>0</v>
      </c>
      <c r="S129" s="185">
        <f>R129*H129</f>
        <v>0</v>
      </c>
      <c r="T129" s="185">
        <v>0</v>
      </c>
      <c r="U129" s="186">
        <f>T129*H129</f>
        <v>0</v>
      </c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S129" s="187" t="s">
        <v>226</v>
      </c>
      <c r="AU129" s="187" t="s">
        <v>145</v>
      </c>
      <c r="AV129" s="187" t="s">
        <v>87</v>
      </c>
      <c r="AZ129" s="19" t="s">
        <v>142</v>
      </c>
      <c r="BF129" s="188">
        <f>IF(O129="základní",J129,0)</f>
        <v>0</v>
      </c>
      <c r="BG129" s="188">
        <f>IF(O129="snížená",J129,0)</f>
        <v>0</v>
      </c>
      <c r="BH129" s="188">
        <f>IF(O129="zákl. přenesená",J129,0)</f>
        <v>0</v>
      </c>
      <c r="BI129" s="188">
        <f>IF(O129="sníž. přenesená",J129,0)</f>
        <v>0</v>
      </c>
      <c r="BJ129" s="188">
        <f>IF(O129="nulová",J129,0)</f>
        <v>0</v>
      </c>
      <c r="BK129" s="19" t="s">
        <v>87</v>
      </c>
      <c r="BL129" s="188">
        <f>ROUND(I129*H129,2)</f>
        <v>0</v>
      </c>
      <c r="BM129" s="19" t="s">
        <v>226</v>
      </c>
      <c r="BN129" s="187" t="s">
        <v>547</v>
      </c>
    </row>
    <row r="130" spans="1:66" s="2" customFormat="1" ht="16.5" customHeight="1">
      <c r="A130" s="37"/>
      <c r="B130" s="38"/>
      <c r="C130" s="176" t="s">
        <v>345</v>
      </c>
      <c r="D130" s="176" t="s">
        <v>145</v>
      </c>
      <c r="E130" s="177" t="s">
        <v>847</v>
      </c>
      <c r="F130" s="178" t="s">
        <v>848</v>
      </c>
      <c r="G130" s="179" t="s">
        <v>415</v>
      </c>
      <c r="H130" s="180">
        <v>1</v>
      </c>
      <c r="I130" s="181"/>
      <c r="J130" s="182">
        <f>ROUND(I130*H130,2)</f>
        <v>0</v>
      </c>
      <c r="K130" s="178" t="s">
        <v>37</v>
      </c>
      <c r="L130" s="178"/>
      <c r="M130" s="42"/>
      <c r="N130" s="183" t="s">
        <v>37</v>
      </c>
      <c r="O130" s="184" t="s">
        <v>50</v>
      </c>
      <c r="P130" s="67"/>
      <c r="Q130" s="185">
        <f>P130*H130</f>
        <v>0</v>
      </c>
      <c r="R130" s="185">
        <v>0</v>
      </c>
      <c r="S130" s="185">
        <f>R130*H130</f>
        <v>0</v>
      </c>
      <c r="T130" s="185">
        <v>0</v>
      </c>
      <c r="U130" s="186">
        <f>T130*H130</f>
        <v>0</v>
      </c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S130" s="187" t="s">
        <v>226</v>
      </c>
      <c r="AU130" s="187" t="s">
        <v>145</v>
      </c>
      <c r="AV130" s="187" t="s">
        <v>87</v>
      </c>
      <c r="AZ130" s="19" t="s">
        <v>142</v>
      </c>
      <c r="BF130" s="188">
        <f>IF(O130="základní",J130,0)</f>
        <v>0</v>
      </c>
      <c r="BG130" s="188">
        <f>IF(O130="snížená",J130,0)</f>
        <v>0</v>
      </c>
      <c r="BH130" s="188">
        <f>IF(O130="zákl. přenesená",J130,0)</f>
        <v>0</v>
      </c>
      <c r="BI130" s="188">
        <f>IF(O130="sníž. přenesená",J130,0)</f>
        <v>0</v>
      </c>
      <c r="BJ130" s="188">
        <f>IF(O130="nulová",J130,0)</f>
        <v>0</v>
      </c>
      <c r="BK130" s="19" t="s">
        <v>87</v>
      </c>
      <c r="BL130" s="188">
        <f>ROUND(I130*H130,2)</f>
        <v>0</v>
      </c>
      <c r="BM130" s="19" t="s">
        <v>226</v>
      </c>
      <c r="BN130" s="187" t="s">
        <v>680</v>
      </c>
    </row>
    <row r="131" spans="1:66" s="2" customFormat="1" ht="16.5" customHeight="1">
      <c r="A131" s="37"/>
      <c r="B131" s="38"/>
      <c r="C131" s="176" t="s">
        <v>349</v>
      </c>
      <c r="D131" s="176" t="s">
        <v>145</v>
      </c>
      <c r="E131" s="177" t="s">
        <v>849</v>
      </c>
      <c r="F131" s="178" t="s">
        <v>850</v>
      </c>
      <c r="G131" s="179" t="s">
        <v>415</v>
      </c>
      <c r="H131" s="180">
        <v>1</v>
      </c>
      <c r="I131" s="181"/>
      <c r="J131" s="182">
        <f>ROUND(I131*H131,2)</f>
        <v>0</v>
      </c>
      <c r="K131" s="178" t="s">
        <v>37</v>
      </c>
      <c r="L131" s="178"/>
      <c r="M131" s="42"/>
      <c r="N131" s="183" t="s">
        <v>37</v>
      </c>
      <c r="O131" s="184" t="s">
        <v>50</v>
      </c>
      <c r="P131" s="67"/>
      <c r="Q131" s="185">
        <f>P131*H131</f>
        <v>0</v>
      </c>
      <c r="R131" s="185">
        <v>0</v>
      </c>
      <c r="S131" s="185">
        <f>R131*H131</f>
        <v>0</v>
      </c>
      <c r="T131" s="185">
        <v>0</v>
      </c>
      <c r="U131" s="186">
        <f>T131*H131</f>
        <v>0</v>
      </c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S131" s="187" t="s">
        <v>226</v>
      </c>
      <c r="AU131" s="187" t="s">
        <v>145</v>
      </c>
      <c r="AV131" s="187" t="s">
        <v>87</v>
      </c>
      <c r="AZ131" s="19" t="s">
        <v>142</v>
      </c>
      <c r="BF131" s="188">
        <f>IF(O131="základní",J131,0)</f>
        <v>0</v>
      </c>
      <c r="BG131" s="188">
        <f>IF(O131="snížená",J131,0)</f>
        <v>0</v>
      </c>
      <c r="BH131" s="188">
        <f>IF(O131="zákl. přenesená",J131,0)</f>
        <v>0</v>
      </c>
      <c r="BI131" s="188">
        <f>IF(O131="sníž. přenesená",J131,0)</f>
        <v>0</v>
      </c>
      <c r="BJ131" s="188">
        <f>IF(O131="nulová",J131,0)</f>
        <v>0</v>
      </c>
      <c r="BK131" s="19" t="s">
        <v>87</v>
      </c>
      <c r="BL131" s="188">
        <f>ROUND(I131*H131,2)</f>
        <v>0</v>
      </c>
      <c r="BM131" s="19" t="s">
        <v>226</v>
      </c>
      <c r="BN131" s="187" t="s">
        <v>553</v>
      </c>
    </row>
    <row r="132" spans="1:66" s="2" customFormat="1" ht="16.5" customHeight="1">
      <c r="A132" s="37"/>
      <c r="B132" s="38"/>
      <c r="C132" s="176" t="s">
        <v>353</v>
      </c>
      <c r="D132" s="176" t="s">
        <v>145</v>
      </c>
      <c r="E132" s="177" t="s">
        <v>851</v>
      </c>
      <c r="F132" s="178" t="s">
        <v>852</v>
      </c>
      <c r="G132" s="179" t="s">
        <v>415</v>
      </c>
      <c r="H132" s="180">
        <v>1</v>
      </c>
      <c r="I132" s="181"/>
      <c r="J132" s="182">
        <f>ROUND(I132*H132,2)</f>
        <v>0</v>
      </c>
      <c r="K132" s="178" t="s">
        <v>37</v>
      </c>
      <c r="L132" s="178"/>
      <c r="M132" s="42"/>
      <c r="N132" s="240" t="s">
        <v>37</v>
      </c>
      <c r="O132" s="241" t="s">
        <v>50</v>
      </c>
      <c r="P132" s="238"/>
      <c r="Q132" s="242">
        <f>P132*H132</f>
        <v>0</v>
      </c>
      <c r="R132" s="242">
        <v>0</v>
      </c>
      <c r="S132" s="242">
        <f>R132*H132</f>
        <v>0</v>
      </c>
      <c r="T132" s="242">
        <v>0</v>
      </c>
      <c r="U132" s="243">
        <f>T132*H132</f>
        <v>0</v>
      </c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S132" s="187" t="s">
        <v>226</v>
      </c>
      <c r="AU132" s="187" t="s">
        <v>145</v>
      </c>
      <c r="AV132" s="187" t="s">
        <v>87</v>
      </c>
      <c r="AZ132" s="19" t="s">
        <v>142</v>
      </c>
      <c r="BF132" s="188">
        <f>IF(O132="základní",J132,0)</f>
        <v>0</v>
      </c>
      <c r="BG132" s="188">
        <f>IF(O132="snížená",J132,0)</f>
        <v>0</v>
      </c>
      <c r="BH132" s="188">
        <f>IF(O132="zákl. přenesená",J132,0)</f>
        <v>0</v>
      </c>
      <c r="BI132" s="188">
        <f>IF(O132="sníž. přenesená",J132,0)</f>
        <v>0</v>
      </c>
      <c r="BJ132" s="188">
        <f>IF(O132="nulová",J132,0)</f>
        <v>0</v>
      </c>
      <c r="BK132" s="19" t="s">
        <v>87</v>
      </c>
      <c r="BL132" s="188">
        <f>ROUND(I132*H132,2)</f>
        <v>0</v>
      </c>
      <c r="BM132" s="19" t="s">
        <v>226</v>
      </c>
      <c r="BN132" s="187" t="s">
        <v>559</v>
      </c>
    </row>
    <row r="133" spans="1:32" s="2" customFormat="1" ht="6.95" customHeight="1">
      <c r="A133" s="37"/>
      <c r="B133" s="50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42"/>
      <c r="N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</row>
  </sheetData>
  <sheetProtection formatColumns="0" formatRows="0" autoFilter="0"/>
  <autoFilter ref="C81:K132"/>
  <mergeCells count="10">
    <mergeCell ref="F80:L80"/>
    <mergeCell ref="E50:H50"/>
    <mergeCell ref="E72:H72"/>
    <mergeCell ref="E74:H74"/>
    <mergeCell ref="M2:W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77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N130"/>
  <sheetViews>
    <sheetView showGridLines="0" workbookViewId="0" topLeftCell="A107">
      <selection activeCell="D82" sqref="D8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2" width="22.28125" style="1" customWidth="1"/>
    <col min="13" max="13" width="1.7109375" style="1" customWidth="1"/>
    <col min="14" max="14" width="10.8515625" style="1" hidden="1" customWidth="1"/>
    <col min="15" max="15" width="9.140625" style="0" hidden="1" customWidth="1"/>
    <col min="16" max="21" width="14.140625" style="1" hidden="1" customWidth="1"/>
    <col min="22" max="22" width="16.28125" style="1" customWidth="1"/>
    <col min="23" max="23" width="12.28125" style="1" customWidth="1"/>
    <col min="24" max="24" width="16.28125" style="1" customWidth="1"/>
    <col min="25" max="25" width="12.28125" style="1" customWidth="1"/>
    <col min="26" max="26" width="15.00390625" style="1" customWidth="1"/>
    <col min="27" max="27" width="11.00390625" style="1" customWidth="1"/>
    <col min="28" max="28" width="15.00390625" style="1" customWidth="1"/>
    <col min="29" max="29" width="16.28125" style="1" customWidth="1"/>
    <col min="30" max="30" width="11.00390625" style="1" customWidth="1"/>
    <col min="31" max="31" width="15.00390625" style="1" customWidth="1"/>
    <col min="32" max="32" width="16.28125" style="1" customWidth="1"/>
    <col min="45" max="66" width="9.28125" style="1" hidden="1" customWidth="1"/>
  </cols>
  <sheetData>
    <row r="1" ht="12"/>
    <row r="2" spans="13:47" s="1" customFormat="1" ht="36.95" customHeight="1"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AU2" s="19" t="s">
        <v>101</v>
      </c>
    </row>
    <row r="3" spans="2:47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338"/>
      <c r="M3" s="22"/>
      <c r="AU3" s="19" t="s">
        <v>89</v>
      </c>
    </row>
    <row r="4" spans="2:47" s="1" customFormat="1" ht="24.95" customHeight="1">
      <c r="B4" s="22"/>
      <c r="D4" s="106" t="s">
        <v>105</v>
      </c>
      <c r="M4" s="22"/>
      <c r="N4" s="107" t="s">
        <v>10</v>
      </c>
      <c r="AU4" s="19" t="s">
        <v>4</v>
      </c>
    </row>
    <row r="5" spans="2:13" s="1" customFormat="1" ht="6.95" customHeight="1">
      <c r="B5" s="22"/>
      <c r="M5" s="22"/>
    </row>
    <row r="6" spans="2:13" s="1" customFormat="1" ht="12" customHeight="1">
      <c r="B6" s="22"/>
      <c r="D6" s="108" t="s">
        <v>16</v>
      </c>
      <c r="M6" s="22"/>
    </row>
    <row r="7" spans="2:13" s="1" customFormat="1" ht="16.5" customHeight="1">
      <c r="B7" s="22"/>
      <c r="E7" s="402" t="str">
        <f>'Rekapitulace stavby'!K6</f>
        <v>UK-1.LF- Instalace systému VZT a klimatizace, Studničkova 2, Praha</v>
      </c>
      <c r="F7" s="403"/>
      <c r="G7" s="403"/>
      <c r="H7" s="403"/>
      <c r="M7" s="22"/>
    </row>
    <row r="8" spans="1:32" s="2" customFormat="1" ht="12" customHeight="1">
      <c r="A8" s="37"/>
      <c r="B8" s="42"/>
      <c r="C8" s="37"/>
      <c r="D8" s="108" t="s">
        <v>106</v>
      </c>
      <c r="E8" s="37"/>
      <c r="F8" s="37"/>
      <c r="G8" s="37"/>
      <c r="H8" s="37"/>
      <c r="I8" s="37"/>
      <c r="J8" s="37"/>
      <c r="K8" s="37"/>
      <c r="L8" s="37"/>
      <c r="M8" s="109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</row>
    <row r="9" spans="1:32" s="2" customFormat="1" ht="16.5" customHeight="1">
      <c r="A9" s="37"/>
      <c r="B9" s="42"/>
      <c r="C9" s="37"/>
      <c r="D9" s="37"/>
      <c r="E9" s="404" t="s">
        <v>853</v>
      </c>
      <c r="F9" s="405"/>
      <c r="G9" s="405"/>
      <c r="H9" s="405"/>
      <c r="I9" s="37"/>
      <c r="J9" s="37"/>
      <c r="K9" s="37"/>
      <c r="L9" s="37"/>
      <c r="M9" s="109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</row>
    <row r="10" spans="1:32" s="2" customFormat="1" ht="1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109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</row>
    <row r="11" spans="1:32" s="2" customFormat="1" ht="12" customHeight="1">
      <c r="A11" s="37"/>
      <c r="B11" s="42"/>
      <c r="C11" s="37"/>
      <c r="D11" s="108" t="s">
        <v>18</v>
      </c>
      <c r="E11" s="37"/>
      <c r="F11" s="110" t="s">
        <v>37</v>
      </c>
      <c r="G11" s="37"/>
      <c r="H11" s="37"/>
      <c r="I11" s="108" t="s">
        <v>20</v>
      </c>
      <c r="J11" s="110" t="s">
        <v>37</v>
      </c>
      <c r="K11" s="37"/>
      <c r="L11" s="37"/>
      <c r="M11" s="109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</row>
    <row r="12" spans="1:32" s="2" customFormat="1" ht="12" customHeight="1">
      <c r="A12" s="37"/>
      <c r="B12" s="42"/>
      <c r="C12" s="37"/>
      <c r="D12" s="108" t="s">
        <v>22</v>
      </c>
      <c r="E12" s="37"/>
      <c r="F12" s="110" t="s">
        <v>23</v>
      </c>
      <c r="G12" s="37"/>
      <c r="H12" s="37"/>
      <c r="I12" s="108" t="s">
        <v>24</v>
      </c>
      <c r="J12" s="111" t="str">
        <f>'Rekapitulace stavby'!AN8</f>
        <v>Vyplň údaj</v>
      </c>
      <c r="K12" s="37"/>
      <c r="L12" s="37"/>
      <c r="M12" s="109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</row>
    <row r="13" spans="1:32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109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</row>
    <row r="14" spans="1:32" s="2" customFormat="1" ht="12" customHeight="1">
      <c r="A14" s="37"/>
      <c r="B14" s="42"/>
      <c r="C14" s="37"/>
      <c r="D14" s="108" t="s">
        <v>29</v>
      </c>
      <c r="E14" s="37"/>
      <c r="F14" s="37"/>
      <c r="G14" s="37"/>
      <c r="H14" s="37"/>
      <c r="I14" s="108" t="s">
        <v>30</v>
      </c>
      <c r="J14" s="110" t="s">
        <v>31</v>
      </c>
      <c r="K14" s="37"/>
      <c r="L14" s="37"/>
      <c r="M14" s="109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</row>
    <row r="15" spans="1:32" s="2" customFormat="1" ht="18" customHeight="1">
      <c r="A15" s="37"/>
      <c r="B15" s="42"/>
      <c r="C15" s="37"/>
      <c r="D15" s="37"/>
      <c r="E15" s="346" t="s">
        <v>1168</v>
      </c>
      <c r="F15" s="37"/>
      <c r="G15" s="37"/>
      <c r="H15" s="37"/>
      <c r="I15" s="108" t="s">
        <v>32</v>
      </c>
      <c r="J15" s="110" t="s">
        <v>33</v>
      </c>
      <c r="K15" s="37"/>
      <c r="L15" s="37"/>
      <c r="M15" s="109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</row>
    <row r="16" spans="1:32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109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</row>
    <row r="17" spans="1:32" s="2" customFormat="1" ht="12" customHeight="1">
      <c r="A17" s="37"/>
      <c r="B17" s="42"/>
      <c r="C17" s="37"/>
      <c r="D17" s="108" t="s">
        <v>34</v>
      </c>
      <c r="E17" s="37"/>
      <c r="F17" s="37"/>
      <c r="G17" s="37"/>
      <c r="H17" s="37"/>
      <c r="I17" s="108" t="s">
        <v>30</v>
      </c>
      <c r="J17" s="32" t="str">
        <f>'Rekapitulace stavby'!AN13</f>
        <v>Vyplň údaj</v>
      </c>
      <c r="K17" s="37"/>
      <c r="L17" s="37"/>
      <c r="M17" s="109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</row>
    <row r="18" spans="1:32" s="2" customFormat="1" ht="18" customHeight="1">
      <c r="A18" s="37"/>
      <c r="B18" s="42"/>
      <c r="C18" s="37"/>
      <c r="D18" s="37"/>
      <c r="E18" s="406" t="str">
        <f>'Rekapitulace stavby'!E14</f>
        <v>Vyplň údaj</v>
      </c>
      <c r="F18" s="407"/>
      <c r="G18" s="407"/>
      <c r="H18" s="407"/>
      <c r="I18" s="108" t="s">
        <v>32</v>
      </c>
      <c r="J18" s="32" t="str">
        <f>'Rekapitulace stavby'!AN14</f>
        <v>Vyplň údaj</v>
      </c>
      <c r="K18" s="37"/>
      <c r="L18" s="37"/>
      <c r="M18" s="109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</row>
    <row r="19" spans="1:32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109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</row>
    <row r="20" spans="1:32" s="2" customFormat="1" ht="12" customHeight="1">
      <c r="A20" s="37"/>
      <c r="B20" s="42"/>
      <c r="C20" s="37"/>
      <c r="D20" s="108" t="s">
        <v>36</v>
      </c>
      <c r="E20" s="37"/>
      <c r="F20" s="37"/>
      <c r="G20" s="37"/>
      <c r="H20" s="37"/>
      <c r="I20" s="108" t="s">
        <v>30</v>
      </c>
      <c r="J20" s="110" t="str">
        <f>IF('Rekapitulace stavby'!AN16="","",'Rekapitulace stavby'!AN16)</f>
        <v/>
      </c>
      <c r="K20" s="37"/>
      <c r="L20" s="37"/>
      <c r="M20" s="109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</row>
    <row r="21" spans="1:32" s="2" customFormat="1" ht="18" customHeight="1">
      <c r="A21" s="37"/>
      <c r="B21" s="42"/>
      <c r="C21" s="37"/>
      <c r="D21" s="37"/>
      <c r="E21" s="110" t="str">
        <f>IF('Rekapitulace stavby'!E17="","",'Rekapitulace stavby'!E17)</f>
        <v xml:space="preserve"> </v>
      </c>
      <c r="F21" s="37"/>
      <c r="G21" s="37"/>
      <c r="H21" s="37"/>
      <c r="I21" s="108" t="s">
        <v>32</v>
      </c>
      <c r="J21" s="110" t="str">
        <f>IF('Rekapitulace stavby'!AN17="","",'Rekapitulace stavby'!AN17)</f>
        <v/>
      </c>
      <c r="K21" s="37"/>
      <c r="L21" s="37"/>
      <c r="M21" s="109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</row>
    <row r="22" spans="1:32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109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</row>
    <row r="23" spans="1:32" s="2" customFormat="1" ht="12" customHeight="1">
      <c r="A23" s="37"/>
      <c r="B23" s="42"/>
      <c r="C23" s="37"/>
      <c r="D23" s="108" t="s">
        <v>40</v>
      </c>
      <c r="E23" s="37"/>
      <c r="F23" s="37"/>
      <c r="G23" s="37"/>
      <c r="H23" s="37"/>
      <c r="I23" s="108" t="s">
        <v>30</v>
      </c>
      <c r="J23" s="110" t="s">
        <v>37</v>
      </c>
      <c r="K23" s="37"/>
      <c r="L23" s="37"/>
      <c r="M23" s="109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</row>
    <row r="24" spans="1:32" s="2" customFormat="1" ht="18" customHeight="1">
      <c r="A24" s="37"/>
      <c r="B24" s="42"/>
      <c r="C24" s="37"/>
      <c r="D24" s="37"/>
      <c r="E24" s="110" t="s">
        <v>766</v>
      </c>
      <c r="F24" s="37"/>
      <c r="G24" s="37"/>
      <c r="H24" s="37"/>
      <c r="I24" s="108" t="s">
        <v>32</v>
      </c>
      <c r="J24" s="110" t="s">
        <v>37</v>
      </c>
      <c r="K24" s="37"/>
      <c r="L24" s="37"/>
      <c r="M24" s="109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</row>
    <row r="25" spans="1:32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109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32" s="2" customFormat="1" ht="12" customHeight="1">
      <c r="A26" s="37"/>
      <c r="B26" s="42"/>
      <c r="C26" s="37"/>
      <c r="D26" s="108" t="s">
        <v>43</v>
      </c>
      <c r="E26" s="37"/>
      <c r="F26" s="37"/>
      <c r="G26" s="37"/>
      <c r="H26" s="37"/>
      <c r="I26" s="37"/>
      <c r="J26" s="37"/>
      <c r="K26" s="37"/>
      <c r="L26" s="37"/>
      <c r="M26" s="109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</row>
    <row r="27" spans="1:32" s="8" customFormat="1" ht="16.5" customHeight="1">
      <c r="A27" s="112"/>
      <c r="B27" s="113"/>
      <c r="C27" s="112"/>
      <c r="D27" s="112"/>
      <c r="E27" s="408" t="s">
        <v>37</v>
      </c>
      <c r="F27" s="408"/>
      <c r="G27" s="408"/>
      <c r="H27" s="408"/>
      <c r="I27" s="112"/>
      <c r="J27" s="112"/>
      <c r="K27" s="112"/>
      <c r="L27" s="112"/>
      <c r="M27" s="114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</row>
    <row r="28" spans="1:32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109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  <row r="29" spans="1:32" s="2" customFormat="1" ht="6.95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339"/>
      <c r="M29" s="109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</row>
    <row r="30" spans="1:32" s="2" customFormat="1" ht="25.35" customHeight="1">
      <c r="A30" s="37"/>
      <c r="B30" s="42"/>
      <c r="C30" s="37"/>
      <c r="D30" s="116" t="s">
        <v>45</v>
      </c>
      <c r="E30" s="37"/>
      <c r="F30" s="37"/>
      <c r="G30" s="37"/>
      <c r="H30" s="37"/>
      <c r="I30" s="37"/>
      <c r="J30" s="117">
        <f>ROUND(J84,2)</f>
        <v>0</v>
      </c>
      <c r="K30" s="37"/>
      <c r="L30" s="37"/>
      <c r="M30" s="109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</row>
    <row r="31" spans="1:32" s="2" customFormat="1" ht="6.95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339"/>
      <c r="M31" s="109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  <row r="32" spans="1:32" s="2" customFormat="1" ht="14.45" customHeight="1">
      <c r="A32" s="37"/>
      <c r="B32" s="42"/>
      <c r="C32" s="37"/>
      <c r="D32" s="37"/>
      <c r="E32" s="37"/>
      <c r="F32" s="118" t="s">
        <v>47</v>
      </c>
      <c r="G32" s="37"/>
      <c r="H32" s="37"/>
      <c r="I32" s="118" t="s">
        <v>46</v>
      </c>
      <c r="J32" s="118" t="s">
        <v>48</v>
      </c>
      <c r="K32" s="37"/>
      <c r="L32" s="37"/>
      <c r="M32" s="109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</row>
    <row r="33" spans="1:32" s="2" customFormat="1" ht="14.45" customHeight="1">
      <c r="A33" s="37"/>
      <c r="B33" s="42"/>
      <c r="C33" s="37"/>
      <c r="D33" s="119" t="s">
        <v>49</v>
      </c>
      <c r="E33" s="108" t="s">
        <v>50</v>
      </c>
      <c r="F33" s="120">
        <f>ROUND((SUM(BF84:BF129)),2)</f>
        <v>0</v>
      </c>
      <c r="G33" s="37"/>
      <c r="H33" s="37"/>
      <c r="I33" s="121">
        <v>0.21</v>
      </c>
      <c r="J33" s="120">
        <f>ROUND(((SUM(BF84:BF129))*I33),2)</f>
        <v>0</v>
      </c>
      <c r="K33" s="37"/>
      <c r="L33" s="37"/>
      <c r="M33" s="109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4" spans="1:32" s="2" customFormat="1" ht="14.45" customHeight="1">
      <c r="A34" s="37"/>
      <c r="B34" s="42"/>
      <c r="C34" s="37"/>
      <c r="D34" s="37"/>
      <c r="E34" s="108" t="s">
        <v>51</v>
      </c>
      <c r="F34" s="120">
        <f>ROUND((SUM(BG84:BG129)),2)</f>
        <v>0</v>
      </c>
      <c r="G34" s="37"/>
      <c r="H34" s="37"/>
      <c r="I34" s="121">
        <v>0.15</v>
      </c>
      <c r="J34" s="120">
        <f>ROUND(((SUM(BG84:BG129))*I34),2)</f>
        <v>0</v>
      </c>
      <c r="K34" s="37"/>
      <c r="L34" s="37"/>
      <c r="M34" s="109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  <row r="35" spans="1:32" s="2" customFormat="1" ht="14.45" customHeight="1" hidden="1">
      <c r="A35" s="37"/>
      <c r="B35" s="42"/>
      <c r="C35" s="37"/>
      <c r="D35" s="37"/>
      <c r="E35" s="108" t="s">
        <v>52</v>
      </c>
      <c r="F35" s="120">
        <f>ROUND((SUM(BH84:BH129)),2)</f>
        <v>0</v>
      </c>
      <c r="G35" s="37"/>
      <c r="H35" s="37"/>
      <c r="I35" s="121">
        <v>0.21</v>
      </c>
      <c r="J35" s="120">
        <f>0</f>
        <v>0</v>
      </c>
      <c r="K35" s="37"/>
      <c r="L35" s="37"/>
      <c r="M35" s="109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1:32" s="2" customFormat="1" ht="14.45" customHeight="1" hidden="1">
      <c r="A36" s="37"/>
      <c r="B36" s="42"/>
      <c r="C36" s="37"/>
      <c r="D36" s="37"/>
      <c r="E36" s="108" t="s">
        <v>53</v>
      </c>
      <c r="F36" s="120">
        <f>ROUND((SUM(BI84:BI129)),2)</f>
        <v>0</v>
      </c>
      <c r="G36" s="37"/>
      <c r="H36" s="37"/>
      <c r="I36" s="121">
        <v>0.15</v>
      </c>
      <c r="J36" s="120">
        <f>0</f>
        <v>0</v>
      </c>
      <c r="K36" s="37"/>
      <c r="L36" s="37"/>
      <c r="M36" s="109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s="2" customFormat="1" ht="14.45" customHeight="1" hidden="1">
      <c r="A37" s="37"/>
      <c r="B37" s="42"/>
      <c r="C37" s="37"/>
      <c r="D37" s="37"/>
      <c r="E37" s="108" t="s">
        <v>54</v>
      </c>
      <c r="F37" s="120">
        <f>ROUND((SUM(BJ84:BJ129)),2)</f>
        <v>0</v>
      </c>
      <c r="G37" s="37"/>
      <c r="H37" s="37"/>
      <c r="I37" s="121">
        <v>0</v>
      </c>
      <c r="J37" s="120">
        <f>0</f>
        <v>0</v>
      </c>
      <c r="K37" s="37"/>
      <c r="L37" s="37"/>
      <c r="M37" s="109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  <row r="38" spans="1:32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109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</row>
    <row r="39" spans="1:32" s="2" customFormat="1" ht="25.35" customHeight="1">
      <c r="A39" s="37"/>
      <c r="B39" s="42"/>
      <c r="C39" s="122"/>
      <c r="D39" s="123" t="s">
        <v>55</v>
      </c>
      <c r="E39" s="124"/>
      <c r="F39" s="124"/>
      <c r="G39" s="125" t="s">
        <v>56</v>
      </c>
      <c r="H39" s="126" t="s">
        <v>57</v>
      </c>
      <c r="I39" s="124"/>
      <c r="J39" s="127">
        <f>SUM(J30:J37)</f>
        <v>0</v>
      </c>
      <c r="K39" s="128"/>
      <c r="L39" s="340"/>
      <c r="M39" s="109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</row>
    <row r="40" spans="1:32" s="2" customFormat="1" ht="14.45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339"/>
      <c r="M40" s="109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</row>
    <row r="44" spans="1:32" s="2" customFormat="1" ht="6.95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339"/>
      <c r="M44" s="109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</row>
    <row r="45" spans="1:32" s="2" customFormat="1" ht="24.95" customHeight="1">
      <c r="A45" s="37"/>
      <c r="B45" s="38"/>
      <c r="C45" s="25" t="s">
        <v>108</v>
      </c>
      <c r="D45" s="39"/>
      <c r="E45" s="39"/>
      <c r="F45" s="39"/>
      <c r="G45" s="39"/>
      <c r="H45" s="39"/>
      <c r="I45" s="39"/>
      <c r="J45" s="39"/>
      <c r="K45" s="39"/>
      <c r="L45" s="39"/>
      <c r="M45" s="109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</row>
    <row r="46" spans="1:32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109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</row>
    <row r="47" spans="1:32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39"/>
      <c r="M47" s="109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</row>
    <row r="48" spans="1:32" s="2" customFormat="1" ht="16.5" customHeight="1">
      <c r="A48" s="37"/>
      <c r="B48" s="38"/>
      <c r="C48" s="39"/>
      <c r="D48" s="39"/>
      <c r="E48" s="400" t="str">
        <f>E7</f>
        <v>UK-1.LF- Instalace systému VZT a klimatizace, Studničkova 2, Praha</v>
      </c>
      <c r="F48" s="401"/>
      <c r="G48" s="401"/>
      <c r="H48" s="401"/>
      <c r="I48" s="39"/>
      <c r="J48" s="39"/>
      <c r="K48" s="39"/>
      <c r="L48" s="39"/>
      <c r="M48" s="109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</row>
    <row r="49" spans="1:32" s="2" customFormat="1" ht="12" customHeight="1">
      <c r="A49" s="37"/>
      <c r="B49" s="38"/>
      <c r="C49" s="31" t="s">
        <v>106</v>
      </c>
      <c r="D49" s="39"/>
      <c r="E49" s="39"/>
      <c r="F49" s="39"/>
      <c r="G49" s="39"/>
      <c r="H49" s="39"/>
      <c r="I49" s="39"/>
      <c r="J49" s="39"/>
      <c r="K49" s="39"/>
      <c r="L49" s="39"/>
      <c r="M49" s="109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</row>
    <row r="50" spans="1:32" s="2" customFormat="1" ht="16.5" customHeight="1">
      <c r="A50" s="37"/>
      <c r="B50" s="38"/>
      <c r="C50" s="39"/>
      <c r="D50" s="39"/>
      <c r="E50" s="379" t="str">
        <f>E9</f>
        <v>05 - MaR - pitevny</v>
      </c>
      <c r="F50" s="399"/>
      <c r="G50" s="399"/>
      <c r="H50" s="399"/>
      <c r="I50" s="39"/>
      <c r="J50" s="39"/>
      <c r="K50" s="39"/>
      <c r="L50" s="39"/>
      <c r="M50" s="109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</row>
    <row r="51" spans="1:32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109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</row>
    <row r="52" spans="1:32" s="2" customFormat="1" ht="12" customHeight="1">
      <c r="A52" s="37"/>
      <c r="B52" s="38"/>
      <c r="C52" s="31" t="s">
        <v>22</v>
      </c>
      <c r="D52" s="39"/>
      <c r="E52" s="39"/>
      <c r="F52" s="29" t="str">
        <f>F12</f>
        <v>Praha</v>
      </c>
      <c r="G52" s="39"/>
      <c r="H52" s="39"/>
      <c r="I52" s="31" t="s">
        <v>24</v>
      </c>
      <c r="J52" s="62" t="str">
        <f>IF(J12="","",J12)</f>
        <v>Vyplň údaj</v>
      </c>
      <c r="K52" s="39"/>
      <c r="L52" s="39"/>
      <c r="M52" s="109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</row>
    <row r="53" spans="1:32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109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</row>
    <row r="54" spans="1:32" s="2" customFormat="1" ht="15.2" customHeight="1">
      <c r="A54" s="37"/>
      <c r="B54" s="38"/>
      <c r="C54" s="31" t="s">
        <v>29</v>
      </c>
      <c r="D54" s="39"/>
      <c r="E54" s="39"/>
      <c r="F54" s="29" t="str">
        <f>E15</f>
        <v>1. lékařská fakulta Univerzity Karlovy, Kateřinská 1660/32, Praha 2</v>
      </c>
      <c r="G54" s="39"/>
      <c r="H54" s="39"/>
      <c r="I54" s="31" t="s">
        <v>36</v>
      </c>
      <c r="J54" s="35" t="str">
        <f>E21</f>
        <v xml:space="preserve"> </v>
      </c>
      <c r="K54" s="39"/>
      <c r="L54" s="39"/>
      <c r="M54" s="109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</row>
    <row r="55" spans="1:32" s="2" customFormat="1" ht="25.7" customHeight="1">
      <c r="A55" s="37"/>
      <c r="B55" s="38"/>
      <c r="C55" s="31" t="s">
        <v>34</v>
      </c>
      <c r="D55" s="39"/>
      <c r="E55" s="39"/>
      <c r="F55" s="29" t="str">
        <f>IF(E18="","",E18)</f>
        <v>Vyplň údaj</v>
      </c>
      <c r="G55" s="39"/>
      <c r="H55" s="39"/>
      <c r="I55" s="31" t="s">
        <v>40</v>
      </c>
      <c r="J55" s="35" t="str">
        <f>E24</f>
        <v>M – PROject CZ s.r.o.</v>
      </c>
      <c r="K55" s="39"/>
      <c r="L55" s="39"/>
      <c r="M55" s="109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</row>
    <row r="56" spans="1:32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109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</row>
    <row r="57" spans="1:32" s="2" customFormat="1" ht="29.25" customHeight="1">
      <c r="A57" s="37"/>
      <c r="B57" s="38"/>
      <c r="C57" s="133" t="s">
        <v>109</v>
      </c>
      <c r="D57" s="134"/>
      <c r="E57" s="134"/>
      <c r="F57" s="134"/>
      <c r="G57" s="134"/>
      <c r="H57" s="134"/>
      <c r="I57" s="134"/>
      <c r="J57" s="135" t="s">
        <v>110</v>
      </c>
      <c r="K57" s="134"/>
      <c r="L57" s="134"/>
      <c r="M57" s="109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</row>
    <row r="58" spans="1:32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109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</row>
    <row r="59" spans="1:48" s="2" customFormat="1" ht="22.9" customHeight="1">
      <c r="A59" s="37"/>
      <c r="B59" s="38"/>
      <c r="C59" s="136" t="s">
        <v>77</v>
      </c>
      <c r="D59" s="39"/>
      <c r="E59" s="39"/>
      <c r="F59" s="39"/>
      <c r="G59" s="39"/>
      <c r="H59" s="39"/>
      <c r="I59" s="39"/>
      <c r="J59" s="80">
        <f>J84</f>
        <v>0</v>
      </c>
      <c r="K59" s="39"/>
      <c r="L59" s="39"/>
      <c r="M59" s="109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V59" s="19" t="s">
        <v>111</v>
      </c>
    </row>
    <row r="60" spans="2:13" s="9" customFormat="1" ht="24.95" customHeight="1">
      <c r="B60" s="137"/>
      <c r="C60" s="138"/>
      <c r="D60" s="139" t="s">
        <v>854</v>
      </c>
      <c r="E60" s="140"/>
      <c r="F60" s="140"/>
      <c r="G60" s="140"/>
      <c r="H60" s="140"/>
      <c r="I60" s="140"/>
      <c r="J60" s="141">
        <f>J85</f>
        <v>0</v>
      </c>
      <c r="K60" s="138"/>
      <c r="L60" s="138"/>
      <c r="M60" s="142"/>
    </row>
    <row r="61" spans="2:13" s="9" customFormat="1" ht="24.95" customHeight="1">
      <c r="B61" s="137"/>
      <c r="C61" s="138"/>
      <c r="D61" s="139" t="s">
        <v>855</v>
      </c>
      <c r="E61" s="140"/>
      <c r="F61" s="140"/>
      <c r="G61" s="140"/>
      <c r="H61" s="140"/>
      <c r="I61" s="140"/>
      <c r="J61" s="141">
        <f>J99</f>
        <v>0</v>
      </c>
      <c r="K61" s="138"/>
      <c r="L61" s="138"/>
      <c r="M61" s="142"/>
    </row>
    <row r="62" spans="2:13" s="9" customFormat="1" ht="24.95" customHeight="1">
      <c r="B62" s="137"/>
      <c r="C62" s="138"/>
      <c r="D62" s="139" t="s">
        <v>856</v>
      </c>
      <c r="E62" s="140"/>
      <c r="F62" s="140"/>
      <c r="G62" s="140"/>
      <c r="H62" s="140"/>
      <c r="I62" s="140"/>
      <c r="J62" s="141">
        <f>J110</f>
        <v>0</v>
      </c>
      <c r="K62" s="138"/>
      <c r="L62" s="138"/>
      <c r="M62" s="142"/>
    </row>
    <row r="63" spans="2:13" s="9" customFormat="1" ht="24.95" customHeight="1">
      <c r="B63" s="137"/>
      <c r="C63" s="138"/>
      <c r="D63" s="139" t="s">
        <v>857</v>
      </c>
      <c r="E63" s="140"/>
      <c r="F63" s="140"/>
      <c r="G63" s="140"/>
      <c r="H63" s="140"/>
      <c r="I63" s="140"/>
      <c r="J63" s="141">
        <f>J117</f>
        <v>0</v>
      </c>
      <c r="K63" s="138"/>
      <c r="L63" s="138"/>
      <c r="M63" s="142"/>
    </row>
    <row r="64" spans="2:13" s="9" customFormat="1" ht="24.95" customHeight="1">
      <c r="B64" s="137"/>
      <c r="C64" s="138"/>
      <c r="D64" s="139" t="s">
        <v>858</v>
      </c>
      <c r="E64" s="140"/>
      <c r="F64" s="140"/>
      <c r="G64" s="140"/>
      <c r="H64" s="140"/>
      <c r="I64" s="140"/>
      <c r="J64" s="141">
        <f>J120</f>
        <v>0</v>
      </c>
      <c r="K64" s="138"/>
      <c r="L64" s="138"/>
      <c r="M64" s="142"/>
    </row>
    <row r="65" spans="1:32" s="2" customFormat="1" ht="21.75" customHeight="1">
      <c r="A65" s="37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109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</row>
    <row r="66" spans="1:32" s="2" customFormat="1" ht="6.95" customHeight="1">
      <c r="A66" s="37"/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341"/>
      <c r="M66" s="109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</row>
    <row r="70" spans="1:32" s="2" customFormat="1" ht="6.95" customHeight="1">
      <c r="A70" s="37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341"/>
      <c r="M70" s="109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</row>
    <row r="71" spans="1:32" s="2" customFormat="1" ht="24.95" customHeight="1">
      <c r="A71" s="37"/>
      <c r="B71" s="38"/>
      <c r="C71" s="25" t="s">
        <v>127</v>
      </c>
      <c r="D71" s="39"/>
      <c r="E71" s="39"/>
      <c r="F71" s="39"/>
      <c r="G71" s="39"/>
      <c r="H71" s="39"/>
      <c r="I71" s="39"/>
      <c r="J71" s="39"/>
      <c r="K71" s="39"/>
      <c r="L71" s="39"/>
      <c r="M71" s="109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</row>
    <row r="72" spans="1:32" s="2" customFormat="1" ht="6.95" customHeight="1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109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</row>
    <row r="73" spans="1:32" s="2" customFormat="1" ht="12" customHeight="1">
      <c r="A73" s="37"/>
      <c r="B73" s="38"/>
      <c r="C73" s="31" t="s">
        <v>16</v>
      </c>
      <c r="D73" s="39"/>
      <c r="E73" s="39"/>
      <c r="F73" s="39"/>
      <c r="G73" s="39"/>
      <c r="H73" s="39"/>
      <c r="I73" s="39"/>
      <c r="J73" s="39"/>
      <c r="K73" s="39"/>
      <c r="L73" s="39"/>
      <c r="M73" s="109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</row>
    <row r="74" spans="1:32" s="2" customFormat="1" ht="16.5" customHeight="1">
      <c r="A74" s="37"/>
      <c r="B74" s="38"/>
      <c r="C74" s="39"/>
      <c r="D74" s="39"/>
      <c r="E74" s="400" t="str">
        <f>E7</f>
        <v>UK-1.LF- Instalace systému VZT a klimatizace, Studničkova 2, Praha</v>
      </c>
      <c r="F74" s="401"/>
      <c r="G74" s="401"/>
      <c r="H74" s="401"/>
      <c r="I74" s="39"/>
      <c r="J74" s="39"/>
      <c r="K74" s="39"/>
      <c r="L74" s="39"/>
      <c r="M74" s="109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</row>
    <row r="75" spans="1:32" s="2" customFormat="1" ht="12" customHeight="1">
      <c r="A75" s="37"/>
      <c r="B75" s="38"/>
      <c r="C75" s="31" t="s">
        <v>106</v>
      </c>
      <c r="D75" s="39"/>
      <c r="E75" s="39"/>
      <c r="F75" s="39"/>
      <c r="G75" s="39"/>
      <c r="H75" s="39"/>
      <c r="I75" s="39"/>
      <c r="J75" s="39"/>
      <c r="K75" s="39"/>
      <c r="L75" s="39"/>
      <c r="M75" s="109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</row>
    <row r="76" spans="1:32" s="2" customFormat="1" ht="16.5" customHeight="1">
      <c r="A76" s="37"/>
      <c r="B76" s="38"/>
      <c r="C76" s="39"/>
      <c r="D76" s="39"/>
      <c r="E76" s="379" t="str">
        <f>E9</f>
        <v>05 - MaR - pitevny</v>
      </c>
      <c r="F76" s="399"/>
      <c r="G76" s="399"/>
      <c r="H76" s="399"/>
      <c r="I76" s="39"/>
      <c r="J76" s="39"/>
      <c r="K76" s="39"/>
      <c r="L76" s="39"/>
      <c r="M76" s="109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</row>
    <row r="77" spans="1:32" s="2" customFormat="1" ht="6.9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109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</row>
    <row r="78" spans="1:32" s="2" customFormat="1" ht="12" customHeight="1">
      <c r="A78" s="37"/>
      <c r="B78" s="38"/>
      <c r="C78" s="31" t="s">
        <v>22</v>
      </c>
      <c r="D78" s="39"/>
      <c r="E78" s="39"/>
      <c r="F78" s="29" t="str">
        <f>F12</f>
        <v>Praha</v>
      </c>
      <c r="G78" s="39"/>
      <c r="H78" s="39"/>
      <c r="I78" s="31" t="s">
        <v>24</v>
      </c>
      <c r="J78" s="62" t="str">
        <f>IF(J12="","",J12)</f>
        <v>Vyplň údaj</v>
      </c>
      <c r="K78" s="39"/>
      <c r="L78" s="39"/>
      <c r="M78" s="109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</row>
    <row r="79" spans="1:32" s="2" customFormat="1" ht="6.9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109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</row>
    <row r="80" spans="1:32" s="2" customFormat="1" ht="15.2" customHeight="1">
      <c r="A80" s="37"/>
      <c r="B80" s="38"/>
      <c r="C80" s="31" t="s">
        <v>29</v>
      </c>
      <c r="D80" s="39"/>
      <c r="E80" s="39"/>
      <c r="F80" s="29" t="str">
        <f>E15</f>
        <v>1. lékařská fakulta Univerzity Karlovy, Kateřinská 1660/32, Praha 2</v>
      </c>
      <c r="G80" s="39"/>
      <c r="H80" s="39"/>
      <c r="I80" s="31" t="s">
        <v>36</v>
      </c>
      <c r="J80" s="35" t="str">
        <f>E21</f>
        <v xml:space="preserve"> </v>
      </c>
      <c r="K80" s="39"/>
      <c r="L80" s="39"/>
      <c r="M80" s="109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</row>
    <row r="81" spans="1:32" s="2" customFormat="1" ht="25.7" customHeight="1">
      <c r="A81" s="37"/>
      <c r="B81" s="38"/>
      <c r="C81" s="31" t="s">
        <v>34</v>
      </c>
      <c r="D81" s="39"/>
      <c r="E81" s="39"/>
      <c r="F81" s="29" t="str">
        <f>IF(E18="","",E18)</f>
        <v>Vyplň údaj</v>
      </c>
      <c r="G81" s="39"/>
      <c r="H81" s="39"/>
      <c r="I81" s="31" t="s">
        <v>40</v>
      </c>
      <c r="J81" s="35" t="str">
        <f>E24</f>
        <v>M – PROject CZ s.r.o.</v>
      </c>
      <c r="K81" s="39"/>
      <c r="L81" s="39"/>
      <c r="M81" s="109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</row>
    <row r="82" spans="1:32" s="2" customFormat="1" ht="10.3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109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</row>
    <row r="83" spans="1:32" s="11" customFormat="1" ht="29.25" customHeight="1">
      <c r="A83" s="149"/>
      <c r="B83" s="150"/>
      <c r="C83" s="151" t="s">
        <v>128</v>
      </c>
      <c r="D83" s="152" t="s">
        <v>64</v>
      </c>
      <c r="E83" s="152" t="s">
        <v>60</v>
      </c>
      <c r="F83" s="152" t="s">
        <v>61</v>
      </c>
      <c r="G83" s="152" t="s">
        <v>129</v>
      </c>
      <c r="H83" s="152" t="s">
        <v>130</v>
      </c>
      <c r="I83" s="152" t="s">
        <v>131</v>
      </c>
      <c r="J83" s="152" t="s">
        <v>110</v>
      </c>
      <c r="K83" s="152" t="s">
        <v>132</v>
      </c>
      <c r="L83" s="343" t="s">
        <v>1150</v>
      </c>
      <c r="M83" s="154"/>
      <c r="N83" s="71" t="s">
        <v>37</v>
      </c>
      <c r="O83" s="72" t="s">
        <v>49</v>
      </c>
      <c r="P83" s="72" t="s">
        <v>133</v>
      </c>
      <c r="Q83" s="72" t="s">
        <v>134</v>
      </c>
      <c r="R83" s="72" t="s">
        <v>135</v>
      </c>
      <c r="S83" s="72" t="s">
        <v>136</v>
      </c>
      <c r="T83" s="72" t="s">
        <v>137</v>
      </c>
      <c r="U83" s="73" t="s">
        <v>138</v>
      </c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</row>
    <row r="84" spans="1:64" s="2" customFormat="1" ht="22.9" customHeight="1">
      <c r="A84" s="37"/>
      <c r="B84" s="38"/>
      <c r="C84" s="78" t="s">
        <v>139</v>
      </c>
      <c r="D84" s="39"/>
      <c r="E84" s="39"/>
      <c r="F84" s="39"/>
      <c r="G84" s="39"/>
      <c r="H84" s="39"/>
      <c r="I84" s="39"/>
      <c r="J84" s="155">
        <f>BL84</f>
        <v>0</v>
      </c>
      <c r="K84" s="39"/>
      <c r="L84" s="39"/>
      <c r="M84" s="42"/>
      <c r="N84" s="74"/>
      <c r="O84" s="156"/>
      <c r="P84" s="75"/>
      <c r="Q84" s="157">
        <f>Q85+Q99+Q110+Q117+Q120</f>
        <v>0</v>
      </c>
      <c r="R84" s="75"/>
      <c r="S84" s="157">
        <f>S85+S99+S110+S117+S120</f>
        <v>0</v>
      </c>
      <c r="T84" s="75"/>
      <c r="U84" s="158">
        <f>U85+U99+U110+U117+U120</f>
        <v>0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U84" s="19" t="s">
        <v>78</v>
      </c>
      <c r="AV84" s="19" t="s">
        <v>111</v>
      </c>
      <c r="BL84" s="159">
        <f>BL85+BL99+BL110+BL117+BL120</f>
        <v>0</v>
      </c>
    </row>
    <row r="85" spans="2:64" s="12" customFormat="1" ht="25.9" customHeight="1">
      <c r="B85" s="160"/>
      <c r="C85" s="161"/>
      <c r="D85" s="162" t="s">
        <v>78</v>
      </c>
      <c r="E85" s="163" t="s">
        <v>638</v>
      </c>
      <c r="F85" s="163" t="s">
        <v>859</v>
      </c>
      <c r="G85" s="161"/>
      <c r="H85" s="161"/>
      <c r="I85" s="164"/>
      <c r="J85" s="165">
        <f>BL85</f>
        <v>0</v>
      </c>
      <c r="K85" s="161"/>
      <c r="L85" s="161"/>
      <c r="M85" s="166"/>
      <c r="N85" s="167"/>
      <c r="O85" s="168"/>
      <c r="P85" s="168"/>
      <c r="Q85" s="169">
        <f>SUM(Q86:Q98)</f>
        <v>0</v>
      </c>
      <c r="R85" s="168"/>
      <c r="S85" s="169">
        <f>SUM(S86:S98)</f>
        <v>0</v>
      </c>
      <c r="T85" s="168"/>
      <c r="U85" s="170">
        <f>SUM(U86:U98)</f>
        <v>0</v>
      </c>
      <c r="AS85" s="171" t="s">
        <v>87</v>
      </c>
      <c r="AU85" s="172" t="s">
        <v>78</v>
      </c>
      <c r="AV85" s="172" t="s">
        <v>79</v>
      </c>
      <c r="AZ85" s="171" t="s">
        <v>142</v>
      </c>
      <c r="BL85" s="173">
        <f>SUM(BL86:BL98)</f>
        <v>0</v>
      </c>
    </row>
    <row r="86" spans="1:66" s="2" customFormat="1" ht="16.5" customHeight="1">
      <c r="A86" s="37"/>
      <c r="B86" s="38"/>
      <c r="C86" s="176" t="s">
        <v>87</v>
      </c>
      <c r="D86" s="176" t="s">
        <v>145</v>
      </c>
      <c r="E86" s="177" t="s">
        <v>860</v>
      </c>
      <c r="F86" s="178" t="s">
        <v>861</v>
      </c>
      <c r="G86" s="179" t="s">
        <v>643</v>
      </c>
      <c r="H86" s="180">
        <v>1</v>
      </c>
      <c r="I86" s="181"/>
      <c r="J86" s="182">
        <f aca="true" t="shared" si="0" ref="J86:J98">ROUND(I86*H86,2)</f>
        <v>0</v>
      </c>
      <c r="K86" s="178" t="s">
        <v>37</v>
      </c>
      <c r="L86" s="178"/>
      <c r="M86" s="42"/>
      <c r="N86" s="183" t="s">
        <v>37</v>
      </c>
      <c r="O86" s="184" t="s">
        <v>50</v>
      </c>
      <c r="P86" s="67"/>
      <c r="Q86" s="185">
        <f aca="true" t="shared" si="1" ref="Q86:Q98">P86*H86</f>
        <v>0</v>
      </c>
      <c r="R86" s="185">
        <v>0</v>
      </c>
      <c r="S86" s="185">
        <f aca="true" t="shared" si="2" ref="S86:S98">R86*H86</f>
        <v>0</v>
      </c>
      <c r="T86" s="185">
        <v>0</v>
      </c>
      <c r="U86" s="186">
        <f aca="true" t="shared" si="3" ref="U86:U98">T86*H86</f>
        <v>0</v>
      </c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S86" s="187" t="s">
        <v>226</v>
      </c>
      <c r="AU86" s="187" t="s">
        <v>145</v>
      </c>
      <c r="AV86" s="187" t="s">
        <v>87</v>
      </c>
      <c r="AZ86" s="19" t="s">
        <v>142</v>
      </c>
      <c r="BF86" s="188">
        <f aca="true" t="shared" si="4" ref="BF86:BF98">IF(O86="základní",J86,0)</f>
        <v>0</v>
      </c>
      <c r="BG86" s="188">
        <f aca="true" t="shared" si="5" ref="BG86:BG98">IF(O86="snížená",J86,0)</f>
        <v>0</v>
      </c>
      <c r="BH86" s="188">
        <f aca="true" t="shared" si="6" ref="BH86:BH98">IF(O86="zákl. přenesená",J86,0)</f>
        <v>0</v>
      </c>
      <c r="BI86" s="188">
        <f aca="true" t="shared" si="7" ref="BI86:BI98">IF(O86="sníž. přenesená",J86,0)</f>
        <v>0</v>
      </c>
      <c r="BJ86" s="188">
        <f aca="true" t="shared" si="8" ref="BJ86:BJ98">IF(O86="nulová",J86,0)</f>
        <v>0</v>
      </c>
      <c r="BK86" s="19" t="s">
        <v>87</v>
      </c>
      <c r="BL86" s="188">
        <f aca="true" t="shared" si="9" ref="BL86:BL98">ROUND(I86*H86,2)</f>
        <v>0</v>
      </c>
      <c r="BM86" s="19" t="s">
        <v>226</v>
      </c>
      <c r="BN86" s="187" t="s">
        <v>89</v>
      </c>
    </row>
    <row r="87" spans="1:66" s="2" customFormat="1" ht="16.5" customHeight="1">
      <c r="A87" s="37"/>
      <c r="B87" s="38"/>
      <c r="C87" s="176" t="s">
        <v>89</v>
      </c>
      <c r="D87" s="176" t="s">
        <v>145</v>
      </c>
      <c r="E87" s="177" t="s">
        <v>862</v>
      </c>
      <c r="F87" s="178" t="s">
        <v>863</v>
      </c>
      <c r="G87" s="179" t="s">
        <v>643</v>
      </c>
      <c r="H87" s="180">
        <v>2</v>
      </c>
      <c r="I87" s="181"/>
      <c r="J87" s="182">
        <f t="shared" si="0"/>
        <v>0</v>
      </c>
      <c r="K87" s="178" t="s">
        <v>37</v>
      </c>
      <c r="L87" s="178"/>
      <c r="M87" s="42"/>
      <c r="N87" s="183" t="s">
        <v>37</v>
      </c>
      <c r="O87" s="184" t="s">
        <v>50</v>
      </c>
      <c r="P87" s="67"/>
      <c r="Q87" s="185">
        <f t="shared" si="1"/>
        <v>0</v>
      </c>
      <c r="R87" s="185">
        <v>0</v>
      </c>
      <c r="S87" s="185">
        <f t="shared" si="2"/>
        <v>0</v>
      </c>
      <c r="T87" s="185">
        <v>0</v>
      </c>
      <c r="U87" s="186">
        <f t="shared" si="3"/>
        <v>0</v>
      </c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S87" s="187" t="s">
        <v>226</v>
      </c>
      <c r="AU87" s="187" t="s">
        <v>145</v>
      </c>
      <c r="AV87" s="187" t="s">
        <v>87</v>
      </c>
      <c r="AZ87" s="19" t="s">
        <v>142</v>
      </c>
      <c r="BF87" s="188">
        <f t="shared" si="4"/>
        <v>0</v>
      </c>
      <c r="BG87" s="188">
        <f t="shared" si="5"/>
        <v>0</v>
      </c>
      <c r="BH87" s="188">
        <f t="shared" si="6"/>
        <v>0</v>
      </c>
      <c r="BI87" s="188">
        <f t="shared" si="7"/>
        <v>0</v>
      </c>
      <c r="BJ87" s="188">
        <f t="shared" si="8"/>
        <v>0</v>
      </c>
      <c r="BK87" s="19" t="s">
        <v>87</v>
      </c>
      <c r="BL87" s="188">
        <f t="shared" si="9"/>
        <v>0</v>
      </c>
      <c r="BM87" s="19" t="s">
        <v>226</v>
      </c>
      <c r="BN87" s="187" t="s">
        <v>150</v>
      </c>
    </row>
    <row r="88" spans="1:66" s="2" customFormat="1" ht="16.5" customHeight="1">
      <c r="A88" s="37"/>
      <c r="B88" s="38"/>
      <c r="C88" s="176" t="s">
        <v>143</v>
      </c>
      <c r="D88" s="176" t="s">
        <v>145</v>
      </c>
      <c r="E88" s="177" t="s">
        <v>864</v>
      </c>
      <c r="F88" s="178" t="s">
        <v>865</v>
      </c>
      <c r="G88" s="179" t="s">
        <v>643</v>
      </c>
      <c r="H88" s="180">
        <v>3</v>
      </c>
      <c r="I88" s="181"/>
      <c r="J88" s="182">
        <f t="shared" si="0"/>
        <v>0</v>
      </c>
      <c r="K88" s="178" t="s">
        <v>37</v>
      </c>
      <c r="L88" s="178"/>
      <c r="M88" s="42"/>
      <c r="N88" s="183" t="s">
        <v>37</v>
      </c>
      <c r="O88" s="184" t="s">
        <v>50</v>
      </c>
      <c r="P88" s="67"/>
      <c r="Q88" s="185">
        <f t="shared" si="1"/>
        <v>0</v>
      </c>
      <c r="R88" s="185">
        <v>0</v>
      </c>
      <c r="S88" s="185">
        <f t="shared" si="2"/>
        <v>0</v>
      </c>
      <c r="T88" s="185">
        <v>0</v>
      </c>
      <c r="U88" s="186">
        <f t="shared" si="3"/>
        <v>0</v>
      </c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S88" s="187" t="s">
        <v>226</v>
      </c>
      <c r="AU88" s="187" t="s">
        <v>145</v>
      </c>
      <c r="AV88" s="187" t="s">
        <v>87</v>
      </c>
      <c r="AZ88" s="19" t="s">
        <v>142</v>
      </c>
      <c r="BF88" s="188">
        <f t="shared" si="4"/>
        <v>0</v>
      </c>
      <c r="BG88" s="188">
        <f t="shared" si="5"/>
        <v>0</v>
      </c>
      <c r="BH88" s="188">
        <f t="shared" si="6"/>
        <v>0</v>
      </c>
      <c r="BI88" s="188">
        <f t="shared" si="7"/>
        <v>0</v>
      </c>
      <c r="BJ88" s="188">
        <f t="shared" si="8"/>
        <v>0</v>
      </c>
      <c r="BK88" s="19" t="s">
        <v>87</v>
      </c>
      <c r="BL88" s="188">
        <f t="shared" si="9"/>
        <v>0</v>
      </c>
      <c r="BM88" s="19" t="s">
        <v>226</v>
      </c>
      <c r="BN88" s="187" t="s">
        <v>160</v>
      </c>
    </row>
    <row r="89" spans="1:66" s="2" customFormat="1" ht="16.5" customHeight="1">
      <c r="A89" s="37"/>
      <c r="B89" s="38"/>
      <c r="C89" s="176" t="s">
        <v>150</v>
      </c>
      <c r="D89" s="176" t="s">
        <v>145</v>
      </c>
      <c r="E89" s="177" t="s">
        <v>866</v>
      </c>
      <c r="F89" s="178" t="s">
        <v>867</v>
      </c>
      <c r="G89" s="179" t="s">
        <v>643</v>
      </c>
      <c r="H89" s="180">
        <v>4</v>
      </c>
      <c r="I89" s="181"/>
      <c r="J89" s="182">
        <f t="shared" si="0"/>
        <v>0</v>
      </c>
      <c r="K89" s="178" t="s">
        <v>37</v>
      </c>
      <c r="L89" s="178"/>
      <c r="M89" s="42"/>
      <c r="N89" s="183" t="s">
        <v>37</v>
      </c>
      <c r="O89" s="184" t="s">
        <v>50</v>
      </c>
      <c r="P89" s="67"/>
      <c r="Q89" s="185">
        <f t="shared" si="1"/>
        <v>0</v>
      </c>
      <c r="R89" s="185">
        <v>0</v>
      </c>
      <c r="S89" s="185">
        <f t="shared" si="2"/>
        <v>0</v>
      </c>
      <c r="T89" s="185">
        <v>0</v>
      </c>
      <c r="U89" s="186">
        <f t="shared" si="3"/>
        <v>0</v>
      </c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S89" s="187" t="s">
        <v>226</v>
      </c>
      <c r="AU89" s="187" t="s">
        <v>145</v>
      </c>
      <c r="AV89" s="187" t="s">
        <v>87</v>
      </c>
      <c r="AZ89" s="19" t="s">
        <v>142</v>
      </c>
      <c r="BF89" s="188">
        <f t="shared" si="4"/>
        <v>0</v>
      </c>
      <c r="BG89" s="188">
        <f t="shared" si="5"/>
        <v>0</v>
      </c>
      <c r="BH89" s="188">
        <f t="shared" si="6"/>
        <v>0</v>
      </c>
      <c r="BI89" s="188">
        <f t="shared" si="7"/>
        <v>0</v>
      </c>
      <c r="BJ89" s="188">
        <f t="shared" si="8"/>
        <v>0</v>
      </c>
      <c r="BK89" s="19" t="s">
        <v>87</v>
      </c>
      <c r="BL89" s="188">
        <f t="shared" si="9"/>
        <v>0</v>
      </c>
      <c r="BM89" s="19" t="s">
        <v>226</v>
      </c>
      <c r="BN89" s="187" t="s">
        <v>189</v>
      </c>
    </row>
    <row r="90" spans="1:66" s="2" customFormat="1" ht="16.5" customHeight="1">
      <c r="A90" s="37"/>
      <c r="B90" s="38"/>
      <c r="C90" s="176" t="s">
        <v>165</v>
      </c>
      <c r="D90" s="176" t="s">
        <v>145</v>
      </c>
      <c r="E90" s="177" t="s">
        <v>868</v>
      </c>
      <c r="F90" s="178" t="s">
        <v>869</v>
      </c>
      <c r="G90" s="179" t="s">
        <v>643</v>
      </c>
      <c r="H90" s="180">
        <v>1</v>
      </c>
      <c r="I90" s="181"/>
      <c r="J90" s="182">
        <f t="shared" si="0"/>
        <v>0</v>
      </c>
      <c r="K90" s="178" t="s">
        <v>37</v>
      </c>
      <c r="L90" s="178"/>
      <c r="M90" s="42"/>
      <c r="N90" s="183" t="s">
        <v>37</v>
      </c>
      <c r="O90" s="184" t="s">
        <v>50</v>
      </c>
      <c r="P90" s="67"/>
      <c r="Q90" s="185">
        <f t="shared" si="1"/>
        <v>0</v>
      </c>
      <c r="R90" s="185">
        <v>0</v>
      </c>
      <c r="S90" s="185">
        <f t="shared" si="2"/>
        <v>0</v>
      </c>
      <c r="T90" s="185">
        <v>0</v>
      </c>
      <c r="U90" s="186">
        <f t="shared" si="3"/>
        <v>0</v>
      </c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S90" s="187" t="s">
        <v>226</v>
      </c>
      <c r="AU90" s="187" t="s">
        <v>145</v>
      </c>
      <c r="AV90" s="187" t="s">
        <v>87</v>
      </c>
      <c r="AZ90" s="19" t="s">
        <v>142</v>
      </c>
      <c r="BF90" s="188">
        <f t="shared" si="4"/>
        <v>0</v>
      </c>
      <c r="BG90" s="188">
        <f t="shared" si="5"/>
        <v>0</v>
      </c>
      <c r="BH90" s="188">
        <f t="shared" si="6"/>
        <v>0</v>
      </c>
      <c r="BI90" s="188">
        <f t="shared" si="7"/>
        <v>0</v>
      </c>
      <c r="BJ90" s="188">
        <f t="shared" si="8"/>
        <v>0</v>
      </c>
      <c r="BK90" s="19" t="s">
        <v>87</v>
      </c>
      <c r="BL90" s="188">
        <f t="shared" si="9"/>
        <v>0</v>
      </c>
      <c r="BM90" s="19" t="s">
        <v>226</v>
      </c>
      <c r="BN90" s="187" t="s">
        <v>200</v>
      </c>
    </row>
    <row r="91" spans="1:66" s="2" customFormat="1" ht="16.5" customHeight="1">
      <c r="A91" s="37"/>
      <c r="B91" s="38"/>
      <c r="C91" s="176" t="s">
        <v>160</v>
      </c>
      <c r="D91" s="176" t="s">
        <v>145</v>
      </c>
      <c r="E91" s="177" t="s">
        <v>870</v>
      </c>
      <c r="F91" s="178" t="s">
        <v>871</v>
      </c>
      <c r="G91" s="179" t="s">
        <v>643</v>
      </c>
      <c r="H91" s="180">
        <v>1</v>
      </c>
      <c r="I91" s="181"/>
      <c r="J91" s="182">
        <f t="shared" si="0"/>
        <v>0</v>
      </c>
      <c r="K91" s="178" t="s">
        <v>37</v>
      </c>
      <c r="L91" s="178"/>
      <c r="M91" s="42"/>
      <c r="N91" s="183" t="s">
        <v>37</v>
      </c>
      <c r="O91" s="184" t="s">
        <v>50</v>
      </c>
      <c r="P91" s="67"/>
      <c r="Q91" s="185">
        <f t="shared" si="1"/>
        <v>0</v>
      </c>
      <c r="R91" s="185">
        <v>0</v>
      </c>
      <c r="S91" s="185">
        <f t="shared" si="2"/>
        <v>0</v>
      </c>
      <c r="T91" s="185">
        <v>0</v>
      </c>
      <c r="U91" s="186">
        <f t="shared" si="3"/>
        <v>0</v>
      </c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S91" s="187" t="s">
        <v>226</v>
      </c>
      <c r="AU91" s="187" t="s">
        <v>145</v>
      </c>
      <c r="AV91" s="187" t="s">
        <v>87</v>
      </c>
      <c r="AZ91" s="19" t="s">
        <v>142</v>
      </c>
      <c r="BF91" s="188">
        <f t="shared" si="4"/>
        <v>0</v>
      </c>
      <c r="BG91" s="188">
        <f t="shared" si="5"/>
        <v>0</v>
      </c>
      <c r="BH91" s="188">
        <f t="shared" si="6"/>
        <v>0</v>
      </c>
      <c r="BI91" s="188">
        <f t="shared" si="7"/>
        <v>0</v>
      </c>
      <c r="BJ91" s="188">
        <f t="shared" si="8"/>
        <v>0</v>
      </c>
      <c r="BK91" s="19" t="s">
        <v>87</v>
      </c>
      <c r="BL91" s="188">
        <f t="shared" si="9"/>
        <v>0</v>
      </c>
      <c r="BM91" s="19" t="s">
        <v>226</v>
      </c>
      <c r="BN91" s="187" t="s">
        <v>210</v>
      </c>
    </row>
    <row r="92" spans="1:66" s="2" customFormat="1" ht="16.5" customHeight="1">
      <c r="A92" s="37"/>
      <c r="B92" s="38"/>
      <c r="C92" s="176" t="s">
        <v>181</v>
      </c>
      <c r="D92" s="176" t="s">
        <v>145</v>
      </c>
      <c r="E92" s="177" t="s">
        <v>872</v>
      </c>
      <c r="F92" s="178" t="s">
        <v>873</v>
      </c>
      <c r="G92" s="179" t="s">
        <v>643</v>
      </c>
      <c r="H92" s="180">
        <v>4</v>
      </c>
      <c r="I92" s="181"/>
      <c r="J92" s="182">
        <f t="shared" si="0"/>
        <v>0</v>
      </c>
      <c r="K92" s="178" t="s">
        <v>37</v>
      </c>
      <c r="L92" s="178"/>
      <c r="M92" s="42"/>
      <c r="N92" s="183" t="s">
        <v>37</v>
      </c>
      <c r="O92" s="184" t="s">
        <v>50</v>
      </c>
      <c r="P92" s="67"/>
      <c r="Q92" s="185">
        <f t="shared" si="1"/>
        <v>0</v>
      </c>
      <c r="R92" s="185">
        <v>0</v>
      </c>
      <c r="S92" s="185">
        <f t="shared" si="2"/>
        <v>0</v>
      </c>
      <c r="T92" s="185">
        <v>0</v>
      </c>
      <c r="U92" s="186">
        <f t="shared" si="3"/>
        <v>0</v>
      </c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S92" s="187" t="s">
        <v>226</v>
      </c>
      <c r="AU92" s="187" t="s">
        <v>145</v>
      </c>
      <c r="AV92" s="187" t="s">
        <v>87</v>
      </c>
      <c r="AZ92" s="19" t="s">
        <v>142</v>
      </c>
      <c r="BF92" s="188">
        <f t="shared" si="4"/>
        <v>0</v>
      </c>
      <c r="BG92" s="188">
        <f t="shared" si="5"/>
        <v>0</v>
      </c>
      <c r="BH92" s="188">
        <f t="shared" si="6"/>
        <v>0</v>
      </c>
      <c r="BI92" s="188">
        <f t="shared" si="7"/>
        <v>0</v>
      </c>
      <c r="BJ92" s="188">
        <f t="shared" si="8"/>
        <v>0</v>
      </c>
      <c r="BK92" s="19" t="s">
        <v>87</v>
      </c>
      <c r="BL92" s="188">
        <f t="shared" si="9"/>
        <v>0</v>
      </c>
      <c r="BM92" s="19" t="s">
        <v>226</v>
      </c>
      <c r="BN92" s="187" t="s">
        <v>218</v>
      </c>
    </row>
    <row r="93" spans="1:66" s="2" customFormat="1" ht="33" customHeight="1">
      <c r="A93" s="37"/>
      <c r="B93" s="38"/>
      <c r="C93" s="176" t="s">
        <v>189</v>
      </c>
      <c r="D93" s="176" t="s">
        <v>145</v>
      </c>
      <c r="E93" s="177" t="s">
        <v>874</v>
      </c>
      <c r="F93" s="178" t="s">
        <v>875</v>
      </c>
      <c r="G93" s="179" t="s">
        <v>643</v>
      </c>
      <c r="H93" s="180">
        <v>4</v>
      </c>
      <c r="I93" s="181"/>
      <c r="J93" s="182">
        <f t="shared" si="0"/>
        <v>0</v>
      </c>
      <c r="K93" s="178" t="s">
        <v>37</v>
      </c>
      <c r="L93" s="178"/>
      <c r="M93" s="42"/>
      <c r="N93" s="183" t="s">
        <v>37</v>
      </c>
      <c r="O93" s="184" t="s">
        <v>50</v>
      </c>
      <c r="P93" s="67"/>
      <c r="Q93" s="185">
        <f t="shared" si="1"/>
        <v>0</v>
      </c>
      <c r="R93" s="185">
        <v>0</v>
      </c>
      <c r="S93" s="185">
        <f t="shared" si="2"/>
        <v>0</v>
      </c>
      <c r="T93" s="185">
        <v>0</v>
      </c>
      <c r="U93" s="186">
        <f t="shared" si="3"/>
        <v>0</v>
      </c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S93" s="187" t="s">
        <v>226</v>
      </c>
      <c r="AU93" s="187" t="s">
        <v>145</v>
      </c>
      <c r="AV93" s="187" t="s">
        <v>87</v>
      </c>
      <c r="AZ93" s="19" t="s">
        <v>142</v>
      </c>
      <c r="BF93" s="188">
        <f t="shared" si="4"/>
        <v>0</v>
      </c>
      <c r="BG93" s="188">
        <f t="shared" si="5"/>
        <v>0</v>
      </c>
      <c r="BH93" s="188">
        <f t="shared" si="6"/>
        <v>0</v>
      </c>
      <c r="BI93" s="188">
        <f t="shared" si="7"/>
        <v>0</v>
      </c>
      <c r="BJ93" s="188">
        <f t="shared" si="8"/>
        <v>0</v>
      </c>
      <c r="BK93" s="19" t="s">
        <v>87</v>
      </c>
      <c r="BL93" s="188">
        <f t="shared" si="9"/>
        <v>0</v>
      </c>
      <c r="BM93" s="19" t="s">
        <v>226</v>
      </c>
      <c r="BN93" s="187" t="s">
        <v>226</v>
      </c>
    </row>
    <row r="94" spans="1:66" s="2" customFormat="1" ht="24.2" customHeight="1">
      <c r="A94" s="37"/>
      <c r="B94" s="38"/>
      <c r="C94" s="176" t="s">
        <v>187</v>
      </c>
      <c r="D94" s="176" t="s">
        <v>145</v>
      </c>
      <c r="E94" s="177" t="s">
        <v>876</v>
      </c>
      <c r="F94" s="178" t="s">
        <v>877</v>
      </c>
      <c r="G94" s="179" t="s">
        <v>643</v>
      </c>
      <c r="H94" s="180">
        <v>2</v>
      </c>
      <c r="I94" s="181"/>
      <c r="J94" s="182">
        <f t="shared" si="0"/>
        <v>0</v>
      </c>
      <c r="K94" s="178" t="s">
        <v>37</v>
      </c>
      <c r="L94" s="178"/>
      <c r="M94" s="42"/>
      <c r="N94" s="183" t="s">
        <v>37</v>
      </c>
      <c r="O94" s="184" t="s">
        <v>50</v>
      </c>
      <c r="P94" s="67"/>
      <c r="Q94" s="185">
        <f t="shared" si="1"/>
        <v>0</v>
      </c>
      <c r="R94" s="185">
        <v>0</v>
      </c>
      <c r="S94" s="185">
        <f t="shared" si="2"/>
        <v>0</v>
      </c>
      <c r="T94" s="185">
        <v>0</v>
      </c>
      <c r="U94" s="186">
        <f t="shared" si="3"/>
        <v>0</v>
      </c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S94" s="187" t="s">
        <v>226</v>
      </c>
      <c r="AU94" s="187" t="s">
        <v>145</v>
      </c>
      <c r="AV94" s="187" t="s">
        <v>87</v>
      </c>
      <c r="AZ94" s="19" t="s">
        <v>142</v>
      </c>
      <c r="BF94" s="188">
        <f t="shared" si="4"/>
        <v>0</v>
      </c>
      <c r="BG94" s="188">
        <f t="shared" si="5"/>
        <v>0</v>
      </c>
      <c r="BH94" s="188">
        <f t="shared" si="6"/>
        <v>0</v>
      </c>
      <c r="BI94" s="188">
        <f t="shared" si="7"/>
        <v>0</v>
      </c>
      <c r="BJ94" s="188">
        <f t="shared" si="8"/>
        <v>0</v>
      </c>
      <c r="BK94" s="19" t="s">
        <v>87</v>
      </c>
      <c r="BL94" s="188">
        <f t="shared" si="9"/>
        <v>0</v>
      </c>
      <c r="BM94" s="19" t="s">
        <v>226</v>
      </c>
      <c r="BN94" s="187" t="s">
        <v>234</v>
      </c>
    </row>
    <row r="95" spans="1:66" s="2" customFormat="1" ht="24.2" customHeight="1">
      <c r="A95" s="37"/>
      <c r="B95" s="38"/>
      <c r="C95" s="176" t="s">
        <v>200</v>
      </c>
      <c r="D95" s="176" t="s">
        <v>145</v>
      </c>
      <c r="E95" s="177" t="s">
        <v>878</v>
      </c>
      <c r="F95" s="178" t="s">
        <v>879</v>
      </c>
      <c r="G95" s="179" t="s">
        <v>643</v>
      </c>
      <c r="H95" s="180">
        <v>2</v>
      </c>
      <c r="I95" s="181"/>
      <c r="J95" s="182">
        <f t="shared" si="0"/>
        <v>0</v>
      </c>
      <c r="K95" s="178" t="s">
        <v>37</v>
      </c>
      <c r="L95" s="178"/>
      <c r="M95" s="42"/>
      <c r="N95" s="183" t="s">
        <v>37</v>
      </c>
      <c r="O95" s="184" t="s">
        <v>50</v>
      </c>
      <c r="P95" s="67"/>
      <c r="Q95" s="185">
        <f t="shared" si="1"/>
        <v>0</v>
      </c>
      <c r="R95" s="185">
        <v>0</v>
      </c>
      <c r="S95" s="185">
        <f t="shared" si="2"/>
        <v>0</v>
      </c>
      <c r="T95" s="185">
        <v>0</v>
      </c>
      <c r="U95" s="186">
        <f t="shared" si="3"/>
        <v>0</v>
      </c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S95" s="187" t="s">
        <v>226</v>
      </c>
      <c r="AU95" s="187" t="s">
        <v>145</v>
      </c>
      <c r="AV95" s="187" t="s">
        <v>87</v>
      </c>
      <c r="AZ95" s="19" t="s">
        <v>142</v>
      </c>
      <c r="BF95" s="188">
        <f t="shared" si="4"/>
        <v>0</v>
      </c>
      <c r="BG95" s="188">
        <f t="shared" si="5"/>
        <v>0</v>
      </c>
      <c r="BH95" s="188">
        <f t="shared" si="6"/>
        <v>0</v>
      </c>
      <c r="BI95" s="188">
        <f t="shared" si="7"/>
        <v>0</v>
      </c>
      <c r="BJ95" s="188">
        <f t="shared" si="8"/>
        <v>0</v>
      </c>
      <c r="BK95" s="19" t="s">
        <v>87</v>
      </c>
      <c r="BL95" s="188">
        <f t="shared" si="9"/>
        <v>0</v>
      </c>
      <c r="BM95" s="19" t="s">
        <v>226</v>
      </c>
      <c r="BN95" s="187" t="s">
        <v>247</v>
      </c>
    </row>
    <row r="96" spans="1:66" s="2" customFormat="1" ht="16.5" customHeight="1">
      <c r="A96" s="37"/>
      <c r="B96" s="38"/>
      <c r="C96" s="176" t="s">
        <v>206</v>
      </c>
      <c r="D96" s="176" t="s">
        <v>145</v>
      </c>
      <c r="E96" s="177" t="s">
        <v>880</v>
      </c>
      <c r="F96" s="178" t="s">
        <v>881</v>
      </c>
      <c r="G96" s="179" t="s">
        <v>643</v>
      </c>
      <c r="H96" s="180">
        <v>8</v>
      </c>
      <c r="I96" s="181"/>
      <c r="J96" s="182">
        <f t="shared" si="0"/>
        <v>0</v>
      </c>
      <c r="K96" s="178" t="s">
        <v>37</v>
      </c>
      <c r="L96" s="178"/>
      <c r="M96" s="42"/>
      <c r="N96" s="183" t="s">
        <v>37</v>
      </c>
      <c r="O96" s="184" t="s">
        <v>50</v>
      </c>
      <c r="P96" s="67"/>
      <c r="Q96" s="185">
        <f t="shared" si="1"/>
        <v>0</v>
      </c>
      <c r="R96" s="185">
        <v>0</v>
      </c>
      <c r="S96" s="185">
        <f t="shared" si="2"/>
        <v>0</v>
      </c>
      <c r="T96" s="185">
        <v>0</v>
      </c>
      <c r="U96" s="186">
        <f t="shared" si="3"/>
        <v>0</v>
      </c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S96" s="187" t="s">
        <v>226</v>
      </c>
      <c r="AU96" s="187" t="s">
        <v>145</v>
      </c>
      <c r="AV96" s="187" t="s">
        <v>87</v>
      </c>
      <c r="AZ96" s="19" t="s">
        <v>142</v>
      </c>
      <c r="BF96" s="188">
        <f t="shared" si="4"/>
        <v>0</v>
      </c>
      <c r="BG96" s="188">
        <f t="shared" si="5"/>
        <v>0</v>
      </c>
      <c r="BH96" s="188">
        <f t="shared" si="6"/>
        <v>0</v>
      </c>
      <c r="BI96" s="188">
        <f t="shared" si="7"/>
        <v>0</v>
      </c>
      <c r="BJ96" s="188">
        <f t="shared" si="8"/>
        <v>0</v>
      </c>
      <c r="BK96" s="19" t="s">
        <v>87</v>
      </c>
      <c r="BL96" s="188">
        <f t="shared" si="9"/>
        <v>0</v>
      </c>
      <c r="BM96" s="19" t="s">
        <v>226</v>
      </c>
      <c r="BN96" s="187" t="s">
        <v>255</v>
      </c>
    </row>
    <row r="97" spans="1:66" s="2" customFormat="1" ht="24.2" customHeight="1">
      <c r="A97" s="37"/>
      <c r="B97" s="38"/>
      <c r="C97" s="176" t="s">
        <v>210</v>
      </c>
      <c r="D97" s="176" t="s">
        <v>145</v>
      </c>
      <c r="E97" s="177" t="s">
        <v>882</v>
      </c>
      <c r="F97" s="178" t="s">
        <v>883</v>
      </c>
      <c r="G97" s="179" t="s">
        <v>643</v>
      </c>
      <c r="H97" s="180">
        <v>1</v>
      </c>
      <c r="I97" s="181"/>
      <c r="J97" s="182">
        <f t="shared" si="0"/>
        <v>0</v>
      </c>
      <c r="K97" s="178" t="s">
        <v>37</v>
      </c>
      <c r="L97" s="178"/>
      <c r="M97" s="42"/>
      <c r="N97" s="183" t="s">
        <v>37</v>
      </c>
      <c r="O97" s="184" t="s">
        <v>50</v>
      </c>
      <c r="P97" s="67"/>
      <c r="Q97" s="185">
        <f t="shared" si="1"/>
        <v>0</v>
      </c>
      <c r="R97" s="185">
        <v>0</v>
      </c>
      <c r="S97" s="185">
        <f t="shared" si="2"/>
        <v>0</v>
      </c>
      <c r="T97" s="185">
        <v>0</v>
      </c>
      <c r="U97" s="186">
        <f t="shared" si="3"/>
        <v>0</v>
      </c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S97" s="187" t="s">
        <v>226</v>
      </c>
      <c r="AU97" s="187" t="s">
        <v>145</v>
      </c>
      <c r="AV97" s="187" t="s">
        <v>87</v>
      </c>
      <c r="AZ97" s="19" t="s">
        <v>142</v>
      </c>
      <c r="BF97" s="188">
        <f t="shared" si="4"/>
        <v>0</v>
      </c>
      <c r="BG97" s="188">
        <f t="shared" si="5"/>
        <v>0</v>
      </c>
      <c r="BH97" s="188">
        <f t="shared" si="6"/>
        <v>0</v>
      </c>
      <c r="BI97" s="188">
        <f t="shared" si="7"/>
        <v>0</v>
      </c>
      <c r="BJ97" s="188">
        <f t="shared" si="8"/>
        <v>0</v>
      </c>
      <c r="BK97" s="19" t="s">
        <v>87</v>
      </c>
      <c r="BL97" s="188">
        <f t="shared" si="9"/>
        <v>0</v>
      </c>
      <c r="BM97" s="19" t="s">
        <v>226</v>
      </c>
      <c r="BN97" s="187" t="s">
        <v>264</v>
      </c>
    </row>
    <row r="98" spans="1:66" s="2" customFormat="1" ht="33" customHeight="1">
      <c r="A98" s="37"/>
      <c r="B98" s="38"/>
      <c r="C98" s="176" t="s">
        <v>214</v>
      </c>
      <c r="D98" s="176" t="s">
        <v>145</v>
      </c>
      <c r="E98" s="177" t="s">
        <v>884</v>
      </c>
      <c r="F98" s="178" t="s">
        <v>885</v>
      </c>
      <c r="G98" s="179" t="s">
        <v>643</v>
      </c>
      <c r="H98" s="180">
        <v>1</v>
      </c>
      <c r="I98" s="181"/>
      <c r="J98" s="182">
        <f t="shared" si="0"/>
        <v>0</v>
      </c>
      <c r="K98" s="178" t="s">
        <v>37</v>
      </c>
      <c r="L98" s="178"/>
      <c r="M98" s="42"/>
      <c r="N98" s="183" t="s">
        <v>37</v>
      </c>
      <c r="O98" s="184" t="s">
        <v>50</v>
      </c>
      <c r="P98" s="67"/>
      <c r="Q98" s="185">
        <f t="shared" si="1"/>
        <v>0</v>
      </c>
      <c r="R98" s="185">
        <v>0</v>
      </c>
      <c r="S98" s="185">
        <f t="shared" si="2"/>
        <v>0</v>
      </c>
      <c r="T98" s="185">
        <v>0</v>
      </c>
      <c r="U98" s="186">
        <f t="shared" si="3"/>
        <v>0</v>
      </c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S98" s="187" t="s">
        <v>226</v>
      </c>
      <c r="AU98" s="187" t="s">
        <v>145</v>
      </c>
      <c r="AV98" s="187" t="s">
        <v>87</v>
      </c>
      <c r="AZ98" s="19" t="s">
        <v>142</v>
      </c>
      <c r="BF98" s="188">
        <f t="shared" si="4"/>
        <v>0</v>
      </c>
      <c r="BG98" s="188">
        <f t="shared" si="5"/>
        <v>0</v>
      </c>
      <c r="BH98" s="188">
        <f t="shared" si="6"/>
        <v>0</v>
      </c>
      <c r="BI98" s="188">
        <f t="shared" si="7"/>
        <v>0</v>
      </c>
      <c r="BJ98" s="188">
        <f t="shared" si="8"/>
        <v>0</v>
      </c>
      <c r="BK98" s="19" t="s">
        <v>87</v>
      </c>
      <c r="BL98" s="188">
        <f t="shared" si="9"/>
        <v>0</v>
      </c>
      <c r="BM98" s="19" t="s">
        <v>226</v>
      </c>
      <c r="BN98" s="187" t="s">
        <v>275</v>
      </c>
    </row>
    <row r="99" spans="2:64" s="12" customFormat="1" ht="25.9" customHeight="1">
      <c r="B99" s="160"/>
      <c r="C99" s="161"/>
      <c r="D99" s="162" t="s">
        <v>78</v>
      </c>
      <c r="E99" s="163" t="s">
        <v>640</v>
      </c>
      <c r="F99" s="163" t="s">
        <v>886</v>
      </c>
      <c r="G99" s="161"/>
      <c r="H99" s="161"/>
      <c r="I99" s="164"/>
      <c r="J99" s="165">
        <f>BL99</f>
        <v>0</v>
      </c>
      <c r="K99" s="161"/>
      <c r="L99" s="161"/>
      <c r="M99" s="166"/>
      <c r="N99" s="167"/>
      <c r="O99" s="168"/>
      <c r="P99" s="168"/>
      <c r="Q99" s="169">
        <f>SUM(Q100:Q109)</f>
        <v>0</v>
      </c>
      <c r="R99" s="168"/>
      <c r="S99" s="169">
        <f>SUM(S100:S109)</f>
        <v>0</v>
      </c>
      <c r="T99" s="168"/>
      <c r="U99" s="170">
        <f>SUM(U100:U109)</f>
        <v>0</v>
      </c>
      <c r="AS99" s="171" t="s">
        <v>87</v>
      </c>
      <c r="AU99" s="172" t="s">
        <v>78</v>
      </c>
      <c r="AV99" s="172" t="s">
        <v>79</v>
      </c>
      <c r="AZ99" s="171" t="s">
        <v>142</v>
      </c>
      <c r="BL99" s="173">
        <f>SUM(BL100:BL109)</f>
        <v>0</v>
      </c>
    </row>
    <row r="100" spans="1:66" s="2" customFormat="1" ht="16.5" customHeight="1">
      <c r="A100" s="37"/>
      <c r="B100" s="38"/>
      <c r="C100" s="176" t="s">
        <v>218</v>
      </c>
      <c r="D100" s="176" t="s">
        <v>145</v>
      </c>
      <c r="E100" s="177" t="s">
        <v>887</v>
      </c>
      <c r="F100" s="178" t="s">
        <v>888</v>
      </c>
      <c r="G100" s="179" t="s">
        <v>643</v>
      </c>
      <c r="H100" s="180">
        <v>1</v>
      </c>
      <c r="I100" s="181"/>
      <c r="J100" s="182">
        <f aca="true" t="shared" si="10" ref="J100:J109">ROUND(I100*H100,2)</f>
        <v>0</v>
      </c>
      <c r="K100" s="178" t="s">
        <v>37</v>
      </c>
      <c r="L100" s="178"/>
      <c r="M100" s="42"/>
      <c r="N100" s="183" t="s">
        <v>37</v>
      </c>
      <c r="O100" s="184" t="s">
        <v>50</v>
      </c>
      <c r="P100" s="67"/>
      <c r="Q100" s="185">
        <f aca="true" t="shared" si="11" ref="Q100:Q109">P100*H100</f>
        <v>0</v>
      </c>
      <c r="R100" s="185">
        <v>0</v>
      </c>
      <c r="S100" s="185">
        <f aca="true" t="shared" si="12" ref="S100:S109">R100*H100</f>
        <v>0</v>
      </c>
      <c r="T100" s="185">
        <v>0</v>
      </c>
      <c r="U100" s="186">
        <f aca="true" t="shared" si="13" ref="U100:U109">T100*H100</f>
        <v>0</v>
      </c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S100" s="187" t="s">
        <v>226</v>
      </c>
      <c r="AU100" s="187" t="s">
        <v>145</v>
      </c>
      <c r="AV100" s="187" t="s">
        <v>87</v>
      </c>
      <c r="AZ100" s="19" t="s">
        <v>142</v>
      </c>
      <c r="BF100" s="188">
        <f aca="true" t="shared" si="14" ref="BF100:BF109">IF(O100="základní",J100,0)</f>
        <v>0</v>
      </c>
      <c r="BG100" s="188">
        <f aca="true" t="shared" si="15" ref="BG100:BG109">IF(O100="snížená",J100,0)</f>
        <v>0</v>
      </c>
      <c r="BH100" s="188">
        <f aca="true" t="shared" si="16" ref="BH100:BH109">IF(O100="zákl. přenesená",J100,0)</f>
        <v>0</v>
      </c>
      <c r="BI100" s="188">
        <f aca="true" t="shared" si="17" ref="BI100:BI109">IF(O100="sníž. přenesená",J100,0)</f>
        <v>0</v>
      </c>
      <c r="BJ100" s="188">
        <f aca="true" t="shared" si="18" ref="BJ100:BJ109">IF(O100="nulová",J100,0)</f>
        <v>0</v>
      </c>
      <c r="BK100" s="19" t="s">
        <v>87</v>
      </c>
      <c r="BL100" s="188">
        <f aca="true" t="shared" si="19" ref="BL100:BL109">ROUND(I100*H100,2)</f>
        <v>0</v>
      </c>
      <c r="BM100" s="19" t="s">
        <v>226</v>
      </c>
      <c r="BN100" s="187" t="s">
        <v>287</v>
      </c>
    </row>
    <row r="101" spans="1:66" s="2" customFormat="1" ht="16.5" customHeight="1">
      <c r="A101" s="37"/>
      <c r="B101" s="38"/>
      <c r="C101" s="176" t="s">
        <v>8</v>
      </c>
      <c r="D101" s="176" t="s">
        <v>145</v>
      </c>
      <c r="E101" s="177" t="s">
        <v>889</v>
      </c>
      <c r="F101" s="178" t="s">
        <v>890</v>
      </c>
      <c r="G101" s="179" t="s">
        <v>643</v>
      </c>
      <c r="H101" s="180">
        <v>1</v>
      </c>
      <c r="I101" s="181"/>
      <c r="J101" s="182">
        <f t="shared" si="10"/>
        <v>0</v>
      </c>
      <c r="K101" s="178" t="s">
        <v>37</v>
      </c>
      <c r="L101" s="178"/>
      <c r="M101" s="42"/>
      <c r="N101" s="183" t="s">
        <v>37</v>
      </c>
      <c r="O101" s="184" t="s">
        <v>50</v>
      </c>
      <c r="P101" s="67"/>
      <c r="Q101" s="185">
        <f t="shared" si="11"/>
        <v>0</v>
      </c>
      <c r="R101" s="185">
        <v>0</v>
      </c>
      <c r="S101" s="185">
        <f t="shared" si="12"/>
        <v>0</v>
      </c>
      <c r="T101" s="185">
        <v>0</v>
      </c>
      <c r="U101" s="186">
        <f t="shared" si="13"/>
        <v>0</v>
      </c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S101" s="187" t="s">
        <v>226</v>
      </c>
      <c r="AU101" s="187" t="s">
        <v>145</v>
      </c>
      <c r="AV101" s="187" t="s">
        <v>87</v>
      </c>
      <c r="AZ101" s="19" t="s">
        <v>142</v>
      </c>
      <c r="BF101" s="188">
        <f t="shared" si="14"/>
        <v>0</v>
      </c>
      <c r="BG101" s="188">
        <f t="shared" si="15"/>
        <v>0</v>
      </c>
      <c r="BH101" s="188">
        <f t="shared" si="16"/>
        <v>0</v>
      </c>
      <c r="BI101" s="188">
        <f t="shared" si="17"/>
        <v>0</v>
      </c>
      <c r="BJ101" s="188">
        <f t="shared" si="18"/>
        <v>0</v>
      </c>
      <c r="BK101" s="19" t="s">
        <v>87</v>
      </c>
      <c r="BL101" s="188">
        <f t="shared" si="19"/>
        <v>0</v>
      </c>
      <c r="BM101" s="19" t="s">
        <v>226</v>
      </c>
      <c r="BN101" s="187" t="s">
        <v>298</v>
      </c>
    </row>
    <row r="102" spans="1:66" s="2" customFormat="1" ht="16.5" customHeight="1">
      <c r="A102" s="37"/>
      <c r="B102" s="38"/>
      <c r="C102" s="176" t="s">
        <v>226</v>
      </c>
      <c r="D102" s="176" t="s">
        <v>145</v>
      </c>
      <c r="E102" s="177" t="s">
        <v>891</v>
      </c>
      <c r="F102" s="178" t="s">
        <v>892</v>
      </c>
      <c r="G102" s="179" t="s">
        <v>643</v>
      </c>
      <c r="H102" s="180">
        <v>5</v>
      </c>
      <c r="I102" s="181"/>
      <c r="J102" s="182">
        <f t="shared" si="10"/>
        <v>0</v>
      </c>
      <c r="K102" s="178" t="s">
        <v>37</v>
      </c>
      <c r="L102" s="178"/>
      <c r="M102" s="42"/>
      <c r="N102" s="183" t="s">
        <v>37</v>
      </c>
      <c r="O102" s="184" t="s">
        <v>50</v>
      </c>
      <c r="P102" s="67"/>
      <c r="Q102" s="185">
        <f t="shared" si="11"/>
        <v>0</v>
      </c>
      <c r="R102" s="185">
        <v>0</v>
      </c>
      <c r="S102" s="185">
        <f t="shared" si="12"/>
        <v>0</v>
      </c>
      <c r="T102" s="185">
        <v>0</v>
      </c>
      <c r="U102" s="186">
        <f t="shared" si="13"/>
        <v>0</v>
      </c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S102" s="187" t="s">
        <v>226</v>
      </c>
      <c r="AU102" s="187" t="s">
        <v>145</v>
      </c>
      <c r="AV102" s="187" t="s">
        <v>87</v>
      </c>
      <c r="AZ102" s="19" t="s">
        <v>142</v>
      </c>
      <c r="BF102" s="188">
        <f t="shared" si="14"/>
        <v>0</v>
      </c>
      <c r="BG102" s="188">
        <f t="shared" si="15"/>
        <v>0</v>
      </c>
      <c r="BH102" s="188">
        <f t="shared" si="16"/>
        <v>0</v>
      </c>
      <c r="BI102" s="188">
        <f t="shared" si="17"/>
        <v>0</v>
      </c>
      <c r="BJ102" s="188">
        <f t="shared" si="18"/>
        <v>0</v>
      </c>
      <c r="BK102" s="19" t="s">
        <v>87</v>
      </c>
      <c r="BL102" s="188">
        <f t="shared" si="19"/>
        <v>0</v>
      </c>
      <c r="BM102" s="19" t="s">
        <v>226</v>
      </c>
      <c r="BN102" s="187" t="s">
        <v>291</v>
      </c>
    </row>
    <row r="103" spans="1:66" s="2" customFormat="1" ht="16.5" customHeight="1">
      <c r="A103" s="37"/>
      <c r="B103" s="38"/>
      <c r="C103" s="176" t="s">
        <v>230</v>
      </c>
      <c r="D103" s="176" t="s">
        <v>145</v>
      </c>
      <c r="E103" s="177" t="s">
        <v>893</v>
      </c>
      <c r="F103" s="178" t="s">
        <v>894</v>
      </c>
      <c r="G103" s="179" t="s">
        <v>643</v>
      </c>
      <c r="H103" s="180">
        <v>3</v>
      </c>
      <c r="I103" s="181"/>
      <c r="J103" s="182">
        <f t="shared" si="10"/>
        <v>0</v>
      </c>
      <c r="K103" s="178" t="s">
        <v>37</v>
      </c>
      <c r="L103" s="178"/>
      <c r="M103" s="42"/>
      <c r="N103" s="183" t="s">
        <v>37</v>
      </c>
      <c r="O103" s="184" t="s">
        <v>50</v>
      </c>
      <c r="P103" s="67"/>
      <c r="Q103" s="185">
        <f t="shared" si="11"/>
        <v>0</v>
      </c>
      <c r="R103" s="185">
        <v>0</v>
      </c>
      <c r="S103" s="185">
        <f t="shared" si="12"/>
        <v>0</v>
      </c>
      <c r="T103" s="185">
        <v>0</v>
      </c>
      <c r="U103" s="186">
        <f t="shared" si="13"/>
        <v>0</v>
      </c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S103" s="187" t="s">
        <v>226</v>
      </c>
      <c r="AU103" s="187" t="s">
        <v>145</v>
      </c>
      <c r="AV103" s="187" t="s">
        <v>87</v>
      </c>
      <c r="AZ103" s="19" t="s">
        <v>142</v>
      </c>
      <c r="BF103" s="188">
        <f t="shared" si="14"/>
        <v>0</v>
      </c>
      <c r="BG103" s="188">
        <f t="shared" si="15"/>
        <v>0</v>
      </c>
      <c r="BH103" s="188">
        <f t="shared" si="16"/>
        <v>0</v>
      </c>
      <c r="BI103" s="188">
        <f t="shared" si="17"/>
        <v>0</v>
      </c>
      <c r="BJ103" s="188">
        <f t="shared" si="18"/>
        <v>0</v>
      </c>
      <c r="BK103" s="19" t="s">
        <v>87</v>
      </c>
      <c r="BL103" s="188">
        <f t="shared" si="19"/>
        <v>0</v>
      </c>
      <c r="BM103" s="19" t="s">
        <v>226</v>
      </c>
      <c r="BN103" s="187" t="s">
        <v>315</v>
      </c>
    </row>
    <row r="104" spans="1:66" s="2" customFormat="1" ht="16.5" customHeight="1">
      <c r="A104" s="37"/>
      <c r="B104" s="38"/>
      <c r="C104" s="176" t="s">
        <v>234</v>
      </c>
      <c r="D104" s="176" t="s">
        <v>145</v>
      </c>
      <c r="E104" s="177" t="s">
        <v>895</v>
      </c>
      <c r="F104" s="178" t="s">
        <v>896</v>
      </c>
      <c r="G104" s="179" t="s">
        <v>643</v>
      </c>
      <c r="H104" s="180">
        <v>2</v>
      </c>
      <c r="I104" s="181"/>
      <c r="J104" s="182">
        <f t="shared" si="10"/>
        <v>0</v>
      </c>
      <c r="K104" s="178" t="s">
        <v>37</v>
      </c>
      <c r="L104" s="178"/>
      <c r="M104" s="42"/>
      <c r="N104" s="183" t="s">
        <v>37</v>
      </c>
      <c r="O104" s="184" t="s">
        <v>50</v>
      </c>
      <c r="P104" s="67"/>
      <c r="Q104" s="185">
        <f t="shared" si="11"/>
        <v>0</v>
      </c>
      <c r="R104" s="185">
        <v>0</v>
      </c>
      <c r="S104" s="185">
        <f t="shared" si="12"/>
        <v>0</v>
      </c>
      <c r="T104" s="185">
        <v>0</v>
      </c>
      <c r="U104" s="186">
        <f t="shared" si="13"/>
        <v>0</v>
      </c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S104" s="187" t="s">
        <v>226</v>
      </c>
      <c r="AU104" s="187" t="s">
        <v>145</v>
      </c>
      <c r="AV104" s="187" t="s">
        <v>87</v>
      </c>
      <c r="AZ104" s="19" t="s">
        <v>142</v>
      </c>
      <c r="BF104" s="188">
        <f t="shared" si="14"/>
        <v>0</v>
      </c>
      <c r="BG104" s="188">
        <f t="shared" si="15"/>
        <v>0</v>
      </c>
      <c r="BH104" s="188">
        <f t="shared" si="16"/>
        <v>0</v>
      </c>
      <c r="BI104" s="188">
        <f t="shared" si="17"/>
        <v>0</v>
      </c>
      <c r="BJ104" s="188">
        <f t="shared" si="18"/>
        <v>0</v>
      </c>
      <c r="BK104" s="19" t="s">
        <v>87</v>
      </c>
      <c r="BL104" s="188">
        <f t="shared" si="19"/>
        <v>0</v>
      </c>
      <c r="BM104" s="19" t="s">
        <v>226</v>
      </c>
      <c r="BN104" s="187" t="s">
        <v>323</v>
      </c>
    </row>
    <row r="105" spans="1:66" s="2" customFormat="1" ht="16.5" customHeight="1">
      <c r="A105" s="37"/>
      <c r="B105" s="38"/>
      <c r="C105" s="176" t="s">
        <v>239</v>
      </c>
      <c r="D105" s="176" t="s">
        <v>145</v>
      </c>
      <c r="E105" s="177" t="s">
        <v>897</v>
      </c>
      <c r="F105" s="178" t="s">
        <v>898</v>
      </c>
      <c r="G105" s="179" t="s">
        <v>643</v>
      </c>
      <c r="H105" s="180">
        <v>1</v>
      </c>
      <c r="I105" s="181"/>
      <c r="J105" s="182">
        <f t="shared" si="10"/>
        <v>0</v>
      </c>
      <c r="K105" s="178" t="s">
        <v>37</v>
      </c>
      <c r="L105" s="178"/>
      <c r="M105" s="42"/>
      <c r="N105" s="183" t="s">
        <v>37</v>
      </c>
      <c r="O105" s="184" t="s">
        <v>50</v>
      </c>
      <c r="P105" s="67"/>
      <c r="Q105" s="185">
        <f t="shared" si="11"/>
        <v>0</v>
      </c>
      <c r="R105" s="185">
        <v>0</v>
      </c>
      <c r="S105" s="185">
        <f t="shared" si="12"/>
        <v>0</v>
      </c>
      <c r="T105" s="185">
        <v>0</v>
      </c>
      <c r="U105" s="186">
        <f t="shared" si="13"/>
        <v>0</v>
      </c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S105" s="187" t="s">
        <v>226</v>
      </c>
      <c r="AU105" s="187" t="s">
        <v>145</v>
      </c>
      <c r="AV105" s="187" t="s">
        <v>87</v>
      </c>
      <c r="AZ105" s="19" t="s">
        <v>142</v>
      </c>
      <c r="BF105" s="188">
        <f t="shared" si="14"/>
        <v>0</v>
      </c>
      <c r="BG105" s="188">
        <f t="shared" si="15"/>
        <v>0</v>
      </c>
      <c r="BH105" s="188">
        <f t="shared" si="16"/>
        <v>0</v>
      </c>
      <c r="BI105" s="188">
        <f t="shared" si="17"/>
        <v>0</v>
      </c>
      <c r="BJ105" s="188">
        <f t="shared" si="18"/>
        <v>0</v>
      </c>
      <c r="BK105" s="19" t="s">
        <v>87</v>
      </c>
      <c r="BL105" s="188">
        <f t="shared" si="19"/>
        <v>0</v>
      </c>
      <c r="BM105" s="19" t="s">
        <v>226</v>
      </c>
      <c r="BN105" s="187" t="s">
        <v>331</v>
      </c>
    </row>
    <row r="106" spans="1:66" s="2" customFormat="1" ht="16.5" customHeight="1">
      <c r="A106" s="37"/>
      <c r="B106" s="38"/>
      <c r="C106" s="176" t="s">
        <v>247</v>
      </c>
      <c r="D106" s="176" t="s">
        <v>145</v>
      </c>
      <c r="E106" s="177" t="s">
        <v>899</v>
      </c>
      <c r="F106" s="178" t="s">
        <v>900</v>
      </c>
      <c r="G106" s="179" t="s">
        <v>643</v>
      </c>
      <c r="H106" s="180">
        <v>1</v>
      </c>
      <c r="I106" s="181"/>
      <c r="J106" s="182">
        <f t="shared" si="10"/>
        <v>0</v>
      </c>
      <c r="K106" s="178" t="s">
        <v>37</v>
      </c>
      <c r="L106" s="178"/>
      <c r="M106" s="42"/>
      <c r="N106" s="183" t="s">
        <v>37</v>
      </c>
      <c r="O106" s="184" t="s">
        <v>50</v>
      </c>
      <c r="P106" s="67"/>
      <c r="Q106" s="185">
        <f t="shared" si="11"/>
        <v>0</v>
      </c>
      <c r="R106" s="185">
        <v>0</v>
      </c>
      <c r="S106" s="185">
        <f t="shared" si="12"/>
        <v>0</v>
      </c>
      <c r="T106" s="185">
        <v>0</v>
      </c>
      <c r="U106" s="186">
        <f t="shared" si="13"/>
        <v>0</v>
      </c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S106" s="187" t="s">
        <v>226</v>
      </c>
      <c r="AU106" s="187" t="s">
        <v>145</v>
      </c>
      <c r="AV106" s="187" t="s">
        <v>87</v>
      </c>
      <c r="AZ106" s="19" t="s">
        <v>142</v>
      </c>
      <c r="BF106" s="188">
        <f t="shared" si="14"/>
        <v>0</v>
      </c>
      <c r="BG106" s="188">
        <f t="shared" si="15"/>
        <v>0</v>
      </c>
      <c r="BH106" s="188">
        <f t="shared" si="16"/>
        <v>0</v>
      </c>
      <c r="BI106" s="188">
        <f t="shared" si="17"/>
        <v>0</v>
      </c>
      <c r="BJ106" s="188">
        <f t="shared" si="18"/>
        <v>0</v>
      </c>
      <c r="BK106" s="19" t="s">
        <v>87</v>
      </c>
      <c r="BL106" s="188">
        <f t="shared" si="19"/>
        <v>0</v>
      </c>
      <c r="BM106" s="19" t="s">
        <v>226</v>
      </c>
      <c r="BN106" s="187" t="s">
        <v>339</v>
      </c>
    </row>
    <row r="107" spans="1:66" s="2" customFormat="1" ht="16.5" customHeight="1">
      <c r="A107" s="37"/>
      <c r="B107" s="38"/>
      <c r="C107" s="176" t="s">
        <v>7</v>
      </c>
      <c r="D107" s="176" t="s">
        <v>145</v>
      </c>
      <c r="E107" s="177" t="s">
        <v>901</v>
      </c>
      <c r="F107" s="178" t="s">
        <v>902</v>
      </c>
      <c r="G107" s="179" t="s">
        <v>643</v>
      </c>
      <c r="H107" s="180">
        <v>1</v>
      </c>
      <c r="I107" s="181"/>
      <c r="J107" s="182">
        <f t="shared" si="10"/>
        <v>0</v>
      </c>
      <c r="K107" s="178" t="s">
        <v>37</v>
      </c>
      <c r="L107" s="178"/>
      <c r="M107" s="42"/>
      <c r="N107" s="183" t="s">
        <v>37</v>
      </c>
      <c r="O107" s="184" t="s">
        <v>50</v>
      </c>
      <c r="P107" s="67"/>
      <c r="Q107" s="185">
        <f t="shared" si="11"/>
        <v>0</v>
      </c>
      <c r="R107" s="185">
        <v>0</v>
      </c>
      <c r="S107" s="185">
        <f t="shared" si="12"/>
        <v>0</v>
      </c>
      <c r="T107" s="185">
        <v>0</v>
      </c>
      <c r="U107" s="186">
        <f t="shared" si="13"/>
        <v>0</v>
      </c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S107" s="187" t="s">
        <v>226</v>
      </c>
      <c r="AU107" s="187" t="s">
        <v>145</v>
      </c>
      <c r="AV107" s="187" t="s">
        <v>87</v>
      </c>
      <c r="AZ107" s="19" t="s">
        <v>142</v>
      </c>
      <c r="BF107" s="188">
        <f t="shared" si="14"/>
        <v>0</v>
      </c>
      <c r="BG107" s="188">
        <f t="shared" si="15"/>
        <v>0</v>
      </c>
      <c r="BH107" s="188">
        <f t="shared" si="16"/>
        <v>0</v>
      </c>
      <c r="BI107" s="188">
        <f t="shared" si="17"/>
        <v>0</v>
      </c>
      <c r="BJ107" s="188">
        <f t="shared" si="18"/>
        <v>0</v>
      </c>
      <c r="BK107" s="19" t="s">
        <v>87</v>
      </c>
      <c r="BL107" s="188">
        <f t="shared" si="19"/>
        <v>0</v>
      </c>
      <c r="BM107" s="19" t="s">
        <v>226</v>
      </c>
      <c r="BN107" s="187" t="s">
        <v>349</v>
      </c>
    </row>
    <row r="108" spans="1:66" s="2" customFormat="1" ht="16.5" customHeight="1">
      <c r="A108" s="37"/>
      <c r="B108" s="38"/>
      <c r="C108" s="176" t="s">
        <v>255</v>
      </c>
      <c r="D108" s="176" t="s">
        <v>145</v>
      </c>
      <c r="E108" s="177" t="s">
        <v>903</v>
      </c>
      <c r="F108" s="178" t="s">
        <v>904</v>
      </c>
      <c r="G108" s="179" t="s">
        <v>643</v>
      </c>
      <c r="H108" s="180">
        <v>1</v>
      </c>
      <c r="I108" s="181"/>
      <c r="J108" s="182">
        <f t="shared" si="10"/>
        <v>0</v>
      </c>
      <c r="K108" s="178" t="s">
        <v>37</v>
      </c>
      <c r="L108" s="178"/>
      <c r="M108" s="42"/>
      <c r="N108" s="183" t="s">
        <v>37</v>
      </c>
      <c r="O108" s="184" t="s">
        <v>50</v>
      </c>
      <c r="P108" s="67"/>
      <c r="Q108" s="185">
        <f t="shared" si="11"/>
        <v>0</v>
      </c>
      <c r="R108" s="185">
        <v>0</v>
      </c>
      <c r="S108" s="185">
        <f t="shared" si="12"/>
        <v>0</v>
      </c>
      <c r="T108" s="185">
        <v>0</v>
      </c>
      <c r="U108" s="186">
        <f t="shared" si="13"/>
        <v>0</v>
      </c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S108" s="187" t="s">
        <v>226</v>
      </c>
      <c r="AU108" s="187" t="s">
        <v>145</v>
      </c>
      <c r="AV108" s="187" t="s">
        <v>87</v>
      </c>
      <c r="AZ108" s="19" t="s">
        <v>142</v>
      </c>
      <c r="BF108" s="188">
        <f t="shared" si="14"/>
        <v>0</v>
      </c>
      <c r="BG108" s="188">
        <f t="shared" si="15"/>
        <v>0</v>
      </c>
      <c r="BH108" s="188">
        <f t="shared" si="16"/>
        <v>0</v>
      </c>
      <c r="BI108" s="188">
        <f t="shared" si="17"/>
        <v>0</v>
      </c>
      <c r="BJ108" s="188">
        <f t="shared" si="18"/>
        <v>0</v>
      </c>
      <c r="BK108" s="19" t="s">
        <v>87</v>
      </c>
      <c r="BL108" s="188">
        <f t="shared" si="19"/>
        <v>0</v>
      </c>
      <c r="BM108" s="19" t="s">
        <v>226</v>
      </c>
      <c r="BN108" s="187" t="s">
        <v>359</v>
      </c>
    </row>
    <row r="109" spans="1:66" s="2" customFormat="1" ht="16.5" customHeight="1">
      <c r="A109" s="37"/>
      <c r="B109" s="38"/>
      <c r="C109" s="176" t="s">
        <v>259</v>
      </c>
      <c r="D109" s="176" t="s">
        <v>145</v>
      </c>
      <c r="E109" s="177" t="s">
        <v>905</v>
      </c>
      <c r="F109" s="178" t="s">
        <v>906</v>
      </c>
      <c r="G109" s="179" t="s">
        <v>643</v>
      </c>
      <c r="H109" s="180">
        <v>1</v>
      </c>
      <c r="I109" s="181"/>
      <c r="J109" s="182">
        <f t="shared" si="10"/>
        <v>0</v>
      </c>
      <c r="K109" s="178" t="s">
        <v>37</v>
      </c>
      <c r="L109" s="178"/>
      <c r="M109" s="42"/>
      <c r="N109" s="183" t="s">
        <v>37</v>
      </c>
      <c r="O109" s="184" t="s">
        <v>50</v>
      </c>
      <c r="P109" s="67"/>
      <c r="Q109" s="185">
        <f t="shared" si="11"/>
        <v>0</v>
      </c>
      <c r="R109" s="185">
        <v>0</v>
      </c>
      <c r="S109" s="185">
        <f t="shared" si="12"/>
        <v>0</v>
      </c>
      <c r="T109" s="185">
        <v>0</v>
      </c>
      <c r="U109" s="186">
        <f t="shared" si="13"/>
        <v>0</v>
      </c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S109" s="187" t="s">
        <v>226</v>
      </c>
      <c r="AU109" s="187" t="s">
        <v>145</v>
      </c>
      <c r="AV109" s="187" t="s">
        <v>87</v>
      </c>
      <c r="AZ109" s="19" t="s">
        <v>142</v>
      </c>
      <c r="BF109" s="188">
        <f t="shared" si="14"/>
        <v>0</v>
      </c>
      <c r="BG109" s="188">
        <f t="shared" si="15"/>
        <v>0</v>
      </c>
      <c r="BH109" s="188">
        <f t="shared" si="16"/>
        <v>0</v>
      </c>
      <c r="BI109" s="188">
        <f t="shared" si="17"/>
        <v>0</v>
      </c>
      <c r="BJ109" s="188">
        <f t="shared" si="18"/>
        <v>0</v>
      </c>
      <c r="BK109" s="19" t="s">
        <v>87</v>
      </c>
      <c r="BL109" s="188">
        <f t="shared" si="19"/>
        <v>0</v>
      </c>
      <c r="BM109" s="19" t="s">
        <v>226</v>
      </c>
      <c r="BN109" s="187" t="s">
        <v>367</v>
      </c>
    </row>
    <row r="110" spans="2:64" s="12" customFormat="1" ht="25.9" customHeight="1">
      <c r="B110" s="160"/>
      <c r="C110" s="161"/>
      <c r="D110" s="162" t="s">
        <v>78</v>
      </c>
      <c r="E110" s="163" t="s">
        <v>841</v>
      </c>
      <c r="F110" s="163" t="s">
        <v>907</v>
      </c>
      <c r="G110" s="161"/>
      <c r="H110" s="161"/>
      <c r="I110" s="164"/>
      <c r="J110" s="165">
        <f>BL110</f>
        <v>0</v>
      </c>
      <c r="K110" s="161"/>
      <c r="L110" s="161"/>
      <c r="M110" s="166"/>
      <c r="N110" s="167"/>
      <c r="O110" s="168"/>
      <c r="P110" s="168"/>
      <c r="Q110" s="169">
        <f>SUM(Q111:Q116)</f>
        <v>0</v>
      </c>
      <c r="R110" s="168"/>
      <c r="S110" s="169">
        <f>SUM(S111:S116)</f>
        <v>0</v>
      </c>
      <c r="T110" s="168"/>
      <c r="U110" s="170">
        <f>SUM(U111:U116)</f>
        <v>0</v>
      </c>
      <c r="AS110" s="171" t="s">
        <v>87</v>
      </c>
      <c r="AU110" s="172" t="s">
        <v>78</v>
      </c>
      <c r="AV110" s="172" t="s">
        <v>79</v>
      </c>
      <c r="AZ110" s="171" t="s">
        <v>142</v>
      </c>
      <c r="BL110" s="173">
        <f>SUM(BL111:BL116)</f>
        <v>0</v>
      </c>
    </row>
    <row r="111" spans="1:66" s="2" customFormat="1" ht="16.5" customHeight="1">
      <c r="A111" s="37"/>
      <c r="B111" s="38"/>
      <c r="C111" s="176" t="s">
        <v>264</v>
      </c>
      <c r="D111" s="176" t="s">
        <v>145</v>
      </c>
      <c r="E111" s="177" t="s">
        <v>908</v>
      </c>
      <c r="F111" s="178" t="s">
        <v>909</v>
      </c>
      <c r="G111" s="179" t="s">
        <v>242</v>
      </c>
      <c r="H111" s="180">
        <v>785</v>
      </c>
      <c r="I111" s="181"/>
      <c r="J111" s="182">
        <f aca="true" t="shared" si="20" ref="J111:J116">ROUND(I111*H111,2)</f>
        <v>0</v>
      </c>
      <c r="K111" s="178" t="s">
        <v>37</v>
      </c>
      <c r="L111" s="178"/>
      <c r="M111" s="42"/>
      <c r="N111" s="183" t="s">
        <v>37</v>
      </c>
      <c r="O111" s="184" t="s">
        <v>50</v>
      </c>
      <c r="P111" s="67"/>
      <c r="Q111" s="185">
        <f aca="true" t="shared" si="21" ref="Q111:Q116">P111*H111</f>
        <v>0</v>
      </c>
      <c r="R111" s="185">
        <v>0</v>
      </c>
      <c r="S111" s="185">
        <f aca="true" t="shared" si="22" ref="S111:S116">R111*H111</f>
        <v>0</v>
      </c>
      <c r="T111" s="185">
        <v>0</v>
      </c>
      <c r="U111" s="186">
        <f aca="true" t="shared" si="23" ref="U111:U116">T111*H111</f>
        <v>0</v>
      </c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S111" s="187" t="s">
        <v>226</v>
      </c>
      <c r="AU111" s="187" t="s">
        <v>145</v>
      </c>
      <c r="AV111" s="187" t="s">
        <v>87</v>
      </c>
      <c r="AZ111" s="19" t="s">
        <v>142</v>
      </c>
      <c r="BF111" s="188">
        <f aca="true" t="shared" si="24" ref="BF111:BF116">IF(O111="základní",J111,0)</f>
        <v>0</v>
      </c>
      <c r="BG111" s="188">
        <f aca="true" t="shared" si="25" ref="BG111:BG116">IF(O111="snížená",J111,0)</f>
        <v>0</v>
      </c>
      <c r="BH111" s="188">
        <f aca="true" t="shared" si="26" ref="BH111:BH116">IF(O111="zákl. přenesená",J111,0)</f>
        <v>0</v>
      </c>
      <c r="BI111" s="188">
        <f aca="true" t="shared" si="27" ref="BI111:BI116">IF(O111="sníž. přenesená",J111,0)</f>
        <v>0</v>
      </c>
      <c r="BJ111" s="188">
        <f aca="true" t="shared" si="28" ref="BJ111:BJ116">IF(O111="nulová",J111,0)</f>
        <v>0</v>
      </c>
      <c r="BK111" s="19" t="s">
        <v>87</v>
      </c>
      <c r="BL111" s="188">
        <f aca="true" t="shared" si="29" ref="BL111:BL116">ROUND(I111*H111,2)</f>
        <v>0</v>
      </c>
      <c r="BM111" s="19" t="s">
        <v>226</v>
      </c>
      <c r="BN111" s="187" t="s">
        <v>376</v>
      </c>
    </row>
    <row r="112" spans="1:66" s="2" customFormat="1" ht="16.5" customHeight="1">
      <c r="A112" s="37"/>
      <c r="B112" s="38"/>
      <c r="C112" s="176" t="s">
        <v>268</v>
      </c>
      <c r="D112" s="176" t="s">
        <v>145</v>
      </c>
      <c r="E112" s="177" t="s">
        <v>910</v>
      </c>
      <c r="F112" s="178" t="s">
        <v>911</v>
      </c>
      <c r="G112" s="179" t="s">
        <v>242</v>
      </c>
      <c r="H112" s="180">
        <v>585</v>
      </c>
      <c r="I112" s="181"/>
      <c r="J112" s="182">
        <f t="shared" si="20"/>
        <v>0</v>
      </c>
      <c r="K112" s="178" t="s">
        <v>37</v>
      </c>
      <c r="L112" s="178"/>
      <c r="M112" s="42"/>
      <c r="N112" s="183" t="s">
        <v>37</v>
      </c>
      <c r="O112" s="184" t="s">
        <v>50</v>
      </c>
      <c r="P112" s="67"/>
      <c r="Q112" s="185">
        <f t="shared" si="21"/>
        <v>0</v>
      </c>
      <c r="R112" s="185">
        <v>0</v>
      </c>
      <c r="S112" s="185">
        <f t="shared" si="22"/>
        <v>0</v>
      </c>
      <c r="T112" s="185">
        <v>0</v>
      </c>
      <c r="U112" s="186">
        <f t="shared" si="23"/>
        <v>0</v>
      </c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S112" s="187" t="s">
        <v>226</v>
      </c>
      <c r="AU112" s="187" t="s">
        <v>145</v>
      </c>
      <c r="AV112" s="187" t="s">
        <v>87</v>
      </c>
      <c r="AZ112" s="19" t="s">
        <v>142</v>
      </c>
      <c r="BF112" s="188">
        <f t="shared" si="24"/>
        <v>0</v>
      </c>
      <c r="BG112" s="188">
        <f t="shared" si="25"/>
        <v>0</v>
      </c>
      <c r="BH112" s="188">
        <f t="shared" si="26"/>
        <v>0</v>
      </c>
      <c r="BI112" s="188">
        <f t="shared" si="27"/>
        <v>0</v>
      </c>
      <c r="BJ112" s="188">
        <f t="shared" si="28"/>
        <v>0</v>
      </c>
      <c r="BK112" s="19" t="s">
        <v>87</v>
      </c>
      <c r="BL112" s="188">
        <f t="shared" si="29"/>
        <v>0</v>
      </c>
      <c r="BM112" s="19" t="s">
        <v>226</v>
      </c>
      <c r="BN112" s="187" t="s">
        <v>384</v>
      </c>
    </row>
    <row r="113" spans="1:66" s="2" customFormat="1" ht="16.5" customHeight="1">
      <c r="A113" s="37"/>
      <c r="B113" s="38"/>
      <c r="C113" s="176" t="s">
        <v>275</v>
      </c>
      <c r="D113" s="176" t="s">
        <v>145</v>
      </c>
      <c r="E113" s="177" t="s">
        <v>912</v>
      </c>
      <c r="F113" s="178" t="s">
        <v>913</v>
      </c>
      <c r="G113" s="179" t="s">
        <v>242</v>
      </c>
      <c r="H113" s="180">
        <v>40</v>
      </c>
      <c r="I113" s="181"/>
      <c r="J113" s="182">
        <f t="shared" si="20"/>
        <v>0</v>
      </c>
      <c r="K113" s="178" t="s">
        <v>37</v>
      </c>
      <c r="L113" s="178"/>
      <c r="M113" s="42"/>
      <c r="N113" s="183" t="s">
        <v>37</v>
      </c>
      <c r="O113" s="184" t="s">
        <v>50</v>
      </c>
      <c r="P113" s="67"/>
      <c r="Q113" s="185">
        <f t="shared" si="21"/>
        <v>0</v>
      </c>
      <c r="R113" s="185">
        <v>0</v>
      </c>
      <c r="S113" s="185">
        <f t="shared" si="22"/>
        <v>0</v>
      </c>
      <c r="T113" s="185">
        <v>0</v>
      </c>
      <c r="U113" s="186">
        <f t="shared" si="23"/>
        <v>0</v>
      </c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S113" s="187" t="s">
        <v>226</v>
      </c>
      <c r="AU113" s="187" t="s">
        <v>145</v>
      </c>
      <c r="AV113" s="187" t="s">
        <v>87</v>
      </c>
      <c r="AZ113" s="19" t="s">
        <v>142</v>
      </c>
      <c r="BF113" s="188">
        <f t="shared" si="24"/>
        <v>0</v>
      </c>
      <c r="BG113" s="188">
        <f t="shared" si="25"/>
        <v>0</v>
      </c>
      <c r="BH113" s="188">
        <f t="shared" si="26"/>
        <v>0</v>
      </c>
      <c r="BI113" s="188">
        <f t="shared" si="27"/>
        <v>0</v>
      </c>
      <c r="BJ113" s="188">
        <f t="shared" si="28"/>
        <v>0</v>
      </c>
      <c r="BK113" s="19" t="s">
        <v>87</v>
      </c>
      <c r="BL113" s="188">
        <f t="shared" si="29"/>
        <v>0</v>
      </c>
      <c r="BM113" s="19" t="s">
        <v>226</v>
      </c>
      <c r="BN113" s="187" t="s">
        <v>394</v>
      </c>
    </row>
    <row r="114" spans="1:66" s="2" customFormat="1" ht="16.5" customHeight="1">
      <c r="A114" s="37"/>
      <c r="B114" s="38"/>
      <c r="C114" s="176" t="s">
        <v>283</v>
      </c>
      <c r="D114" s="176" t="s">
        <v>145</v>
      </c>
      <c r="E114" s="177" t="s">
        <v>914</v>
      </c>
      <c r="F114" s="178" t="s">
        <v>915</v>
      </c>
      <c r="G114" s="179" t="s">
        <v>242</v>
      </c>
      <c r="H114" s="180">
        <v>75</v>
      </c>
      <c r="I114" s="181"/>
      <c r="J114" s="182">
        <f t="shared" si="20"/>
        <v>0</v>
      </c>
      <c r="K114" s="178" t="s">
        <v>37</v>
      </c>
      <c r="L114" s="178"/>
      <c r="M114" s="42"/>
      <c r="N114" s="183" t="s">
        <v>37</v>
      </c>
      <c r="O114" s="184" t="s">
        <v>50</v>
      </c>
      <c r="P114" s="67"/>
      <c r="Q114" s="185">
        <f t="shared" si="21"/>
        <v>0</v>
      </c>
      <c r="R114" s="185">
        <v>0</v>
      </c>
      <c r="S114" s="185">
        <f t="shared" si="22"/>
        <v>0</v>
      </c>
      <c r="T114" s="185">
        <v>0</v>
      </c>
      <c r="U114" s="186">
        <f t="shared" si="23"/>
        <v>0</v>
      </c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S114" s="187" t="s">
        <v>226</v>
      </c>
      <c r="AU114" s="187" t="s">
        <v>145</v>
      </c>
      <c r="AV114" s="187" t="s">
        <v>87</v>
      </c>
      <c r="AZ114" s="19" t="s">
        <v>142</v>
      </c>
      <c r="BF114" s="188">
        <f t="shared" si="24"/>
        <v>0</v>
      </c>
      <c r="BG114" s="188">
        <f t="shared" si="25"/>
        <v>0</v>
      </c>
      <c r="BH114" s="188">
        <f t="shared" si="26"/>
        <v>0</v>
      </c>
      <c r="BI114" s="188">
        <f t="shared" si="27"/>
        <v>0</v>
      </c>
      <c r="BJ114" s="188">
        <f t="shared" si="28"/>
        <v>0</v>
      </c>
      <c r="BK114" s="19" t="s">
        <v>87</v>
      </c>
      <c r="BL114" s="188">
        <f t="shared" si="29"/>
        <v>0</v>
      </c>
      <c r="BM114" s="19" t="s">
        <v>226</v>
      </c>
      <c r="BN114" s="187" t="s">
        <v>402</v>
      </c>
    </row>
    <row r="115" spans="1:66" s="2" customFormat="1" ht="16.5" customHeight="1">
      <c r="A115" s="37"/>
      <c r="B115" s="38"/>
      <c r="C115" s="176" t="s">
        <v>287</v>
      </c>
      <c r="D115" s="176" t="s">
        <v>145</v>
      </c>
      <c r="E115" s="177" t="s">
        <v>916</v>
      </c>
      <c r="F115" s="178" t="s">
        <v>917</v>
      </c>
      <c r="G115" s="179" t="s">
        <v>242</v>
      </c>
      <c r="H115" s="180">
        <v>85</v>
      </c>
      <c r="I115" s="181"/>
      <c r="J115" s="182">
        <f t="shared" si="20"/>
        <v>0</v>
      </c>
      <c r="K115" s="178" t="s">
        <v>37</v>
      </c>
      <c r="L115" s="178"/>
      <c r="M115" s="42"/>
      <c r="N115" s="183" t="s">
        <v>37</v>
      </c>
      <c r="O115" s="184" t="s">
        <v>50</v>
      </c>
      <c r="P115" s="67"/>
      <c r="Q115" s="185">
        <f t="shared" si="21"/>
        <v>0</v>
      </c>
      <c r="R115" s="185">
        <v>0</v>
      </c>
      <c r="S115" s="185">
        <f t="shared" si="22"/>
        <v>0</v>
      </c>
      <c r="T115" s="185">
        <v>0</v>
      </c>
      <c r="U115" s="186">
        <f t="shared" si="23"/>
        <v>0</v>
      </c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S115" s="187" t="s">
        <v>226</v>
      </c>
      <c r="AU115" s="187" t="s">
        <v>145</v>
      </c>
      <c r="AV115" s="187" t="s">
        <v>87</v>
      </c>
      <c r="AZ115" s="19" t="s">
        <v>142</v>
      </c>
      <c r="BF115" s="188">
        <f t="shared" si="24"/>
        <v>0</v>
      </c>
      <c r="BG115" s="188">
        <f t="shared" si="25"/>
        <v>0</v>
      </c>
      <c r="BH115" s="188">
        <f t="shared" si="26"/>
        <v>0</v>
      </c>
      <c r="BI115" s="188">
        <f t="shared" si="27"/>
        <v>0</v>
      </c>
      <c r="BJ115" s="188">
        <f t="shared" si="28"/>
        <v>0</v>
      </c>
      <c r="BK115" s="19" t="s">
        <v>87</v>
      </c>
      <c r="BL115" s="188">
        <f t="shared" si="29"/>
        <v>0</v>
      </c>
      <c r="BM115" s="19" t="s">
        <v>226</v>
      </c>
      <c r="BN115" s="187" t="s">
        <v>412</v>
      </c>
    </row>
    <row r="116" spans="1:66" s="2" customFormat="1" ht="16.5" customHeight="1">
      <c r="A116" s="37"/>
      <c r="B116" s="38"/>
      <c r="C116" s="176" t="s">
        <v>294</v>
      </c>
      <c r="D116" s="176" t="s">
        <v>145</v>
      </c>
      <c r="E116" s="177" t="s">
        <v>918</v>
      </c>
      <c r="F116" s="178" t="s">
        <v>919</v>
      </c>
      <c r="G116" s="179" t="s">
        <v>415</v>
      </c>
      <c r="H116" s="180">
        <v>1</v>
      </c>
      <c r="I116" s="181"/>
      <c r="J116" s="182">
        <f t="shared" si="20"/>
        <v>0</v>
      </c>
      <c r="K116" s="178" t="s">
        <v>37</v>
      </c>
      <c r="L116" s="178"/>
      <c r="M116" s="42"/>
      <c r="N116" s="183" t="s">
        <v>37</v>
      </c>
      <c r="O116" s="184" t="s">
        <v>50</v>
      </c>
      <c r="P116" s="67"/>
      <c r="Q116" s="185">
        <f t="shared" si="21"/>
        <v>0</v>
      </c>
      <c r="R116" s="185">
        <v>0</v>
      </c>
      <c r="S116" s="185">
        <f t="shared" si="22"/>
        <v>0</v>
      </c>
      <c r="T116" s="185">
        <v>0</v>
      </c>
      <c r="U116" s="186">
        <f t="shared" si="23"/>
        <v>0</v>
      </c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S116" s="187" t="s">
        <v>226</v>
      </c>
      <c r="AU116" s="187" t="s">
        <v>145</v>
      </c>
      <c r="AV116" s="187" t="s">
        <v>87</v>
      </c>
      <c r="AZ116" s="19" t="s">
        <v>142</v>
      </c>
      <c r="BF116" s="188">
        <f t="shared" si="24"/>
        <v>0</v>
      </c>
      <c r="BG116" s="188">
        <f t="shared" si="25"/>
        <v>0</v>
      </c>
      <c r="BH116" s="188">
        <f t="shared" si="26"/>
        <v>0</v>
      </c>
      <c r="BI116" s="188">
        <f t="shared" si="27"/>
        <v>0</v>
      </c>
      <c r="BJ116" s="188">
        <f t="shared" si="28"/>
        <v>0</v>
      </c>
      <c r="BK116" s="19" t="s">
        <v>87</v>
      </c>
      <c r="BL116" s="188">
        <f t="shared" si="29"/>
        <v>0</v>
      </c>
      <c r="BM116" s="19" t="s">
        <v>226</v>
      </c>
      <c r="BN116" s="187" t="s">
        <v>422</v>
      </c>
    </row>
    <row r="117" spans="2:64" s="12" customFormat="1" ht="25.9" customHeight="1">
      <c r="B117" s="160"/>
      <c r="C117" s="161"/>
      <c r="D117" s="162" t="s">
        <v>78</v>
      </c>
      <c r="E117" s="163" t="s">
        <v>645</v>
      </c>
      <c r="F117" s="163" t="s">
        <v>920</v>
      </c>
      <c r="G117" s="161"/>
      <c r="H117" s="161"/>
      <c r="I117" s="164"/>
      <c r="J117" s="165">
        <f>BL117</f>
        <v>0</v>
      </c>
      <c r="K117" s="161"/>
      <c r="L117" s="161"/>
      <c r="M117" s="166"/>
      <c r="N117" s="167"/>
      <c r="O117" s="168"/>
      <c r="P117" s="168"/>
      <c r="Q117" s="169">
        <f>SUM(Q118:Q119)</f>
        <v>0</v>
      </c>
      <c r="R117" s="168"/>
      <c r="S117" s="169">
        <f>SUM(S118:S119)</f>
        <v>0</v>
      </c>
      <c r="T117" s="168"/>
      <c r="U117" s="170">
        <f>SUM(U118:U119)</f>
        <v>0</v>
      </c>
      <c r="AS117" s="171" t="s">
        <v>87</v>
      </c>
      <c r="AU117" s="172" t="s">
        <v>78</v>
      </c>
      <c r="AV117" s="172" t="s">
        <v>79</v>
      </c>
      <c r="AZ117" s="171" t="s">
        <v>142</v>
      </c>
      <c r="BL117" s="173">
        <f>SUM(BL118:BL119)</f>
        <v>0</v>
      </c>
    </row>
    <row r="118" spans="1:66" s="2" customFormat="1" ht="16.5" customHeight="1">
      <c r="A118" s="37"/>
      <c r="B118" s="38"/>
      <c r="C118" s="176" t="s">
        <v>298</v>
      </c>
      <c r="D118" s="176" t="s">
        <v>145</v>
      </c>
      <c r="E118" s="177" t="s">
        <v>921</v>
      </c>
      <c r="F118" s="178" t="s">
        <v>922</v>
      </c>
      <c r="G118" s="179" t="s">
        <v>643</v>
      </c>
      <c r="H118" s="180">
        <v>1</v>
      </c>
      <c r="I118" s="181"/>
      <c r="J118" s="182">
        <f>ROUND(I118*H118,2)</f>
        <v>0</v>
      </c>
      <c r="K118" s="178" t="s">
        <v>37</v>
      </c>
      <c r="L118" s="178"/>
      <c r="M118" s="42"/>
      <c r="N118" s="183" t="s">
        <v>37</v>
      </c>
      <c r="O118" s="184" t="s">
        <v>50</v>
      </c>
      <c r="P118" s="67"/>
      <c r="Q118" s="185">
        <f>P118*H118</f>
        <v>0</v>
      </c>
      <c r="R118" s="185">
        <v>0</v>
      </c>
      <c r="S118" s="185">
        <f>R118*H118</f>
        <v>0</v>
      </c>
      <c r="T118" s="185">
        <v>0</v>
      </c>
      <c r="U118" s="186">
        <f>T118*H118</f>
        <v>0</v>
      </c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S118" s="187" t="s">
        <v>226</v>
      </c>
      <c r="AU118" s="187" t="s">
        <v>145</v>
      </c>
      <c r="AV118" s="187" t="s">
        <v>87</v>
      </c>
      <c r="AZ118" s="19" t="s">
        <v>142</v>
      </c>
      <c r="BF118" s="188">
        <f>IF(O118="základní",J118,0)</f>
        <v>0</v>
      </c>
      <c r="BG118" s="188">
        <f>IF(O118="snížená",J118,0)</f>
        <v>0</v>
      </c>
      <c r="BH118" s="188">
        <f>IF(O118="zákl. přenesená",J118,0)</f>
        <v>0</v>
      </c>
      <c r="BI118" s="188">
        <f>IF(O118="sníž. přenesená",J118,0)</f>
        <v>0</v>
      </c>
      <c r="BJ118" s="188">
        <f>IF(O118="nulová",J118,0)</f>
        <v>0</v>
      </c>
      <c r="BK118" s="19" t="s">
        <v>87</v>
      </c>
      <c r="BL118" s="188">
        <f>ROUND(I118*H118,2)</f>
        <v>0</v>
      </c>
      <c r="BM118" s="19" t="s">
        <v>226</v>
      </c>
      <c r="BN118" s="187" t="s">
        <v>570</v>
      </c>
    </row>
    <row r="119" spans="1:66" s="2" customFormat="1" ht="24.2" customHeight="1">
      <c r="A119" s="37"/>
      <c r="B119" s="38"/>
      <c r="C119" s="176" t="s">
        <v>302</v>
      </c>
      <c r="D119" s="176" t="s">
        <v>145</v>
      </c>
      <c r="E119" s="177" t="s">
        <v>923</v>
      </c>
      <c r="F119" s="178" t="s">
        <v>924</v>
      </c>
      <c r="G119" s="179" t="s">
        <v>415</v>
      </c>
      <c r="H119" s="180">
        <v>1</v>
      </c>
      <c r="I119" s="181"/>
      <c r="J119" s="182">
        <f>ROUND(I119*H119,2)</f>
        <v>0</v>
      </c>
      <c r="K119" s="178" t="s">
        <v>37</v>
      </c>
      <c r="L119" s="178"/>
      <c r="M119" s="42"/>
      <c r="N119" s="183" t="s">
        <v>37</v>
      </c>
      <c r="O119" s="184" t="s">
        <v>50</v>
      </c>
      <c r="P119" s="67"/>
      <c r="Q119" s="185">
        <f>P119*H119</f>
        <v>0</v>
      </c>
      <c r="R119" s="185">
        <v>0</v>
      </c>
      <c r="S119" s="185">
        <f>R119*H119</f>
        <v>0</v>
      </c>
      <c r="T119" s="185">
        <v>0</v>
      </c>
      <c r="U119" s="186">
        <f>T119*H119</f>
        <v>0</v>
      </c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S119" s="187" t="s">
        <v>226</v>
      </c>
      <c r="AU119" s="187" t="s">
        <v>145</v>
      </c>
      <c r="AV119" s="187" t="s">
        <v>87</v>
      </c>
      <c r="AZ119" s="19" t="s">
        <v>142</v>
      </c>
      <c r="BF119" s="188">
        <f>IF(O119="základní",J119,0)</f>
        <v>0</v>
      </c>
      <c r="BG119" s="188">
        <f>IF(O119="snížená",J119,0)</f>
        <v>0</v>
      </c>
      <c r="BH119" s="188">
        <f>IF(O119="zákl. přenesená",J119,0)</f>
        <v>0</v>
      </c>
      <c r="BI119" s="188">
        <f>IF(O119="sníž. přenesená",J119,0)</f>
        <v>0</v>
      </c>
      <c r="BJ119" s="188">
        <f>IF(O119="nulová",J119,0)</f>
        <v>0</v>
      </c>
      <c r="BK119" s="19" t="s">
        <v>87</v>
      </c>
      <c r="BL119" s="188">
        <f>ROUND(I119*H119,2)</f>
        <v>0</v>
      </c>
      <c r="BM119" s="19" t="s">
        <v>226</v>
      </c>
      <c r="BN119" s="187" t="s">
        <v>512</v>
      </c>
    </row>
    <row r="120" spans="2:64" s="12" customFormat="1" ht="25.9" customHeight="1">
      <c r="B120" s="160"/>
      <c r="C120" s="161"/>
      <c r="D120" s="162" t="s">
        <v>78</v>
      </c>
      <c r="E120" s="163" t="s">
        <v>656</v>
      </c>
      <c r="F120" s="163" t="s">
        <v>925</v>
      </c>
      <c r="G120" s="161"/>
      <c r="H120" s="161"/>
      <c r="I120" s="164"/>
      <c r="J120" s="165">
        <f>BL120</f>
        <v>0</v>
      </c>
      <c r="K120" s="161"/>
      <c r="L120" s="161"/>
      <c r="M120" s="166"/>
      <c r="N120" s="167"/>
      <c r="O120" s="168"/>
      <c r="P120" s="168"/>
      <c r="Q120" s="169">
        <f>SUM(Q121:Q129)</f>
        <v>0</v>
      </c>
      <c r="R120" s="168"/>
      <c r="S120" s="169">
        <f>SUM(S121:S129)</f>
        <v>0</v>
      </c>
      <c r="T120" s="168"/>
      <c r="U120" s="170">
        <f>SUM(U121:U129)</f>
        <v>0</v>
      </c>
      <c r="AS120" s="171" t="s">
        <v>87</v>
      </c>
      <c r="AU120" s="172" t="s">
        <v>78</v>
      </c>
      <c r="AV120" s="172" t="s">
        <v>79</v>
      </c>
      <c r="AZ120" s="171" t="s">
        <v>142</v>
      </c>
      <c r="BL120" s="173">
        <f>SUM(BL121:BL129)</f>
        <v>0</v>
      </c>
    </row>
    <row r="121" spans="1:66" s="2" customFormat="1" ht="16.5" customHeight="1">
      <c r="A121" s="37"/>
      <c r="B121" s="38"/>
      <c r="C121" s="176" t="s">
        <v>291</v>
      </c>
      <c r="D121" s="176" t="s">
        <v>145</v>
      </c>
      <c r="E121" s="177" t="s">
        <v>926</v>
      </c>
      <c r="F121" s="178" t="s">
        <v>927</v>
      </c>
      <c r="G121" s="179" t="s">
        <v>415</v>
      </c>
      <c r="H121" s="180">
        <v>1</v>
      </c>
      <c r="I121" s="181"/>
      <c r="J121" s="182">
        <f aca="true" t="shared" si="30" ref="J121:J129">ROUND(I121*H121,2)</f>
        <v>0</v>
      </c>
      <c r="K121" s="178" t="s">
        <v>37</v>
      </c>
      <c r="L121" s="178"/>
      <c r="M121" s="42"/>
      <c r="N121" s="183" t="s">
        <v>37</v>
      </c>
      <c r="O121" s="184" t="s">
        <v>50</v>
      </c>
      <c r="P121" s="67"/>
      <c r="Q121" s="185">
        <f aca="true" t="shared" si="31" ref="Q121:Q129">P121*H121</f>
        <v>0</v>
      </c>
      <c r="R121" s="185">
        <v>0</v>
      </c>
      <c r="S121" s="185">
        <f aca="true" t="shared" si="32" ref="S121:S129">R121*H121</f>
        <v>0</v>
      </c>
      <c r="T121" s="185">
        <v>0</v>
      </c>
      <c r="U121" s="186">
        <f aca="true" t="shared" si="33" ref="U121:U129">T121*H121</f>
        <v>0</v>
      </c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S121" s="187" t="s">
        <v>226</v>
      </c>
      <c r="AU121" s="187" t="s">
        <v>145</v>
      </c>
      <c r="AV121" s="187" t="s">
        <v>87</v>
      </c>
      <c r="AZ121" s="19" t="s">
        <v>142</v>
      </c>
      <c r="BF121" s="188">
        <f aca="true" t="shared" si="34" ref="BF121:BF129">IF(O121="základní",J121,0)</f>
        <v>0</v>
      </c>
      <c r="BG121" s="188">
        <f aca="true" t="shared" si="35" ref="BG121:BG129">IF(O121="snížená",J121,0)</f>
        <v>0</v>
      </c>
      <c r="BH121" s="188">
        <f aca="true" t="shared" si="36" ref="BH121:BH129">IF(O121="zákl. přenesená",J121,0)</f>
        <v>0</v>
      </c>
      <c r="BI121" s="188">
        <f aca="true" t="shared" si="37" ref="BI121:BI129">IF(O121="sníž. přenesená",J121,0)</f>
        <v>0</v>
      </c>
      <c r="BJ121" s="188">
        <f aca="true" t="shared" si="38" ref="BJ121:BJ129">IF(O121="nulová",J121,0)</f>
        <v>0</v>
      </c>
      <c r="BK121" s="19" t="s">
        <v>87</v>
      </c>
      <c r="BL121" s="188">
        <f aca="true" t="shared" si="39" ref="BL121:BL129">ROUND(I121*H121,2)</f>
        <v>0</v>
      </c>
      <c r="BM121" s="19" t="s">
        <v>226</v>
      </c>
      <c r="BN121" s="187" t="s">
        <v>471</v>
      </c>
    </row>
    <row r="122" spans="1:66" s="2" customFormat="1" ht="16.5" customHeight="1">
      <c r="A122" s="37"/>
      <c r="B122" s="38"/>
      <c r="C122" s="176" t="s">
        <v>311</v>
      </c>
      <c r="D122" s="176" t="s">
        <v>145</v>
      </c>
      <c r="E122" s="177" t="s">
        <v>928</v>
      </c>
      <c r="F122" s="178" t="s">
        <v>929</v>
      </c>
      <c r="G122" s="179" t="s">
        <v>415</v>
      </c>
      <c r="H122" s="180">
        <v>1</v>
      </c>
      <c r="I122" s="181"/>
      <c r="J122" s="182">
        <f t="shared" si="30"/>
        <v>0</v>
      </c>
      <c r="K122" s="178" t="s">
        <v>37</v>
      </c>
      <c r="L122" s="178"/>
      <c r="M122" s="42"/>
      <c r="N122" s="183" t="s">
        <v>37</v>
      </c>
      <c r="O122" s="184" t="s">
        <v>50</v>
      </c>
      <c r="P122" s="67"/>
      <c r="Q122" s="185">
        <f t="shared" si="31"/>
        <v>0</v>
      </c>
      <c r="R122" s="185">
        <v>0</v>
      </c>
      <c r="S122" s="185">
        <f t="shared" si="32"/>
        <v>0</v>
      </c>
      <c r="T122" s="185">
        <v>0</v>
      </c>
      <c r="U122" s="186">
        <f t="shared" si="33"/>
        <v>0</v>
      </c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S122" s="187" t="s">
        <v>226</v>
      </c>
      <c r="AU122" s="187" t="s">
        <v>145</v>
      </c>
      <c r="AV122" s="187" t="s">
        <v>87</v>
      </c>
      <c r="AZ122" s="19" t="s">
        <v>142</v>
      </c>
      <c r="BF122" s="188">
        <f t="shared" si="34"/>
        <v>0</v>
      </c>
      <c r="BG122" s="188">
        <f t="shared" si="35"/>
        <v>0</v>
      </c>
      <c r="BH122" s="188">
        <f t="shared" si="36"/>
        <v>0</v>
      </c>
      <c r="BI122" s="188">
        <f t="shared" si="37"/>
        <v>0</v>
      </c>
      <c r="BJ122" s="188">
        <f t="shared" si="38"/>
        <v>0</v>
      </c>
      <c r="BK122" s="19" t="s">
        <v>87</v>
      </c>
      <c r="BL122" s="188">
        <f t="shared" si="39"/>
        <v>0</v>
      </c>
      <c r="BM122" s="19" t="s">
        <v>226</v>
      </c>
      <c r="BN122" s="187" t="s">
        <v>591</v>
      </c>
    </row>
    <row r="123" spans="1:66" s="2" customFormat="1" ht="16.5" customHeight="1">
      <c r="A123" s="37"/>
      <c r="B123" s="38"/>
      <c r="C123" s="176" t="s">
        <v>315</v>
      </c>
      <c r="D123" s="176" t="s">
        <v>145</v>
      </c>
      <c r="E123" s="177" t="s">
        <v>930</v>
      </c>
      <c r="F123" s="178" t="s">
        <v>931</v>
      </c>
      <c r="G123" s="179" t="s">
        <v>415</v>
      </c>
      <c r="H123" s="180">
        <v>1</v>
      </c>
      <c r="I123" s="181"/>
      <c r="J123" s="182">
        <f t="shared" si="30"/>
        <v>0</v>
      </c>
      <c r="K123" s="178" t="s">
        <v>37</v>
      </c>
      <c r="L123" s="178"/>
      <c r="M123" s="42"/>
      <c r="N123" s="183" t="s">
        <v>37</v>
      </c>
      <c r="O123" s="184" t="s">
        <v>50</v>
      </c>
      <c r="P123" s="67"/>
      <c r="Q123" s="185">
        <f t="shared" si="31"/>
        <v>0</v>
      </c>
      <c r="R123" s="185">
        <v>0</v>
      </c>
      <c r="S123" s="185">
        <f t="shared" si="32"/>
        <v>0</v>
      </c>
      <c r="T123" s="185">
        <v>0</v>
      </c>
      <c r="U123" s="186">
        <f t="shared" si="33"/>
        <v>0</v>
      </c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S123" s="187" t="s">
        <v>226</v>
      </c>
      <c r="AU123" s="187" t="s">
        <v>145</v>
      </c>
      <c r="AV123" s="187" t="s">
        <v>87</v>
      </c>
      <c r="AZ123" s="19" t="s">
        <v>142</v>
      </c>
      <c r="BF123" s="188">
        <f t="shared" si="34"/>
        <v>0</v>
      </c>
      <c r="BG123" s="188">
        <f t="shared" si="35"/>
        <v>0</v>
      </c>
      <c r="BH123" s="188">
        <f t="shared" si="36"/>
        <v>0</v>
      </c>
      <c r="BI123" s="188">
        <f t="shared" si="37"/>
        <v>0</v>
      </c>
      <c r="BJ123" s="188">
        <f t="shared" si="38"/>
        <v>0</v>
      </c>
      <c r="BK123" s="19" t="s">
        <v>87</v>
      </c>
      <c r="BL123" s="188">
        <f t="shared" si="39"/>
        <v>0</v>
      </c>
      <c r="BM123" s="19" t="s">
        <v>226</v>
      </c>
      <c r="BN123" s="187" t="s">
        <v>526</v>
      </c>
    </row>
    <row r="124" spans="1:66" s="2" customFormat="1" ht="16.5" customHeight="1">
      <c r="A124" s="37"/>
      <c r="B124" s="38"/>
      <c r="C124" s="176" t="s">
        <v>319</v>
      </c>
      <c r="D124" s="176" t="s">
        <v>145</v>
      </c>
      <c r="E124" s="177" t="s">
        <v>932</v>
      </c>
      <c r="F124" s="178" t="s">
        <v>933</v>
      </c>
      <c r="G124" s="179" t="s">
        <v>415</v>
      </c>
      <c r="H124" s="180">
        <v>1</v>
      </c>
      <c r="I124" s="181"/>
      <c r="J124" s="182">
        <f t="shared" si="30"/>
        <v>0</v>
      </c>
      <c r="K124" s="178" t="s">
        <v>37</v>
      </c>
      <c r="L124" s="178"/>
      <c r="M124" s="42"/>
      <c r="N124" s="183" t="s">
        <v>37</v>
      </c>
      <c r="O124" s="184" t="s">
        <v>50</v>
      </c>
      <c r="P124" s="67"/>
      <c r="Q124" s="185">
        <f t="shared" si="31"/>
        <v>0</v>
      </c>
      <c r="R124" s="185">
        <v>0</v>
      </c>
      <c r="S124" s="185">
        <f t="shared" si="32"/>
        <v>0</v>
      </c>
      <c r="T124" s="185">
        <v>0</v>
      </c>
      <c r="U124" s="186">
        <f t="shared" si="33"/>
        <v>0</v>
      </c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S124" s="187" t="s">
        <v>226</v>
      </c>
      <c r="AU124" s="187" t="s">
        <v>145</v>
      </c>
      <c r="AV124" s="187" t="s">
        <v>87</v>
      </c>
      <c r="AZ124" s="19" t="s">
        <v>142</v>
      </c>
      <c r="BF124" s="188">
        <f t="shared" si="34"/>
        <v>0</v>
      </c>
      <c r="BG124" s="188">
        <f t="shared" si="35"/>
        <v>0</v>
      </c>
      <c r="BH124" s="188">
        <f t="shared" si="36"/>
        <v>0</v>
      </c>
      <c r="BI124" s="188">
        <f t="shared" si="37"/>
        <v>0</v>
      </c>
      <c r="BJ124" s="188">
        <f t="shared" si="38"/>
        <v>0</v>
      </c>
      <c r="BK124" s="19" t="s">
        <v>87</v>
      </c>
      <c r="BL124" s="188">
        <f t="shared" si="39"/>
        <v>0</v>
      </c>
      <c r="BM124" s="19" t="s">
        <v>226</v>
      </c>
      <c r="BN124" s="187" t="s">
        <v>606</v>
      </c>
    </row>
    <row r="125" spans="1:66" s="2" customFormat="1" ht="16.5" customHeight="1">
      <c r="A125" s="37"/>
      <c r="B125" s="38"/>
      <c r="C125" s="176" t="s">
        <v>323</v>
      </c>
      <c r="D125" s="176" t="s">
        <v>145</v>
      </c>
      <c r="E125" s="177" t="s">
        <v>934</v>
      </c>
      <c r="F125" s="178" t="s">
        <v>935</v>
      </c>
      <c r="G125" s="179" t="s">
        <v>415</v>
      </c>
      <c r="H125" s="180">
        <v>1</v>
      </c>
      <c r="I125" s="181"/>
      <c r="J125" s="182">
        <f t="shared" si="30"/>
        <v>0</v>
      </c>
      <c r="K125" s="178" t="s">
        <v>37</v>
      </c>
      <c r="L125" s="178"/>
      <c r="M125" s="42"/>
      <c r="N125" s="183" t="s">
        <v>37</v>
      </c>
      <c r="O125" s="184" t="s">
        <v>50</v>
      </c>
      <c r="P125" s="67"/>
      <c r="Q125" s="185">
        <f t="shared" si="31"/>
        <v>0</v>
      </c>
      <c r="R125" s="185">
        <v>0</v>
      </c>
      <c r="S125" s="185">
        <f t="shared" si="32"/>
        <v>0</v>
      </c>
      <c r="T125" s="185">
        <v>0</v>
      </c>
      <c r="U125" s="186">
        <f t="shared" si="33"/>
        <v>0</v>
      </c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S125" s="187" t="s">
        <v>226</v>
      </c>
      <c r="AU125" s="187" t="s">
        <v>145</v>
      </c>
      <c r="AV125" s="187" t="s">
        <v>87</v>
      </c>
      <c r="AZ125" s="19" t="s">
        <v>142</v>
      </c>
      <c r="BF125" s="188">
        <f t="shared" si="34"/>
        <v>0</v>
      </c>
      <c r="BG125" s="188">
        <f t="shared" si="35"/>
        <v>0</v>
      </c>
      <c r="BH125" s="188">
        <f t="shared" si="36"/>
        <v>0</v>
      </c>
      <c r="BI125" s="188">
        <f t="shared" si="37"/>
        <v>0</v>
      </c>
      <c r="BJ125" s="188">
        <f t="shared" si="38"/>
        <v>0</v>
      </c>
      <c r="BK125" s="19" t="s">
        <v>87</v>
      </c>
      <c r="BL125" s="188">
        <f t="shared" si="39"/>
        <v>0</v>
      </c>
      <c r="BM125" s="19" t="s">
        <v>226</v>
      </c>
      <c r="BN125" s="187" t="s">
        <v>615</v>
      </c>
    </row>
    <row r="126" spans="1:66" s="2" customFormat="1" ht="16.5" customHeight="1">
      <c r="A126" s="37"/>
      <c r="B126" s="38"/>
      <c r="C126" s="176" t="s">
        <v>327</v>
      </c>
      <c r="D126" s="176" t="s">
        <v>145</v>
      </c>
      <c r="E126" s="177" t="s">
        <v>936</v>
      </c>
      <c r="F126" s="178" t="s">
        <v>937</v>
      </c>
      <c r="G126" s="179" t="s">
        <v>415</v>
      </c>
      <c r="H126" s="180">
        <v>1</v>
      </c>
      <c r="I126" s="181"/>
      <c r="J126" s="182">
        <f t="shared" si="30"/>
        <v>0</v>
      </c>
      <c r="K126" s="178" t="s">
        <v>37</v>
      </c>
      <c r="L126" s="178"/>
      <c r="M126" s="42"/>
      <c r="N126" s="183" t="s">
        <v>37</v>
      </c>
      <c r="O126" s="184" t="s">
        <v>50</v>
      </c>
      <c r="P126" s="67"/>
      <c r="Q126" s="185">
        <f t="shared" si="31"/>
        <v>0</v>
      </c>
      <c r="R126" s="185">
        <v>0</v>
      </c>
      <c r="S126" s="185">
        <f t="shared" si="32"/>
        <v>0</v>
      </c>
      <c r="T126" s="185">
        <v>0</v>
      </c>
      <c r="U126" s="186">
        <f t="shared" si="33"/>
        <v>0</v>
      </c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S126" s="187" t="s">
        <v>226</v>
      </c>
      <c r="AU126" s="187" t="s">
        <v>145</v>
      </c>
      <c r="AV126" s="187" t="s">
        <v>87</v>
      </c>
      <c r="AZ126" s="19" t="s">
        <v>142</v>
      </c>
      <c r="BF126" s="188">
        <f t="shared" si="34"/>
        <v>0</v>
      </c>
      <c r="BG126" s="188">
        <f t="shared" si="35"/>
        <v>0</v>
      </c>
      <c r="BH126" s="188">
        <f t="shared" si="36"/>
        <v>0</v>
      </c>
      <c r="BI126" s="188">
        <f t="shared" si="37"/>
        <v>0</v>
      </c>
      <c r="BJ126" s="188">
        <f t="shared" si="38"/>
        <v>0</v>
      </c>
      <c r="BK126" s="19" t="s">
        <v>87</v>
      </c>
      <c r="BL126" s="188">
        <f t="shared" si="39"/>
        <v>0</v>
      </c>
      <c r="BM126" s="19" t="s">
        <v>226</v>
      </c>
      <c r="BN126" s="187" t="s">
        <v>623</v>
      </c>
    </row>
    <row r="127" spans="1:66" s="2" customFormat="1" ht="16.5" customHeight="1">
      <c r="A127" s="37"/>
      <c r="B127" s="38"/>
      <c r="C127" s="176" t="s">
        <v>331</v>
      </c>
      <c r="D127" s="176" t="s">
        <v>145</v>
      </c>
      <c r="E127" s="177" t="s">
        <v>938</v>
      </c>
      <c r="F127" s="178" t="s">
        <v>939</v>
      </c>
      <c r="G127" s="179" t="s">
        <v>415</v>
      </c>
      <c r="H127" s="180">
        <v>1</v>
      </c>
      <c r="I127" s="181"/>
      <c r="J127" s="182">
        <f t="shared" si="30"/>
        <v>0</v>
      </c>
      <c r="K127" s="178" t="s">
        <v>37</v>
      </c>
      <c r="L127" s="178"/>
      <c r="M127" s="42"/>
      <c r="N127" s="183" t="s">
        <v>37</v>
      </c>
      <c r="O127" s="184" t="s">
        <v>50</v>
      </c>
      <c r="P127" s="67"/>
      <c r="Q127" s="185">
        <f t="shared" si="31"/>
        <v>0</v>
      </c>
      <c r="R127" s="185">
        <v>0</v>
      </c>
      <c r="S127" s="185">
        <f t="shared" si="32"/>
        <v>0</v>
      </c>
      <c r="T127" s="185">
        <v>0</v>
      </c>
      <c r="U127" s="186">
        <f t="shared" si="33"/>
        <v>0</v>
      </c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S127" s="187" t="s">
        <v>226</v>
      </c>
      <c r="AU127" s="187" t="s">
        <v>145</v>
      </c>
      <c r="AV127" s="187" t="s">
        <v>87</v>
      </c>
      <c r="AZ127" s="19" t="s">
        <v>142</v>
      </c>
      <c r="BF127" s="188">
        <f t="shared" si="34"/>
        <v>0</v>
      </c>
      <c r="BG127" s="188">
        <f t="shared" si="35"/>
        <v>0</v>
      </c>
      <c r="BH127" s="188">
        <f t="shared" si="36"/>
        <v>0</v>
      </c>
      <c r="BI127" s="188">
        <f t="shared" si="37"/>
        <v>0</v>
      </c>
      <c r="BJ127" s="188">
        <f t="shared" si="38"/>
        <v>0</v>
      </c>
      <c r="BK127" s="19" t="s">
        <v>87</v>
      </c>
      <c r="BL127" s="188">
        <f t="shared" si="39"/>
        <v>0</v>
      </c>
      <c r="BM127" s="19" t="s">
        <v>226</v>
      </c>
      <c r="BN127" s="187" t="s">
        <v>532</v>
      </c>
    </row>
    <row r="128" spans="1:66" s="2" customFormat="1" ht="16.5" customHeight="1">
      <c r="A128" s="37"/>
      <c r="B128" s="38"/>
      <c r="C128" s="176" t="s">
        <v>335</v>
      </c>
      <c r="D128" s="176" t="s">
        <v>145</v>
      </c>
      <c r="E128" s="177" t="s">
        <v>940</v>
      </c>
      <c r="F128" s="178" t="s">
        <v>941</v>
      </c>
      <c r="G128" s="179" t="s">
        <v>415</v>
      </c>
      <c r="H128" s="180">
        <v>1</v>
      </c>
      <c r="I128" s="181"/>
      <c r="J128" s="182">
        <f t="shared" si="30"/>
        <v>0</v>
      </c>
      <c r="K128" s="178" t="s">
        <v>37</v>
      </c>
      <c r="L128" s="178"/>
      <c r="M128" s="42"/>
      <c r="N128" s="183" t="s">
        <v>37</v>
      </c>
      <c r="O128" s="184" t="s">
        <v>50</v>
      </c>
      <c r="P128" s="67"/>
      <c r="Q128" s="185">
        <f t="shared" si="31"/>
        <v>0</v>
      </c>
      <c r="R128" s="185">
        <v>0</v>
      </c>
      <c r="S128" s="185">
        <f t="shared" si="32"/>
        <v>0</v>
      </c>
      <c r="T128" s="185">
        <v>0</v>
      </c>
      <c r="U128" s="186">
        <f t="shared" si="33"/>
        <v>0</v>
      </c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S128" s="187" t="s">
        <v>226</v>
      </c>
      <c r="AU128" s="187" t="s">
        <v>145</v>
      </c>
      <c r="AV128" s="187" t="s">
        <v>87</v>
      </c>
      <c r="AZ128" s="19" t="s">
        <v>142</v>
      </c>
      <c r="BF128" s="188">
        <f t="shared" si="34"/>
        <v>0</v>
      </c>
      <c r="BG128" s="188">
        <f t="shared" si="35"/>
        <v>0</v>
      </c>
      <c r="BH128" s="188">
        <f t="shared" si="36"/>
        <v>0</v>
      </c>
      <c r="BI128" s="188">
        <f t="shared" si="37"/>
        <v>0</v>
      </c>
      <c r="BJ128" s="188">
        <f t="shared" si="38"/>
        <v>0</v>
      </c>
      <c r="BK128" s="19" t="s">
        <v>87</v>
      </c>
      <c r="BL128" s="188">
        <f t="shared" si="39"/>
        <v>0</v>
      </c>
      <c r="BM128" s="19" t="s">
        <v>226</v>
      </c>
      <c r="BN128" s="187" t="s">
        <v>677</v>
      </c>
    </row>
    <row r="129" spans="1:66" s="2" customFormat="1" ht="16.5" customHeight="1">
      <c r="A129" s="37"/>
      <c r="B129" s="38"/>
      <c r="C129" s="176" t="s">
        <v>339</v>
      </c>
      <c r="D129" s="176" t="s">
        <v>145</v>
      </c>
      <c r="E129" s="177" t="s">
        <v>942</v>
      </c>
      <c r="F129" s="178" t="s">
        <v>943</v>
      </c>
      <c r="G129" s="179" t="s">
        <v>415</v>
      </c>
      <c r="H129" s="180">
        <v>1</v>
      </c>
      <c r="I129" s="181"/>
      <c r="J129" s="182">
        <f t="shared" si="30"/>
        <v>0</v>
      </c>
      <c r="K129" s="178" t="s">
        <v>37</v>
      </c>
      <c r="L129" s="178"/>
      <c r="M129" s="42"/>
      <c r="N129" s="240" t="s">
        <v>37</v>
      </c>
      <c r="O129" s="241" t="s">
        <v>50</v>
      </c>
      <c r="P129" s="238"/>
      <c r="Q129" s="242">
        <f t="shared" si="31"/>
        <v>0</v>
      </c>
      <c r="R129" s="242">
        <v>0</v>
      </c>
      <c r="S129" s="242">
        <f t="shared" si="32"/>
        <v>0</v>
      </c>
      <c r="T129" s="242">
        <v>0</v>
      </c>
      <c r="U129" s="243">
        <f t="shared" si="33"/>
        <v>0</v>
      </c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S129" s="187" t="s">
        <v>226</v>
      </c>
      <c r="AU129" s="187" t="s">
        <v>145</v>
      </c>
      <c r="AV129" s="187" t="s">
        <v>87</v>
      </c>
      <c r="AZ129" s="19" t="s">
        <v>142</v>
      </c>
      <c r="BF129" s="188">
        <f t="shared" si="34"/>
        <v>0</v>
      </c>
      <c r="BG129" s="188">
        <f t="shared" si="35"/>
        <v>0</v>
      </c>
      <c r="BH129" s="188">
        <f t="shared" si="36"/>
        <v>0</v>
      </c>
      <c r="BI129" s="188">
        <f t="shared" si="37"/>
        <v>0</v>
      </c>
      <c r="BJ129" s="188">
        <f t="shared" si="38"/>
        <v>0</v>
      </c>
      <c r="BK129" s="19" t="s">
        <v>87</v>
      </c>
      <c r="BL129" s="188">
        <f t="shared" si="39"/>
        <v>0</v>
      </c>
      <c r="BM129" s="19" t="s">
        <v>226</v>
      </c>
      <c r="BN129" s="187" t="s">
        <v>547</v>
      </c>
    </row>
    <row r="130" spans="1:32" s="2" customFormat="1" ht="6.95" customHeight="1">
      <c r="A130" s="37"/>
      <c r="B130" s="50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42"/>
      <c r="N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</row>
  </sheetData>
  <sheetProtection formatColumns="0" formatRows="0" autoFilter="0"/>
  <autoFilter ref="C83:K129"/>
  <mergeCells count="9">
    <mergeCell ref="E50:H50"/>
    <mergeCell ref="E74:H74"/>
    <mergeCell ref="E76:H76"/>
    <mergeCell ref="M2:W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77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93"/>
  <sheetViews>
    <sheetView showGridLines="0" workbookViewId="0" topLeftCell="A62">
      <selection activeCell="E15" sqref="E1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104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89</v>
      </c>
    </row>
    <row r="4" spans="2:46" s="1" customFormat="1" ht="24.95" customHeight="1">
      <c r="B4" s="22"/>
      <c r="D4" s="106" t="s">
        <v>105</v>
      </c>
      <c r="L4" s="22"/>
      <c r="M4" s="107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16.5" customHeight="1">
      <c r="B7" s="22"/>
      <c r="E7" s="402" t="str">
        <f>'Rekapitulace stavby'!K6</f>
        <v>UK-1.LF- Instalace systému VZT a klimatizace, Studničkova 2, Praha</v>
      </c>
      <c r="F7" s="403"/>
      <c r="G7" s="403"/>
      <c r="H7" s="403"/>
      <c r="L7" s="22"/>
    </row>
    <row r="8" spans="1:31" s="2" customFormat="1" ht="12" customHeight="1">
      <c r="A8" s="37"/>
      <c r="B8" s="42"/>
      <c r="C8" s="37"/>
      <c r="D8" s="108" t="s">
        <v>106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404" t="s">
        <v>944</v>
      </c>
      <c r="F9" s="405"/>
      <c r="G9" s="405"/>
      <c r="H9" s="405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8" t="s">
        <v>18</v>
      </c>
      <c r="E11" s="37"/>
      <c r="F11" s="110" t="s">
        <v>19</v>
      </c>
      <c r="G11" s="37"/>
      <c r="H11" s="37"/>
      <c r="I11" s="108" t="s">
        <v>20</v>
      </c>
      <c r="J11" s="110" t="s">
        <v>37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8" t="s">
        <v>22</v>
      </c>
      <c r="E12" s="37"/>
      <c r="F12" s="110" t="s">
        <v>23</v>
      </c>
      <c r="G12" s="37"/>
      <c r="H12" s="37"/>
      <c r="I12" s="108" t="s">
        <v>24</v>
      </c>
      <c r="J12" s="111" t="str">
        <f>'Rekapitulace stavby'!AN8</f>
        <v>Vyplň údaj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8" t="s">
        <v>29</v>
      </c>
      <c r="E14" s="37"/>
      <c r="F14" s="37"/>
      <c r="G14" s="37"/>
      <c r="H14" s="37"/>
      <c r="I14" s="108" t="s">
        <v>30</v>
      </c>
      <c r="J14" s="110" t="s">
        <v>31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346" t="s">
        <v>1168</v>
      </c>
      <c r="F15" s="37"/>
      <c r="G15" s="37"/>
      <c r="H15" s="37"/>
      <c r="I15" s="108" t="s">
        <v>32</v>
      </c>
      <c r="J15" s="110" t="s">
        <v>33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34</v>
      </c>
      <c r="E17" s="37"/>
      <c r="F17" s="37"/>
      <c r="G17" s="37"/>
      <c r="H17" s="37"/>
      <c r="I17" s="108" t="s">
        <v>30</v>
      </c>
      <c r="J17" s="32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406" t="str">
        <f>'Rekapitulace stavby'!E14</f>
        <v>Vyplň údaj</v>
      </c>
      <c r="F18" s="407"/>
      <c r="G18" s="407"/>
      <c r="H18" s="407"/>
      <c r="I18" s="108" t="s">
        <v>32</v>
      </c>
      <c r="J18" s="32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36</v>
      </c>
      <c r="E20" s="37"/>
      <c r="F20" s="37"/>
      <c r="G20" s="37"/>
      <c r="H20" s="37"/>
      <c r="I20" s="108" t="s">
        <v>30</v>
      </c>
      <c r="J20" s="110" t="str">
        <f>IF('Rekapitulace stavby'!AN16="","",'Rekapitulace stavby'!AN16)</f>
        <v/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tr">
        <f>IF('Rekapitulace stavby'!E17="","",'Rekapitulace stavby'!E17)</f>
        <v xml:space="preserve"> </v>
      </c>
      <c r="F21" s="37"/>
      <c r="G21" s="37"/>
      <c r="H21" s="37"/>
      <c r="I21" s="108" t="s">
        <v>32</v>
      </c>
      <c r="J21" s="110" t="str">
        <f>IF('Rekapitulace stavby'!AN17="","",'Rekapitulace stavby'!AN17)</f>
        <v/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40</v>
      </c>
      <c r="E23" s="37"/>
      <c r="F23" s="37"/>
      <c r="G23" s="37"/>
      <c r="H23" s="37"/>
      <c r="I23" s="108" t="s">
        <v>30</v>
      </c>
      <c r="J23" s="110" t="s">
        <v>41</v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">
        <v>42</v>
      </c>
      <c r="F24" s="37"/>
      <c r="G24" s="37"/>
      <c r="H24" s="37"/>
      <c r="I24" s="108" t="s">
        <v>32</v>
      </c>
      <c r="J24" s="110" t="s">
        <v>37</v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43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2"/>
      <c r="B27" s="113"/>
      <c r="C27" s="112"/>
      <c r="D27" s="112"/>
      <c r="E27" s="408" t="s">
        <v>37</v>
      </c>
      <c r="F27" s="408"/>
      <c r="G27" s="408"/>
      <c r="H27" s="408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45</v>
      </c>
      <c r="E30" s="37"/>
      <c r="F30" s="37"/>
      <c r="G30" s="37"/>
      <c r="H30" s="37"/>
      <c r="I30" s="37"/>
      <c r="J30" s="117">
        <f>ROUND(J83,2)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18" t="s">
        <v>47</v>
      </c>
      <c r="G32" s="37"/>
      <c r="H32" s="37"/>
      <c r="I32" s="118" t="s">
        <v>46</v>
      </c>
      <c r="J32" s="118" t="s">
        <v>48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19" t="s">
        <v>49</v>
      </c>
      <c r="E33" s="108" t="s">
        <v>50</v>
      </c>
      <c r="F33" s="120">
        <f>ROUND((SUM(BE83:BE92)),2)</f>
        <v>0</v>
      </c>
      <c r="G33" s="37"/>
      <c r="H33" s="37"/>
      <c r="I33" s="121">
        <v>0.21</v>
      </c>
      <c r="J33" s="120">
        <f>ROUND(((SUM(BE83:BE92))*I33),2)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08" t="s">
        <v>51</v>
      </c>
      <c r="F34" s="120">
        <f>ROUND((SUM(BF83:BF92)),2)</f>
        <v>0</v>
      </c>
      <c r="G34" s="37"/>
      <c r="H34" s="37"/>
      <c r="I34" s="121">
        <v>0.15</v>
      </c>
      <c r="J34" s="120">
        <f>ROUND(((SUM(BF83:BF92))*I34),2)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08" t="s">
        <v>52</v>
      </c>
      <c r="F35" s="120">
        <f>ROUND((SUM(BG83:BG92)),2)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08" t="s">
        <v>53</v>
      </c>
      <c r="F36" s="120">
        <f>ROUND((SUM(BH83:BH92)),2)</f>
        <v>0</v>
      </c>
      <c r="G36" s="37"/>
      <c r="H36" s="37"/>
      <c r="I36" s="121">
        <v>0.15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08" t="s">
        <v>54</v>
      </c>
      <c r="F37" s="120">
        <f>ROUND((SUM(BI83:BI92)),2)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55</v>
      </c>
      <c r="E39" s="124"/>
      <c r="F39" s="124"/>
      <c r="G39" s="125" t="s">
        <v>56</v>
      </c>
      <c r="H39" s="126" t="s">
        <v>57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5" t="s">
        <v>108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400" t="str">
        <f>E7</f>
        <v>UK-1.LF- Instalace systému VZT a klimatizace, Studničkova 2, Praha</v>
      </c>
      <c r="F48" s="401"/>
      <c r="G48" s="401"/>
      <c r="H48" s="401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106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79" t="str">
        <f>E9</f>
        <v>VON - Vedlejší a ostatní náklady</v>
      </c>
      <c r="F50" s="399"/>
      <c r="G50" s="399"/>
      <c r="H50" s="399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9" t="str">
        <f>F12</f>
        <v>Praha</v>
      </c>
      <c r="G52" s="39"/>
      <c r="H52" s="39"/>
      <c r="I52" s="31" t="s">
        <v>24</v>
      </c>
      <c r="J52" s="62" t="str">
        <f>IF(J12="","",J12)</f>
        <v>Vyplň údaj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2" customHeight="1">
      <c r="A54" s="37"/>
      <c r="B54" s="38"/>
      <c r="C54" s="31" t="s">
        <v>29</v>
      </c>
      <c r="D54" s="39"/>
      <c r="E54" s="39"/>
      <c r="F54" s="29" t="str">
        <f>E15</f>
        <v>1. lékařská fakulta Univerzity Karlovy, Kateřinská 1660/32, Praha 2</v>
      </c>
      <c r="G54" s="39"/>
      <c r="H54" s="39"/>
      <c r="I54" s="31" t="s">
        <v>36</v>
      </c>
      <c r="J54" s="35" t="str">
        <f>E21</f>
        <v xml:space="preserve"> 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5.7" customHeight="1">
      <c r="A55" s="37"/>
      <c r="B55" s="38"/>
      <c r="C55" s="31" t="s">
        <v>34</v>
      </c>
      <c r="D55" s="39"/>
      <c r="E55" s="39"/>
      <c r="F55" s="29" t="str">
        <f>IF(E18="","",E18)</f>
        <v>Vyplň údaj</v>
      </c>
      <c r="G55" s="39"/>
      <c r="H55" s="39"/>
      <c r="I55" s="31" t="s">
        <v>40</v>
      </c>
      <c r="J55" s="35" t="str">
        <f>E24</f>
        <v>Petr Krčál, Dukelská 973, 564 01 Žamberk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3" t="s">
        <v>109</v>
      </c>
      <c r="D57" s="134"/>
      <c r="E57" s="134"/>
      <c r="F57" s="134"/>
      <c r="G57" s="134"/>
      <c r="H57" s="134"/>
      <c r="I57" s="134"/>
      <c r="J57" s="135" t="s">
        <v>110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36" t="s">
        <v>77</v>
      </c>
      <c r="D59" s="39"/>
      <c r="E59" s="39"/>
      <c r="F59" s="39"/>
      <c r="G59" s="39"/>
      <c r="H59" s="39"/>
      <c r="I59" s="39"/>
      <c r="J59" s="80">
        <f>J83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111</v>
      </c>
    </row>
    <row r="60" spans="2:12" s="9" customFormat="1" ht="24.95" customHeight="1">
      <c r="B60" s="137"/>
      <c r="C60" s="138"/>
      <c r="D60" s="139" t="s">
        <v>945</v>
      </c>
      <c r="E60" s="140"/>
      <c r="F60" s="140"/>
      <c r="G60" s="140"/>
      <c r="H60" s="140"/>
      <c r="I60" s="140"/>
      <c r="J60" s="141">
        <f>J84</f>
        <v>0</v>
      </c>
      <c r="K60" s="138"/>
      <c r="L60" s="142"/>
    </row>
    <row r="61" spans="2:12" s="10" customFormat="1" ht="19.9" customHeight="1">
      <c r="B61" s="143"/>
      <c r="C61" s="144"/>
      <c r="D61" s="145" t="s">
        <v>946</v>
      </c>
      <c r="E61" s="146"/>
      <c r="F61" s="146"/>
      <c r="G61" s="146"/>
      <c r="H61" s="146"/>
      <c r="I61" s="146"/>
      <c r="J61" s="147">
        <f>J85</f>
        <v>0</v>
      </c>
      <c r="K61" s="144"/>
      <c r="L61" s="148"/>
    </row>
    <row r="62" spans="2:12" s="10" customFormat="1" ht="19.9" customHeight="1">
      <c r="B62" s="143"/>
      <c r="C62" s="144"/>
      <c r="D62" s="145" t="s">
        <v>947</v>
      </c>
      <c r="E62" s="146"/>
      <c r="F62" s="146"/>
      <c r="G62" s="146"/>
      <c r="H62" s="146"/>
      <c r="I62" s="146"/>
      <c r="J62" s="147">
        <f>J88</f>
        <v>0</v>
      </c>
      <c r="K62" s="144"/>
      <c r="L62" s="148"/>
    </row>
    <row r="63" spans="2:12" s="10" customFormat="1" ht="19.9" customHeight="1">
      <c r="B63" s="143"/>
      <c r="C63" s="144"/>
      <c r="D63" s="145" t="s">
        <v>948</v>
      </c>
      <c r="E63" s="146"/>
      <c r="F63" s="146"/>
      <c r="G63" s="146"/>
      <c r="H63" s="146"/>
      <c r="I63" s="146"/>
      <c r="J63" s="147">
        <f>J90</f>
        <v>0</v>
      </c>
      <c r="K63" s="144"/>
      <c r="L63" s="148"/>
    </row>
    <row r="64" spans="1:31" s="2" customFormat="1" ht="21.75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09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0"/>
      <c r="C65" s="51"/>
      <c r="D65" s="51"/>
      <c r="E65" s="51"/>
      <c r="F65" s="51"/>
      <c r="G65" s="51"/>
      <c r="H65" s="51"/>
      <c r="I65" s="51"/>
      <c r="J65" s="51"/>
      <c r="K65" s="51"/>
      <c r="L65" s="10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109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5" t="s">
        <v>127</v>
      </c>
      <c r="D70" s="39"/>
      <c r="E70" s="39"/>
      <c r="F70" s="39"/>
      <c r="G70" s="39"/>
      <c r="H70" s="39"/>
      <c r="I70" s="39"/>
      <c r="J70" s="39"/>
      <c r="K70" s="39"/>
      <c r="L70" s="109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109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16</v>
      </c>
      <c r="D72" s="39"/>
      <c r="E72" s="39"/>
      <c r="F72" s="39"/>
      <c r="G72" s="39"/>
      <c r="H72" s="39"/>
      <c r="I72" s="39"/>
      <c r="J72" s="39"/>
      <c r="K72" s="39"/>
      <c r="L72" s="10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400" t="str">
        <f>E7</f>
        <v>UK-1.LF- Instalace systému VZT a klimatizace, Studničkova 2, Praha</v>
      </c>
      <c r="F73" s="401"/>
      <c r="G73" s="401"/>
      <c r="H73" s="401"/>
      <c r="I73" s="39"/>
      <c r="J73" s="39"/>
      <c r="K73" s="39"/>
      <c r="L73" s="10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106</v>
      </c>
      <c r="D74" s="39"/>
      <c r="E74" s="39"/>
      <c r="F74" s="39"/>
      <c r="G74" s="39"/>
      <c r="H74" s="39"/>
      <c r="I74" s="39"/>
      <c r="J74" s="39"/>
      <c r="K74" s="39"/>
      <c r="L74" s="10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379" t="str">
        <f>E9</f>
        <v>VON - Vedlejší a ostatní náklady</v>
      </c>
      <c r="F75" s="399"/>
      <c r="G75" s="399"/>
      <c r="H75" s="399"/>
      <c r="I75" s="39"/>
      <c r="J75" s="39"/>
      <c r="K75" s="39"/>
      <c r="L75" s="10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22</v>
      </c>
      <c r="D77" s="39"/>
      <c r="E77" s="39"/>
      <c r="F77" s="29" t="str">
        <f>F12</f>
        <v>Praha</v>
      </c>
      <c r="G77" s="39"/>
      <c r="H77" s="39"/>
      <c r="I77" s="31" t="s">
        <v>24</v>
      </c>
      <c r="J77" s="62" t="str">
        <f>IF(J12="","",J12)</f>
        <v>Vyplň údaj</v>
      </c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2" customHeight="1">
      <c r="A79" s="37"/>
      <c r="B79" s="38"/>
      <c r="C79" s="31" t="s">
        <v>29</v>
      </c>
      <c r="D79" s="39"/>
      <c r="E79" s="39"/>
      <c r="F79" s="29" t="str">
        <f>E15</f>
        <v>1. lékařská fakulta Univerzity Karlovy, Kateřinská 1660/32, Praha 2</v>
      </c>
      <c r="G79" s="39"/>
      <c r="H79" s="39"/>
      <c r="I79" s="31" t="s">
        <v>36</v>
      </c>
      <c r="J79" s="35" t="str">
        <f>E21</f>
        <v xml:space="preserve"> </v>
      </c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25.7" customHeight="1">
      <c r="A80" s="37"/>
      <c r="B80" s="38"/>
      <c r="C80" s="31" t="s">
        <v>34</v>
      </c>
      <c r="D80" s="39"/>
      <c r="E80" s="39"/>
      <c r="F80" s="29" t="str">
        <f>IF(E18="","",E18)</f>
        <v>Vyplň údaj</v>
      </c>
      <c r="G80" s="39"/>
      <c r="H80" s="39"/>
      <c r="I80" s="31" t="s">
        <v>40</v>
      </c>
      <c r="J80" s="35" t="str">
        <f>E24</f>
        <v>Petr Krčál, Dukelská 973, 564 01 Žamberk</v>
      </c>
      <c r="K80" s="39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0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49"/>
      <c r="B82" s="150"/>
      <c r="C82" s="151" t="s">
        <v>128</v>
      </c>
      <c r="D82" s="152" t="s">
        <v>64</v>
      </c>
      <c r="E82" s="152" t="s">
        <v>60</v>
      </c>
      <c r="F82" s="152" t="s">
        <v>61</v>
      </c>
      <c r="G82" s="152" t="s">
        <v>129</v>
      </c>
      <c r="H82" s="152" t="s">
        <v>130</v>
      </c>
      <c r="I82" s="152" t="s">
        <v>131</v>
      </c>
      <c r="J82" s="152" t="s">
        <v>110</v>
      </c>
      <c r="K82" s="153" t="s">
        <v>132</v>
      </c>
      <c r="L82" s="154"/>
      <c r="M82" s="71" t="s">
        <v>37</v>
      </c>
      <c r="N82" s="72" t="s">
        <v>49</v>
      </c>
      <c r="O82" s="72" t="s">
        <v>133</v>
      </c>
      <c r="P82" s="72" t="s">
        <v>134</v>
      </c>
      <c r="Q82" s="72" t="s">
        <v>135</v>
      </c>
      <c r="R82" s="72" t="s">
        <v>136</v>
      </c>
      <c r="S82" s="72" t="s">
        <v>137</v>
      </c>
      <c r="T82" s="73" t="s">
        <v>138</v>
      </c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</row>
    <row r="83" spans="1:63" s="2" customFormat="1" ht="22.9" customHeight="1">
      <c r="A83" s="37"/>
      <c r="B83" s="38"/>
      <c r="C83" s="78" t="s">
        <v>139</v>
      </c>
      <c r="D83" s="39"/>
      <c r="E83" s="39"/>
      <c r="F83" s="39"/>
      <c r="G83" s="39"/>
      <c r="H83" s="39"/>
      <c r="I83" s="39"/>
      <c r="J83" s="155">
        <f>BK83</f>
        <v>0</v>
      </c>
      <c r="K83" s="39"/>
      <c r="L83" s="42"/>
      <c r="M83" s="74"/>
      <c r="N83" s="156"/>
      <c r="O83" s="75"/>
      <c r="P83" s="157">
        <f>P84</f>
        <v>0</v>
      </c>
      <c r="Q83" s="75"/>
      <c r="R83" s="157">
        <f>R84</f>
        <v>0</v>
      </c>
      <c r="S83" s="75"/>
      <c r="T83" s="158">
        <f>T84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9" t="s">
        <v>78</v>
      </c>
      <c r="AU83" s="19" t="s">
        <v>111</v>
      </c>
      <c r="BK83" s="159">
        <f>BK84</f>
        <v>0</v>
      </c>
    </row>
    <row r="84" spans="2:63" s="12" customFormat="1" ht="25.9" customHeight="1">
      <c r="B84" s="160"/>
      <c r="C84" s="161"/>
      <c r="D84" s="162" t="s">
        <v>78</v>
      </c>
      <c r="E84" s="163" t="s">
        <v>949</v>
      </c>
      <c r="F84" s="163" t="s">
        <v>950</v>
      </c>
      <c r="G84" s="161"/>
      <c r="H84" s="161"/>
      <c r="I84" s="164"/>
      <c r="J84" s="165">
        <f>BK84</f>
        <v>0</v>
      </c>
      <c r="K84" s="161"/>
      <c r="L84" s="166"/>
      <c r="M84" s="167"/>
      <c r="N84" s="168"/>
      <c r="O84" s="168"/>
      <c r="P84" s="169">
        <f>P85+P88+P90</f>
        <v>0</v>
      </c>
      <c r="Q84" s="168"/>
      <c r="R84" s="169">
        <f>R85+R88+R90</f>
        <v>0</v>
      </c>
      <c r="S84" s="168"/>
      <c r="T84" s="170">
        <f>T85+T88+T90</f>
        <v>0</v>
      </c>
      <c r="AR84" s="171" t="s">
        <v>165</v>
      </c>
      <c r="AT84" s="172" t="s">
        <v>78</v>
      </c>
      <c r="AU84" s="172" t="s">
        <v>79</v>
      </c>
      <c r="AY84" s="171" t="s">
        <v>142</v>
      </c>
      <c r="BK84" s="173">
        <f>BK85+BK88+BK90</f>
        <v>0</v>
      </c>
    </row>
    <row r="85" spans="2:63" s="12" customFormat="1" ht="22.9" customHeight="1">
      <c r="B85" s="160"/>
      <c r="C85" s="161"/>
      <c r="D85" s="162" t="s">
        <v>78</v>
      </c>
      <c r="E85" s="174" t="s">
        <v>951</v>
      </c>
      <c r="F85" s="174" t="s">
        <v>952</v>
      </c>
      <c r="G85" s="161"/>
      <c r="H85" s="161"/>
      <c r="I85" s="164"/>
      <c r="J85" s="175">
        <f>BK85</f>
        <v>0</v>
      </c>
      <c r="K85" s="161"/>
      <c r="L85" s="166"/>
      <c r="M85" s="167"/>
      <c r="N85" s="168"/>
      <c r="O85" s="168"/>
      <c r="P85" s="169">
        <f>SUM(P86:P87)</f>
        <v>0</v>
      </c>
      <c r="Q85" s="168"/>
      <c r="R85" s="169">
        <f>SUM(R86:R87)</f>
        <v>0</v>
      </c>
      <c r="S85" s="168"/>
      <c r="T85" s="170">
        <f>SUM(T86:T87)</f>
        <v>0</v>
      </c>
      <c r="AR85" s="171" t="s">
        <v>165</v>
      </c>
      <c r="AT85" s="172" t="s">
        <v>78</v>
      </c>
      <c r="AU85" s="172" t="s">
        <v>87</v>
      </c>
      <c r="AY85" s="171" t="s">
        <v>142</v>
      </c>
      <c r="BK85" s="173">
        <f>SUM(BK86:BK87)</f>
        <v>0</v>
      </c>
    </row>
    <row r="86" spans="1:65" s="2" customFormat="1" ht="16.5" customHeight="1">
      <c r="A86" s="37"/>
      <c r="B86" s="38"/>
      <c r="C86" s="176" t="s">
        <v>87</v>
      </c>
      <c r="D86" s="176" t="s">
        <v>145</v>
      </c>
      <c r="E86" s="177" t="s">
        <v>953</v>
      </c>
      <c r="F86" s="178" t="s">
        <v>952</v>
      </c>
      <c r="G86" s="179" t="s">
        <v>415</v>
      </c>
      <c r="H86" s="180">
        <v>1</v>
      </c>
      <c r="I86" s="181"/>
      <c r="J86" s="182">
        <f>ROUND(I86*H86,2)</f>
        <v>0</v>
      </c>
      <c r="K86" s="178" t="s">
        <v>149</v>
      </c>
      <c r="L86" s="42"/>
      <c r="M86" s="183" t="s">
        <v>37</v>
      </c>
      <c r="N86" s="184" t="s">
        <v>50</v>
      </c>
      <c r="O86" s="67"/>
      <c r="P86" s="185">
        <f>O86*H86</f>
        <v>0</v>
      </c>
      <c r="Q86" s="185">
        <v>0</v>
      </c>
      <c r="R86" s="185">
        <f>Q86*H86</f>
        <v>0</v>
      </c>
      <c r="S86" s="185">
        <v>0</v>
      </c>
      <c r="T86" s="186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187" t="s">
        <v>954</v>
      </c>
      <c r="AT86" s="187" t="s">
        <v>145</v>
      </c>
      <c r="AU86" s="187" t="s">
        <v>89</v>
      </c>
      <c r="AY86" s="19" t="s">
        <v>142</v>
      </c>
      <c r="BE86" s="188">
        <f>IF(N86="základní",J86,0)</f>
        <v>0</v>
      </c>
      <c r="BF86" s="188">
        <f>IF(N86="snížená",J86,0)</f>
        <v>0</v>
      </c>
      <c r="BG86" s="188">
        <f>IF(N86="zákl. přenesená",J86,0)</f>
        <v>0</v>
      </c>
      <c r="BH86" s="188">
        <f>IF(N86="sníž. přenesená",J86,0)</f>
        <v>0</v>
      </c>
      <c r="BI86" s="188">
        <f>IF(N86="nulová",J86,0)</f>
        <v>0</v>
      </c>
      <c r="BJ86" s="19" t="s">
        <v>87</v>
      </c>
      <c r="BK86" s="188">
        <f>ROUND(I86*H86,2)</f>
        <v>0</v>
      </c>
      <c r="BL86" s="19" t="s">
        <v>954</v>
      </c>
      <c r="BM86" s="187" t="s">
        <v>955</v>
      </c>
    </row>
    <row r="87" spans="1:47" s="2" customFormat="1" ht="19.5">
      <c r="A87" s="37"/>
      <c r="B87" s="38"/>
      <c r="C87" s="39"/>
      <c r="D87" s="191" t="s">
        <v>204</v>
      </c>
      <c r="E87" s="39"/>
      <c r="F87" s="222" t="s">
        <v>956</v>
      </c>
      <c r="G87" s="39"/>
      <c r="H87" s="39"/>
      <c r="I87" s="223"/>
      <c r="J87" s="39"/>
      <c r="K87" s="39"/>
      <c r="L87" s="42"/>
      <c r="M87" s="224"/>
      <c r="N87" s="225"/>
      <c r="O87" s="67"/>
      <c r="P87" s="67"/>
      <c r="Q87" s="67"/>
      <c r="R87" s="67"/>
      <c r="S87" s="67"/>
      <c r="T87" s="68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9" t="s">
        <v>204</v>
      </c>
      <c r="AU87" s="19" t="s">
        <v>89</v>
      </c>
    </row>
    <row r="88" spans="2:63" s="12" customFormat="1" ht="22.9" customHeight="1">
      <c r="B88" s="160"/>
      <c r="C88" s="161"/>
      <c r="D88" s="162" t="s">
        <v>78</v>
      </c>
      <c r="E88" s="174" t="s">
        <v>957</v>
      </c>
      <c r="F88" s="174" t="s">
        <v>958</v>
      </c>
      <c r="G88" s="161"/>
      <c r="H88" s="161"/>
      <c r="I88" s="164"/>
      <c r="J88" s="175">
        <f>BK88</f>
        <v>0</v>
      </c>
      <c r="K88" s="161"/>
      <c r="L88" s="166"/>
      <c r="M88" s="167"/>
      <c r="N88" s="168"/>
      <c r="O88" s="168"/>
      <c r="P88" s="169">
        <f>P89</f>
        <v>0</v>
      </c>
      <c r="Q88" s="168"/>
      <c r="R88" s="169">
        <f>R89</f>
        <v>0</v>
      </c>
      <c r="S88" s="168"/>
      <c r="T88" s="170">
        <f>T89</f>
        <v>0</v>
      </c>
      <c r="AR88" s="171" t="s">
        <v>165</v>
      </c>
      <c r="AT88" s="172" t="s">
        <v>78</v>
      </c>
      <c r="AU88" s="172" t="s">
        <v>87</v>
      </c>
      <c r="AY88" s="171" t="s">
        <v>142</v>
      </c>
      <c r="BK88" s="173">
        <f>BK89</f>
        <v>0</v>
      </c>
    </row>
    <row r="89" spans="1:65" s="2" customFormat="1" ht="16.5" customHeight="1">
      <c r="A89" s="37"/>
      <c r="B89" s="38"/>
      <c r="C89" s="176" t="s">
        <v>89</v>
      </c>
      <c r="D89" s="176" t="s">
        <v>145</v>
      </c>
      <c r="E89" s="177" t="s">
        <v>959</v>
      </c>
      <c r="F89" s="178" t="s">
        <v>960</v>
      </c>
      <c r="G89" s="179" t="s">
        <v>415</v>
      </c>
      <c r="H89" s="180">
        <v>1</v>
      </c>
      <c r="I89" s="181"/>
      <c r="J89" s="182">
        <f>ROUND(I89*H89,2)</f>
        <v>0</v>
      </c>
      <c r="K89" s="178" t="s">
        <v>149</v>
      </c>
      <c r="L89" s="42"/>
      <c r="M89" s="183" t="s">
        <v>37</v>
      </c>
      <c r="N89" s="184" t="s">
        <v>50</v>
      </c>
      <c r="O89" s="67"/>
      <c r="P89" s="185">
        <f>O89*H89</f>
        <v>0</v>
      </c>
      <c r="Q89" s="185">
        <v>0</v>
      </c>
      <c r="R89" s="185">
        <f>Q89*H89</f>
        <v>0</v>
      </c>
      <c r="S89" s="185">
        <v>0</v>
      </c>
      <c r="T89" s="186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187" t="s">
        <v>954</v>
      </c>
      <c r="AT89" s="187" t="s">
        <v>145</v>
      </c>
      <c r="AU89" s="187" t="s">
        <v>89</v>
      </c>
      <c r="AY89" s="19" t="s">
        <v>142</v>
      </c>
      <c r="BE89" s="188">
        <f>IF(N89="základní",J89,0)</f>
        <v>0</v>
      </c>
      <c r="BF89" s="188">
        <f>IF(N89="snížená",J89,0)</f>
        <v>0</v>
      </c>
      <c r="BG89" s="188">
        <f>IF(N89="zákl. přenesená",J89,0)</f>
        <v>0</v>
      </c>
      <c r="BH89" s="188">
        <f>IF(N89="sníž. přenesená",J89,0)</f>
        <v>0</v>
      </c>
      <c r="BI89" s="188">
        <f>IF(N89="nulová",J89,0)</f>
        <v>0</v>
      </c>
      <c r="BJ89" s="19" t="s">
        <v>87</v>
      </c>
      <c r="BK89" s="188">
        <f>ROUND(I89*H89,2)</f>
        <v>0</v>
      </c>
      <c r="BL89" s="19" t="s">
        <v>954</v>
      </c>
      <c r="BM89" s="187" t="s">
        <v>961</v>
      </c>
    </row>
    <row r="90" spans="2:63" s="12" customFormat="1" ht="22.9" customHeight="1">
      <c r="B90" s="160"/>
      <c r="C90" s="161"/>
      <c r="D90" s="162" t="s">
        <v>78</v>
      </c>
      <c r="E90" s="174" t="s">
        <v>962</v>
      </c>
      <c r="F90" s="174" t="s">
        <v>963</v>
      </c>
      <c r="G90" s="161"/>
      <c r="H90" s="161"/>
      <c r="I90" s="164"/>
      <c r="J90" s="175">
        <f>BK90</f>
        <v>0</v>
      </c>
      <c r="K90" s="161"/>
      <c r="L90" s="166"/>
      <c r="M90" s="167"/>
      <c r="N90" s="168"/>
      <c r="O90" s="168"/>
      <c r="P90" s="169">
        <f>SUM(P91:P92)</f>
        <v>0</v>
      </c>
      <c r="Q90" s="168"/>
      <c r="R90" s="169">
        <f>SUM(R91:R92)</f>
        <v>0</v>
      </c>
      <c r="S90" s="168"/>
      <c r="T90" s="170">
        <f>SUM(T91:T92)</f>
        <v>0</v>
      </c>
      <c r="AR90" s="171" t="s">
        <v>165</v>
      </c>
      <c r="AT90" s="172" t="s">
        <v>78</v>
      </c>
      <c r="AU90" s="172" t="s">
        <v>87</v>
      </c>
      <c r="AY90" s="171" t="s">
        <v>142</v>
      </c>
      <c r="BK90" s="173">
        <f>SUM(BK91:BK92)</f>
        <v>0</v>
      </c>
    </row>
    <row r="91" spans="1:65" s="2" customFormat="1" ht="16.5" customHeight="1">
      <c r="A91" s="37"/>
      <c r="B91" s="38"/>
      <c r="C91" s="176" t="s">
        <v>143</v>
      </c>
      <c r="D91" s="176" t="s">
        <v>145</v>
      </c>
      <c r="E91" s="177" t="s">
        <v>964</v>
      </c>
      <c r="F91" s="178" t="s">
        <v>965</v>
      </c>
      <c r="G91" s="179" t="s">
        <v>415</v>
      </c>
      <c r="H91" s="180">
        <v>1</v>
      </c>
      <c r="I91" s="181"/>
      <c r="J91" s="182">
        <f>ROUND(I91*H91,2)</f>
        <v>0</v>
      </c>
      <c r="K91" s="178" t="s">
        <v>149</v>
      </c>
      <c r="L91" s="42"/>
      <c r="M91" s="183" t="s">
        <v>37</v>
      </c>
      <c r="N91" s="184" t="s">
        <v>50</v>
      </c>
      <c r="O91" s="67"/>
      <c r="P91" s="185">
        <f>O91*H91</f>
        <v>0</v>
      </c>
      <c r="Q91" s="185">
        <v>0</v>
      </c>
      <c r="R91" s="185">
        <f>Q91*H91</f>
        <v>0</v>
      </c>
      <c r="S91" s="185">
        <v>0</v>
      </c>
      <c r="T91" s="186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187" t="s">
        <v>954</v>
      </c>
      <c r="AT91" s="187" t="s">
        <v>145</v>
      </c>
      <c r="AU91" s="187" t="s">
        <v>89</v>
      </c>
      <c r="AY91" s="19" t="s">
        <v>142</v>
      </c>
      <c r="BE91" s="188">
        <f>IF(N91="základní",J91,0)</f>
        <v>0</v>
      </c>
      <c r="BF91" s="188">
        <f>IF(N91="snížená",J91,0)</f>
        <v>0</v>
      </c>
      <c r="BG91" s="188">
        <f>IF(N91="zákl. přenesená",J91,0)</f>
        <v>0</v>
      </c>
      <c r="BH91" s="188">
        <f>IF(N91="sníž. přenesená",J91,0)</f>
        <v>0</v>
      </c>
      <c r="BI91" s="188">
        <f>IF(N91="nulová",J91,0)</f>
        <v>0</v>
      </c>
      <c r="BJ91" s="19" t="s">
        <v>87</v>
      </c>
      <c r="BK91" s="188">
        <f>ROUND(I91*H91,2)</f>
        <v>0</v>
      </c>
      <c r="BL91" s="19" t="s">
        <v>954</v>
      </c>
      <c r="BM91" s="187" t="s">
        <v>966</v>
      </c>
    </row>
    <row r="92" spans="1:47" s="2" customFormat="1" ht="29.25">
      <c r="A92" s="37"/>
      <c r="B92" s="38"/>
      <c r="C92" s="39"/>
      <c r="D92" s="191" t="s">
        <v>204</v>
      </c>
      <c r="E92" s="39"/>
      <c r="F92" s="222" t="s">
        <v>967</v>
      </c>
      <c r="G92" s="39"/>
      <c r="H92" s="39"/>
      <c r="I92" s="223"/>
      <c r="J92" s="39"/>
      <c r="K92" s="39"/>
      <c r="L92" s="42"/>
      <c r="M92" s="236"/>
      <c r="N92" s="237"/>
      <c r="O92" s="238"/>
      <c r="P92" s="238"/>
      <c r="Q92" s="238"/>
      <c r="R92" s="238"/>
      <c r="S92" s="238"/>
      <c r="T92" s="239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9" t="s">
        <v>204</v>
      </c>
      <c r="AU92" s="19" t="s">
        <v>89</v>
      </c>
    </row>
    <row r="93" spans="1:31" s="2" customFormat="1" ht="6.95" customHeight="1">
      <c r="A93" s="37"/>
      <c r="B93" s="50"/>
      <c r="C93" s="51"/>
      <c r="D93" s="51"/>
      <c r="E93" s="51"/>
      <c r="F93" s="51"/>
      <c r="G93" s="51"/>
      <c r="H93" s="51"/>
      <c r="I93" s="51"/>
      <c r="J93" s="51"/>
      <c r="K93" s="51"/>
      <c r="L93" s="42"/>
      <c r="M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</sheetData>
  <sheetProtection formatColumns="0" formatRows="0" autoFilter="0"/>
  <autoFilter ref="C82:K92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K219"/>
  <sheetViews>
    <sheetView showGridLines="0" zoomScale="110" zoomScaleNormal="110" workbookViewId="0" topLeftCell="A49"/>
  </sheetViews>
  <sheetFormatPr defaultColWidth="9.140625" defaultRowHeight="12"/>
  <cols>
    <col min="1" max="1" width="8.28125" style="257" customWidth="1"/>
    <col min="2" max="2" width="1.7109375" style="257" customWidth="1"/>
    <col min="3" max="4" width="5.00390625" style="257" customWidth="1"/>
    <col min="5" max="5" width="11.7109375" style="257" customWidth="1"/>
    <col min="6" max="6" width="9.140625" style="257" customWidth="1"/>
    <col min="7" max="7" width="5.00390625" style="257" customWidth="1"/>
    <col min="8" max="8" width="77.8515625" style="257" customWidth="1"/>
    <col min="9" max="10" width="20.00390625" style="257" customWidth="1"/>
    <col min="11" max="11" width="1.7109375" style="257" customWidth="1"/>
  </cols>
  <sheetData>
    <row r="1" s="1" customFormat="1" ht="37.5" customHeight="1"/>
    <row r="2" spans="2:11" s="1" customFormat="1" ht="7.5" customHeight="1">
      <c r="B2" s="258"/>
      <c r="C2" s="259"/>
      <c r="D2" s="259"/>
      <c r="E2" s="259"/>
      <c r="F2" s="259"/>
      <c r="G2" s="259"/>
      <c r="H2" s="259"/>
      <c r="I2" s="259"/>
      <c r="J2" s="259"/>
      <c r="K2" s="260"/>
    </row>
    <row r="3" spans="2:11" s="17" customFormat="1" ht="45" customHeight="1">
      <c r="B3" s="261"/>
      <c r="C3" s="414" t="s">
        <v>968</v>
      </c>
      <c r="D3" s="414"/>
      <c r="E3" s="414"/>
      <c r="F3" s="414"/>
      <c r="G3" s="414"/>
      <c r="H3" s="414"/>
      <c r="I3" s="414"/>
      <c r="J3" s="414"/>
      <c r="K3" s="262"/>
    </row>
    <row r="4" spans="2:11" s="1" customFormat="1" ht="25.5" customHeight="1">
      <c r="B4" s="263"/>
      <c r="C4" s="419" t="s">
        <v>969</v>
      </c>
      <c r="D4" s="419"/>
      <c r="E4" s="419"/>
      <c r="F4" s="419"/>
      <c r="G4" s="419"/>
      <c r="H4" s="419"/>
      <c r="I4" s="419"/>
      <c r="J4" s="419"/>
      <c r="K4" s="264"/>
    </row>
    <row r="5" spans="2:11" s="1" customFormat="1" ht="5.25" customHeight="1">
      <c r="B5" s="263"/>
      <c r="C5" s="265"/>
      <c r="D5" s="265"/>
      <c r="E5" s="265"/>
      <c r="F5" s="265"/>
      <c r="G5" s="265"/>
      <c r="H5" s="265"/>
      <c r="I5" s="265"/>
      <c r="J5" s="265"/>
      <c r="K5" s="264"/>
    </row>
    <row r="6" spans="2:11" s="1" customFormat="1" ht="15" customHeight="1">
      <c r="B6" s="263"/>
      <c r="C6" s="418" t="s">
        <v>970</v>
      </c>
      <c r="D6" s="418"/>
      <c r="E6" s="418"/>
      <c r="F6" s="418"/>
      <c r="G6" s="418"/>
      <c r="H6" s="418"/>
      <c r="I6" s="418"/>
      <c r="J6" s="418"/>
      <c r="K6" s="264"/>
    </row>
    <row r="7" spans="2:11" s="1" customFormat="1" ht="15" customHeight="1">
      <c r="B7" s="267"/>
      <c r="C7" s="418" t="s">
        <v>971</v>
      </c>
      <c r="D7" s="418"/>
      <c r="E7" s="418"/>
      <c r="F7" s="418"/>
      <c r="G7" s="418"/>
      <c r="H7" s="418"/>
      <c r="I7" s="418"/>
      <c r="J7" s="418"/>
      <c r="K7" s="264"/>
    </row>
    <row r="8" spans="2:11" s="1" customFormat="1" ht="12.75" customHeight="1">
      <c r="B8" s="267"/>
      <c r="C8" s="266"/>
      <c r="D8" s="266"/>
      <c r="E8" s="266"/>
      <c r="F8" s="266"/>
      <c r="G8" s="266"/>
      <c r="H8" s="266"/>
      <c r="I8" s="266"/>
      <c r="J8" s="266"/>
      <c r="K8" s="264"/>
    </row>
    <row r="9" spans="2:11" s="1" customFormat="1" ht="15" customHeight="1">
      <c r="B9" s="267"/>
      <c r="C9" s="418" t="s">
        <v>972</v>
      </c>
      <c r="D9" s="418"/>
      <c r="E9" s="418"/>
      <c r="F9" s="418"/>
      <c r="G9" s="418"/>
      <c r="H9" s="418"/>
      <c r="I9" s="418"/>
      <c r="J9" s="418"/>
      <c r="K9" s="264"/>
    </row>
    <row r="10" spans="2:11" s="1" customFormat="1" ht="15" customHeight="1">
      <c r="B10" s="267"/>
      <c r="C10" s="266"/>
      <c r="D10" s="418" t="s">
        <v>973</v>
      </c>
      <c r="E10" s="418"/>
      <c r="F10" s="418"/>
      <c r="G10" s="418"/>
      <c r="H10" s="418"/>
      <c r="I10" s="418"/>
      <c r="J10" s="418"/>
      <c r="K10" s="264"/>
    </row>
    <row r="11" spans="2:11" s="1" customFormat="1" ht="15" customHeight="1">
      <c r="B11" s="267"/>
      <c r="C11" s="268"/>
      <c r="D11" s="418" t="s">
        <v>974</v>
      </c>
      <c r="E11" s="418"/>
      <c r="F11" s="418"/>
      <c r="G11" s="418"/>
      <c r="H11" s="418"/>
      <c r="I11" s="418"/>
      <c r="J11" s="418"/>
      <c r="K11" s="264"/>
    </row>
    <row r="12" spans="2:11" s="1" customFormat="1" ht="15" customHeight="1">
      <c r="B12" s="267"/>
      <c r="C12" s="268"/>
      <c r="D12" s="266"/>
      <c r="E12" s="266"/>
      <c r="F12" s="266"/>
      <c r="G12" s="266"/>
      <c r="H12" s="266"/>
      <c r="I12" s="266"/>
      <c r="J12" s="266"/>
      <c r="K12" s="264"/>
    </row>
    <row r="13" spans="2:11" s="1" customFormat="1" ht="15" customHeight="1">
      <c r="B13" s="267"/>
      <c r="C13" s="268"/>
      <c r="D13" s="269" t="s">
        <v>975</v>
      </c>
      <c r="E13" s="266"/>
      <c r="F13" s="266"/>
      <c r="G13" s="266"/>
      <c r="H13" s="266"/>
      <c r="I13" s="266"/>
      <c r="J13" s="266"/>
      <c r="K13" s="264"/>
    </row>
    <row r="14" spans="2:11" s="1" customFormat="1" ht="12.75" customHeight="1">
      <c r="B14" s="267"/>
      <c r="C14" s="268"/>
      <c r="D14" s="268"/>
      <c r="E14" s="268"/>
      <c r="F14" s="268"/>
      <c r="G14" s="268"/>
      <c r="H14" s="268"/>
      <c r="I14" s="268"/>
      <c r="J14" s="268"/>
      <c r="K14" s="264"/>
    </row>
    <row r="15" spans="2:11" s="1" customFormat="1" ht="15" customHeight="1">
      <c r="B15" s="267"/>
      <c r="C15" s="268"/>
      <c r="D15" s="418" t="s">
        <v>976</v>
      </c>
      <c r="E15" s="418"/>
      <c r="F15" s="418"/>
      <c r="G15" s="418"/>
      <c r="H15" s="418"/>
      <c r="I15" s="418"/>
      <c r="J15" s="418"/>
      <c r="K15" s="264"/>
    </row>
    <row r="16" spans="2:11" s="1" customFormat="1" ht="15" customHeight="1">
      <c r="B16" s="267"/>
      <c r="C16" s="268"/>
      <c r="D16" s="418" t="s">
        <v>977</v>
      </c>
      <c r="E16" s="418"/>
      <c r="F16" s="418"/>
      <c r="G16" s="418"/>
      <c r="H16" s="418"/>
      <c r="I16" s="418"/>
      <c r="J16" s="418"/>
      <c r="K16" s="264"/>
    </row>
    <row r="17" spans="2:11" s="1" customFormat="1" ht="15" customHeight="1">
      <c r="B17" s="267"/>
      <c r="C17" s="268"/>
      <c r="D17" s="418" t="s">
        <v>978</v>
      </c>
      <c r="E17" s="418"/>
      <c r="F17" s="418"/>
      <c r="G17" s="418"/>
      <c r="H17" s="418"/>
      <c r="I17" s="418"/>
      <c r="J17" s="418"/>
      <c r="K17" s="264"/>
    </row>
    <row r="18" spans="2:11" s="1" customFormat="1" ht="15" customHeight="1">
      <c r="B18" s="267"/>
      <c r="C18" s="268"/>
      <c r="D18" s="268"/>
      <c r="E18" s="270" t="s">
        <v>86</v>
      </c>
      <c r="F18" s="418" t="s">
        <v>979</v>
      </c>
      <c r="G18" s="418"/>
      <c r="H18" s="418"/>
      <c r="I18" s="418"/>
      <c r="J18" s="418"/>
      <c r="K18" s="264"/>
    </row>
    <row r="19" spans="2:11" s="1" customFormat="1" ht="15" customHeight="1">
      <c r="B19" s="267"/>
      <c r="C19" s="268"/>
      <c r="D19" s="268"/>
      <c r="E19" s="270" t="s">
        <v>980</v>
      </c>
      <c r="F19" s="418" t="s">
        <v>981</v>
      </c>
      <c r="G19" s="418"/>
      <c r="H19" s="418"/>
      <c r="I19" s="418"/>
      <c r="J19" s="418"/>
      <c r="K19" s="264"/>
    </row>
    <row r="20" spans="2:11" s="1" customFormat="1" ht="15" customHeight="1">
      <c r="B20" s="267"/>
      <c r="C20" s="268"/>
      <c r="D20" s="268"/>
      <c r="E20" s="270" t="s">
        <v>982</v>
      </c>
      <c r="F20" s="418" t="s">
        <v>983</v>
      </c>
      <c r="G20" s="418"/>
      <c r="H20" s="418"/>
      <c r="I20" s="418"/>
      <c r="J20" s="418"/>
      <c r="K20" s="264"/>
    </row>
    <row r="21" spans="2:11" s="1" customFormat="1" ht="15" customHeight="1">
      <c r="B21" s="267"/>
      <c r="C21" s="268"/>
      <c r="D21" s="268"/>
      <c r="E21" s="270" t="s">
        <v>102</v>
      </c>
      <c r="F21" s="418" t="s">
        <v>103</v>
      </c>
      <c r="G21" s="418"/>
      <c r="H21" s="418"/>
      <c r="I21" s="418"/>
      <c r="J21" s="418"/>
      <c r="K21" s="264"/>
    </row>
    <row r="22" spans="2:11" s="1" customFormat="1" ht="15" customHeight="1">
      <c r="B22" s="267"/>
      <c r="C22" s="268"/>
      <c r="D22" s="268"/>
      <c r="E22" s="270" t="s">
        <v>410</v>
      </c>
      <c r="F22" s="418" t="s">
        <v>411</v>
      </c>
      <c r="G22" s="418"/>
      <c r="H22" s="418"/>
      <c r="I22" s="418"/>
      <c r="J22" s="418"/>
      <c r="K22" s="264"/>
    </row>
    <row r="23" spans="2:11" s="1" customFormat="1" ht="15" customHeight="1">
      <c r="B23" s="267"/>
      <c r="C23" s="268"/>
      <c r="D23" s="268"/>
      <c r="E23" s="270" t="s">
        <v>984</v>
      </c>
      <c r="F23" s="418" t="s">
        <v>985</v>
      </c>
      <c r="G23" s="418"/>
      <c r="H23" s="418"/>
      <c r="I23" s="418"/>
      <c r="J23" s="418"/>
      <c r="K23" s="264"/>
    </row>
    <row r="24" spans="2:11" s="1" customFormat="1" ht="12.75" customHeight="1">
      <c r="B24" s="267"/>
      <c r="C24" s="268"/>
      <c r="D24" s="268"/>
      <c r="E24" s="268"/>
      <c r="F24" s="268"/>
      <c r="G24" s="268"/>
      <c r="H24" s="268"/>
      <c r="I24" s="268"/>
      <c r="J24" s="268"/>
      <c r="K24" s="264"/>
    </row>
    <row r="25" spans="2:11" s="1" customFormat="1" ht="15" customHeight="1">
      <c r="B25" s="267"/>
      <c r="C25" s="418" t="s">
        <v>986</v>
      </c>
      <c r="D25" s="418"/>
      <c r="E25" s="418"/>
      <c r="F25" s="418"/>
      <c r="G25" s="418"/>
      <c r="H25" s="418"/>
      <c r="I25" s="418"/>
      <c r="J25" s="418"/>
      <c r="K25" s="264"/>
    </row>
    <row r="26" spans="2:11" s="1" customFormat="1" ht="15" customHeight="1">
      <c r="B26" s="267"/>
      <c r="C26" s="418" t="s">
        <v>987</v>
      </c>
      <c r="D26" s="418"/>
      <c r="E26" s="418"/>
      <c r="F26" s="418"/>
      <c r="G26" s="418"/>
      <c r="H26" s="418"/>
      <c r="I26" s="418"/>
      <c r="J26" s="418"/>
      <c r="K26" s="264"/>
    </row>
    <row r="27" spans="2:11" s="1" customFormat="1" ht="15" customHeight="1">
      <c r="B27" s="267"/>
      <c r="C27" s="266"/>
      <c r="D27" s="418" t="s">
        <v>988</v>
      </c>
      <c r="E27" s="418"/>
      <c r="F27" s="418"/>
      <c r="G27" s="418"/>
      <c r="H27" s="418"/>
      <c r="I27" s="418"/>
      <c r="J27" s="418"/>
      <c r="K27" s="264"/>
    </row>
    <row r="28" spans="2:11" s="1" customFormat="1" ht="15" customHeight="1">
      <c r="B28" s="267"/>
      <c r="C28" s="268"/>
      <c r="D28" s="418" t="s">
        <v>989</v>
      </c>
      <c r="E28" s="418"/>
      <c r="F28" s="418"/>
      <c r="G28" s="418"/>
      <c r="H28" s="418"/>
      <c r="I28" s="418"/>
      <c r="J28" s="418"/>
      <c r="K28" s="264"/>
    </row>
    <row r="29" spans="2:11" s="1" customFormat="1" ht="12.75" customHeight="1">
      <c r="B29" s="267"/>
      <c r="C29" s="268"/>
      <c r="D29" s="268"/>
      <c r="E29" s="268"/>
      <c r="F29" s="268"/>
      <c r="G29" s="268"/>
      <c r="H29" s="268"/>
      <c r="I29" s="268"/>
      <c r="J29" s="268"/>
      <c r="K29" s="264"/>
    </row>
    <row r="30" spans="2:11" s="1" customFormat="1" ht="15" customHeight="1">
      <c r="B30" s="267"/>
      <c r="C30" s="268"/>
      <c r="D30" s="418" t="s">
        <v>990</v>
      </c>
      <c r="E30" s="418"/>
      <c r="F30" s="418"/>
      <c r="G30" s="418"/>
      <c r="H30" s="418"/>
      <c r="I30" s="418"/>
      <c r="J30" s="418"/>
      <c r="K30" s="264"/>
    </row>
    <row r="31" spans="2:11" s="1" customFormat="1" ht="15" customHeight="1">
      <c r="B31" s="267"/>
      <c r="C31" s="268"/>
      <c r="D31" s="418" t="s">
        <v>991</v>
      </c>
      <c r="E31" s="418"/>
      <c r="F31" s="418"/>
      <c r="G31" s="418"/>
      <c r="H31" s="418"/>
      <c r="I31" s="418"/>
      <c r="J31" s="418"/>
      <c r="K31" s="264"/>
    </row>
    <row r="32" spans="2:11" s="1" customFormat="1" ht="12.75" customHeight="1">
      <c r="B32" s="267"/>
      <c r="C32" s="268"/>
      <c r="D32" s="268"/>
      <c r="E32" s="268"/>
      <c r="F32" s="268"/>
      <c r="G32" s="268"/>
      <c r="H32" s="268"/>
      <c r="I32" s="268"/>
      <c r="J32" s="268"/>
      <c r="K32" s="264"/>
    </row>
    <row r="33" spans="2:11" s="1" customFormat="1" ht="15" customHeight="1">
      <c r="B33" s="267"/>
      <c r="C33" s="268"/>
      <c r="D33" s="418" t="s">
        <v>992</v>
      </c>
      <c r="E33" s="418"/>
      <c r="F33" s="418"/>
      <c r="G33" s="418"/>
      <c r="H33" s="418"/>
      <c r="I33" s="418"/>
      <c r="J33" s="418"/>
      <c r="K33" s="264"/>
    </row>
    <row r="34" spans="2:11" s="1" customFormat="1" ht="15" customHeight="1">
      <c r="B34" s="267"/>
      <c r="C34" s="268"/>
      <c r="D34" s="418" t="s">
        <v>993</v>
      </c>
      <c r="E34" s="418"/>
      <c r="F34" s="418"/>
      <c r="G34" s="418"/>
      <c r="H34" s="418"/>
      <c r="I34" s="418"/>
      <c r="J34" s="418"/>
      <c r="K34" s="264"/>
    </row>
    <row r="35" spans="2:11" s="1" customFormat="1" ht="15" customHeight="1">
      <c r="B35" s="267"/>
      <c r="C35" s="268"/>
      <c r="D35" s="418" t="s">
        <v>994</v>
      </c>
      <c r="E35" s="418"/>
      <c r="F35" s="418"/>
      <c r="G35" s="418"/>
      <c r="H35" s="418"/>
      <c r="I35" s="418"/>
      <c r="J35" s="418"/>
      <c r="K35" s="264"/>
    </row>
    <row r="36" spans="2:11" s="1" customFormat="1" ht="15" customHeight="1">
      <c r="B36" s="267"/>
      <c r="C36" s="268"/>
      <c r="D36" s="266"/>
      <c r="E36" s="269" t="s">
        <v>128</v>
      </c>
      <c r="F36" s="266"/>
      <c r="G36" s="418" t="s">
        <v>995</v>
      </c>
      <c r="H36" s="418"/>
      <c r="I36" s="418"/>
      <c r="J36" s="418"/>
      <c r="K36" s="264"/>
    </row>
    <row r="37" spans="2:11" s="1" customFormat="1" ht="30.75" customHeight="1">
      <c r="B37" s="267"/>
      <c r="C37" s="268"/>
      <c r="D37" s="266"/>
      <c r="E37" s="269" t="s">
        <v>996</v>
      </c>
      <c r="F37" s="266"/>
      <c r="G37" s="418" t="s">
        <v>997</v>
      </c>
      <c r="H37" s="418"/>
      <c r="I37" s="418"/>
      <c r="J37" s="418"/>
      <c r="K37" s="264"/>
    </row>
    <row r="38" spans="2:11" s="1" customFormat="1" ht="15" customHeight="1">
      <c r="B38" s="267"/>
      <c r="C38" s="268"/>
      <c r="D38" s="266"/>
      <c r="E38" s="269" t="s">
        <v>60</v>
      </c>
      <c r="F38" s="266"/>
      <c r="G38" s="418" t="s">
        <v>998</v>
      </c>
      <c r="H38" s="418"/>
      <c r="I38" s="418"/>
      <c r="J38" s="418"/>
      <c r="K38" s="264"/>
    </row>
    <row r="39" spans="2:11" s="1" customFormat="1" ht="15" customHeight="1">
      <c r="B39" s="267"/>
      <c r="C39" s="268"/>
      <c r="D39" s="266"/>
      <c r="E39" s="269" t="s">
        <v>61</v>
      </c>
      <c r="F39" s="266"/>
      <c r="G39" s="418" t="s">
        <v>999</v>
      </c>
      <c r="H39" s="418"/>
      <c r="I39" s="418"/>
      <c r="J39" s="418"/>
      <c r="K39" s="264"/>
    </row>
    <row r="40" spans="2:11" s="1" customFormat="1" ht="15" customHeight="1">
      <c r="B40" s="267"/>
      <c r="C40" s="268"/>
      <c r="D40" s="266"/>
      <c r="E40" s="269" t="s">
        <v>129</v>
      </c>
      <c r="F40" s="266"/>
      <c r="G40" s="418" t="s">
        <v>1000</v>
      </c>
      <c r="H40" s="418"/>
      <c r="I40" s="418"/>
      <c r="J40" s="418"/>
      <c r="K40" s="264"/>
    </row>
    <row r="41" spans="2:11" s="1" customFormat="1" ht="15" customHeight="1">
      <c r="B41" s="267"/>
      <c r="C41" s="268"/>
      <c r="D41" s="266"/>
      <c r="E41" s="269" t="s">
        <v>130</v>
      </c>
      <c r="F41" s="266"/>
      <c r="G41" s="418" t="s">
        <v>1001</v>
      </c>
      <c r="H41" s="418"/>
      <c r="I41" s="418"/>
      <c r="J41" s="418"/>
      <c r="K41" s="264"/>
    </row>
    <row r="42" spans="2:11" s="1" customFormat="1" ht="15" customHeight="1">
      <c r="B42" s="267"/>
      <c r="C42" s="268"/>
      <c r="D42" s="266"/>
      <c r="E42" s="269" t="s">
        <v>1002</v>
      </c>
      <c r="F42" s="266"/>
      <c r="G42" s="418" t="s">
        <v>1003</v>
      </c>
      <c r="H42" s="418"/>
      <c r="I42" s="418"/>
      <c r="J42" s="418"/>
      <c r="K42" s="264"/>
    </row>
    <row r="43" spans="2:11" s="1" customFormat="1" ht="15" customHeight="1">
      <c r="B43" s="267"/>
      <c r="C43" s="268"/>
      <c r="D43" s="266"/>
      <c r="E43" s="269"/>
      <c r="F43" s="266"/>
      <c r="G43" s="418" t="s">
        <v>1004</v>
      </c>
      <c r="H43" s="418"/>
      <c r="I43" s="418"/>
      <c r="J43" s="418"/>
      <c r="K43" s="264"/>
    </row>
    <row r="44" spans="2:11" s="1" customFormat="1" ht="15" customHeight="1">
      <c r="B44" s="267"/>
      <c r="C44" s="268"/>
      <c r="D44" s="266"/>
      <c r="E44" s="269" t="s">
        <v>1005</v>
      </c>
      <c r="F44" s="266"/>
      <c r="G44" s="418" t="s">
        <v>1006</v>
      </c>
      <c r="H44" s="418"/>
      <c r="I44" s="418"/>
      <c r="J44" s="418"/>
      <c r="K44" s="264"/>
    </row>
    <row r="45" spans="2:11" s="1" customFormat="1" ht="15" customHeight="1">
      <c r="B45" s="267"/>
      <c r="C45" s="268"/>
      <c r="D45" s="266"/>
      <c r="E45" s="269" t="s">
        <v>132</v>
      </c>
      <c r="F45" s="266"/>
      <c r="G45" s="418" t="s">
        <v>1007</v>
      </c>
      <c r="H45" s="418"/>
      <c r="I45" s="418"/>
      <c r="J45" s="418"/>
      <c r="K45" s="264"/>
    </row>
    <row r="46" spans="2:11" s="1" customFormat="1" ht="12.75" customHeight="1">
      <c r="B46" s="267"/>
      <c r="C46" s="268"/>
      <c r="D46" s="266"/>
      <c r="E46" s="266"/>
      <c r="F46" s="266"/>
      <c r="G46" s="266"/>
      <c r="H46" s="266"/>
      <c r="I46" s="266"/>
      <c r="J46" s="266"/>
      <c r="K46" s="264"/>
    </row>
    <row r="47" spans="2:11" s="1" customFormat="1" ht="15" customHeight="1">
      <c r="B47" s="267"/>
      <c r="C47" s="268"/>
      <c r="D47" s="418" t="s">
        <v>1008</v>
      </c>
      <c r="E47" s="418"/>
      <c r="F47" s="418"/>
      <c r="G47" s="418"/>
      <c r="H47" s="418"/>
      <c r="I47" s="418"/>
      <c r="J47" s="418"/>
      <c r="K47" s="264"/>
    </row>
    <row r="48" spans="2:11" s="1" customFormat="1" ht="15" customHeight="1">
      <c r="B48" s="267"/>
      <c r="C48" s="268"/>
      <c r="D48" s="268"/>
      <c r="E48" s="418" t="s">
        <v>1009</v>
      </c>
      <c r="F48" s="418"/>
      <c r="G48" s="418"/>
      <c r="H48" s="418"/>
      <c r="I48" s="418"/>
      <c r="J48" s="418"/>
      <c r="K48" s="264"/>
    </row>
    <row r="49" spans="2:11" s="1" customFormat="1" ht="15" customHeight="1">
      <c r="B49" s="267"/>
      <c r="C49" s="268"/>
      <c r="D49" s="268"/>
      <c r="E49" s="418" t="s">
        <v>1010</v>
      </c>
      <c r="F49" s="418"/>
      <c r="G49" s="418"/>
      <c r="H49" s="418"/>
      <c r="I49" s="418"/>
      <c r="J49" s="418"/>
      <c r="K49" s="264"/>
    </row>
    <row r="50" spans="2:11" s="1" customFormat="1" ht="15" customHeight="1">
      <c r="B50" s="267"/>
      <c r="C50" s="268"/>
      <c r="D50" s="268"/>
      <c r="E50" s="418" t="s">
        <v>1011</v>
      </c>
      <c r="F50" s="418"/>
      <c r="G50" s="418"/>
      <c r="H50" s="418"/>
      <c r="I50" s="418"/>
      <c r="J50" s="418"/>
      <c r="K50" s="264"/>
    </row>
    <row r="51" spans="2:11" s="1" customFormat="1" ht="15" customHeight="1">
      <c r="B51" s="267"/>
      <c r="C51" s="268"/>
      <c r="D51" s="418" t="s">
        <v>1012</v>
      </c>
      <c r="E51" s="418"/>
      <c r="F51" s="418"/>
      <c r="G51" s="418"/>
      <c r="H51" s="418"/>
      <c r="I51" s="418"/>
      <c r="J51" s="418"/>
      <c r="K51" s="264"/>
    </row>
    <row r="52" spans="2:11" s="1" customFormat="1" ht="25.5" customHeight="1">
      <c r="B52" s="263"/>
      <c r="C52" s="419" t="s">
        <v>1013</v>
      </c>
      <c r="D52" s="419"/>
      <c r="E52" s="419"/>
      <c r="F52" s="419"/>
      <c r="G52" s="419"/>
      <c r="H52" s="419"/>
      <c r="I52" s="419"/>
      <c r="J52" s="419"/>
      <c r="K52" s="264"/>
    </row>
    <row r="53" spans="2:11" s="1" customFormat="1" ht="5.25" customHeight="1">
      <c r="B53" s="263"/>
      <c r="C53" s="265"/>
      <c r="D53" s="265"/>
      <c r="E53" s="265"/>
      <c r="F53" s="265"/>
      <c r="G53" s="265"/>
      <c r="H53" s="265"/>
      <c r="I53" s="265"/>
      <c r="J53" s="265"/>
      <c r="K53" s="264"/>
    </row>
    <row r="54" spans="2:11" s="1" customFormat="1" ht="15" customHeight="1">
      <c r="B54" s="263"/>
      <c r="C54" s="418" t="s">
        <v>1014</v>
      </c>
      <c r="D54" s="418"/>
      <c r="E54" s="418"/>
      <c r="F54" s="418"/>
      <c r="G54" s="418"/>
      <c r="H54" s="418"/>
      <c r="I54" s="418"/>
      <c r="J54" s="418"/>
      <c r="K54" s="264"/>
    </row>
    <row r="55" spans="2:11" s="1" customFormat="1" ht="15" customHeight="1">
      <c r="B55" s="263"/>
      <c r="C55" s="418" t="s">
        <v>1015</v>
      </c>
      <c r="D55" s="418"/>
      <c r="E55" s="418"/>
      <c r="F55" s="418"/>
      <c r="G55" s="418"/>
      <c r="H55" s="418"/>
      <c r="I55" s="418"/>
      <c r="J55" s="418"/>
      <c r="K55" s="264"/>
    </row>
    <row r="56" spans="2:11" s="1" customFormat="1" ht="12.75" customHeight="1">
      <c r="B56" s="263"/>
      <c r="C56" s="266"/>
      <c r="D56" s="266"/>
      <c r="E56" s="266"/>
      <c r="F56" s="266"/>
      <c r="G56" s="266"/>
      <c r="H56" s="266"/>
      <c r="I56" s="266"/>
      <c r="J56" s="266"/>
      <c r="K56" s="264"/>
    </row>
    <row r="57" spans="2:11" s="1" customFormat="1" ht="15" customHeight="1">
      <c r="B57" s="263"/>
      <c r="C57" s="418" t="s">
        <v>1016</v>
      </c>
      <c r="D57" s="418"/>
      <c r="E57" s="418"/>
      <c r="F57" s="418"/>
      <c r="G57" s="418"/>
      <c r="H57" s="418"/>
      <c r="I57" s="418"/>
      <c r="J57" s="418"/>
      <c r="K57" s="264"/>
    </row>
    <row r="58" spans="2:11" s="1" customFormat="1" ht="15" customHeight="1">
      <c r="B58" s="263"/>
      <c r="C58" s="268"/>
      <c r="D58" s="418" t="s">
        <v>1017</v>
      </c>
      <c r="E58" s="418"/>
      <c r="F58" s="418"/>
      <c r="G58" s="418"/>
      <c r="H58" s="418"/>
      <c r="I58" s="418"/>
      <c r="J58" s="418"/>
      <c r="K58" s="264"/>
    </row>
    <row r="59" spans="2:11" s="1" customFormat="1" ht="15" customHeight="1">
      <c r="B59" s="263"/>
      <c r="C59" s="268"/>
      <c r="D59" s="418" t="s">
        <v>1018</v>
      </c>
      <c r="E59" s="418"/>
      <c r="F59" s="418"/>
      <c r="G59" s="418"/>
      <c r="H59" s="418"/>
      <c r="I59" s="418"/>
      <c r="J59" s="418"/>
      <c r="K59" s="264"/>
    </row>
    <row r="60" spans="2:11" s="1" customFormat="1" ht="15" customHeight="1">
      <c r="B60" s="263"/>
      <c r="C60" s="268"/>
      <c r="D60" s="418" t="s">
        <v>1019</v>
      </c>
      <c r="E60" s="418"/>
      <c r="F60" s="418"/>
      <c r="G60" s="418"/>
      <c r="H60" s="418"/>
      <c r="I60" s="418"/>
      <c r="J60" s="418"/>
      <c r="K60" s="264"/>
    </row>
    <row r="61" spans="2:11" s="1" customFormat="1" ht="15" customHeight="1">
      <c r="B61" s="263"/>
      <c r="C61" s="268"/>
      <c r="D61" s="418" t="s">
        <v>1020</v>
      </c>
      <c r="E61" s="418"/>
      <c r="F61" s="418"/>
      <c r="G61" s="418"/>
      <c r="H61" s="418"/>
      <c r="I61" s="418"/>
      <c r="J61" s="418"/>
      <c r="K61" s="264"/>
    </row>
    <row r="62" spans="2:11" s="1" customFormat="1" ht="15" customHeight="1">
      <c r="B62" s="263"/>
      <c r="C62" s="268"/>
      <c r="D62" s="420" t="s">
        <v>1021</v>
      </c>
      <c r="E62" s="420"/>
      <c r="F62" s="420"/>
      <c r="G62" s="420"/>
      <c r="H62" s="420"/>
      <c r="I62" s="420"/>
      <c r="J62" s="420"/>
      <c r="K62" s="264"/>
    </row>
    <row r="63" spans="2:11" s="344" customFormat="1" ht="15" customHeight="1">
      <c r="B63" s="263"/>
      <c r="C63" s="268"/>
      <c r="D63" s="420" t="s">
        <v>1151</v>
      </c>
      <c r="E63" s="420"/>
      <c r="F63" s="420"/>
      <c r="G63" s="420"/>
      <c r="H63" s="420"/>
      <c r="I63" s="420"/>
      <c r="J63" s="345"/>
      <c r="K63" s="264"/>
    </row>
    <row r="64" spans="2:11" s="1" customFormat="1" ht="15" customHeight="1">
      <c r="B64" s="263"/>
      <c r="C64" s="268"/>
      <c r="D64" s="418" t="s">
        <v>1022</v>
      </c>
      <c r="E64" s="418"/>
      <c r="F64" s="418"/>
      <c r="G64" s="418"/>
      <c r="H64" s="418"/>
      <c r="I64" s="418"/>
      <c r="J64" s="418"/>
      <c r="K64" s="264"/>
    </row>
    <row r="65" spans="2:11" s="1" customFormat="1" ht="12.75" customHeight="1">
      <c r="B65" s="263"/>
      <c r="C65" s="268"/>
      <c r="D65" s="268"/>
      <c r="E65" s="271"/>
      <c r="F65" s="268"/>
      <c r="G65" s="268"/>
      <c r="H65" s="268"/>
      <c r="I65" s="268"/>
      <c r="J65" s="268"/>
      <c r="K65" s="264"/>
    </row>
    <row r="66" spans="2:11" s="1" customFormat="1" ht="15" customHeight="1">
      <c r="B66" s="263"/>
      <c r="C66" s="268"/>
      <c r="D66" s="418" t="s">
        <v>1023</v>
      </c>
      <c r="E66" s="418"/>
      <c r="F66" s="418"/>
      <c r="G66" s="418"/>
      <c r="H66" s="418"/>
      <c r="I66" s="418"/>
      <c r="J66" s="418"/>
      <c r="K66" s="264"/>
    </row>
    <row r="67" spans="2:11" s="1" customFormat="1" ht="15" customHeight="1">
      <c r="B67" s="263"/>
      <c r="C67" s="268"/>
      <c r="D67" s="420" t="s">
        <v>1024</v>
      </c>
      <c r="E67" s="420"/>
      <c r="F67" s="420"/>
      <c r="G67" s="420"/>
      <c r="H67" s="420"/>
      <c r="I67" s="420"/>
      <c r="J67" s="420"/>
      <c r="K67" s="264"/>
    </row>
    <row r="68" spans="2:11" s="1" customFormat="1" ht="15" customHeight="1">
      <c r="B68" s="263"/>
      <c r="C68" s="268"/>
      <c r="D68" s="418" t="s">
        <v>1025</v>
      </c>
      <c r="E68" s="418"/>
      <c r="F68" s="418"/>
      <c r="G68" s="418"/>
      <c r="H68" s="418"/>
      <c r="I68" s="418"/>
      <c r="J68" s="418"/>
      <c r="K68" s="264"/>
    </row>
    <row r="69" spans="2:11" s="1" customFormat="1" ht="15" customHeight="1">
      <c r="B69" s="263"/>
      <c r="C69" s="268"/>
      <c r="D69" s="418" t="s">
        <v>1026</v>
      </c>
      <c r="E69" s="418"/>
      <c r="F69" s="418"/>
      <c r="G69" s="418"/>
      <c r="H69" s="418"/>
      <c r="I69" s="418"/>
      <c r="J69" s="418"/>
      <c r="K69" s="264"/>
    </row>
    <row r="70" spans="2:11" s="1" customFormat="1" ht="15" customHeight="1">
      <c r="B70" s="263"/>
      <c r="C70" s="268"/>
      <c r="D70" s="418" t="s">
        <v>1027</v>
      </c>
      <c r="E70" s="418"/>
      <c r="F70" s="418"/>
      <c r="G70" s="418"/>
      <c r="H70" s="418"/>
      <c r="I70" s="418"/>
      <c r="J70" s="418"/>
      <c r="K70" s="264"/>
    </row>
    <row r="71" spans="2:11" s="1" customFormat="1" ht="15" customHeight="1">
      <c r="B71" s="263"/>
      <c r="C71" s="268"/>
      <c r="D71" s="418" t="s">
        <v>1028</v>
      </c>
      <c r="E71" s="418"/>
      <c r="F71" s="418"/>
      <c r="G71" s="418"/>
      <c r="H71" s="418"/>
      <c r="I71" s="418"/>
      <c r="J71" s="418"/>
      <c r="K71" s="264"/>
    </row>
    <row r="72" spans="2:11" s="1" customFormat="1" ht="12.75" customHeight="1">
      <c r="B72" s="272"/>
      <c r="C72" s="273"/>
      <c r="D72" s="273"/>
      <c r="E72" s="273"/>
      <c r="F72" s="273"/>
      <c r="G72" s="273"/>
      <c r="H72" s="273"/>
      <c r="I72" s="273"/>
      <c r="J72" s="273"/>
      <c r="K72" s="274"/>
    </row>
    <row r="73" spans="2:11" s="1" customFormat="1" ht="18.75" customHeight="1">
      <c r="B73" s="275"/>
      <c r="C73" s="275"/>
      <c r="D73" s="275"/>
      <c r="E73" s="275"/>
      <c r="F73" s="275"/>
      <c r="G73" s="275"/>
      <c r="H73" s="275"/>
      <c r="I73" s="275"/>
      <c r="J73" s="275"/>
      <c r="K73" s="276"/>
    </row>
    <row r="74" spans="2:11" s="1" customFormat="1" ht="18.75" customHeight="1">
      <c r="B74" s="276"/>
      <c r="C74" s="276"/>
      <c r="D74" s="276"/>
      <c r="E74" s="276"/>
      <c r="F74" s="276"/>
      <c r="G74" s="276"/>
      <c r="H74" s="276"/>
      <c r="I74" s="276"/>
      <c r="J74" s="276"/>
      <c r="K74" s="276"/>
    </row>
    <row r="75" spans="2:11" s="1" customFormat="1" ht="7.5" customHeight="1">
      <c r="B75" s="277"/>
      <c r="C75" s="278"/>
      <c r="D75" s="278"/>
      <c r="E75" s="278"/>
      <c r="F75" s="278"/>
      <c r="G75" s="278"/>
      <c r="H75" s="278"/>
      <c r="I75" s="278"/>
      <c r="J75" s="278"/>
      <c r="K75" s="279"/>
    </row>
    <row r="76" spans="2:11" s="1" customFormat="1" ht="45" customHeight="1">
      <c r="B76" s="280"/>
      <c r="C76" s="413" t="s">
        <v>1029</v>
      </c>
      <c r="D76" s="413"/>
      <c r="E76" s="413"/>
      <c r="F76" s="413"/>
      <c r="G76" s="413"/>
      <c r="H76" s="413"/>
      <c r="I76" s="413"/>
      <c r="J76" s="413"/>
      <c r="K76" s="281"/>
    </row>
    <row r="77" spans="2:11" s="1" customFormat="1" ht="17.25" customHeight="1">
      <c r="B77" s="280"/>
      <c r="C77" s="282" t="s">
        <v>1030</v>
      </c>
      <c r="D77" s="282"/>
      <c r="E77" s="282"/>
      <c r="F77" s="282" t="s">
        <v>1031</v>
      </c>
      <c r="G77" s="283"/>
      <c r="H77" s="282" t="s">
        <v>61</v>
      </c>
      <c r="I77" s="282" t="s">
        <v>64</v>
      </c>
      <c r="J77" s="282" t="s">
        <v>1032</v>
      </c>
      <c r="K77" s="281"/>
    </row>
    <row r="78" spans="2:11" s="1" customFormat="1" ht="17.25" customHeight="1">
      <c r="B78" s="280"/>
      <c r="C78" s="284" t="s">
        <v>1033</v>
      </c>
      <c r="D78" s="284"/>
      <c r="E78" s="284"/>
      <c r="F78" s="285" t="s">
        <v>1034</v>
      </c>
      <c r="G78" s="286"/>
      <c r="H78" s="284"/>
      <c r="I78" s="284"/>
      <c r="J78" s="284" t="s">
        <v>1035</v>
      </c>
      <c r="K78" s="281"/>
    </row>
    <row r="79" spans="2:11" s="1" customFormat="1" ht="5.25" customHeight="1">
      <c r="B79" s="280"/>
      <c r="C79" s="287"/>
      <c r="D79" s="287"/>
      <c r="E79" s="287"/>
      <c r="F79" s="287"/>
      <c r="G79" s="288"/>
      <c r="H79" s="287"/>
      <c r="I79" s="287"/>
      <c r="J79" s="287"/>
      <c r="K79" s="281"/>
    </row>
    <row r="80" spans="2:11" s="1" customFormat="1" ht="15" customHeight="1">
      <c r="B80" s="280"/>
      <c r="C80" s="269" t="s">
        <v>60</v>
      </c>
      <c r="D80" s="289"/>
      <c r="E80" s="289"/>
      <c r="F80" s="290" t="s">
        <v>1036</v>
      </c>
      <c r="G80" s="291"/>
      <c r="H80" s="269" t="s">
        <v>1037</v>
      </c>
      <c r="I80" s="269" t="s">
        <v>1038</v>
      </c>
      <c r="J80" s="269">
        <v>20</v>
      </c>
      <c r="K80" s="281"/>
    </row>
    <row r="81" spans="2:11" s="1" customFormat="1" ht="15" customHeight="1">
      <c r="B81" s="280"/>
      <c r="C81" s="269" t="s">
        <v>1039</v>
      </c>
      <c r="D81" s="269"/>
      <c r="E81" s="269"/>
      <c r="F81" s="290" t="s">
        <v>1036</v>
      </c>
      <c r="G81" s="291"/>
      <c r="H81" s="269" t="s">
        <v>1040</v>
      </c>
      <c r="I81" s="269" t="s">
        <v>1038</v>
      </c>
      <c r="J81" s="269">
        <v>120</v>
      </c>
      <c r="K81" s="281"/>
    </row>
    <row r="82" spans="2:11" s="1" customFormat="1" ht="15" customHeight="1">
      <c r="B82" s="292"/>
      <c r="C82" s="269" t="s">
        <v>1041</v>
      </c>
      <c r="D82" s="269"/>
      <c r="E82" s="269"/>
      <c r="F82" s="290" t="s">
        <v>1042</v>
      </c>
      <c r="G82" s="291"/>
      <c r="H82" s="269" t="s">
        <v>1043</v>
      </c>
      <c r="I82" s="269" t="s">
        <v>1038</v>
      </c>
      <c r="J82" s="269">
        <v>50</v>
      </c>
      <c r="K82" s="281"/>
    </row>
    <row r="83" spans="2:11" s="1" customFormat="1" ht="15" customHeight="1">
      <c r="B83" s="292"/>
      <c r="C83" s="269" t="s">
        <v>1044</v>
      </c>
      <c r="D83" s="269"/>
      <c r="E83" s="269"/>
      <c r="F83" s="290" t="s">
        <v>1036</v>
      </c>
      <c r="G83" s="291"/>
      <c r="H83" s="269" t="s">
        <v>1045</v>
      </c>
      <c r="I83" s="269" t="s">
        <v>1046</v>
      </c>
      <c r="J83" s="269"/>
      <c r="K83" s="281"/>
    </row>
    <row r="84" spans="2:11" s="1" customFormat="1" ht="15" customHeight="1">
      <c r="B84" s="292"/>
      <c r="C84" s="293" t="s">
        <v>1047</v>
      </c>
      <c r="D84" s="293"/>
      <c r="E84" s="293"/>
      <c r="F84" s="294" t="s">
        <v>1042</v>
      </c>
      <c r="G84" s="293"/>
      <c r="H84" s="293" t="s">
        <v>1048</v>
      </c>
      <c r="I84" s="293" t="s">
        <v>1038</v>
      </c>
      <c r="J84" s="293">
        <v>15</v>
      </c>
      <c r="K84" s="281"/>
    </row>
    <row r="85" spans="2:11" s="1" customFormat="1" ht="15" customHeight="1">
      <c r="B85" s="292"/>
      <c r="C85" s="293" t="s">
        <v>1049</v>
      </c>
      <c r="D85" s="293"/>
      <c r="E85" s="293"/>
      <c r="F85" s="294" t="s">
        <v>1042</v>
      </c>
      <c r="G85" s="293"/>
      <c r="H85" s="293" t="s">
        <v>1050</v>
      </c>
      <c r="I85" s="293" t="s">
        <v>1038</v>
      </c>
      <c r="J85" s="293">
        <v>15</v>
      </c>
      <c r="K85" s="281"/>
    </row>
    <row r="86" spans="2:11" s="1" customFormat="1" ht="15" customHeight="1">
      <c r="B86" s="292"/>
      <c r="C86" s="293" t="s">
        <v>1051</v>
      </c>
      <c r="D86" s="293"/>
      <c r="E86" s="293"/>
      <c r="F86" s="294" t="s">
        <v>1042</v>
      </c>
      <c r="G86" s="293"/>
      <c r="H86" s="293" t="s">
        <v>1052</v>
      </c>
      <c r="I86" s="293" t="s">
        <v>1038</v>
      </c>
      <c r="J86" s="293">
        <v>20</v>
      </c>
      <c r="K86" s="281"/>
    </row>
    <row r="87" spans="2:11" s="1" customFormat="1" ht="15" customHeight="1">
      <c r="B87" s="292"/>
      <c r="C87" s="293" t="s">
        <v>1053</v>
      </c>
      <c r="D87" s="293"/>
      <c r="E87" s="293"/>
      <c r="F87" s="294" t="s">
        <v>1042</v>
      </c>
      <c r="G87" s="293"/>
      <c r="H87" s="293" t="s">
        <v>1054</v>
      </c>
      <c r="I87" s="293" t="s">
        <v>1038</v>
      </c>
      <c r="J87" s="293">
        <v>20</v>
      </c>
      <c r="K87" s="281"/>
    </row>
    <row r="88" spans="2:11" s="1" customFormat="1" ht="15" customHeight="1">
      <c r="B88" s="292"/>
      <c r="C88" s="269" t="s">
        <v>1055</v>
      </c>
      <c r="D88" s="269"/>
      <c r="E88" s="269"/>
      <c r="F88" s="290" t="s">
        <v>1042</v>
      </c>
      <c r="G88" s="291"/>
      <c r="H88" s="269" t="s">
        <v>1056</v>
      </c>
      <c r="I88" s="269" t="s">
        <v>1038</v>
      </c>
      <c r="J88" s="269">
        <v>50</v>
      </c>
      <c r="K88" s="281"/>
    </row>
    <row r="89" spans="2:11" s="1" customFormat="1" ht="15" customHeight="1">
      <c r="B89" s="292"/>
      <c r="C89" s="269" t="s">
        <v>1057</v>
      </c>
      <c r="D89" s="269"/>
      <c r="E89" s="269"/>
      <c r="F89" s="290" t="s">
        <v>1042</v>
      </c>
      <c r="G89" s="291"/>
      <c r="H89" s="269" t="s">
        <v>1058</v>
      </c>
      <c r="I89" s="269" t="s">
        <v>1038</v>
      </c>
      <c r="J89" s="269">
        <v>20</v>
      </c>
      <c r="K89" s="281"/>
    </row>
    <row r="90" spans="2:11" s="1" customFormat="1" ht="15" customHeight="1">
      <c r="B90" s="292"/>
      <c r="C90" s="269" t="s">
        <v>1059</v>
      </c>
      <c r="D90" s="269"/>
      <c r="E90" s="269"/>
      <c r="F90" s="290" t="s">
        <v>1042</v>
      </c>
      <c r="G90" s="291"/>
      <c r="H90" s="269" t="s">
        <v>1060</v>
      </c>
      <c r="I90" s="269" t="s">
        <v>1038</v>
      </c>
      <c r="J90" s="269">
        <v>20</v>
      </c>
      <c r="K90" s="281"/>
    </row>
    <row r="91" spans="2:11" s="1" customFormat="1" ht="15" customHeight="1">
      <c r="B91" s="292"/>
      <c r="C91" s="269" t="s">
        <v>1061</v>
      </c>
      <c r="D91" s="269"/>
      <c r="E91" s="269"/>
      <c r="F91" s="290" t="s">
        <v>1042</v>
      </c>
      <c r="G91" s="291"/>
      <c r="H91" s="269" t="s">
        <v>1062</v>
      </c>
      <c r="I91" s="269" t="s">
        <v>1038</v>
      </c>
      <c r="J91" s="269">
        <v>50</v>
      </c>
      <c r="K91" s="281"/>
    </row>
    <row r="92" spans="2:11" s="1" customFormat="1" ht="15" customHeight="1">
      <c r="B92" s="292"/>
      <c r="C92" s="269" t="s">
        <v>1063</v>
      </c>
      <c r="D92" s="269"/>
      <c r="E92" s="269"/>
      <c r="F92" s="290" t="s">
        <v>1042</v>
      </c>
      <c r="G92" s="291"/>
      <c r="H92" s="269" t="s">
        <v>1063</v>
      </c>
      <c r="I92" s="269" t="s">
        <v>1038</v>
      </c>
      <c r="J92" s="269">
        <v>50</v>
      </c>
      <c r="K92" s="281"/>
    </row>
    <row r="93" spans="2:11" s="1" customFormat="1" ht="15" customHeight="1">
      <c r="B93" s="292"/>
      <c r="C93" s="269" t="s">
        <v>1064</v>
      </c>
      <c r="D93" s="269"/>
      <c r="E93" s="269"/>
      <c r="F93" s="290" t="s">
        <v>1042</v>
      </c>
      <c r="G93" s="291"/>
      <c r="H93" s="269" t="s">
        <v>1065</v>
      </c>
      <c r="I93" s="269" t="s">
        <v>1038</v>
      </c>
      <c r="J93" s="269">
        <v>255</v>
      </c>
      <c r="K93" s="281"/>
    </row>
    <row r="94" spans="2:11" s="1" customFormat="1" ht="15" customHeight="1">
      <c r="B94" s="292"/>
      <c r="C94" s="269" t="s">
        <v>1066</v>
      </c>
      <c r="D94" s="269"/>
      <c r="E94" s="269"/>
      <c r="F94" s="290" t="s">
        <v>1036</v>
      </c>
      <c r="G94" s="291"/>
      <c r="H94" s="269" t="s">
        <v>1067</v>
      </c>
      <c r="I94" s="269" t="s">
        <v>1068</v>
      </c>
      <c r="J94" s="269"/>
      <c r="K94" s="281"/>
    </row>
    <row r="95" spans="2:11" s="1" customFormat="1" ht="15" customHeight="1">
      <c r="B95" s="292"/>
      <c r="C95" s="269" t="s">
        <v>1069</v>
      </c>
      <c r="D95" s="269"/>
      <c r="E95" s="269"/>
      <c r="F95" s="290" t="s">
        <v>1036</v>
      </c>
      <c r="G95" s="291"/>
      <c r="H95" s="269" t="s">
        <v>1070</v>
      </c>
      <c r="I95" s="269" t="s">
        <v>1071</v>
      </c>
      <c r="J95" s="269"/>
      <c r="K95" s="281"/>
    </row>
    <row r="96" spans="2:11" s="1" customFormat="1" ht="15" customHeight="1">
      <c r="B96" s="292"/>
      <c r="C96" s="269" t="s">
        <v>1072</v>
      </c>
      <c r="D96" s="269"/>
      <c r="E96" s="269"/>
      <c r="F96" s="290" t="s">
        <v>1036</v>
      </c>
      <c r="G96" s="291"/>
      <c r="H96" s="269" t="s">
        <v>1072</v>
      </c>
      <c r="I96" s="269" t="s">
        <v>1071</v>
      </c>
      <c r="J96" s="269"/>
      <c r="K96" s="281"/>
    </row>
    <row r="97" spans="2:11" s="1" customFormat="1" ht="15" customHeight="1">
      <c r="B97" s="292"/>
      <c r="C97" s="269" t="s">
        <v>45</v>
      </c>
      <c r="D97" s="269"/>
      <c r="E97" s="269"/>
      <c r="F97" s="290" t="s">
        <v>1036</v>
      </c>
      <c r="G97" s="291"/>
      <c r="H97" s="269" t="s">
        <v>1073</v>
      </c>
      <c r="I97" s="269" t="s">
        <v>1071</v>
      </c>
      <c r="J97" s="269"/>
      <c r="K97" s="281"/>
    </row>
    <row r="98" spans="2:11" s="1" customFormat="1" ht="15" customHeight="1">
      <c r="B98" s="292"/>
      <c r="C98" s="269" t="s">
        <v>55</v>
      </c>
      <c r="D98" s="269"/>
      <c r="E98" s="269"/>
      <c r="F98" s="290" t="s">
        <v>1036</v>
      </c>
      <c r="G98" s="291"/>
      <c r="H98" s="269" t="s">
        <v>1074</v>
      </c>
      <c r="I98" s="269" t="s">
        <v>1071</v>
      </c>
      <c r="J98" s="269"/>
      <c r="K98" s="281"/>
    </row>
    <row r="99" spans="2:11" s="1" customFormat="1" ht="15" customHeight="1">
      <c r="B99" s="295"/>
      <c r="C99" s="296"/>
      <c r="D99" s="296"/>
      <c r="E99" s="296"/>
      <c r="F99" s="296"/>
      <c r="G99" s="296"/>
      <c r="H99" s="296"/>
      <c r="I99" s="296"/>
      <c r="J99" s="296"/>
      <c r="K99" s="297"/>
    </row>
    <row r="100" spans="2:11" s="1" customFormat="1" ht="18.75" customHeight="1">
      <c r="B100" s="298"/>
      <c r="C100" s="299"/>
      <c r="D100" s="299"/>
      <c r="E100" s="299"/>
      <c r="F100" s="299"/>
      <c r="G100" s="299"/>
      <c r="H100" s="299"/>
      <c r="I100" s="299"/>
      <c r="J100" s="299"/>
      <c r="K100" s="298"/>
    </row>
    <row r="101" spans="2:11" s="1" customFormat="1" ht="18.75" customHeight="1">
      <c r="B101" s="276"/>
      <c r="C101" s="276"/>
      <c r="D101" s="276"/>
      <c r="E101" s="276"/>
      <c r="F101" s="276"/>
      <c r="G101" s="276"/>
      <c r="H101" s="276"/>
      <c r="I101" s="276"/>
      <c r="J101" s="276"/>
      <c r="K101" s="276"/>
    </row>
    <row r="102" spans="2:11" s="1" customFormat="1" ht="7.5" customHeight="1">
      <c r="B102" s="277"/>
      <c r="C102" s="278"/>
      <c r="D102" s="278"/>
      <c r="E102" s="278"/>
      <c r="F102" s="278"/>
      <c r="G102" s="278"/>
      <c r="H102" s="278"/>
      <c r="I102" s="278"/>
      <c r="J102" s="278"/>
      <c r="K102" s="279"/>
    </row>
    <row r="103" spans="2:11" s="1" customFormat="1" ht="45" customHeight="1">
      <c r="B103" s="280"/>
      <c r="C103" s="413" t="s">
        <v>1075</v>
      </c>
      <c r="D103" s="413"/>
      <c r="E103" s="413"/>
      <c r="F103" s="413"/>
      <c r="G103" s="413"/>
      <c r="H103" s="413"/>
      <c r="I103" s="413"/>
      <c r="J103" s="413"/>
      <c r="K103" s="281"/>
    </row>
    <row r="104" spans="2:11" s="1" customFormat="1" ht="17.25" customHeight="1">
      <c r="B104" s="280"/>
      <c r="C104" s="282" t="s">
        <v>1030</v>
      </c>
      <c r="D104" s="282"/>
      <c r="E104" s="282"/>
      <c r="F104" s="282" t="s">
        <v>1031</v>
      </c>
      <c r="G104" s="283"/>
      <c r="H104" s="282" t="s">
        <v>61</v>
      </c>
      <c r="I104" s="282" t="s">
        <v>64</v>
      </c>
      <c r="J104" s="282" t="s">
        <v>1032</v>
      </c>
      <c r="K104" s="281"/>
    </row>
    <row r="105" spans="2:11" s="1" customFormat="1" ht="17.25" customHeight="1">
      <c r="B105" s="280"/>
      <c r="C105" s="284" t="s">
        <v>1033</v>
      </c>
      <c r="D105" s="284"/>
      <c r="E105" s="284"/>
      <c r="F105" s="285" t="s">
        <v>1034</v>
      </c>
      <c r="G105" s="286"/>
      <c r="H105" s="284"/>
      <c r="I105" s="284"/>
      <c r="J105" s="284" t="s">
        <v>1035</v>
      </c>
      <c r="K105" s="281"/>
    </row>
    <row r="106" spans="2:11" s="1" customFormat="1" ht="5.25" customHeight="1">
      <c r="B106" s="280"/>
      <c r="C106" s="282"/>
      <c r="D106" s="282"/>
      <c r="E106" s="282"/>
      <c r="F106" s="282"/>
      <c r="G106" s="300"/>
      <c r="H106" s="282"/>
      <c r="I106" s="282"/>
      <c r="J106" s="282"/>
      <c r="K106" s="281"/>
    </row>
    <row r="107" spans="2:11" s="1" customFormat="1" ht="15" customHeight="1">
      <c r="B107" s="280"/>
      <c r="C107" s="269" t="s">
        <v>60</v>
      </c>
      <c r="D107" s="289"/>
      <c r="E107" s="289"/>
      <c r="F107" s="290" t="s">
        <v>1036</v>
      </c>
      <c r="G107" s="269"/>
      <c r="H107" s="269" t="s">
        <v>1076</v>
      </c>
      <c r="I107" s="269" t="s">
        <v>1038</v>
      </c>
      <c r="J107" s="269">
        <v>20</v>
      </c>
      <c r="K107" s="281"/>
    </row>
    <row r="108" spans="2:11" s="1" customFormat="1" ht="15" customHeight="1">
      <c r="B108" s="280"/>
      <c r="C108" s="269" t="s">
        <v>1039</v>
      </c>
      <c r="D108" s="269"/>
      <c r="E108" s="269"/>
      <c r="F108" s="290" t="s">
        <v>1036</v>
      </c>
      <c r="G108" s="269"/>
      <c r="H108" s="269" t="s">
        <v>1076</v>
      </c>
      <c r="I108" s="269" t="s">
        <v>1038</v>
      </c>
      <c r="J108" s="269">
        <v>120</v>
      </c>
      <c r="K108" s="281"/>
    </row>
    <row r="109" spans="2:11" s="1" customFormat="1" ht="15" customHeight="1">
      <c r="B109" s="292"/>
      <c r="C109" s="269" t="s">
        <v>1041</v>
      </c>
      <c r="D109" s="269"/>
      <c r="E109" s="269"/>
      <c r="F109" s="290" t="s">
        <v>1042</v>
      </c>
      <c r="G109" s="269"/>
      <c r="H109" s="269" t="s">
        <v>1076</v>
      </c>
      <c r="I109" s="269" t="s">
        <v>1038</v>
      </c>
      <c r="J109" s="269">
        <v>50</v>
      </c>
      <c r="K109" s="281"/>
    </row>
    <row r="110" spans="2:11" s="1" customFormat="1" ht="15" customHeight="1">
      <c r="B110" s="292"/>
      <c r="C110" s="269" t="s">
        <v>1044</v>
      </c>
      <c r="D110" s="269"/>
      <c r="E110" s="269"/>
      <c r="F110" s="290" t="s">
        <v>1036</v>
      </c>
      <c r="G110" s="269"/>
      <c r="H110" s="269" t="s">
        <v>1076</v>
      </c>
      <c r="I110" s="269" t="s">
        <v>1046</v>
      </c>
      <c r="J110" s="269"/>
      <c r="K110" s="281"/>
    </row>
    <row r="111" spans="2:11" s="1" customFormat="1" ht="15" customHeight="1">
      <c r="B111" s="292"/>
      <c r="C111" s="269" t="s">
        <v>1055</v>
      </c>
      <c r="D111" s="269"/>
      <c r="E111" s="269"/>
      <c r="F111" s="290" t="s">
        <v>1042</v>
      </c>
      <c r="G111" s="269"/>
      <c r="H111" s="269" t="s">
        <v>1076</v>
      </c>
      <c r="I111" s="269" t="s">
        <v>1038</v>
      </c>
      <c r="J111" s="269">
        <v>50</v>
      </c>
      <c r="K111" s="281"/>
    </row>
    <row r="112" spans="2:11" s="1" customFormat="1" ht="15" customHeight="1">
      <c r="B112" s="292"/>
      <c r="C112" s="269" t="s">
        <v>1063</v>
      </c>
      <c r="D112" s="269"/>
      <c r="E112" s="269"/>
      <c r="F112" s="290" t="s">
        <v>1042</v>
      </c>
      <c r="G112" s="269"/>
      <c r="H112" s="269" t="s">
        <v>1076</v>
      </c>
      <c r="I112" s="269" t="s">
        <v>1038</v>
      </c>
      <c r="J112" s="269">
        <v>50</v>
      </c>
      <c r="K112" s="281"/>
    </row>
    <row r="113" spans="2:11" s="1" customFormat="1" ht="15" customHeight="1">
      <c r="B113" s="292"/>
      <c r="C113" s="269" t="s">
        <v>1061</v>
      </c>
      <c r="D113" s="269"/>
      <c r="E113" s="269"/>
      <c r="F113" s="290" t="s">
        <v>1042</v>
      </c>
      <c r="G113" s="269"/>
      <c r="H113" s="269" t="s">
        <v>1076</v>
      </c>
      <c r="I113" s="269" t="s">
        <v>1038</v>
      </c>
      <c r="J113" s="269">
        <v>50</v>
      </c>
      <c r="K113" s="281"/>
    </row>
    <row r="114" spans="2:11" s="1" customFormat="1" ht="15" customHeight="1">
      <c r="B114" s="292"/>
      <c r="C114" s="269" t="s">
        <v>60</v>
      </c>
      <c r="D114" s="269"/>
      <c r="E114" s="269"/>
      <c r="F114" s="290" t="s">
        <v>1036</v>
      </c>
      <c r="G114" s="269"/>
      <c r="H114" s="269" t="s">
        <v>1077</v>
      </c>
      <c r="I114" s="269" t="s">
        <v>1038</v>
      </c>
      <c r="J114" s="269">
        <v>20</v>
      </c>
      <c r="K114" s="281"/>
    </row>
    <row r="115" spans="2:11" s="1" customFormat="1" ht="15" customHeight="1">
      <c r="B115" s="292"/>
      <c r="C115" s="269" t="s">
        <v>1078</v>
      </c>
      <c r="D115" s="269"/>
      <c r="E115" s="269"/>
      <c r="F115" s="290" t="s">
        <v>1036</v>
      </c>
      <c r="G115" s="269"/>
      <c r="H115" s="269" t="s">
        <v>1079</v>
      </c>
      <c r="I115" s="269" t="s">
        <v>1038</v>
      </c>
      <c r="J115" s="269">
        <v>120</v>
      </c>
      <c r="K115" s="281"/>
    </row>
    <row r="116" spans="2:11" s="1" customFormat="1" ht="15" customHeight="1">
      <c r="B116" s="292"/>
      <c r="C116" s="269" t="s">
        <v>45</v>
      </c>
      <c r="D116" s="269"/>
      <c r="E116" s="269"/>
      <c r="F116" s="290" t="s">
        <v>1036</v>
      </c>
      <c r="G116" s="269"/>
      <c r="H116" s="269" t="s">
        <v>1080</v>
      </c>
      <c r="I116" s="269" t="s">
        <v>1071</v>
      </c>
      <c r="J116" s="269"/>
      <c r="K116" s="281"/>
    </row>
    <row r="117" spans="2:11" s="1" customFormat="1" ht="15" customHeight="1">
      <c r="B117" s="292"/>
      <c r="C117" s="269" t="s">
        <v>55</v>
      </c>
      <c r="D117" s="269"/>
      <c r="E117" s="269"/>
      <c r="F117" s="290" t="s">
        <v>1036</v>
      </c>
      <c r="G117" s="269"/>
      <c r="H117" s="269" t="s">
        <v>1081</v>
      </c>
      <c r="I117" s="269" t="s">
        <v>1071</v>
      </c>
      <c r="J117" s="269"/>
      <c r="K117" s="281"/>
    </row>
    <row r="118" spans="2:11" s="1" customFormat="1" ht="15" customHeight="1">
      <c r="B118" s="292"/>
      <c r="C118" s="269" t="s">
        <v>64</v>
      </c>
      <c r="D118" s="269"/>
      <c r="E118" s="269"/>
      <c r="F118" s="290" t="s">
        <v>1036</v>
      </c>
      <c r="G118" s="269"/>
      <c r="H118" s="269" t="s">
        <v>1082</v>
      </c>
      <c r="I118" s="269" t="s">
        <v>1083</v>
      </c>
      <c r="J118" s="269"/>
      <c r="K118" s="281"/>
    </row>
    <row r="119" spans="2:11" s="1" customFormat="1" ht="15" customHeight="1">
      <c r="B119" s="295"/>
      <c r="C119" s="301"/>
      <c r="D119" s="301"/>
      <c r="E119" s="301"/>
      <c r="F119" s="301"/>
      <c r="G119" s="301"/>
      <c r="H119" s="301"/>
      <c r="I119" s="301"/>
      <c r="J119" s="301"/>
      <c r="K119" s="297"/>
    </row>
    <row r="120" spans="2:11" s="1" customFormat="1" ht="18.75" customHeight="1">
      <c r="B120" s="302"/>
      <c r="C120" s="303"/>
      <c r="D120" s="303"/>
      <c r="E120" s="303"/>
      <c r="F120" s="304"/>
      <c r="G120" s="303"/>
      <c r="H120" s="303"/>
      <c r="I120" s="303"/>
      <c r="J120" s="303"/>
      <c r="K120" s="302"/>
    </row>
    <row r="121" spans="2:11" s="1" customFormat="1" ht="18.75" customHeight="1">
      <c r="B121" s="276"/>
      <c r="C121" s="276"/>
      <c r="D121" s="276"/>
      <c r="E121" s="276"/>
      <c r="F121" s="276"/>
      <c r="G121" s="276"/>
      <c r="H121" s="276"/>
      <c r="I121" s="276"/>
      <c r="J121" s="276"/>
      <c r="K121" s="276"/>
    </row>
    <row r="122" spans="2:11" s="1" customFormat="1" ht="7.5" customHeight="1">
      <c r="B122" s="305"/>
      <c r="C122" s="306"/>
      <c r="D122" s="306"/>
      <c r="E122" s="306"/>
      <c r="F122" s="306"/>
      <c r="G122" s="306"/>
      <c r="H122" s="306"/>
      <c r="I122" s="306"/>
      <c r="J122" s="306"/>
      <c r="K122" s="307"/>
    </row>
    <row r="123" spans="2:11" s="1" customFormat="1" ht="45" customHeight="1">
      <c r="B123" s="308"/>
      <c r="C123" s="414" t="s">
        <v>1084</v>
      </c>
      <c r="D123" s="414"/>
      <c r="E123" s="414"/>
      <c r="F123" s="414"/>
      <c r="G123" s="414"/>
      <c r="H123" s="414"/>
      <c r="I123" s="414"/>
      <c r="J123" s="414"/>
      <c r="K123" s="309"/>
    </row>
    <row r="124" spans="2:11" s="1" customFormat="1" ht="17.25" customHeight="1">
      <c r="B124" s="310"/>
      <c r="C124" s="282" t="s">
        <v>1030</v>
      </c>
      <c r="D124" s="282"/>
      <c r="E124" s="282"/>
      <c r="F124" s="282" t="s">
        <v>1031</v>
      </c>
      <c r="G124" s="283"/>
      <c r="H124" s="282" t="s">
        <v>61</v>
      </c>
      <c r="I124" s="282" t="s">
        <v>64</v>
      </c>
      <c r="J124" s="282" t="s">
        <v>1032</v>
      </c>
      <c r="K124" s="311"/>
    </row>
    <row r="125" spans="2:11" s="1" customFormat="1" ht="17.25" customHeight="1">
      <c r="B125" s="310"/>
      <c r="C125" s="284" t="s">
        <v>1033</v>
      </c>
      <c r="D125" s="284"/>
      <c r="E125" s="284"/>
      <c r="F125" s="285" t="s">
        <v>1034</v>
      </c>
      <c r="G125" s="286"/>
      <c r="H125" s="284"/>
      <c r="I125" s="284"/>
      <c r="J125" s="284" t="s">
        <v>1035</v>
      </c>
      <c r="K125" s="311"/>
    </row>
    <row r="126" spans="2:11" s="1" customFormat="1" ht="5.25" customHeight="1">
      <c r="B126" s="312"/>
      <c r="C126" s="287"/>
      <c r="D126" s="287"/>
      <c r="E126" s="287"/>
      <c r="F126" s="287"/>
      <c r="G126" s="313"/>
      <c r="H126" s="287"/>
      <c r="I126" s="287"/>
      <c r="J126" s="287"/>
      <c r="K126" s="314"/>
    </row>
    <row r="127" spans="2:11" s="1" customFormat="1" ht="15" customHeight="1">
      <c r="B127" s="312"/>
      <c r="C127" s="269" t="s">
        <v>1039</v>
      </c>
      <c r="D127" s="289"/>
      <c r="E127" s="289"/>
      <c r="F127" s="290" t="s">
        <v>1036</v>
      </c>
      <c r="G127" s="269"/>
      <c r="H127" s="269" t="s">
        <v>1076</v>
      </c>
      <c r="I127" s="269" t="s">
        <v>1038</v>
      </c>
      <c r="J127" s="269">
        <v>120</v>
      </c>
      <c r="K127" s="315"/>
    </row>
    <row r="128" spans="2:11" s="1" customFormat="1" ht="15" customHeight="1">
      <c r="B128" s="312"/>
      <c r="C128" s="269" t="s">
        <v>1085</v>
      </c>
      <c r="D128" s="269"/>
      <c r="E128" s="269"/>
      <c r="F128" s="290" t="s">
        <v>1036</v>
      </c>
      <c r="G128" s="269"/>
      <c r="H128" s="269" t="s">
        <v>1086</v>
      </c>
      <c r="I128" s="269" t="s">
        <v>1038</v>
      </c>
      <c r="J128" s="269" t="s">
        <v>1087</v>
      </c>
      <c r="K128" s="315"/>
    </row>
    <row r="129" spans="2:11" s="1" customFormat="1" ht="15" customHeight="1">
      <c r="B129" s="312"/>
      <c r="C129" s="269" t="s">
        <v>984</v>
      </c>
      <c r="D129" s="269"/>
      <c r="E129" s="269"/>
      <c r="F129" s="290" t="s">
        <v>1036</v>
      </c>
      <c r="G129" s="269"/>
      <c r="H129" s="269" t="s">
        <v>1088</v>
      </c>
      <c r="I129" s="269" t="s">
        <v>1038</v>
      </c>
      <c r="J129" s="269" t="s">
        <v>1087</v>
      </c>
      <c r="K129" s="315"/>
    </row>
    <row r="130" spans="2:11" s="1" customFormat="1" ht="15" customHeight="1">
      <c r="B130" s="312"/>
      <c r="C130" s="269" t="s">
        <v>1047</v>
      </c>
      <c r="D130" s="269"/>
      <c r="E130" s="269"/>
      <c r="F130" s="290" t="s">
        <v>1042</v>
      </c>
      <c r="G130" s="269"/>
      <c r="H130" s="269" t="s">
        <v>1048</v>
      </c>
      <c r="I130" s="269" t="s">
        <v>1038</v>
      </c>
      <c r="J130" s="269">
        <v>15</v>
      </c>
      <c r="K130" s="315"/>
    </row>
    <row r="131" spans="2:11" s="1" customFormat="1" ht="15" customHeight="1">
      <c r="B131" s="312"/>
      <c r="C131" s="293" t="s">
        <v>1049</v>
      </c>
      <c r="D131" s="293"/>
      <c r="E131" s="293"/>
      <c r="F131" s="294" t="s">
        <v>1042</v>
      </c>
      <c r="G131" s="293"/>
      <c r="H131" s="293" t="s">
        <v>1050</v>
      </c>
      <c r="I131" s="293" t="s">
        <v>1038</v>
      </c>
      <c r="J131" s="293">
        <v>15</v>
      </c>
      <c r="K131" s="315"/>
    </row>
    <row r="132" spans="2:11" s="1" customFormat="1" ht="15" customHeight="1">
      <c r="B132" s="312"/>
      <c r="C132" s="293" t="s">
        <v>1051</v>
      </c>
      <c r="D132" s="293"/>
      <c r="E132" s="293"/>
      <c r="F132" s="294" t="s">
        <v>1042</v>
      </c>
      <c r="G132" s="293"/>
      <c r="H132" s="293" t="s">
        <v>1052</v>
      </c>
      <c r="I132" s="293" t="s">
        <v>1038</v>
      </c>
      <c r="J132" s="293">
        <v>20</v>
      </c>
      <c r="K132" s="315"/>
    </row>
    <row r="133" spans="2:11" s="1" customFormat="1" ht="15" customHeight="1">
      <c r="B133" s="312"/>
      <c r="C133" s="293" t="s">
        <v>1053</v>
      </c>
      <c r="D133" s="293"/>
      <c r="E133" s="293"/>
      <c r="F133" s="294" t="s">
        <v>1042</v>
      </c>
      <c r="G133" s="293"/>
      <c r="H133" s="293" t="s">
        <v>1054</v>
      </c>
      <c r="I133" s="293" t="s">
        <v>1038</v>
      </c>
      <c r="J133" s="293">
        <v>20</v>
      </c>
      <c r="K133" s="315"/>
    </row>
    <row r="134" spans="2:11" s="1" customFormat="1" ht="15" customHeight="1">
      <c r="B134" s="312"/>
      <c r="C134" s="269" t="s">
        <v>1041</v>
      </c>
      <c r="D134" s="269"/>
      <c r="E134" s="269"/>
      <c r="F134" s="290" t="s">
        <v>1042</v>
      </c>
      <c r="G134" s="269"/>
      <c r="H134" s="269" t="s">
        <v>1076</v>
      </c>
      <c r="I134" s="269" t="s">
        <v>1038</v>
      </c>
      <c r="J134" s="269">
        <v>50</v>
      </c>
      <c r="K134" s="315"/>
    </row>
    <row r="135" spans="2:11" s="1" customFormat="1" ht="15" customHeight="1">
      <c r="B135" s="312"/>
      <c r="C135" s="269" t="s">
        <v>1055</v>
      </c>
      <c r="D135" s="269"/>
      <c r="E135" s="269"/>
      <c r="F135" s="290" t="s">
        <v>1042</v>
      </c>
      <c r="G135" s="269"/>
      <c r="H135" s="269" t="s">
        <v>1076</v>
      </c>
      <c r="I135" s="269" t="s">
        <v>1038</v>
      </c>
      <c r="J135" s="269">
        <v>50</v>
      </c>
      <c r="K135" s="315"/>
    </row>
    <row r="136" spans="2:11" s="1" customFormat="1" ht="15" customHeight="1">
      <c r="B136" s="312"/>
      <c r="C136" s="269" t="s">
        <v>1061</v>
      </c>
      <c r="D136" s="269"/>
      <c r="E136" s="269"/>
      <c r="F136" s="290" t="s">
        <v>1042</v>
      </c>
      <c r="G136" s="269"/>
      <c r="H136" s="269" t="s">
        <v>1076</v>
      </c>
      <c r="I136" s="269" t="s">
        <v>1038</v>
      </c>
      <c r="J136" s="269">
        <v>50</v>
      </c>
      <c r="K136" s="315"/>
    </row>
    <row r="137" spans="2:11" s="1" customFormat="1" ht="15" customHeight="1">
      <c r="B137" s="312"/>
      <c r="C137" s="269" t="s">
        <v>1063</v>
      </c>
      <c r="D137" s="269"/>
      <c r="E137" s="269"/>
      <c r="F137" s="290" t="s">
        <v>1042</v>
      </c>
      <c r="G137" s="269"/>
      <c r="H137" s="269" t="s">
        <v>1076</v>
      </c>
      <c r="I137" s="269" t="s">
        <v>1038</v>
      </c>
      <c r="J137" s="269">
        <v>50</v>
      </c>
      <c r="K137" s="315"/>
    </row>
    <row r="138" spans="2:11" s="1" customFormat="1" ht="15" customHeight="1">
      <c r="B138" s="312"/>
      <c r="C138" s="269" t="s">
        <v>1064</v>
      </c>
      <c r="D138" s="269"/>
      <c r="E138" s="269"/>
      <c r="F138" s="290" t="s">
        <v>1042</v>
      </c>
      <c r="G138" s="269"/>
      <c r="H138" s="269" t="s">
        <v>1089</v>
      </c>
      <c r="I138" s="269" t="s">
        <v>1038</v>
      </c>
      <c r="J138" s="269">
        <v>255</v>
      </c>
      <c r="K138" s="315"/>
    </row>
    <row r="139" spans="2:11" s="1" customFormat="1" ht="15" customHeight="1">
      <c r="B139" s="312"/>
      <c r="C139" s="269" t="s">
        <v>1066</v>
      </c>
      <c r="D139" s="269"/>
      <c r="E139" s="269"/>
      <c r="F139" s="290" t="s">
        <v>1036</v>
      </c>
      <c r="G139" s="269"/>
      <c r="H139" s="269" t="s">
        <v>1090</v>
      </c>
      <c r="I139" s="269" t="s">
        <v>1068</v>
      </c>
      <c r="J139" s="269"/>
      <c r="K139" s="315"/>
    </row>
    <row r="140" spans="2:11" s="1" customFormat="1" ht="15" customHeight="1">
      <c r="B140" s="312"/>
      <c r="C140" s="269" t="s">
        <v>1069</v>
      </c>
      <c r="D140" s="269"/>
      <c r="E140" s="269"/>
      <c r="F140" s="290" t="s">
        <v>1036</v>
      </c>
      <c r="G140" s="269"/>
      <c r="H140" s="269" t="s">
        <v>1091</v>
      </c>
      <c r="I140" s="269" t="s">
        <v>1071</v>
      </c>
      <c r="J140" s="269"/>
      <c r="K140" s="315"/>
    </row>
    <row r="141" spans="2:11" s="1" customFormat="1" ht="15" customHeight="1">
      <c r="B141" s="312"/>
      <c r="C141" s="269" t="s">
        <v>1072</v>
      </c>
      <c r="D141" s="269"/>
      <c r="E141" s="269"/>
      <c r="F141" s="290" t="s">
        <v>1036</v>
      </c>
      <c r="G141" s="269"/>
      <c r="H141" s="269" t="s">
        <v>1072</v>
      </c>
      <c r="I141" s="269" t="s">
        <v>1071</v>
      </c>
      <c r="J141" s="269"/>
      <c r="K141" s="315"/>
    </row>
    <row r="142" spans="2:11" s="1" customFormat="1" ht="15" customHeight="1">
      <c r="B142" s="312"/>
      <c r="C142" s="269" t="s">
        <v>45</v>
      </c>
      <c r="D142" s="269"/>
      <c r="E142" s="269"/>
      <c r="F142" s="290" t="s">
        <v>1036</v>
      </c>
      <c r="G142" s="269"/>
      <c r="H142" s="269" t="s">
        <v>1092</v>
      </c>
      <c r="I142" s="269" t="s">
        <v>1071</v>
      </c>
      <c r="J142" s="269"/>
      <c r="K142" s="315"/>
    </row>
    <row r="143" spans="2:11" s="1" customFormat="1" ht="15" customHeight="1">
      <c r="B143" s="312"/>
      <c r="C143" s="269" t="s">
        <v>1093</v>
      </c>
      <c r="D143" s="269"/>
      <c r="E143" s="269"/>
      <c r="F143" s="290" t="s">
        <v>1036</v>
      </c>
      <c r="G143" s="269"/>
      <c r="H143" s="269" t="s">
        <v>1094</v>
      </c>
      <c r="I143" s="269" t="s">
        <v>1071</v>
      </c>
      <c r="J143" s="269"/>
      <c r="K143" s="315"/>
    </row>
    <row r="144" spans="2:11" s="1" customFormat="1" ht="15" customHeight="1">
      <c r="B144" s="316"/>
      <c r="C144" s="317"/>
      <c r="D144" s="317"/>
      <c r="E144" s="317"/>
      <c r="F144" s="317"/>
      <c r="G144" s="317"/>
      <c r="H144" s="317"/>
      <c r="I144" s="317"/>
      <c r="J144" s="317"/>
      <c r="K144" s="318"/>
    </row>
    <row r="145" spans="2:11" s="1" customFormat="1" ht="18.75" customHeight="1">
      <c r="B145" s="303"/>
      <c r="C145" s="303"/>
      <c r="D145" s="303"/>
      <c r="E145" s="303"/>
      <c r="F145" s="304"/>
      <c r="G145" s="303"/>
      <c r="H145" s="303"/>
      <c r="I145" s="303"/>
      <c r="J145" s="303"/>
      <c r="K145" s="303"/>
    </row>
    <row r="146" spans="2:11" s="1" customFormat="1" ht="18.75" customHeight="1">
      <c r="B146" s="276"/>
      <c r="C146" s="276"/>
      <c r="D146" s="276"/>
      <c r="E146" s="276"/>
      <c r="F146" s="276"/>
      <c r="G146" s="276"/>
      <c r="H146" s="276"/>
      <c r="I146" s="276"/>
      <c r="J146" s="276"/>
      <c r="K146" s="276"/>
    </row>
    <row r="147" spans="2:11" s="1" customFormat="1" ht="7.5" customHeight="1">
      <c r="B147" s="277"/>
      <c r="C147" s="278"/>
      <c r="D147" s="278"/>
      <c r="E147" s="278"/>
      <c r="F147" s="278"/>
      <c r="G147" s="278"/>
      <c r="H147" s="278"/>
      <c r="I147" s="278"/>
      <c r="J147" s="278"/>
      <c r="K147" s="279"/>
    </row>
    <row r="148" spans="2:11" s="1" customFormat="1" ht="45" customHeight="1">
      <c r="B148" s="280"/>
      <c r="C148" s="413" t="s">
        <v>1095</v>
      </c>
      <c r="D148" s="413"/>
      <c r="E148" s="413"/>
      <c r="F148" s="413"/>
      <c r="G148" s="413"/>
      <c r="H148" s="413"/>
      <c r="I148" s="413"/>
      <c r="J148" s="413"/>
      <c r="K148" s="281"/>
    </row>
    <row r="149" spans="2:11" s="1" customFormat="1" ht="17.25" customHeight="1">
      <c r="B149" s="280"/>
      <c r="C149" s="282" t="s">
        <v>1030</v>
      </c>
      <c r="D149" s="282"/>
      <c r="E149" s="282"/>
      <c r="F149" s="282" t="s">
        <v>1031</v>
      </c>
      <c r="G149" s="283"/>
      <c r="H149" s="282" t="s">
        <v>61</v>
      </c>
      <c r="I149" s="282" t="s">
        <v>64</v>
      </c>
      <c r="J149" s="282" t="s">
        <v>1032</v>
      </c>
      <c r="K149" s="281"/>
    </row>
    <row r="150" spans="2:11" s="1" customFormat="1" ht="17.25" customHeight="1">
      <c r="B150" s="280"/>
      <c r="C150" s="284" t="s">
        <v>1033</v>
      </c>
      <c r="D150" s="284"/>
      <c r="E150" s="284"/>
      <c r="F150" s="285" t="s">
        <v>1034</v>
      </c>
      <c r="G150" s="286"/>
      <c r="H150" s="284"/>
      <c r="I150" s="284"/>
      <c r="J150" s="284" t="s">
        <v>1035</v>
      </c>
      <c r="K150" s="281"/>
    </row>
    <row r="151" spans="2:11" s="1" customFormat="1" ht="5.25" customHeight="1">
      <c r="B151" s="292"/>
      <c r="C151" s="287"/>
      <c r="D151" s="287"/>
      <c r="E151" s="287"/>
      <c r="F151" s="287"/>
      <c r="G151" s="288"/>
      <c r="H151" s="287"/>
      <c r="I151" s="287"/>
      <c r="J151" s="287"/>
      <c r="K151" s="315"/>
    </row>
    <row r="152" spans="2:11" s="1" customFormat="1" ht="15" customHeight="1">
      <c r="B152" s="292"/>
      <c r="C152" s="319" t="s">
        <v>1039</v>
      </c>
      <c r="D152" s="269"/>
      <c r="E152" s="269"/>
      <c r="F152" s="320" t="s">
        <v>1036</v>
      </c>
      <c r="G152" s="269"/>
      <c r="H152" s="319" t="s">
        <v>1076</v>
      </c>
      <c r="I152" s="319" t="s">
        <v>1038</v>
      </c>
      <c r="J152" s="319">
        <v>120</v>
      </c>
      <c r="K152" s="315"/>
    </row>
    <row r="153" spans="2:11" s="1" customFormat="1" ht="15" customHeight="1">
      <c r="B153" s="292"/>
      <c r="C153" s="319" t="s">
        <v>1085</v>
      </c>
      <c r="D153" s="269"/>
      <c r="E153" s="269"/>
      <c r="F153" s="320" t="s">
        <v>1036</v>
      </c>
      <c r="G153" s="269"/>
      <c r="H153" s="319" t="s">
        <v>1096</v>
      </c>
      <c r="I153" s="319" t="s">
        <v>1038</v>
      </c>
      <c r="J153" s="319" t="s">
        <v>1087</v>
      </c>
      <c r="K153" s="315"/>
    </row>
    <row r="154" spans="2:11" s="1" customFormat="1" ht="15" customHeight="1">
      <c r="B154" s="292"/>
      <c r="C154" s="319" t="s">
        <v>984</v>
      </c>
      <c r="D154" s="269"/>
      <c r="E154" s="269"/>
      <c r="F154" s="320" t="s">
        <v>1036</v>
      </c>
      <c r="G154" s="269"/>
      <c r="H154" s="319" t="s">
        <v>1097</v>
      </c>
      <c r="I154" s="319" t="s">
        <v>1038</v>
      </c>
      <c r="J154" s="319" t="s">
        <v>1087</v>
      </c>
      <c r="K154" s="315"/>
    </row>
    <row r="155" spans="2:11" s="1" customFormat="1" ht="15" customHeight="1">
      <c r="B155" s="292"/>
      <c r="C155" s="319" t="s">
        <v>1041</v>
      </c>
      <c r="D155" s="269"/>
      <c r="E155" s="269"/>
      <c r="F155" s="320" t="s">
        <v>1042</v>
      </c>
      <c r="G155" s="269"/>
      <c r="H155" s="319" t="s">
        <v>1076</v>
      </c>
      <c r="I155" s="319" t="s">
        <v>1038</v>
      </c>
      <c r="J155" s="319">
        <v>50</v>
      </c>
      <c r="K155" s="315"/>
    </row>
    <row r="156" spans="2:11" s="1" customFormat="1" ht="15" customHeight="1">
      <c r="B156" s="292"/>
      <c r="C156" s="319" t="s">
        <v>1044</v>
      </c>
      <c r="D156" s="269"/>
      <c r="E156" s="269"/>
      <c r="F156" s="320" t="s">
        <v>1036</v>
      </c>
      <c r="G156" s="269"/>
      <c r="H156" s="319" t="s">
        <v>1076</v>
      </c>
      <c r="I156" s="319" t="s">
        <v>1046</v>
      </c>
      <c r="J156" s="319"/>
      <c r="K156" s="315"/>
    </row>
    <row r="157" spans="2:11" s="1" customFormat="1" ht="15" customHeight="1">
      <c r="B157" s="292"/>
      <c r="C157" s="319" t="s">
        <v>1055</v>
      </c>
      <c r="D157" s="269"/>
      <c r="E157" s="269"/>
      <c r="F157" s="320" t="s">
        <v>1042</v>
      </c>
      <c r="G157" s="269"/>
      <c r="H157" s="319" t="s">
        <v>1076</v>
      </c>
      <c r="I157" s="319" t="s">
        <v>1038</v>
      </c>
      <c r="J157" s="319">
        <v>50</v>
      </c>
      <c r="K157" s="315"/>
    </row>
    <row r="158" spans="2:11" s="1" customFormat="1" ht="15" customHeight="1">
      <c r="B158" s="292"/>
      <c r="C158" s="319" t="s">
        <v>1063</v>
      </c>
      <c r="D158" s="269"/>
      <c r="E158" s="269"/>
      <c r="F158" s="320" t="s">
        <v>1042</v>
      </c>
      <c r="G158" s="269"/>
      <c r="H158" s="319" t="s">
        <v>1076</v>
      </c>
      <c r="I158" s="319" t="s">
        <v>1038</v>
      </c>
      <c r="J158" s="319">
        <v>50</v>
      </c>
      <c r="K158" s="315"/>
    </row>
    <row r="159" spans="2:11" s="1" customFormat="1" ht="15" customHeight="1">
      <c r="B159" s="292"/>
      <c r="C159" s="319" t="s">
        <v>1061</v>
      </c>
      <c r="D159" s="269"/>
      <c r="E159" s="269"/>
      <c r="F159" s="320" t="s">
        <v>1042</v>
      </c>
      <c r="G159" s="269"/>
      <c r="H159" s="319" t="s">
        <v>1076</v>
      </c>
      <c r="I159" s="319" t="s">
        <v>1038</v>
      </c>
      <c r="J159" s="319">
        <v>50</v>
      </c>
      <c r="K159" s="315"/>
    </row>
    <row r="160" spans="2:11" s="1" customFormat="1" ht="15" customHeight="1">
      <c r="B160" s="292"/>
      <c r="C160" s="319" t="s">
        <v>109</v>
      </c>
      <c r="D160" s="269"/>
      <c r="E160" s="269"/>
      <c r="F160" s="320" t="s">
        <v>1036</v>
      </c>
      <c r="G160" s="269"/>
      <c r="H160" s="319" t="s">
        <v>1098</v>
      </c>
      <c r="I160" s="319" t="s">
        <v>1038</v>
      </c>
      <c r="J160" s="319" t="s">
        <v>1099</v>
      </c>
      <c r="K160" s="315"/>
    </row>
    <row r="161" spans="2:11" s="1" customFormat="1" ht="15" customHeight="1">
      <c r="B161" s="292"/>
      <c r="C161" s="319" t="s">
        <v>1100</v>
      </c>
      <c r="D161" s="269"/>
      <c r="E161" s="269"/>
      <c r="F161" s="320" t="s">
        <v>1036</v>
      </c>
      <c r="G161" s="269"/>
      <c r="H161" s="319" t="s">
        <v>1101</v>
      </c>
      <c r="I161" s="319" t="s">
        <v>1071</v>
      </c>
      <c r="J161" s="319"/>
      <c r="K161" s="315"/>
    </row>
    <row r="162" spans="2:11" s="1" customFormat="1" ht="15" customHeight="1">
      <c r="B162" s="321"/>
      <c r="C162" s="301"/>
      <c r="D162" s="301"/>
      <c r="E162" s="301"/>
      <c r="F162" s="301"/>
      <c r="G162" s="301"/>
      <c r="H162" s="301"/>
      <c r="I162" s="301"/>
      <c r="J162" s="301"/>
      <c r="K162" s="322"/>
    </row>
    <row r="163" spans="2:11" s="1" customFormat="1" ht="18.75" customHeight="1">
      <c r="B163" s="303"/>
      <c r="C163" s="313"/>
      <c r="D163" s="313"/>
      <c r="E163" s="313"/>
      <c r="F163" s="323"/>
      <c r="G163" s="313"/>
      <c r="H163" s="313"/>
      <c r="I163" s="313"/>
      <c r="J163" s="313"/>
      <c r="K163" s="303"/>
    </row>
    <row r="164" spans="2:11" s="1" customFormat="1" ht="18.75" customHeight="1">
      <c r="B164" s="276"/>
      <c r="C164" s="276"/>
      <c r="D164" s="276"/>
      <c r="E164" s="276"/>
      <c r="F164" s="276"/>
      <c r="G164" s="276"/>
      <c r="H164" s="276"/>
      <c r="I164" s="276"/>
      <c r="J164" s="276"/>
      <c r="K164" s="276"/>
    </row>
    <row r="165" spans="2:11" s="1" customFormat="1" ht="7.5" customHeight="1">
      <c r="B165" s="258"/>
      <c r="C165" s="259"/>
      <c r="D165" s="259"/>
      <c r="E165" s="259"/>
      <c r="F165" s="259"/>
      <c r="G165" s="259"/>
      <c r="H165" s="259"/>
      <c r="I165" s="259"/>
      <c r="J165" s="259"/>
      <c r="K165" s="260"/>
    </row>
    <row r="166" spans="2:11" s="1" customFormat="1" ht="45" customHeight="1">
      <c r="B166" s="261"/>
      <c r="C166" s="414" t="s">
        <v>1102</v>
      </c>
      <c r="D166" s="414"/>
      <c r="E166" s="414"/>
      <c r="F166" s="414"/>
      <c r="G166" s="414"/>
      <c r="H166" s="414"/>
      <c r="I166" s="414"/>
      <c r="J166" s="414"/>
      <c r="K166" s="262"/>
    </row>
    <row r="167" spans="2:11" s="1" customFormat="1" ht="17.25" customHeight="1">
      <c r="B167" s="261"/>
      <c r="C167" s="282" t="s">
        <v>1030</v>
      </c>
      <c r="D167" s="282"/>
      <c r="E167" s="282"/>
      <c r="F167" s="282" t="s">
        <v>1031</v>
      </c>
      <c r="G167" s="324"/>
      <c r="H167" s="325" t="s">
        <v>61</v>
      </c>
      <c r="I167" s="325" t="s">
        <v>64</v>
      </c>
      <c r="J167" s="282" t="s">
        <v>1032</v>
      </c>
      <c r="K167" s="262"/>
    </row>
    <row r="168" spans="2:11" s="1" customFormat="1" ht="17.25" customHeight="1">
      <c r="B168" s="263"/>
      <c r="C168" s="284" t="s">
        <v>1033</v>
      </c>
      <c r="D168" s="284"/>
      <c r="E168" s="284"/>
      <c r="F168" s="285" t="s">
        <v>1034</v>
      </c>
      <c r="G168" s="326"/>
      <c r="H168" s="327"/>
      <c r="I168" s="327"/>
      <c r="J168" s="284" t="s">
        <v>1035</v>
      </c>
      <c r="K168" s="264"/>
    </row>
    <row r="169" spans="2:11" s="1" customFormat="1" ht="5.25" customHeight="1">
      <c r="B169" s="292"/>
      <c r="C169" s="287"/>
      <c r="D169" s="287"/>
      <c r="E169" s="287"/>
      <c r="F169" s="287"/>
      <c r="G169" s="288"/>
      <c r="H169" s="287"/>
      <c r="I169" s="287"/>
      <c r="J169" s="287"/>
      <c r="K169" s="315"/>
    </row>
    <row r="170" spans="2:11" s="1" customFormat="1" ht="15" customHeight="1">
      <c r="B170" s="292"/>
      <c r="C170" s="269" t="s">
        <v>1039</v>
      </c>
      <c r="D170" s="269"/>
      <c r="E170" s="269"/>
      <c r="F170" s="290" t="s">
        <v>1036</v>
      </c>
      <c r="G170" s="269"/>
      <c r="H170" s="269" t="s">
        <v>1076</v>
      </c>
      <c r="I170" s="269" t="s">
        <v>1038</v>
      </c>
      <c r="J170" s="269">
        <v>120</v>
      </c>
      <c r="K170" s="315"/>
    </row>
    <row r="171" spans="2:11" s="1" customFormat="1" ht="15" customHeight="1">
      <c r="B171" s="292"/>
      <c r="C171" s="269" t="s">
        <v>1085</v>
      </c>
      <c r="D171" s="269"/>
      <c r="E171" s="269"/>
      <c r="F171" s="290" t="s">
        <v>1036</v>
      </c>
      <c r="G171" s="269"/>
      <c r="H171" s="269" t="s">
        <v>1086</v>
      </c>
      <c r="I171" s="269" t="s">
        <v>1038</v>
      </c>
      <c r="J171" s="269" t="s">
        <v>1087</v>
      </c>
      <c r="K171" s="315"/>
    </row>
    <row r="172" spans="2:11" s="1" customFormat="1" ht="15" customHeight="1">
      <c r="B172" s="292"/>
      <c r="C172" s="269" t="s">
        <v>984</v>
      </c>
      <c r="D172" s="269"/>
      <c r="E172" s="269"/>
      <c r="F172" s="290" t="s">
        <v>1036</v>
      </c>
      <c r="G172" s="269"/>
      <c r="H172" s="269" t="s">
        <v>1103</v>
      </c>
      <c r="I172" s="269" t="s">
        <v>1038</v>
      </c>
      <c r="J172" s="269" t="s">
        <v>1087</v>
      </c>
      <c r="K172" s="315"/>
    </row>
    <row r="173" spans="2:11" s="1" customFormat="1" ht="15" customHeight="1">
      <c r="B173" s="292"/>
      <c r="C173" s="269" t="s">
        <v>1041</v>
      </c>
      <c r="D173" s="269"/>
      <c r="E173" s="269"/>
      <c r="F173" s="290" t="s">
        <v>1042</v>
      </c>
      <c r="G173" s="269"/>
      <c r="H173" s="269" t="s">
        <v>1103</v>
      </c>
      <c r="I173" s="269" t="s">
        <v>1038</v>
      </c>
      <c r="J173" s="269">
        <v>50</v>
      </c>
      <c r="K173" s="315"/>
    </row>
    <row r="174" spans="2:11" s="1" customFormat="1" ht="15" customHeight="1">
      <c r="B174" s="292"/>
      <c r="C174" s="269" t="s">
        <v>1044</v>
      </c>
      <c r="D174" s="269"/>
      <c r="E174" s="269"/>
      <c r="F174" s="290" t="s">
        <v>1036</v>
      </c>
      <c r="G174" s="269"/>
      <c r="H174" s="269" t="s">
        <v>1103</v>
      </c>
      <c r="I174" s="269" t="s">
        <v>1046</v>
      </c>
      <c r="J174" s="269"/>
      <c r="K174" s="315"/>
    </row>
    <row r="175" spans="2:11" s="1" customFormat="1" ht="15" customHeight="1">
      <c r="B175" s="292"/>
      <c r="C175" s="269" t="s">
        <v>1055</v>
      </c>
      <c r="D175" s="269"/>
      <c r="E175" s="269"/>
      <c r="F175" s="290" t="s">
        <v>1042</v>
      </c>
      <c r="G175" s="269"/>
      <c r="H175" s="269" t="s">
        <v>1103</v>
      </c>
      <c r="I175" s="269" t="s">
        <v>1038</v>
      </c>
      <c r="J175" s="269">
        <v>50</v>
      </c>
      <c r="K175" s="315"/>
    </row>
    <row r="176" spans="2:11" s="1" customFormat="1" ht="15" customHeight="1">
      <c r="B176" s="292"/>
      <c r="C176" s="269" t="s">
        <v>1063</v>
      </c>
      <c r="D176" s="269"/>
      <c r="E176" s="269"/>
      <c r="F176" s="290" t="s">
        <v>1042</v>
      </c>
      <c r="G176" s="269"/>
      <c r="H176" s="269" t="s">
        <v>1103</v>
      </c>
      <c r="I176" s="269" t="s">
        <v>1038</v>
      </c>
      <c r="J176" s="269">
        <v>50</v>
      </c>
      <c r="K176" s="315"/>
    </row>
    <row r="177" spans="2:11" s="1" customFormat="1" ht="15" customHeight="1">
      <c r="B177" s="292"/>
      <c r="C177" s="269" t="s">
        <v>1061</v>
      </c>
      <c r="D177" s="269"/>
      <c r="E177" s="269"/>
      <c r="F177" s="290" t="s">
        <v>1042</v>
      </c>
      <c r="G177" s="269"/>
      <c r="H177" s="269" t="s">
        <v>1103</v>
      </c>
      <c r="I177" s="269" t="s">
        <v>1038</v>
      </c>
      <c r="J177" s="269">
        <v>50</v>
      </c>
      <c r="K177" s="315"/>
    </row>
    <row r="178" spans="2:11" s="1" customFormat="1" ht="15" customHeight="1">
      <c r="B178" s="292"/>
      <c r="C178" s="269" t="s">
        <v>128</v>
      </c>
      <c r="D178" s="269"/>
      <c r="E178" s="269"/>
      <c r="F178" s="290" t="s">
        <v>1036</v>
      </c>
      <c r="G178" s="269"/>
      <c r="H178" s="269" t="s">
        <v>1104</v>
      </c>
      <c r="I178" s="269" t="s">
        <v>1105</v>
      </c>
      <c r="J178" s="269"/>
      <c r="K178" s="315"/>
    </row>
    <row r="179" spans="2:11" s="1" customFormat="1" ht="15" customHeight="1">
      <c r="B179" s="292"/>
      <c r="C179" s="269" t="s">
        <v>64</v>
      </c>
      <c r="D179" s="269"/>
      <c r="E179" s="269"/>
      <c r="F179" s="290" t="s">
        <v>1036</v>
      </c>
      <c r="G179" s="269"/>
      <c r="H179" s="269" t="s">
        <v>1106</v>
      </c>
      <c r="I179" s="269" t="s">
        <v>1107</v>
      </c>
      <c r="J179" s="269">
        <v>1</v>
      </c>
      <c r="K179" s="315"/>
    </row>
    <row r="180" spans="2:11" s="1" customFormat="1" ht="15" customHeight="1">
      <c r="B180" s="292"/>
      <c r="C180" s="269" t="s">
        <v>60</v>
      </c>
      <c r="D180" s="269"/>
      <c r="E180" s="269"/>
      <c r="F180" s="290" t="s">
        <v>1036</v>
      </c>
      <c r="G180" s="269"/>
      <c r="H180" s="269" t="s">
        <v>1108</v>
      </c>
      <c r="I180" s="269" t="s">
        <v>1038</v>
      </c>
      <c r="J180" s="269">
        <v>20</v>
      </c>
      <c r="K180" s="315"/>
    </row>
    <row r="181" spans="2:11" s="1" customFormat="1" ht="15" customHeight="1">
      <c r="B181" s="292"/>
      <c r="C181" s="269" t="s">
        <v>61</v>
      </c>
      <c r="D181" s="269"/>
      <c r="E181" s="269"/>
      <c r="F181" s="290" t="s">
        <v>1036</v>
      </c>
      <c r="G181" s="269"/>
      <c r="H181" s="269" t="s">
        <v>1109</v>
      </c>
      <c r="I181" s="269" t="s">
        <v>1038</v>
      </c>
      <c r="J181" s="269">
        <v>255</v>
      </c>
      <c r="K181" s="315"/>
    </row>
    <row r="182" spans="2:11" s="1" customFormat="1" ht="15" customHeight="1">
      <c r="B182" s="292"/>
      <c r="C182" s="269" t="s">
        <v>129</v>
      </c>
      <c r="D182" s="269"/>
      <c r="E182" s="269"/>
      <c r="F182" s="290" t="s">
        <v>1036</v>
      </c>
      <c r="G182" s="269"/>
      <c r="H182" s="269" t="s">
        <v>1000</v>
      </c>
      <c r="I182" s="269" t="s">
        <v>1038</v>
      </c>
      <c r="J182" s="269">
        <v>10</v>
      </c>
      <c r="K182" s="315"/>
    </row>
    <row r="183" spans="2:11" s="1" customFormat="1" ht="15" customHeight="1">
      <c r="B183" s="292"/>
      <c r="C183" s="269" t="s">
        <v>130</v>
      </c>
      <c r="D183" s="269"/>
      <c r="E183" s="269"/>
      <c r="F183" s="290" t="s">
        <v>1036</v>
      </c>
      <c r="G183" s="269"/>
      <c r="H183" s="269" t="s">
        <v>1110</v>
      </c>
      <c r="I183" s="269" t="s">
        <v>1071</v>
      </c>
      <c r="J183" s="269"/>
      <c r="K183" s="315"/>
    </row>
    <row r="184" spans="2:11" s="1" customFormat="1" ht="15" customHeight="1">
      <c r="B184" s="292"/>
      <c r="C184" s="269" t="s">
        <v>1111</v>
      </c>
      <c r="D184" s="269"/>
      <c r="E184" s="269"/>
      <c r="F184" s="290" t="s">
        <v>1036</v>
      </c>
      <c r="G184" s="269"/>
      <c r="H184" s="269" t="s">
        <v>1112</v>
      </c>
      <c r="I184" s="269" t="s">
        <v>1071</v>
      </c>
      <c r="J184" s="269"/>
      <c r="K184" s="315"/>
    </row>
    <row r="185" spans="2:11" s="1" customFormat="1" ht="15" customHeight="1">
      <c r="B185" s="292"/>
      <c r="C185" s="269" t="s">
        <v>1100</v>
      </c>
      <c r="D185" s="269"/>
      <c r="E185" s="269"/>
      <c r="F185" s="290" t="s">
        <v>1036</v>
      </c>
      <c r="G185" s="269"/>
      <c r="H185" s="269" t="s">
        <v>1113</v>
      </c>
      <c r="I185" s="269" t="s">
        <v>1071</v>
      </c>
      <c r="J185" s="269"/>
      <c r="K185" s="315"/>
    </row>
    <row r="186" spans="2:11" s="1" customFormat="1" ht="15" customHeight="1">
      <c r="B186" s="292"/>
      <c r="C186" s="269" t="s">
        <v>132</v>
      </c>
      <c r="D186" s="269"/>
      <c r="E186" s="269"/>
      <c r="F186" s="290" t="s">
        <v>1042</v>
      </c>
      <c r="G186" s="269"/>
      <c r="H186" s="269" t="s">
        <v>1114</v>
      </c>
      <c r="I186" s="269" t="s">
        <v>1038</v>
      </c>
      <c r="J186" s="269">
        <v>50</v>
      </c>
      <c r="K186" s="315"/>
    </row>
    <row r="187" spans="2:11" s="1" customFormat="1" ht="15" customHeight="1">
      <c r="B187" s="292"/>
      <c r="C187" s="269" t="s">
        <v>1115</v>
      </c>
      <c r="D187" s="269"/>
      <c r="E187" s="269"/>
      <c r="F187" s="290" t="s">
        <v>1042</v>
      </c>
      <c r="G187" s="269"/>
      <c r="H187" s="269" t="s">
        <v>1116</v>
      </c>
      <c r="I187" s="269" t="s">
        <v>1117</v>
      </c>
      <c r="J187" s="269"/>
      <c r="K187" s="315"/>
    </row>
    <row r="188" spans="2:11" s="1" customFormat="1" ht="15" customHeight="1">
      <c r="B188" s="292"/>
      <c r="C188" s="269" t="s">
        <v>1118</v>
      </c>
      <c r="D188" s="269"/>
      <c r="E188" s="269"/>
      <c r="F188" s="290" t="s">
        <v>1042</v>
      </c>
      <c r="G188" s="269"/>
      <c r="H188" s="269" t="s">
        <v>1119</v>
      </c>
      <c r="I188" s="269" t="s">
        <v>1117</v>
      </c>
      <c r="J188" s="269"/>
      <c r="K188" s="315"/>
    </row>
    <row r="189" spans="2:11" s="1" customFormat="1" ht="15" customHeight="1">
      <c r="B189" s="292"/>
      <c r="C189" s="269" t="s">
        <v>1120</v>
      </c>
      <c r="D189" s="269"/>
      <c r="E189" s="269"/>
      <c r="F189" s="290" t="s">
        <v>1042</v>
      </c>
      <c r="G189" s="269"/>
      <c r="H189" s="269" t="s">
        <v>1121</v>
      </c>
      <c r="I189" s="269" t="s">
        <v>1117</v>
      </c>
      <c r="J189" s="269"/>
      <c r="K189" s="315"/>
    </row>
    <row r="190" spans="2:11" s="1" customFormat="1" ht="15" customHeight="1">
      <c r="B190" s="292"/>
      <c r="C190" s="328" t="s">
        <v>1122</v>
      </c>
      <c r="D190" s="269"/>
      <c r="E190" s="269"/>
      <c r="F190" s="290" t="s">
        <v>1042</v>
      </c>
      <c r="G190" s="269"/>
      <c r="H190" s="269" t="s">
        <v>1123</v>
      </c>
      <c r="I190" s="269" t="s">
        <v>1124</v>
      </c>
      <c r="J190" s="329" t="s">
        <v>1125</v>
      </c>
      <c r="K190" s="315"/>
    </row>
    <row r="191" spans="2:11" s="1" customFormat="1" ht="15" customHeight="1">
      <c r="B191" s="292"/>
      <c r="C191" s="328" t="s">
        <v>49</v>
      </c>
      <c r="D191" s="269"/>
      <c r="E191" s="269"/>
      <c r="F191" s="290" t="s">
        <v>1036</v>
      </c>
      <c r="G191" s="269"/>
      <c r="H191" s="266" t="s">
        <v>1126</v>
      </c>
      <c r="I191" s="269" t="s">
        <v>1127</v>
      </c>
      <c r="J191" s="269"/>
      <c r="K191" s="315"/>
    </row>
    <row r="192" spans="2:11" s="1" customFormat="1" ht="15" customHeight="1">
      <c r="B192" s="292"/>
      <c r="C192" s="328" t="s">
        <v>1128</v>
      </c>
      <c r="D192" s="269"/>
      <c r="E192" s="269"/>
      <c r="F192" s="290" t="s">
        <v>1036</v>
      </c>
      <c r="G192" s="269"/>
      <c r="H192" s="269" t="s">
        <v>1129</v>
      </c>
      <c r="I192" s="269" t="s">
        <v>1071</v>
      </c>
      <c r="J192" s="269"/>
      <c r="K192" s="315"/>
    </row>
    <row r="193" spans="2:11" s="1" customFormat="1" ht="15" customHeight="1">
      <c r="B193" s="292"/>
      <c r="C193" s="328" t="s">
        <v>1130</v>
      </c>
      <c r="D193" s="269"/>
      <c r="E193" s="269"/>
      <c r="F193" s="290" t="s">
        <v>1036</v>
      </c>
      <c r="G193" s="269"/>
      <c r="H193" s="269" t="s">
        <v>1131</v>
      </c>
      <c r="I193" s="269" t="s">
        <v>1071</v>
      </c>
      <c r="J193" s="269"/>
      <c r="K193" s="315"/>
    </row>
    <row r="194" spans="2:11" s="1" customFormat="1" ht="15" customHeight="1">
      <c r="B194" s="292"/>
      <c r="C194" s="328" t="s">
        <v>1132</v>
      </c>
      <c r="D194" s="269"/>
      <c r="E194" s="269"/>
      <c r="F194" s="290" t="s">
        <v>1042</v>
      </c>
      <c r="G194" s="269"/>
      <c r="H194" s="269" t="s">
        <v>1133</v>
      </c>
      <c r="I194" s="269" t="s">
        <v>1071</v>
      </c>
      <c r="J194" s="269"/>
      <c r="K194" s="315"/>
    </row>
    <row r="195" spans="2:11" s="1" customFormat="1" ht="15" customHeight="1">
      <c r="B195" s="321"/>
      <c r="C195" s="330"/>
      <c r="D195" s="301"/>
      <c r="E195" s="301"/>
      <c r="F195" s="301"/>
      <c r="G195" s="301"/>
      <c r="H195" s="301"/>
      <c r="I195" s="301"/>
      <c r="J195" s="301"/>
      <c r="K195" s="322"/>
    </row>
    <row r="196" spans="2:11" s="1" customFormat="1" ht="18.75" customHeight="1">
      <c r="B196" s="303"/>
      <c r="C196" s="313"/>
      <c r="D196" s="313"/>
      <c r="E196" s="313"/>
      <c r="F196" s="323"/>
      <c r="G196" s="313"/>
      <c r="H196" s="313"/>
      <c r="I196" s="313"/>
      <c r="J196" s="313"/>
      <c r="K196" s="303"/>
    </row>
    <row r="197" spans="2:11" s="1" customFormat="1" ht="18.75" customHeight="1">
      <c r="B197" s="303"/>
      <c r="C197" s="313"/>
      <c r="D197" s="313"/>
      <c r="E197" s="313"/>
      <c r="F197" s="323"/>
      <c r="G197" s="313"/>
      <c r="H197" s="313"/>
      <c r="I197" s="313"/>
      <c r="J197" s="313"/>
      <c r="K197" s="303"/>
    </row>
    <row r="198" spans="2:11" s="1" customFormat="1" ht="18.75" customHeight="1">
      <c r="B198" s="276"/>
      <c r="C198" s="276"/>
      <c r="D198" s="276"/>
      <c r="E198" s="276"/>
      <c r="F198" s="276"/>
      <c r="G198" s="276"/>
      <c r="H198" s="276"/>
      <c r="I198" s="276"/>
      <c r="J198" s="276"/>
      <c r="K198" s="276"/>
    </row>
    <row r="199" spans="2:11" s="1" customFormat="1" ht="13.5">
      <c r="B199" s="258"/>
      <c r="C199" s="259"/>
      <c r="D199" s="259"/>
      <c r="E199" s="259"/>
      <c r="F199" s="259"/>
      <c r="G199" s="259"/>
      <c r="H199" s="259"/>
      <c r="I199" s="259"/>
      <c r="J199" s="259"/>
      <c r="K199" s="260"/>
    </row>
    <row r="200" spans="2:11" s="1" customFormat="1" ht="21">
      <c r="B200" s="261"/>
      <c r="C200" s="414" t="s">
        <v>1134</v>
      </c>
      <c r="D200" s="414"/>
      <c r="E200" s="414"/>
      <c r="F200" s="414"/>
      <c r="G200" s="414"/>
      <c r="H200" s="414"/>
      <c r="I200" s="414"/>
      <c r="J200" s="414"/>
      <c r="K200" s="262"/>
    </row>
    <row r="201" spans="2:11" s="1" customFormat="1" ht="25.5" customHeight="1">
      <c r="B201" s="261"/>
      <c r="C201" s="331" t="s">
        <v>1135</v>
      </c>
      <c r="D201" s="331"/>
      <c r="E201" s="331"/>
      <c r="F201" s="331" t="s">
        <v>1136</v>
      </c>
      <c r="G201" s="332"/>
      <c r="H201" s="415" t="s">
        <v>1137</v>
      </c>
      <c r="I201" s="415"/>
      <c r="J201" s="415"/>
      <c r="K201" s="262"/>
    </row>
    <row r="202" spans="2:11" s="1" customFormat="1" ht="5.25" customHeight="1">
      <c r="B202" s="292"/>
      <c r="C202" s="287"/>
      <c r="D202" s="287"/>
      <c r="E202" s="287"/>
      <c r="F202" s="287"/>
      <c r="G202" s="313"/>
      <c r="H202" s="287"/>
      <c r="I202" s="287"/>
      <c r="J202" s="287"/>
      <c r="K202" s="315"/>
    </row>
    <row r="203" spans="2:11" s="1" customFormat="1" ht="15" customHeight="1">
      <c r="B203" s="292"/>
      <c r="C203" s="269" t="s">
        <v>1127</v>
      </c>
      <c r="D203" s="269"/>
      <c r="E203" s="269"/>
      <c r="F203" s="290" t="s">
        <v>50</v>
      </c>
      <c r="G203" s="269"/>
      <c r="H203" s="416" t="s">
        <v>1138</v>
      </c>
      <c r="I203" s="416"/>
      <c r="J203" s="416"/>
      <c r="K203" s="315"/>
    </row>
    <row r="204" spans="2:11" s="1" customFormat="1" ht="15" customHeight="1">
      <c r="B204" s="292"/>
      <c r="C204" s="269"/>
      <c r="D204" s="269"/>
      <c r="E204" s="269"/>
      <c r="F204" s="290" t="s">
        <v>51</v>
      </c>
      <c r="G204" s="269"/>
      <c r="H204" s="416" t="s">
        <v>1139</v>
      </c>
      <c r="I204" s="416"/>
      <c r="J204" s="416"/>
      <c r="K204" s="315"/>
    </row>
    <row r="205" spans="2:11" s="1" customFormat="1" ht="15" customHeight="1">
      <c r="B205" s="292"/>
      <c r="C205" s="269"/>
      <c r="D205" s="269"/>
      <c r="E205" s="269"/>
      <c r="F205" s="290" t="s">
        <v>54</v>
      </c>
      <c r="G205" s="269"/>
      <c r="H205" s="416" t="s">
        <v>1140</v>
      </c>
      <c r="I205" s="416"/>
      <c r="J205" s="416"/>
      <c r="K205" s="315"/>
    </row>
    <row r="206" spans="2:11" s="1" customFormat="1" ht="15" customHeight="1">
      <c r="B206" s="292"/>
      <c r="C206" s="269"/>
      <c r="D206" s="269"/>
      <c r="E206" s="269"/>
      <c r="F206" s="290" t="s">
        <v>52</v>
      </c>
      <c r="G206" s="269"/>
      <c r="H206" s="416" t="s">
        <v>1141</v>
      </c>
      <c r="I206" s="416"/>
      <c r="J206" s="416"/>
      <c r="K206" s="315"/>
    </row>
    <row r="207" spans="2:11" s="1" customFormat="1" ht="15" customHeight="1">
      <c r="B207" s="292"/>
      <c r="C207" s="269"/>
      <c r="D207" s="269"/>
      <c r="E207" s="269"/>
      <c r="F207" s="290" t="s">
        <v>53</v>
      </c>
      <c r="G207" s="269"/>
      <c r="H207" s="416" t="s">
        <v>1142</v>
      </c>
      <c r="I207" s="416"/>
      <c r="J207" s="416"/>
      <c r="K207" s="315"/>
    </row>
    <row r="208" spans="2:11" s="1" customFormat="1" ht="15" customHeight="1">
      <c r="B208" s="292"/>
      <c r="C208" s="269"/>
      <c r="D208" s="269"/>
      <c r="E208" s="269"/>
      <c r="F208" s="290"/>
      <c r="G208" s="269"/>
      <c r="H208" s="269"/>
      <c r="I208" s="269"/>
      <c r="J208" s="269"/>
      <c r="K208" s="315"/>
    </row>
    <row r="209" spans="2:11" s="1" customFormat="1" ht="15" customHeight="1">
      <c r="B209" s="292"/>
      <c r="C209" s="269" t="s">
        <v>1083</v>
      </c>
      <c r="D209" s="269"/>
      <c r="E209" s="269"/>
      <c r="F209" s="290" t="s">
        <v>86</v>
      </c>
      <c r="G209" s="269"/>
      <c r="H209" s="416" t="s">
        <v>1143</v>
      </c>
      <c r="I209" s="416"/>
      <c r="J209" s="416"/>
      <c r="K209" s="315"/>
    </row>
    <row r="210" spans="2:11" s="1" customFormat="1" ht="15" customHeight="1">
      <c r="B210" s="292"/>
      <c r="C210" s="269"/>
      <c r="D210" s="269"/>
      <c r="E210" s="269"/>
      <c r="F210" s="290" t="s">
        <v>982</v>
      </c>
      <c r="G210" s="269"/>
      <c r="H210" s="416" t="s">
        <v>983</v>
      </c>
      <c r="I210" s="416"/>
      <c r="J210" s="416"/>
      <c r="K210" s="315"/>
    </row>
    <row r="211" spans="2:11" s="1" customFormat="1" ht="15" customHeight="1">
      <c r="B211" s="292"/>
      <c r="C211" s="269"/>
      <c r="D211" s="269"/>
      <c r="E211" s="269"/>
      <c r="F211" s="290" t="s">
        <v>980</v>
      </c>
      <c r="G211" s="269"/>
      <c r="H211" s="416" t="s">
        <v>1144</v>
      </c>
      <c r="I211" s="416"/>
      <c r="J211" s="416"/>
      <c r="K211" s="315"/>
    </row>
    <row r="212" spans="2:11" s="1" customFormat="1" ht="15" customHeight="1">
      <c r="B212" s="333"/>
      <c r="C212" s="269"/>
      <c r="D212" s="269"/>
      <c r="E212" s="269"/>
      <c r="F212" s="290" t="s">
        <v>102</v>
      </c>
      <c r="G212" s="328"/>
      <c r="H212" s="417" t="s">
        <v>103</v>
      </c>
      <c r="I212" s="417"/>
      <c r="J212" s="417"/>
      <c r="K212" s="334"/>
    </row>
    <row r="213" spans="2:11" s="1" customFormat="1" ht="15" customHeight="1">
      <c r="B213" s="333"/>
      <c r="C213" s="269"/>
      <c r="D213" s="269"/>
      <c r="E213" s="269"/>
      <c r="F213" s="290" t="s">
        <v>410</v>
      </c>
      <c r="G213" s="328"/>
      <c r="H213" s="417" t="s">
        <v>1145</v>
      </c>
      <c r="I213" s="417"/>
      <c r="J213" s="417"/>
      <c r="K213" s="334"/>
    </row>
    <row r="214" spans="2:11" s="1" customFormat="1" ht="15" customHeight="1">
      <c r="B214" s="333"/>
      <c r="C214" s="269"/>
      <c r="D214" s="269"/>
      <c r="E214" s="269"/>
      <c r="F214" s="290"/>
      <c r="G214" s="328"/>
      <c r="H214" s="319"/>
      <c r="I214" s="319"/>
      <c r="J214" s="319"/>
      <c r="K214" s="334"/>
    </row>
    <row r="215" spans="2:11" s="1" customFormat="1" ht="15" customHeight="1">
      <c r="B215" s="333"/>
      <c r="C215" s="269" t="s">
        <v>1107</v>
      </c>
      <c r="D215" s="269"/>
      <c r="E215" s="269"/>
      <c r="F215" s="290">
        <v>1</v>
      </c>
      <c r="G215" s="328"/>
      <c r="H215" s="417" t="s">
        <v>1146</v>
      </c>
      <c r="I215" s="417"/>
      <c r="J215" s="417"/>
      <c r="K215" s="334"/>
    </row>
    <row r="216" spans="2:11" s="1" customFormat="1" ht="15" customHeight="1">
      <c r="B216" s="333"/>
      <c r="C216" s="269"/>
      <c r="D216" s="269"/>
      <c r="E216" s="269"/>
      <c r="F216" s="290">
        <v>2</v>
      </c>
      <c r="G216" s="328"/>
      <c r="H216" s="417" t="s">
        <v>1147</v>
      </c>
      <c r="I216" s="417"/>
      <c r="J216" s="417"/>
      <c r="K216" s="334"/>
    </row>
    <row r="217" spans="2:11" s="1" customFormat="1" ht="15" customHeight="1">
      <c r="B217" s="333"/>
      <c r="C217" s="269"/>
      <c r="D217" s="269"/>
      <c r="E217" s="269"/>
      <c r="F217" s="290">
        <v>3</v>
      </c>
      <c r="G217" s="328"/>
      <c r="H217" s="417" t="s">
        <v>1148</v>
      </c>
      <c r="I217" s="417"/>
      <c r="J217" s="417"/>
      <c r="K217" s="334"/>
    </row>
    <row r="218" spans="2:11" s="1" customFormat="1" ht="15" customHeight="1">
      <c r="B218" s="333"/>
      <c r="C218" s="269"/>
      <c r="D218" s="269"/>
      <c r="E218" s="269"/>
      <c r="F218" s="290">
        <v>4</v>
      </c>
      <c r="G218" s="328"/>
      <c r="H218" s="417" t="s">
        <v>1149</v>
      </c>
      <c r="I218" s="417"/>
      <c r="J218" s="417"/>
      <c r="K218" s="334"/>
    </row>
    <row r="219" spans="2:11" s="1" customFormat="1" ht="12.75" customHeight="1">
      <c r="B219" s="335"/>
      <c r="C219" s="336"/>
      <c r="D219" s="336"/>
      <c r="E219" s="336"/>
      <c r="F219" s="336"/>
      <c r="G219" s="336"/>
      <c r="H219" s="336"/>
      <c r="I219" s="336"/>
      <c r="J219" s="336"/>
      <c r="K219" s="337"/>
    </row>
  </sheetData>
  <sheetProtection formatCells="0" formatColumns="0" formatRows="0" insertColumns="0" insertRows="0" insertHyperlinks="0" deleteColumns="0" deleteRows="0" sort="0" autoFilter="0" pivotTables="0"/>
  <mergeCells count="78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1:J71"/>
    <mergeCell ref="C76:J76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6:J66"/>
    <mergeCell ref="D67:J67"/>
    <mergeCell ref="D68:J68"/>
    <mergeCell ref="D69:J69"/>
    <mergeCell ref="D70:J70"/>
    <mergeCell ref="D59:J59"/>
    <mergeCell ref="D60:J60"/>
    <mergeCell ref="D61:J61"/>
    <mergeCell ref="D62:J62"/>
    <mergeCell ref="D64:J64"/>
    <mergeCell ref="D63:I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3:J213"/>
    <mergeCell ref="H215:J215"/>
    <mergeCell ref="H216:J216"/>
    <mergeCell ref="H217:J217"/>
    <mergeCell ref="H218:J218"/>
    <mergeCell ref="H207:J207"/>
    <mergeCell ref="H209:J209"/>
    <mergeCell ref="H210:J210"/>
    <mergeCell ref="H211:J211"/>
    <mergeCell ref="H212:J212"/>
    <mergeCell ref="H201:J201"/>
    <mergeCell ref="H203:J203"/>
    <mergeCell ref="H204:J204"/>
    <mergeCell ref="H205:J205"/>
    <mergeCell ref="H206:J206"/>
    <mergeCell ref="C103:J103"/>
    <mergeCell ref="C123:J123"/>
    <mergeCell ref="C148:J148"/>
    <mergeCell ref="C166:J166"/>
    <mergeCell ref="C200:J20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Krčál</dc:creator>
  <cp:keywords/>
  <dc:description/>
  <cp:lastModifiedBy>1.LF.UK</cp:lastModifiedBy>
  <cp:lastPrinted>2021-08-13T06:12:57Z</cp:lastPrinted>
  <dcterms:created xsi:type="dcterms:W3CDTF">2021-08-13T05:49:54Z</dcterms:created>
  <dcterms:modified xsi:type="dcterms:W3CDTF">2021-12-14T12:16:21Z</dcterms:modified>
  <cp:category/>
  <cp:version/>
  <cp:contentType/>
  <cp:contentStatus/>
</cp:coreProperties>
</file>